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6 - MŠ Krásný Studenec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'106 - MŠ Krásný Studenec ...'!$C$99:$K$610</definedName>
    <definedName name="_xlnm.Print_Area" localSheetId="1">'106 - MŠ Krásný Studenec ...'!$C$4:$J$37,'106 - MŠ Krásný Studenec ...'!$C$43:$J$83,'106 - MŠ Krásný Studenec ...'!$C$89:$K$610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'106 - MŠ Krásný Studenec ...'!$99:$99</definedName>
  </definedNames>
  <calcPr fullCalcOnLoad="1"/>
</workbook>
</file>

<file path=xl/sharedStrings.xml><?xml version="1.0" encoding="utf-8"?>
<sst xmlns="http://schemas.openxmlformats.org/spreadsheetml/2006/main" count="5695" uniqueCount="1472">
  <si>
    <t>Export Komplet</t>
  </si>
  <si>
    <t>VZ</t>
  </si>
  <si>
    <t>2.0</t>
  </si>
  <si>
    <t>ZAMOK</t>
  </si>
  <si>
    <t>False</t>
  </si>
  <si>
    <t>{8241bced-d6fb-4176-bcaa-973eb68256c8}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</si>
  <si>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</si>
  <si>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</si>
  <si>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</si>
  <si>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</si>
  <si>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</si>
  <si>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</si>
  <si>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</si>
  <si>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</si>
  <si>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</si>
  <si>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</si>
  <si>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</si>
  <si>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Krásný Studenec – sociální zařízení pro personál v 1.p.p.</t>
  </si>
  <si>
    <t>KSO:</t>
  </si>
  <si>
    <t/>
  </si>
  <si>
    <t>CC-CZ:</t>
  </si>
  <si>
    <t>Místo:</t>
  </si>
  <si>
    <t>st.p.č.185, k.ú. Krásný Studenec</t>
  </si>
  <si>
    <t>Datum:</t>
  </si>
  <si>
    <t>14. 10. 2023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</si>
  <si>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</si>
  <si>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</si>
  <si>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</si>
  <si>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</si>
  <si>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</si>
  <si>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</si>
  <si>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</si>
  <si>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</si>
  <si>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</si>
  <si>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</si>
  <si>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</si>
  <si>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</si>
  <si>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</si>
  <si>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</si>
  <si>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</si>
  <si>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</si>
  <si>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</si>
  <si>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</si>
  <si>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</si>
  <si>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</si>
  <si>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</si>
  <si>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</si>
  <si>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</si>
  <si>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</si>
  <si>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</si>
  <si>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</si>
  <si>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</si>
  <si>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</si>
  <si>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</si>
  <si>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</si>
  <si>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</si>
  <si>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</si>
  <si>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</si>
  <si>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</si>
  <si>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</si>
  <si>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</si>
  <si>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</si>
  <si>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</si>
  <si>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</si>
  <si>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</si>
  <si>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</si>
  <si>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</si>
  <si>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</si>
  <si>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</si>
  <si>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</si>
  <si>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</si>
  <si>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</si>
  <si>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</si>
  <si>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</si>
  <si>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</si>
  <si>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</si>
  <si>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</si>
  <si>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</si>
  <si>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</si>
  <si>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</si>
  <si>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</si>
  <si>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</si>
  <si>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</si>
  <si>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</si>
  <si>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</si>
  <si>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</si>
  <si>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</si>
  <si>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</si>
  <si>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</si>
  <si>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</si>
  <si>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</si>
  <si>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</si>
  <si>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</si>
  <si>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</si>
  <si>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94 - Lešení 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</si>
  <si>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</si>
  <si>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</si>
  <si>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</si>
  <si>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</si>
  <si>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</si>
  <si>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</si>
  <si>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</si>
  <si>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</si>
  <si>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</si>
  <si>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</si>
  <si>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</si>
  <si>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</si>
  <si>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</si>
  <si>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</si>
  <si>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</si>
  <si>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</si>
  <si>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</si>
  <si>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</si>
  <si>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</si>
  <si>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</si>
  <si>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</si>
  <si>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</si>
  <si>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</si>
  <si>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</si>
  <si>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</si>
  <si>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</si>
  <si>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</si>
  <si>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</si>
  <si>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</si>
  <si>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</si>
  <si>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</si>
  <si>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</si>
  <si>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</si>
  <si>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</si>
  <si>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</si>
  <si>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</si>
  <si>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</si>
  <si>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</si>
  <si>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132212132</t>
  </si>
  <si>
    <t>Hloubení nezapažených rýh šířky do 800 mm ručně s urovnáním dna do předepsaného profilu a spádu v hornině třídy těžitelnosti I skupiny 3 nesoudržných</t>
  </si>
  <si>
    <t>m3</t>
  </si>
  <si>
    <t>CS ÚRS 2023 02</t>
  </si>
  <si>
    <t>4</t>
  </si>
  <si>
    <t>-1493638007</t>
  </si>
  <si>
    <t>Online PSC</t>
  </si>
  <si>
    <t>https://podminky.urs.cz/item/CS_URS_2023_02/132212132</t>
  </si>
  <si>
    <t>VV</t>
  </si>
  <si>
    <t>"kanalizace"(4,00+1,50+5,00)*0,60*0,50</t>
  </si>
  <si>
    <t>"vodovod"(5,00+6,00+3,00)*0,20*0,20</t>
  </si>
  <si>
    <t>Součet</t>
  </si>
  <si>
    <t>161111502</t>
  </si>
  <si>
    <t>Svislé přemístění výkopku nošením bez naložení, avšak s vyprázdněním nádoby na hromady nebo do dopravního prostředku z horniny třídy těžitelnosti I skupiny 1 až 3, při hloubce výkopu přes 3 do 6 m</t>
  </si>
  <si>
    <t>583071639</t>
  </si>
  <si>
    <t>https://podminky.urs.cz/item/CS_URS_2023_02/161111502</t>
  </si>
  <si>
    <t>3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</si>
  <si>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</si>
  <si>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</si>
  <si>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1585533647</t>
  </si>
  <si>
    <t>https://podminky.urs.cz/item/CS_URS_2023_02/162211201</t>
  </si>
  <si>
    <t>162211209</t>
  </si>
  <si>
    <t>Vodorovné přemístění výkopku nebo sypaniny nošením s vyprázdněním nádoby na hromady nebo do dopravního prostředku na vzdálenost do 10 m Příplatek za každých dalších 10 m k ceně -1201</t>
  </si>
  <si>
    <t>865545858</t>
  </si>
  <si>
    <t>https://podminky.urs.cz/item/CS_URS_2023_02/162211209</t>
  </si>
  <si>
    <t>3,71*4 'Přepočtené koeficientem množství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</si>
  <si>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</si>
  <si>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</si>
  <si>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</si>
  <si>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-1200817372</t>
  </si>
  <si>
    <t>https://podminky.urs.cz/item/CS_URS_2023_02/162751117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</si>
  <si>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</si>
  <si>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</si>
  <si>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</si>
  <si>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1394069327</t>
  </si>
  <si>
    <t>https://podminky.urs.cz/item/CS_URS_2023_02/162751119</t>
  </si>
  <si>
    <t>3,71*2 'Přepočtené koeficientem množství</t>
  </si>
  <si>
    <t>7</t>
  </si>
  <si>
    <t>M</t>
  </si>
  <si>
    <t>94621007</t>
  </si>
  <si>
    <t>poplatek za uložení stavebního odpadu zeminy a kamení zatříděného kódem 17 05 04 na recyklační skládku</t>
  </si>
  <si>
    <t>t</t>
  </si>
  <si>
    <t>8</t>
  </si>
  <si>
    <t>-91273453</t>
  </si>
  <si>
    <t>3,71*1,6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</si>
  <si>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</si>
  <si>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</si>
  <si>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106450383</t>
  </si>
  <si>
    <t>https://podminky.urs.cz/item/CS_URS_2023_02/175111101</t>
  </si>
  <si>
    <t>9</t>
  </si>
  <si>
    <t>58337308</t>
  </si>
  <si>
    <t>štěrkopísek frakce 0/2</t>
  </si>
  <si>
    <t>657740595</t>
  </si>
  <si>
    <t>Svislé a kompletní konstrukce</t>
  </si>
  <si>
    <t>10</t>
  </si>
  <si>
    <t>317234410</t>
  </si>
  <si>
    <t>Vyzdívka mezi nosníky cihlami pálenými na maltu cementovou</t>
  </si>
  <si>
    <t>-497640460</t>
  </si>
  <si>
    <t>https://podminky.urs.cz/item/CS_URS_2023_02/317234410</t>
  </si>
  <si>
    <t>1,30*0,30*0,20</t>
  </si>
  <si>
    <t>11</t>
  </si>
  <si>
    <t>317944323</t>
  </si>
  <si>
    <t>Válcované nosníky dodatečně osazované do připravených otvorů bez zazdění hlav č. 14 až 22</t>
  </si>
  <si>
    <t>-124612310</t>
  </si>
  <si>
    <t>https://podminky.urs.cz/item/CS_URS_2023_02/317944323</t>
  </si>
  <si>
    <t>2*1,30*0,0143</t>
  </si>
  <si>
    <t>12</t>
  </si>
  <si>
    <t>342272215</t>
  </si>
  <si>
    <t>Příčky z pórobetonových tvárnic hladkých na tenké maltové lože objemová hmotnost do 500 kg/m3, tloušťka příčky 75 mm</t>
  </si>
  <si>
    <t>m2</t>
  </si>
  <si>
    <t>-1760532815</t>
  </si>
  <si>
    <t>https://podminky.urs.cz/item/CS_URS_2023_02/342272215</t>
  </si>
  <si>
    <t>(3,66+3,04+1,50)*2,12</t>
  </si>
  <si>
    <t>13</t>
  </si>
  <si>
    <t>346244352</t>
  </si>
  <si>
    <t>Obezdívka koupelnových van ploch rovných z přesných pórobetonových tvárnic, na tenké maltové lože, tl. 50 mm</t>
  </si>
  <si>
    <t>1601483876</t>
  </si>
  <si>
    <t>https://podminky.urs.cz/item/CS_URS_2023_02/346244352</t>
  </si>
  <si>
    <t>"istalační prefabrikát WC"1,00*1,10</t>
  </si>
  <si>
    <t>14</t>
  </si>
  <si>
    <t>346244357</t>
  </si>
  <si>
    <t>Obezdívka sprchových vaniček ploch zaoblených z přesných pórobetonových tvárnic, na tenké maltové lože, tl. 75 mm</t>
  </si>
  <si>
    <t>-1244340432</t>
  </si>
  <si>
    <t>https://podminky.urs.cz/item/CS_URS_2023_02/346244357</t>
  </si>
  <si>
    <t>4*0,90*0,15</t>
  </si>
  <si>
    <t>346244361</t>
  </si>
  <si>
    <t>Zazdívka rýh, potrubí, nik (výklenků) nebo kapes z pálených cihel na maltu tl. 65 mm</t>
  </si>
  <si>
    <t>-910669922</t>
  </si>
  <si>
    <t>https://podminky.urs.cz/item/CS_URS_2023_02/346244361</t>
  </si>
  <si>
    <t>"vodovod"(4,00+5*1,20)*0,20</t>
  </si>
  <si>
    <t>16</t>
  </si>
  <si>
    <t>346244371</t>
  </si>
  <si>
    <t>Zazdívka rýh, potrubí, nik (výklenků) nebo kapes z pálených cihel na maltu tl. 140 mm</t>
  </si>
  <si>
    <t>701281312</t>
  </si>
  <si>
    <t>https://podminky.urs.cz/item/CS_URS_2023_02/346244371</t>
  </si>
  <si>
    <t>"kanalizace"5*1,00*0,20</t>
  </si>
  <si>
    <t>17</t>
  </si>
  <si>
    <t>346244381</t>
  </si>
  <si>
    <t>Plentování ocelových válcovaných nosníků jednostranné cihlami na maltu, výška stojiny do 200 mm</t>
  </si>
  <si>
    <t>-1462545513</t>
  </si>
  <si>
    <t>https://podminky.urs.cz/item/CS_URS_2023_02/346244381</t>
  </si>
  <si>
    <t>61</t>
  </si>
  <si>
    <t>Úprava povrchů vnitřních</t>
  </si>
  <si>
    <t>18</t>
  </si>
  <si>
    <t>611135101</t>
  </si>
  <si>
    <t>Hrubá výplň rýh maltou jakékoli šířky rýhy ve stropech</t>
  </si>
  <si>
    <t>1129961215</t>
  </si>
  <si>
    <t>https://podminky.urs.cz/item/CS_URS_2023_02/611135101</t>
  </si>
  <si>
    <t>"EI"8,00*0,03</t>
  </si>
  <si>
    <t>19</t>
  </si>
  <si>
    <t>611315121</t>
  </si>
  <si>
    <t>Vápenná omítka rýh štuková ve stropech, šířky rýhy do 150 mm</t>
  </si>
  <si>
    <t>-1126687790</t>
  </si>
  <si>
    <t>https://podminky.urs.cz/item/CS_URS_2023_02/611315121</t>
  </si>
  <si>
    <t>"EI"8,00*0,15</t>
  </si>
  <si>
    <t>20</t>
  </si>
  <si>
    <t>612135101</t>
  </si>
  <si>
    <t>Hrubá výplň rýh maltou jakékoli šířky rýhy ve stěnách</t>
  </si>
  <si>
    <t>-775615035</t>
  </si>
  <si>
    <t>https://podminky.urs.cz/item/CS_URS_2023_02/612135101</t>
  </si>
  <si>
    <t>"EI"(4,00+2,00+8*2,00)*0,03</t>
  </si>
  <si>
    <t>"EI"(3,00+2*4,00+7,00+5*2,00)*0,07</t>
  </si>
  <si>
    <t>612315121</t>
  </si>
  <si>
    <t>Vápenná omítka rýh štuková ve stěnách, šířky rýhy do 150 mm</t>
  </si>
  <si>
    <t>1274049197</t>
  </si>
  <si>
    <t>https://podminky.urs.cz/item/CS_URS_2023_02/612315121</t>
  </si>
  <si>
    <t>"EI"(4,00+2,00+8*2,00)*0,15</t>
  </si>
  <si>
    <t>"EI"(3,00+2*4,00+7,00+5*2,00)*0,15</t>
  </si>
  <si>
    <t>22</t>
  </si>
  <si>
    <t>612325122</t>
  </si>
  <si>
    <t>Vápenocementová omítka rýh štuková ve stěnách, šířky rýhy přes 150 do 300 mm</t>
  </si>
  <si>
    <t>237372116</t>
  </si>
  <si>
    <t>https://podminky.urs.cz/item/CS_URS_2023_02/612325122</t>
  </si>
  <si>
    <t>"vodovod"(4,00+5*1,20)*0,30</t>
  </si>
  <si>
    <t>23</t>
  </si>
  <si>
    <t>611325416</t>
  </si>
  <si>
    <t>Oprava vápenocementové omítky vnitřních ploch hladké, tloušťky do 20 mm, s celoplošným přeštukováním, tloušťky štuku 3 mm stropů, v rozsahu opravované plochy do 10%</t>
  </si>
  <si>
    <t>-943251422</t>
  </si>
  <si>
    <t>https://podminky.urs.cz/item/CS_URS_2023_02/611325416</t>
  </si>
  <si>
    <t>"místnost 02a"8,51</t>
  </si>
  <si>
    <t>"místnost 02b"1,76</t>
  </si>
  <si>
    <t>"místnost 02c"2,63</t>
  </si>
  <si>
    <t>"místnost 02d"8,12</t>
  </si>
  <si>
    <t>24</t>
  </si>
  <si>
    <t>612135001</t>
  </si>
  <si>
    <t>Vyrovnání nerovností podkladu vnitřních omítaných ploch maltou, tloušťky do 10 mm vápenocementovou stěn</t>
  </si>
  <si>
    <t>-2093663951</t>
  </si>
  <si>
    <t>https://podminky.urs.cz/item/CS_URS_2023_02/612135001</t>
  </si>
  <si>
    <t>(2*0,30+3,66+5,24+1,54)*2,00</t>
  </si>
  <si>
    <t>25</t>
  </si>
  <si>
    <t>612142001</t>
  </si>
  <si>
    <t>Potažení vnitřních ploch pletivem v ploše nebo pruzích, na plném podkladu sklovláknitým vtlačením do tmelu stěn</t>
  </si>
  <si>
    <t>585966300</t>
  </si>
  <si>
    <t>https://podminky.urs.cz/item/CS_URS_2023_02/612142001</t>
  </si>
  <si>
    <t>2*(3,66+3,04+1,50)*2,12</t>
  </si>
  <si>
    <t>26</t>
  </si>
  <si>
    <t>612321121</t>
  </si>
  <si>
    <t>Omítka vápenocementová vnitřních ploch nanášená ručně jednovrstvá, tloušťky do 10 mm hladká svislých konstrukcí stěn</t>
  </si>
  <si>
    <t>-853987527</t>
  </si>
  <si>
    <t>https://podminky.urs.cz/item/CS_URS_2023_02/612321121</t>
  </si>
  <si>
    <t>27</t>
  </si>
  <si>
    <t>612321131</t>
  </si>
  <si>
    <t>Potažení vnitřních ploch vápenocementovým štukem tloušťky do 3 mm svislých konstrukcí stěn</t>
  </si>
  <si>
    <t>-559251388</t>
  </si>
  <si>
    <t>https://podminky.urs.cz/item/CS_URS_2023_02/612321131</t>
  </si>
  <si>
    <t>"místnost 02a"(2,09+3,04)*2,20</t>
  </si>
  <si>
    <t>"místnost 02b"(1,50+1,18)*2*0,20</t>
  </si>
  <si>
    <t>"místnost 02c"(1,50+1,78)*2*0,20</t>
  </si>
  <si>
    <t>"místnost 02d"(4,00+2,16)*2*0,20</t>
  </si>
  <si>
    <t>28</t>
  </si>
  <si>
    <t>612325403</t>
  </si>
  <si>
    <t>Oprava vápenocementové omítky vnitřních ploch hrubé, tloušťky do 20 mm stěn, v rozsahu opravované plochy přes 30 do 50%</t>
  </si>
  <si>
    <t>1050659507</t>
  </si>
  <si>
    <t>https://podminky.urs.cz/item/CS_URS_2023_02/612325403</t>
  </si>
  <si>
    <t>(5,00+1,00+2,00)*2,20</t>
  </si>
  <si>
    <t>29</t>
  </si>
  <si>
    <t>615142002</t>
  </si>
  <si>
    <t>Potažení vnitřních ploch pletivem v ploše nebo pruzích, na plném podkladu sklovláknitým provizorním přichycením nosníků</t>
  </si>
  <si>
    <t>-1318831212</t>
  </si>
  <si>
    <t>https://podminky.urs.cz/item/CS_URS_2023_02/615142002</t>
  </si>
  <si>
    <t>1,30*1,00</t>
  </si>
  <si>
    <t>63</t>
  </si>
  <si>
    <t>Podlahy a podlahové konstrukce</t>
  </si>
  <si>
    <t>30</t>
  </si>
  <si>
    <t>631311124</t>
  </si>
  <si>
    <t>Mazanina z betonu prostého bez zvýšených nároků na prostředí tl. přes 80 do 120 mm tř. C 16/20</t>
  </si>
  <si>
    <t>1904477330</t>
  </si>
  <si>
    <t>https://podminky.urs.cz/item/CS_URS_2023_02/631311124</t>
  </si>
  <si>
    <t>21,20*0,15</t>
  </si>
  <si>
    <t>31</t>
  </si>
  <si>
    <t>631312141</t>
  </si>
  <si>
    <t>Doplnění dosavadních mazanin prostým betonem s dodáním hmot, bez potěru, plochy jednotlivě rýh v dosavadních mazaninách</t>
  </si>
  <si>
    <t>-707394318</t>
  </si>
  <si>
    <t>https://podminky.urs.cz/item/CS_URS_2023_02/631312141</t>
  </si>
  <si>
    <t>"vodovod"3,00*0,20*0,20</t>
  </si>
  <si>
    <t>32</t>
  </si>
  <si>
    <t>631319012</t>
  </si>
  <si>
    <t>Příplatek k cenám mazanin za úpravu povrchu mazaniny přehlazením, mazanina tl. přes 80 do 120 mm</t>
  </si>
  <si>
    <t>-1023044685</t>
  </si>
  <si>
    <t>https://podminky.urs.cz/item/CS_URS_2023_02/631319012</t>
  </si>
  <si>
    <t>33</t>
  </si>
  <si>
    <t>631319173</t>
  </si>
  <si>
    <t>Příplatek k cenám mazanin za stržení povrchu spodní vrstvy mazaniny latí před vložením výztuže nebo pletiva pro tl. obou vrstev mazaniny přes 80 do 120 mm</t>
  </si>
  <si>
    <t>462995591</t>
  </si>
  <si>
    <t>https://podminky.urs.cz/item/CS_URS_2023_02/631319173</t>
  </si>
  <si>
    <t>34</t>
  </si>
  <si>
    <t>631362021</t>
  </si>
  <si>
    <t>Výztuž mazanin ze svařovaných sítí z drátů typu KARI</t>
  </si>
  <si>
    <t>1208182102</t>
  </si>
  <si>
    <t>https://podminky.urs.cz/item/CS_URS_2023_02/631362021</t>
  </si>
  <si>
    <t>21,20*((0,0182/2/3)*1,2)</t>
  </si>
  <si>
    <t>64</t>
  </si>
  <si>
    <t>Osazování výplní otvorů</t>
  </si>
  <si>
    <t>35</t>
  </si>
  <si>
    <t>642942111</t>
  </si>
  <si>
    <t>Osazování zárubní nebo rámů kovových dveřních lisovaných nebo z úhelníků bez dveřních křídel na cementovou maltu, plochy otvoru do 2,5 m2</t>
  </si>
  <si>
    <t>kus</t>
  </si>
  <si>
    <t>300245364</t>
  </si>
  <si>
    <t>https://podminky.urs.cz/item/CS_URS_2023_02/642942111</t>
  </si>
  <si>
    <t>36</t>
  </si>
  <si>
    <t>55331481</t>
  </si>
  <si>
    <t>zárubeň jednokřídlá ocelová pro zdění tl stěny 75-100mm rozměru 700/1970, 2100mm</t>
  </si>
  <si>
    <t>-2103212008</t>
  </si>
  <si>
    <t>37</t>
  </si>
  <si>
    <t>642944121</t>
  </si>
  <si>
    <t>Osazení ocelových dveřních zárubní lisovaných nebo z úhelníků dodatečně s vybetonováním prahu, plochy do 2,5 m2</t>
  </si>
  <si>
    <t>570012906</t>
  </si>
  <si>
    <t>https://podminky.urs.cz/item/CS_URS_2023_02/642944121</t>
  </si>
  <si>
    <t>38</t>
  </si>
  <si>
    <t>55331432</t>
  </si>
  <si>
    <t>zárubeň jednokřídlá ocelová pro dodatečnou montáž tl stěny 75-100mm rozměru 800/1970, 2100mm</t>
  </si>
  <si>
    <t>1449842881</t>
  </si>
  <si>
    <t>94</t>
  </si>
  <si>
    <t xml:space="preserve">Lešení </t>
  </si>
  <si>
    <t>39</t>
  </si>
  <si>
    <t>949101111</t>
  </si>
  <si>
    <t>Lešení pomocné pracovní pro objekty pozemních staveb pro zatížení do 150 kg/m2, o výšce lešeňové podlahy do 1,9 m</t>
  </si>
  <si>
    <t>-335461185</t>
  </si>
  <si>
    <t>https://podminky.urs.cz/item/CS_URS_2023_02/949101111</t>
  </si>
  <si>
    <t>95</t>
  </si>
  <si>
    <t>Různé dokončovací konstrukce a práce pozemních staveb</t>
  </si>
  <si>
    <t>40</t>
  </si>
  <si>
    <t>952902021</t>
  </si>
  <si>
    <t>Čištění budov při provádění oprav a udržovacích prací podlah hladkých zametením</t>
  </si>
  <si>
    <t>-201535065</t>
  </si>
  <si>
    <t>https://podminky.urs.cz/item/CS_URS_2023_02/952902021</t>
  </si>
  <si>
    <t>41</t>
  </si>
  <si>
    <t>952902031</t>
  </si>
  <si>
    <t>Čištění budov při provádění oprav a udržovacích prací podlah hladkých omytím</t>
  </si>
  <si>
    <t>-169807412</t>
  </si>
  <si>
    <t>https://podminky.urs.cz/item/CS_URS_2023_02/952902031</t>
  </si>
  <si>
    <t>42</t>
  </si>
  <si>
    <t>953943211</t>
  </si>
  <si>
    <t>Osazování drobných kovových předmětů kotvených do stěny hasicího přístroje</t>
  </si>
  <si>
    <t>1902197880</t>
  </si>
  <si>
    <t>https://podminky.urs.cz/item/CS_URS_2023_02/953943211</t>
  </si>
  <si>
    <t>43</t>
  </si>
  <si>
    <t>44932114</t>
  </si>
  <si>
    <t>přístroj hasicí ruční práškový PG 6 LE</t>
  </si>
  <si>
    <t>-1264844665</t>
  </si>
  <si>
    <t>96</t>
  </si>
  <si>
    <t>Bourání konstrukcí</t>
  </si>
  <si>
    <t>44</t>
  </si>
  <si>
    <t>725210821</t>
  </si>
  <si>
    <t>Demontáž umyvadel bez výtokových armatur umyvadel</t>
  </si>
  <si>
    <t>soubor</t>
  </si>
  <si>
    <t>2063306694</t>
  </si>
  <si>
    <t>https://podminky.urs.cz/item/CS_URS_2023_02/725210821</t>
  </si>
  <si>
    <t>45</t>
  </si>
  <si>
    <t>725810811</t>
  </si>
  <si>
    <t>Demontáž výtokových ventilů nástěnných</t>
  </si>
  <si>
    <t>-234424252</t>
  </si>
  <si>
    <t>https://podminky.urs.cz/item/CS_URS_2023_02/725810811</t>
  </si>
  <si>
    <t>46</t>
  </si>
  <si>
    <t>741.1</t>
  </si>
  <si>
    <t>Demontáž stávající elektroinstalace, svítidel, zásuvel, spínačů, kabelů s lištami včetně odvozu a skládkovného</t>
  </si>
  <si>
    <t>kpl</t>
  </si>
  <si>
    <t>R-položka</t>
  </si>
  <si>
    <t>-1443173397</t>
  </si>
  <si>
    <t>47</t>
  </si>
  <si>
    <t>962032230</t>
  </si>
  <si>
    <t>Bourání zdiva nadzákladového z cihel nebo tvárnic z cihel pálených nebo vápenopískových, na maltu vápennou nebo vápenocementovou, objemu do 1 m3</t>
  </si>
  <si>
    <t>-1512110502</t>
  </si>
  <si>
    <t>https://podminky.urs.cz/item/CS_URS_2023_02/962032230</t>
  </si>
  <si>
    <t>0,90*2,00*0,30</t>
  </si>
  <si>
    <t>48</t>
  </si>
  <si>
    <t>965042141</t>
  </si>
  <si>
    <t>Bourání mazanin betonových nebo z litého asfaltu tl. do 100 mm, plochy přes 4 m2</t>
  </si>
  <si>
    <t>405350822</t>
  </si>
  <si>
    <t>https://podminky.urs.cz/item/CS_URS_2023_02/965042141</t>
  </si>
  <si>
    <t>49</t>
  </si>
  <si>
    <t>965081213</t>
  </si>
  <si>
    <t>Bourání podlah z dlaždic bez podkladního lože nebo mazaniny, s jakoukoliv výplní spár keramických nebo xylolitových tl. do 10 mm, plochy přes 1 m2</t>
  </si>
  <si>
    <t>-1208586103</t>
  </si>
  <si>
    <t>https://podminky.urs.cz/item/CS_URS_2023_02/965081213</t>
  </si>
  <si>
    <t>50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</si>
  <si>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</si>
  <si>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</si>
  <si>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-518249491</t>
  </si>
  <si>
    <t>https://podminky.urs.cz/item/CS_URS_2023_02/967031132</t>
  </si>
  <si>
    <t>2*2,00*0,30</t>
  </si>
  <si>
    <t>51</t>
  </si>
  <si>
    <t>968072455</t>
  </si>
  <si>
    <t>Vybourání kovových rámů oken s křídly, dveřních zárubní, vrat, stěn, ostění nebo obkladů dveřních zárubní, plochy do 2 m2</t>
  </si>
  <si>
    <t>-429015799</t>
  </si>
  <si>
    <t>https://podminky.urs.cz/item/CS_URS_2023_02/968072455</t>
  </si>
  <si>
    <t>0,90*2,00</t>
  </si>
  <si>
    <t>52</t>
  </si>
  <si>
    <t>971033371</t>
  </si>
  <si>
    <t>Vybourání otvorů ve zdivu základovém nebo nadzákladovém z cihel, tvárnic, příčkovek z cihel pálených na maltu vápennou nebo vápenocementovou plochy do 0,09 m2, tl. do 750 mm</t>
  </si>
  <si>
    <t>-2122136518</t>
  </si>
  <si>
    <t>https://podminky.urs.cz/item/CS_URS_2023_02/971033371</t>
  </si>
  <si>
    <t>P</t>
  </si>
  <si>
    <t>Poznámka k položce:
ventilátory</t>
  </si>
  <si>
    <t>53</t>
  </si>
  <si>
    <t>973031345</t>
  </si>
  <si>
    <t>Vysekání výklenků nebo kapes ve zdivu z cihel na maltu vápennou nebo vápenocementovou kapes, plochy do 0,25 m2, hl. do 300 mm</t>
  </si>
  <si>
    <t>1711893415</t>
  </si>
  <si>
    <t>https://podminky.urs.cz/item/CS_URS_2023_02/973031345</t>
  </si>
  <si>
    <t>"rozvodnice EI"1</t>
  </si>
  <si>
    <t>54</t>
  </si>
  <si>
    <t>973031812</t>
  </si>
  <si>
    <t>Vysekání výklenků nebo kapes ve zdivu z cihel na maltu vápennou nebo vápenocementovou kapes pro zavázání nových příček, tl. do 100 mm</t>
  </si>
  <si>
    <t>m</t>
  </si>
  <si>
    <t>-785852837</t>
  </si>
  <si>
    <t>https://podminky.urs.cz/item/CS_URS_2023_02/973031812</t>
  </si>
  <si>
    <t>4*2,20</t>
  </si>
  <si>
    <t>55</t>
  </si>
  <si>
    <t>973031616</t>
  </si>
  <si>
    <t>Vysekání výklenků nebo kapes ve zdivu z cihel na maltu vápennou nebo vápenocementovou kapes pro špalíky a krabice, velikosti do 100x100x50 mm</t>
  </si>
  <si>
    <t>1140648136</t>
  </si>
  <si>
    <t>https://podminky.urs.cz/item/CS_URS_2023_02/973031616</t>
  </si>
  <si>
    <t>"EI"10</t>
  </si>
  <si>
    <t>56</t>
  </si>
  <si>
    <t>974031121</t>
  </si>
  <si>
    <t>Vysekání rýh ve zdivu cihelném na maltu vápennou nebo vápenocementovou do hl. 30 mm a šířky do 30 mm</t>
  </si>
  <si>
    <t>222376479</t>
  </si>
  <si>
    <t>https://podminky.urs.cz/item/CS_URS_2023_02/974031121</t>
  </si>
  <si>
    <t>"EI"3*4,00+2,00+8*2,00</t>
  </si>
  <si>
    <t>57</t>
  </si>
  <si>
    <t>974031122</t>
  </si>
  <si>
    <t>Vysekání rýh ve zdivu cihelném na maltu vápennou nebo vápenocementovou do hl. 30 mm a šířky do 70 mm</t>
  </si>
  <si>
    <t>-388309935</t>
  </si>
  <si>
    <t>https://podminky.urs.cz/item/CS_URS_2023_02/974031122</t>
  </si>
  <si>
    <t>"EI"3,00+2*4,00+7,00+5*2,00</t>
  </si>
  <si>
    <t>58</t>
  </si>
  <si>
    <t>974031145</t>
  </si>
  <si>
    <t>Vysekání rýh ve zdivu cihelném na maltu vápennou nebo vápenocementovou do hl. 70 mm a šířky do 200 mm</t>
  </si>
  <si>
    <t>-525096868</t>
  </si>
  <si>
    <t>https://podminky.urs.cz/item/CS_URS_2023_02/974031145</t>
  </si>
  <si>
    <t>"vodovod"4,00+5*1,20</t>
  </si>
  <si>
    <t>59</t>
  </si>
  <si>
    <t>974031664</t>
  </si>
  <si>
    <t>Vysekání rýh ve zdivu cihelném na maltu vápennou nebo vápenocementovou pro vtahování nosníků do zdí, před vybouráním otvoru do hl. 150 mm, při v. nosníku do 150 mm</t>
  </si>
  <si>
    <t>1226923480</t>
  </si>
  <si>
    <t>https://podminky.urs.cz/item/CS_URS_2023_02/974031664</t>
  </si>
  <si>
    <t>2*2,40</t>
  </si>
  <si>
    <t>60</t>
  </si>
  <si>
    <t>974042565</t>
  </si>
  <si>
    <t>Vysekání rýh v betonové nebo jiné monolitické dlažbě s betonovým podkladem do hl. 150 mm a šířky do 200 mm</t>
  </si>
  <si>
    <t>867943725</t>
  </si>
  <si>
    <t>https://podminky.urs.cz/item/CS_URS_2023_02/974042565</t>
  </si>
  <si>
    <t>"vodovod"3,00</t>
  </si>
  <si>
    <t>975043111</t>
  </si>
  <si>
    <t>Jednořadové podchycení stropů pro osazení nosníků dřevěnou výztuhou v. podchycení do 3,5 m, a při zatížení hmotností do 750 kg/m</t>
  </si>
  <si>
    <t>-886714935</t>
  </si>
  <si>
    <t>https://podminky.urs.cz/item/CS_URS_2023_02/975043111</t>
  </si>
  <si>
    <t>2*3,00</t>
  </si>
  <si>
    <t>62</t>
  </si>
  <si>
    <t>976085311</t>
  </si>
  <si>
    <t>Vybourání drobných zámečnických a jiných konstrukcí kanalizačních rámů litinových, z rýhovaného plechu nebo betonových včetně poklopů nebo mříží, plochy do 0,60 m2</t>
  </si>
  <si>
    <t>1087103776</t>
  </si>
  <si>
    <t>https://podminky.urs.cz/item/CS_URS_2023_02/976085311</t>
  </si>
  <si>
    <t>977132112</t>
  </si>
  <si>
    <t>Vyvrtání otvorů pro elektroinstalační krabice ve stěnách z cihel, hloubky přes 60 do 90 mm</t>
  </si>
  <si>
    <t>-308447546</t>
  </si>
  <si>
    <t>https://podminky.urs.cz/item/CS_URS_2023_02/977132112</t>
  </si>
  <si>
    <t>"EI"12</t>
  </si>
  <si>
    <t>977151111</t>
  </si>
  <si>
    <t>Jádrové vrty diamantovými korunkami do stavebních materiálů (železobetonu, betonu, cihel, obkladů, dlažeb, kamene) průměru do 35 mm</t>
  </si>
  <si>
    <t>834541077</t>
  </si>
  <si>
    <t>https://podminky.urs.cz/item/CS_URS_2023_02/977151111</t>
  </si>
  <si>
    <t>"EI"0,80</t>
  </si>
  <si>
    <t>65</t>
  </si>
  <si>
    <t>977151117</t>
  </si>
  <si>
    <t>Jádrové vrty diamantovými korunkami do stavebních materiálů (železobetonu, betonu, cihel, obkladů, dlažeb, kamene) průměru přes 80 do 90 mm</t>
  </si>
  <si>
    <t>-1387127937</t>
  </si>
  <si>
    <t>https://podminky.urs.cz/item/CS_URS_2023_02/977151117</t>
  </si>
  <si>
    <t>"průraz stropem EI"0,50</t>
  </si>
  <si>
    <t>66</t>
  </si>
  <si>
    <t>978011121</t>
  </si>
  <si>
    <t>Otlučení vápenných nebo vápenocementových omítek vnitřních ploch stropů, v rozsahu přes 5 do 10 %</t>
  </si>
  <si>
    <t>-2107259160</t>
  </si>
  <si>
    <t>https://podminky.urs.cz/item/CS_URS_2023_02/978011121</t>
  </si>
  <si>
    <t>67</t>
  </si>
  <si>
    <t>978013161</t>
  </si>
  <si>
    <t>Otlučení vápenných nebo vápenocementových omítek vnitřních ploch stěn s vyškrabáním spar, s očištěním zdiva, v rozsahu přes 30 do 50 %</t>
  </si>
  <si>
    <t>1375490688</t>
  </si>
  <si>
    <t>https://podminky.urs.cz/item/CS_URS_2023_02/978013161</t>
  </si>
  <si>
    <t>68</t>
  </si>
  <si>
    <t>978013191</t>
  </si>
  <si>
    <t>Otlučení vápenných nebo vápenocementových omítek vnitřních ploch stěn s vyškrabáním spar, s očištěním zdiva, v rozsahu přes 50 do 100 %</t>
  </si>
  <si>
    <t>973681870</t>
  </si>
  <si>
    <t>https://podminky.urs.cz/item/CS_URS_2023_02/978013191</t>
  </si>
  <si>
    <t>997</t>
  </si>
  <si>
    <t>Přesun sutě</t>
  </si>
  <si>
    <t>69</t>
  </si>
  <si>
    <t>997013211</t>
  </si>
  <si>
    <t>Vnitrostaveništní doprava suti a vybouraných hmot vodorovně do 50 m svisle ručně pro budovy a haly výšky do 6 m</t>
  </si>
  <si>
    <t>-1454900871</t>
  </si>
  <si>
    <t>https://podminky.urs.cz/item/CS_URS_2023_02/997013211</t>
  </si>
  <si>
    <t>70</t>
  </si>
  <si>
    <t>997221611</t>
  </si>
  <si>
    <t>Nakládání na dopravní prostředky pro vodorovnou dopravu suti</t>
  </si>
  <si>
    <t>-652219555</t>
  </si>
  <si>
    <t>https://podminky.urs.cz/item/CS_URS_2023_02/997221611</t>
  </si>
  <si>
    <t>71</t>
  </si>
  <si>
    <t>997013501</t>
  </si>
  <si>
    <t>Odvoz suti a vybouraných hmot na skládku nebo meziskládku se složením, na vzdálenost do 1 km</t>
  </si>
  <si>
    <t>859238031</t>
  </si>
  <si>
    <t>https://podminky.urs.cz/item/CS_URS_2023_02/997013501</t>
  </si>
  <si>
    <t>72</t>
  </si>
  <si>
    <t>997013509</t>
  </si>
  <si>
    <t>Odvoz suti a vybouraných hmot na skládku nebo meziskládku se složením, na vzdálenost Příplatek k ceně za každý další i započatý 1 km přes 1 km</t>
  </si>
  <si>
    <t>-1552489485</t>
  </si>
  <si>
    <t>https://podminky.urs.cz/item/CS_URS_2023_02/997013509</t>
  </si>
  <si>
    <t>11,737*11 'Přepočtené koeficientem množství</t>
  </si>
  <si>
    <t>73</t>
  </si>
  <si>
    <t>94621000</t>
  </si>
  <si>
    <t>poplatek za uložení stavebního odpadu betonového zatříděného kódem 17 01 01 na recyklační skládku</t>
  </si>
  <si>
    <t>-763407020</t>
  </si>
  <si>
    <t>74</t>
  </si>
  <si>
    <t>94621002</t>
  </si>
  <si>
    <t>poplatek za uložení stavebního odpadu cihelného zatříděného kódem 17 01 02 na recyklační skládku</t>
  </si>
  <si>
    <t>1608273048</t>
  </si>
  <si>
    <t>75</t>
  </si>
  <si>
    <t>94620230</t>
  </si>
  <si>
    <t>poplatek za uložení stavebního odpadu keramického zatříděného kódem 17 01 03</t>
  </si>
  <si>
    <t>-773076232</t>
  </si>
  <si>
    <t>76</t>
  </si>
  <si>
    <t>94620250</t>
  </si>
  <si>
    <t>poplatek za uložení směsného stavebního a demoličního odpadu zatříděného kódem 17 09 04</t>
  </si>
  <si>
    <t>-511046929</t>
  </si>
  <si>
    <t>998</t>
  </si>
  <si>
    <t>Přesun hmot</t>
  </si>
  <si>
    <t>77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</si>
  <si>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</si>
  <si>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</si>
  <si>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1918362979</t>
  </si>
  <si>
    <t>https://podminky.urs.cz/item/CS_URS_2023_02/998018001</t>
  </si>
  <si>
    <t>PSV</t>
  </si>
  <si>
    <t>Práce a dodávky PSV</t>
  </si>
  <si>
    <t>711</t>
  </si>
  <si>
    <t>Izolace proti vodě, vlhkosti a plynům</t>
  </si>
  <si>
    <t>78</t>
  </si>
  <si>
    <t>711113117</t>
  </si>
  <si>
    <t>Izolace proti zemní vlhkosti natěradly a tmely za studena na ploše vodorovné V těsnicí stěrkou jednosložkovu na bázi cementu</t>
  </si>
  <si>
    <t>-41914767</t>
  </si>
  <si>
    <t>https://podminky.urs.cz/item/CS_URS_2023_02/711113117</t>
  </si>
  <si>
    <t>79</t>
  </si>
  <si>
    <t>711113125</t>
  </si>
  <si>
    <t>Izolace proti zemní vlhkosti natěradly a tmely za studena na ploše svislé S těsnicí hmotou dvousložkovou na bázi polymery modifikované živice</t>
  </si>
  <si>
    <t>1048635983</t>
  </si>
  <si>
    <t>https://podminky.urs.cz/item/CS_URS_2023_02/711113125</t>
  </si>
  <si>
    <t>(3,66+6,63)*2*0,20</t>
  </si>
  <si>
    <t>80</t>
  </si>
  <si>
    <t>711199101</t>
  </si>
  <si>
    <t>Provedení izolace proti zemní vlhkosti hydroizolační stěrkou doplňků vodotěsné těsnící pásky pro dilatační a styčné spáry</t>
  </si>
  <si>
    <t>1479364457</t>
  </si>
  <si>
    <t>https://podminky.urs.cz/item/CS_URS_2023_02/711199101</t>
  </si>
  <si>
    <t>(3,66+6,63)*2</t>
  </si>
  <si>
    <t>81</t>
  </si>
  <si>
    <t>59054220</t>
  </si>
  <si>
    <t>páska pružná těsnící hydroizolační š 185mm</t>
  </si>
  <si>
    <t>-462121611</t>
  </si>
  <si>
    <t>20,58*1,05 'Přepočtené koeficientem množství</t>
  </si>
  <si>
    <t>82</t>
  </si>
  <si>
    <t>998711101</t>
  </si>
  <si>
    <t>Přesun hmot pro izolace proti vodě, vlhkosti a plynům stanovený z hmotnosti přesunovaného materiálu vodorovná dopravní vzdálenost do 50 m v objektech výšky do 6 m</t>
  </si>
  <si>
    <t>212167445</t>
  </si>
  <si>
    <t>https://podminky.urs.cz/item/CS_URS_2023_02/998711101</t>
  </si>
  <si>
    <t>83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</si>
  <si>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</si>
  <si>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</si>
  <si>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-429692498</t>
  </si>
  <si>
    <t>https://podminky.urs.cz/item/CS_URS_2023_02/998711181</t>
  </si>
  <si>
    <t>721</t>
  </si>
  <si>
    <t>Zdravotechnika - vnitřní kanalizace</t>
  </si>
  <si>
    <t>84</t>
  </si>
  <si>
    <t>721.1</t>
  </si>
  <si>
    <t>Napojení kanalizace na stávající potrubí</t>
  </si>
  <si>
    <t>307538505</t>
  </si>
  <si>
    <t>85</t>
  </si>
  <si>
    <t>721174042</t>
  </si>
  <si>
    <t>Potrubí z trub polypropylenových připojovací DN 40</t>
  </si>
  <si>
    <t>-326137212</t>
  </si>
  <si>
    <t>https://podminky.urs.cz/item/CS_URS_2023_02/721174042</t>
  </si>
  <si>
    <t>86</t>
  </si>
  <si>
    <t>721174043</t>
  </si>
  <si>
    <t>Potrubí z trub polypropylenových připojovací DN 50</t>
  </si>
  <si>
    <t>1894699981</t>
  </si>
  <si>
    <t>https://podminky.urs.cz/item/CS_URS_2023_02/721174043</t>
  </si>
  <si>
    <t>87</t>
  </si>
  <si>
    <t>721174045</t>
  </si>
  <si>
    <t>Potrubí z trub polypropylenových připojovací DN 110</t>
  </si>
  <si>
    <t>619351693</t>
  </si>
  <si>
    <t>https://podminky.urs.cz/item/CS_URS_2023_02/721174045</t>
  </si>
  <si>
    <t>88</t>
  </si>
  <si>
    <t>721194104</t>
  </si>
  <si>
    <t>Vyměření přípojek na potrubí vyvedení a upevnění odpadních výpustek DN 40</t>
  </si>
  <si>
    <t>-201757179</t>
  </si>
  <si>
    <t>https://podminky.urs.cz/item/CS_URS_2023_02/721194104</t>
  </si>
  <si>
    <t>89</t>
  </si>
  <si>
    <t>721194105</t>
  </si>
  <si>
    <t>Vyměření přípojek na potrubí vyvedení a upevnění odpadních výpustek DN 50</t>
  </si>
  <si>
    <t>-164801051</t>
  </si>
  <si>
    <t>https://podminky.urs.cz/item/CS_URS_2023_02/721194105</t>
  </si>
  <si>
    <t>90</t>
  </si>
  <si>
    <t>721194109</t>
  </si>
  <si>
    <t>Vyměření přípojek na potrubí vyvedení a upevnění odpadních výpustek DN 110</t>
  </si>
  <si>
    <t>360040626</t>
  </si>
  <si>
    <t>https://podminky.urs.cz/item/CS_URS_2023_02/721194109</t>
  </si>
  <si>
    <t>91</t>
  </si>
  <si>
    <t>721290111</t>
  </si>
  <si>
    <t>Zkouška těsnosti kanalizace v objektech vodou do DN 125</t>
  </si>
  <si>
    <t>1892146280</t>
  </si>
  <si>
    <t>https://podminky.urs.cz/item/CS_URS_2023_02/721290111</t>
  </si>
  <si>
    <t>92</t>
  </si>
  <si>
    <t>998721101</t>
  </si>
  <si>
    <t>Přesun hmot pro vnitřní kanalizace stanovený z hmotnosti přesunovaného materiálu vodorovná dopravní vzdálenost do 50 m v objektech výšky do 6 m</t>
  </si>
  <si>
    <t>-2082457363</t>
  </si>
  <si>
    <t>https://podminky.urs.cz/item/CS_URS_2023_02/998721101</t>
  </si>
  <si>
    <t>93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</si>
  <si>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</si>
  <si>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</si>
  <si>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-596771007</t>
  </si>
  <si>
    <t>https://podminky.urs.cz/item/CS_URS_2023_02/998721181</t>
  </si>
  <si>
    <t>722</t>
  </si>
  <si>
    <t>Zdravotechnika - vnitřní vodovod</t>
  </si>
  <si>
    <t>722.1</t>
  </si>
  <si>
    <t>Napojení vodovodu na stávající rozvod potrubí</t>
  </si>
  <si>
    <t>-869868967</t>
  </si>
  <si>
    <t>722174002</t>
  </si>
  <si>
    <t>Potrubí z plastových trubek z polypropylenu PPR svařovaných polyfúzně PN 16 (SDR 7,4) D 20 x 2,8</t>
  </si>
  <si>
    <t>-1811365714</t>
  </si>
  <si>
    <t>https://podminky.urs.cz/item/CS_URS_2023_02/722174002</t>
  </si>
  <si>
    <t>(6,50+5,50+1,50+2,50+1,50+2,00+6*1,20)*2+1,60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</si>
  <si>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</si>
  <si>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</si>
  <si>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2056495881</t>
  </si>
  <si>
    <t>https://podminky.urs.cz/item/CS_URS_2023_02/722181231</t>
  </si>
  <si>
    <t>97</t>
  </si>
  <si>
    <t>722190401</t>
  </si>
  <si>
    <t>Zřízení přípojek na potrubí vyvedení a upevnění výpustek do DN 25</t>
  </si>
  <si>
    <t>35268795</t>
  </si>
  <si>
    <t>https://podminky.urs.cz/item/CS_URS_2023_02/722190401</t>
  </si>
  <si>
    <t>98</t>
  </si>
  <si>
    <t>722230102</t>
  </si>
  <si>
    <t>Armatury se dvěma závity ventily přímé G 3/4"</t>
  </si>
  <si>
    <t>-2089177801</t>
  </si>
  <si>
    <t>https://podminky.urs.cz/item/CS_URS_2023_02/722230102</t>
  </si>
  <si>
    <t>99</t>
  </si>
  <si>
    <t>734261234</t>
  </si>
  <si>
    <t>Šroubení topenářské PN 16 do 120°C přímé G 3/4</t>
  </si>
  <si>
    <t>1763368936</t>
  </si>
  <si>
    <t>https://podminky.urs.cz/item/CS_URS_2023_02/734261234</t>
  </si>
  <si>
    <t>100</t>
  </si>
  <si>
    <t>722290246</t>
  </si>
  <si>
    <t>Zkoušky, proplach a desinfekce vodovodního potrubí zkoušky těsnosti vodovodního potrubí plastového do DN 40</t>
  </si>
  <si>
    <t>922642277</t>
  </si>
  <si>
    <t>https://podminky.urs.cz/item/CS_URS_2023_02/722290246</t>
  </si>
  <si>
    <t>101</t>
  </si>
  <si>
    <t>998722101</t>
  </si>
  <si>
    <t>Přesun hmot pro vnitřní vodovod stanovený z hmotnosti přesunovaného materiálu vodorovná dopravní vzdálenost do 50 m v objektech výšky do 6 m</t>
  </si>
  <si>
    <t>-1762214410</t>
  </si>
  <si>
    <t>https://podminky.urs.cz/item/CS_URS_2023_02/998722101</t>
  </si>
  <si>
    <t>102</t>
  </si>
  <si>
    <t>998722181</t>
  </si>
  <si>
    <t>Přesun hmot pro vnitřní vodovod stanovený z hmotnosti přesunovaného materiálu Příplatek k ceně za přesun prováděný bez použití mechanizace pro jakoukoliv výšku objektu</t>
  </si>
  <si>
    <t>-1808729982</t>
  </si>
  <si>
    <t>https://podminky.urs.cz/item/CS_URS_2023_02/998722181</t>
  </si>
  <si>
    <t>725</t>
  </si>
  <si>
    <t>Zdravotechnika - zařizovací předměty</t>
  </si>
  <si>
    <t>103</t>
  </si>
  <si>
    <t>725112022</t>
  </si>
  <si>
    <t>Zařízení záchodů klozety keramické závěsné na nosné stěny s hlubokým splachováním odpad vodorovný</t>
  </si>
  <si>
    <t>-960210178</t>
  </si>
  <si>
    <t>https://podminky.urs.cz/item/CS_URS_2023_02/725112022</t>
  </si>
  <si>
    <t>104</t>
  </si>
  <si>
    <t>725211603</t>
  </si>
  <si>
    <t>Umyvadla keramická bílá bez výtokových armatur připevněná na stěnu šrouby bez sloupu nebo krytu na sifon, šířka umyvadla 600 mm</t>
  </si>
  <si>
    <t>-1359334546</t>
  </si>
  <si>
    <t>https://podminky.urs.cz/item/CS_URS_2023_02/725211603</t>
  </si>
  <si>
    <t>105</t>
  </si>
  <si>
    <t>725211701</t>
  </si>
  <si>
    <t>Umyvadla keramická bílá bez výtokových armatur připevněná na stěnu šrouby malá (umývátka) stěnová 400 mm</t>
  </si>
  <si>
    <t>820676417</t>
  </si>
  <si>
    <t>https://podminky.urs.cz/item/CS_URS_2023_02/725211701</t>
  </si>
  <si>
    <t>725241142</t>
  </si>
  <si>
    <t>Sprchové vaničky akrylátové čtvrtkruhové 900x900 mm</t>
  </si>
  <si>
    <t>278530166</t>
  </si>
  <si>
    <t>https://podminky.urs.cz/item/CS_URS_2023_02/725241142</t>
  </si>
  <si>
    <t>107</t>
  </si>
  <si>
    <t>725244813</t>
  </si>
  <si>
    <t>Sprchové dveře a zástěny zástěny sprchové rohové čtvrtkruhové rámové se skleněnou výplní tl. 4 a 5 mm dveře posuvné dvoudílné, vstup z oblouku, na vaničku 900x900 mm</t>
  </si>
  <si>
    <t>1913921188</t>
  </si>
  <si>
    <t>https://podminky.urs.cz/item/CS_URS_2023_02/725244813</t>
  </si>
  <si>
    <t>108</t>
  </si>
  <si>
    <t>725331111</t>
  </si>
  <si>
    <t>Výlevky bez výtokových armatur a splachovací nádrže keramické se sklopnou plastovou mřížkou 425 mm</t>
  </si>
  <si>
    <t>-1981397960</t>
  </si>
  <si>
    <t>https://podminky.urs.cz/item/CS_URS_2023_02/725331111</t>
  </si>
  <si>
    <t>109</t>
  </si>
  <si>
    <t>725813111</t>
  </si>
  <si>
    <t>Ventily rohové bez připojovací trubičky nebo flexi hadičky G 1/2"</t>
  </si>
  <si>
    <t>-533659175</t>
  </si>
  <si>
    <t>https://podminky.urs.cz/item/CS_URS_2023_02/725813111</t>
  </si>
  <si>
    <t>110</t>
  </si>
  <si>
    <t>725813112</t>
  </si>
  <si>
    <t>Ventily rohové bez připojovací trubičky nebo flexi hadičky pračkové G 3/4"</t>
  </si>
  <si>
    <t>260291137</t>
  </si>
  <si>
    <t>https://podminky.urs.cz/item/CS_URS_2023_02/725813112</t>
  </si>
  <si>
    <t>111</t>
  </si>
  <si>
    <t>725822611</t>
  </si>
  <si>
    <t>Baterie umyvadlové stojánkové pákové bez výpusti</t>
  </si>
  <si>
    <t>-589291374</t>
  </si>
  <si>
    <t>https://podminky.urs.cz/item/CS_URS_2023_02/725822611</t>
  </si>
  <si>
    <t>112</t>
  </si>
  <si>
    <t>725841332</t>
  </si>
  <si>
    <t>Baterie sprchové podomítkové (zápustné) s přepínačem a pohyblivým držákem</t>
  </si>
  <si>
    <t>1805788560</t>
  </si>
  <si>
    <t>https://podminky.urs.cz/item/CS_URS_2023_02/725841332</t>
  </si>
  <si>
    <t>113</t>
  </si>
  <si>
    <t>725859102</t>
  </si>
  <si>
    <t>Ventily odpadní pro zařizovací předměty montáž ventilů přes 32 do DN 50</t>
  </si>
  <si>
    <t>2061795959</t>
  </si>
  <si>
    <t>https://podminky.urs.cz/item/CS_URS_2023_02/725859102</t>
  </si>
  <si>
    <t>114</t>
  </si>
  <si>
    <t>55161844</t>
  </si>
  <si>
    <t>sifon pračkový podomítkový plast bílý</t>
  </si>
  <si>
    <t>-609503134</t>
  </si>
  <si>
    <t>115</t>
  </si>
  <si>
    <t>998725101</t>
  </si>
  <si>
    <t>Přesun hmot pro zařizovací předměty stanovený z hmotnosti přesunovaného materiálu vodorovná dopravní vzdálenost do 50 m v objektech výšky do 6 m</t>
  </si>
  <si>
    <t>-615718961</t>
  </si>
  <si>
    <t>https://podminky.urs.cz/item/CS_URS_2023_02/998725101</t>
  </si>
  <si>
    <t>116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</si>
  <si>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</si>
  <si>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</si>
  <si>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-699438614</t>
  </si>
  <si>
    <t>https://podminky.urs.cz/item/CS_URS_2023_02/998725181</t>
  </si>
  <si>
    <t>726</t>
  </si>
  <si>
    <t>Zdravotechnika - předstěnové instalace</t>
  </si>
  <si>
    <t>117</t>
  </si>
  <si>
    <t>726111031</t>
  </si>
  <si>
    <t>Předstěnové instalační systémy pro zazdění do masivních zděných konstrukcí pro závěsné klozety ovládání zepředu, stavební výška 1080 mm</t>
  </si>
  <si>
    <t>-1411033541</t>
  </si>
  <si>
    <t>https://podminky.urs.cz/item/CS_URS_2023_02/726111031</t>
  </si>
  <si>
    <t>118</t>
  </si>
  <si>
    <t>998726111</t>
  </si>
  <si>
    <t>Přesun hmot pro instalační prefabrikáty stanovený z hmotnosti přesunovaného materiálu vodorovná dopravní vzdálenost do 50 m v objektech výšky do 6 m</t>
  </si>
  <si>
    <t>790814529</t>
  </si>
  <si>
    <t>https://podminky.urs.cz/item/CS_URS_2023_02/998726111</t>
  </si>
  <si>
    <t>119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</si>
  <si>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</si>
  <si>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</si>
  <si>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466231402</t>
  </si>
  <si>
    <t>https://podminky.urs.cz/item/CS_URS_2023_02/998726181</t>
  </si>
  <si>
    <t>733</t>
  </si>
  <si>
    <t>Ústřední vytápění - rozvodné potrubí</t>
  </si>
  <si>
    <t>120</t>
  </si>
  <si>
    <t>733.1</t>
  </si>
  <si>
    <t>Napojení potrubí na stávající rozvod včetně vypuštění a napuštění systému</t>
  </si>
  <si>
    <t>-1737666621</t>
  </si>
  <si>
    <t>121</t>
  </si>
  <si>
    <t>733222302</t>
  </si>
  <si>
    <t>Potrubí z trubek měděných polotvrdých spojovaných lisováním PN 16, T= +110°C Ø 15/1</t>
  </si>
  <si>
    <t>1053401049</t>
  </si>
  <si>
    <t>https://podminky.urs.cz/item/CS_URS_2023_02/733222302</t>
  </si>
  <si>
    <t>122</t>
  </si>
  <si>
    <t>733291101</t>
  </si>
  <si>
    <t>Zkoušky těsnosti potrubí z trubek měděných Ø do 35/1,5</t>
  </si>
  <si>
    <t>2109768515</t>
  </si>
  <si>
    <t>https://podminky.urs.cz/item/CS_URS_2023_02/733291101</t>
  </si>
  <si>
    <t>123</t>
  </si>
  <si>
    <t>998733101</t>
  </si>
  <si>
    <t>Přesun hmot pro rozvody potrubí stanovený z hmotnosti přesunovaného materiálu vodorovná dopravní vzdálenost do 50 m v objektech výšky do 6 m</t>
  </si>
  <si>
    <t>-1650220155</t>
  </si>
  <si>
    <t>https://podminky.urs.cz/item/CS_URS_2023_02/998733101</t>
  </si>
  <si>
    <t>124</t>
  </si>
  <si>
    <t>998733181</t>
  </si>
  <si>
    <t>Přesun hmot pro rozvody potrubí stanovený z hmotnosti přesunovaného materiálu Příplatek k cenám za přesun prováděný bez použití mechanizace pro jakoukoliv výšku objektu</t>
  </si>
  <si>
    <t>1657034398</t>
  </si>
  <si>
    <t>https://podminky.urs.cz/item/CS_URS_2023_02/998733181</t>
  </si>
  <si>
    <t>734</t>
  </si>
  <si>
    <t>Ústřední vytápění - armatury</t>
  </si>
  <si>
    <t>125</t>
  </si>
  <si>
    <t>734222812</t>
  </si>
  <si>
    <t>Ventily regulační závitové termostatické, s hlavicí ručního ovládání PN 16 do 110°C přímé chromované G 1/2</t>
  </si>
  <si>
    <t>2001698055</t>
  </si>
  <si>
    <t>https://podminky.urs.cz/item/CS_URS_2023_02/734222812</t>
  </si>
  <si>
    <t>126</t>
  </si>
  <si>
    <t>734261233</t>
  </si>
  <si>
    <t>Šroubení topenářské PN 16 do 120°C přímé G 1/2</t>
  </si>
  <si>
    <t>83329317</t>
  </si>
  <si>
    <t>https://podminky.urs.cz/item/CS_URS_2023_02/734261233</t>
  </si>
  <si>
    <t>127</t>
  </si>
  <si>
    <t>998734101</t>
  </si>
  <si>
    <t>Přesun hmot pro armatury stanovený z hmotnosti přesunovaného materiálu vodorovná dopravní vzdálenost do 50 m v objektech výšky do 6 m</t>
  </si>
  <si>
    <t>-1918703730</t>
  </si>
  <si>
    <t>https://podminky.urs.cz/item/CS_URS_2023_02/998734101</t>
  </si>
  <si>
    <t>128</t>
  </si>
  <si>
    <t>998734181</t>
  </si>
  <si>
    <t>Přesun hmot pro armatury stanovený z hmotnosti přesunovaného materiálu Příplatek k cenám za přesun prováděný bez použití mechanizace pro jakoukoliv výšku objektu</t>
  </si>
  <si>
    <t>1440390349</t>
  </si>
  <si>
    <t>https://podminky.urs.cz/item/CS_URS_2023_02/998734181</t>
  </si>
  <si>
    <t>735</t>
  </si>
  <si>
    <t>Ústřední vytápění - otopná tělesa</t>
  </si>
  <si>
    <t>129</t>
  </si>
  <si>
    <t>735151479</t>
  </si>
  <si>
    <t>Otopná tělesa panelová dvoudesková PN 1,0 MPa, T do 110°C s jednou přídavnou přestupní plochou výšky tělesa 600 mm stavební délky / výkonu 1200 mm / 1546 W</t>
  </si>
  <si>
    <t>-1225737394</t>
  </si>
  <si>
    <t>https://podminky.urs.cz/item/CS_URS_2023_02/735151479</t>
  </si>
  <si>
    <t>130</t>
  </si>
  <si>
    <t>735151821</t>
  </si>
  <si>
    <t>Demontáž otopných těles panelových dvouřadých stavební délky do 1500 mm</t>
  </si>
  <si>
    <t>669926036</t>
  </si>
  <si>
    <t>https://podminky.urs.cz/item/CS_URS_2023_02/735151821</t>
  </si>
  <si>
    <t>131</t>
  </si>
  <si>
    <t>735192923</t>
  </si>
  <si>
    <t>Zpětná montáž otopných těles panelových dvouřadých do 1500 mm</t>
  </si>
  <si>
    <t>-1352108097</t>
  </si>
  <si>
    <t>https://podminky.urs.cz/item/CS_URS_2023_02/735192923</t>
  </si>
  <si>
    <t>132</t>
  </si>
  <si>
    <t>998735101</t>
  </si>
  <si>
    <t>Přesun hmot pro otopná tělesa stanovený z hmotnosti přesunovaného materiálu vodorovná dopravní vzdálenost do 50 m v objektech výšky do 6 m</t>
  </si>
  <si>
    <t>-1319486120</t>
  </si>
  <si>
    <t>https://podminky.urs.cz/item/CS_URS_2023_02/998735101</t>
  </si>
  <si>
    <t>133</t>
  </si>
  <si>
    <t>998735181</t>
  </si>
  <si>
    <t>Přesun hmot pro otopná tělesa stanovený z hmotnosti přesunovaného materiálu Příplatek k cenám za přesun prováděný bez použití mechanizace pro jakoukoliv výšku objektu</t>
  </si>
  <si>
    <t>2045024193</t>
  </si>
  <si>
    <t>https://podminky.urs.cz/item/CS_URS_2023_02/998735181</t>
  </si>
  <si>
    <t>741</t>
  </si>
  <si>
    <t>Elektroinstalace - silnoproud</t>
  </si>
  <si>
    <t>134</t>
  </si>
  <si>
    <t>741110511</t>
  </si>
  <si>
    <t>Montáž lišt a kanálků elektroinstalačních se spojkami, ohyby a rohy a s nasunutím do krabic vkládacích s víčkem, šířky do 60 mm</t>
  </si>
  <si>
    <t>1546650546</t>
  </si>
  <si>
    <t>https://podminky.urs.cz/item/CS_URS_2023_02/741110511</t>
  </si>
  <si>
    <t>135</t>
  </si>
  <si>
    <t>34571007</t>
  </si>
  <si>
    <t>lišta elektroinstalační hranatá PVC 40x20mm</t>
  </si>
  <si>
    <t>719368951</t>
  </si>
  <si>
    <t>15*1,05 'Přepočtené koeficientem množství</t>
  </si>
  <si>
    <t>136</t>
  </si>
  <si>
    <t>741112001</t>
  </si>
  <si>
    <t>Montáž krabic elektroinstalačních bez napojení na trubky a lišty, demontáže a montáže víčka a přístroje protahovacích nebo odbočných zapuštěných plastových kruhových</t>
  </si>
  <si>
    <t>-697584566</t>
  </si>
  <si>
    <t>https://podminky.urs.cz/item/CS_URS_2023_02/741112001</t>
  </si>
  <si>
    <t>137</t>
  </si>
  <si>
    <t>34571450</t>
  </si>
  <si>
    <t>krabice pod omítku PVC přístrojová kruhová D 70mm</t>
  </si>
  <si>
    <t>-688259264</t>
  </si>
  <si>
    <t>138</t>
  </si>
  <si>
    <t>34562691</t>
  </si>
  <si>
    <t>svorkovnice krabicová šroubovací čtyřpólová pro 4x4 vodiče 1,5-4,0mm2, 500V</t>
  </si>
  <si>
    <t>-403786251</t>
  </si>
  <si>
    <t>139</t>
  </si>
  <si>
    <t>34571550</t>
  </si>
  <si>
    <t>víčko krabic z PH, D 80mm, hloubka 40mm</t>
  </si>
  <si>
    <t>560084219</t>
  </si>
  <si>
    <t>140</t>
  </si>
  <si>
    <t>741120001</t>
  </si>
  <si>
    <t>Montáž vodičů izolovaných měděných uložených pod omítku plných a laněných (např. CY), průřezu žíly 0,35 až 6 mm2</t>
  </si>
  <si>
    <t>169817117</t>
  </si>
  <si>
    <t>https://podminky.urs.cz/item/CS_URS_2023_02/741120001</t>
  </si>
  <si>
    <t>"pospojování"50,0</t>
  </si>
  <si>
    <t>141</t>
  </si>
  <si>
    <t>34140825</t>
  </si>
  <si>
    <t>vodič propojovací jádro Cu plné izolace PVC 450/750V (H07V-U) 1x4mm2</t>
  </si>
  <si>
    <t>582148116</t>
  </si>
  <si>
    <t>50*1,15 'Přepočtené koeficientem množství</t>
  </si>
  <si>
    <t>142</t>
  </si>
  <si>
    <t>741122015</t>
  </si>
  <si>
    <t>Montáž kabelů měděných bez ukončení uložených pod omítku plných kulatých (např. CYKY), počtu a průřezu žil 3x1,5 mm2</t>
  </si>
  <si>
    <t>-1074285068</t>
  </si>
  <si>
    <t>https://podminky.urs.cz/item/CS_URS_2023_02/741122015</t>
  </si>
  <si>
    <t>143</t>
  </si>
  <si>
    <t>34111030</t>
  </si>
  <si>
    <t>kabel instalační jádro Cu plné izolace PVC plášť PVC 450/750V (CYKY) 3x1,5mm2</t>
  </si>
  <si>
    <t>950349096</t>
  </si>
  <si>
    <t>60*1,15 'Přepočtené koeficientem množství</t>
  </si>
  <si>
    <t>144</t>
  </si>
  <si>
    <t>741122016</t>
  </si>
  <si>
    <t>Montáž kabelů měděných bez ukončení uložených pod omítku plných kulatých (např. CYKY), počtu a průřezu žil 3x2,5 až 6 mm2</t>
  </si>
  <si>
    <t>-195009610</t>
  </si>
  <si>
    <t>https://podminky.urs.cz/item/CS_URS_2023_02/741122016</t>
  </si>
  <si>
    <t>145</t>
  </si>
  <si>
    <t>34111036</t>
  </si>
  <si>
    <t>kabel instalační jádro Cu plné izolace PVC plášť PVC 450/750V (CYKY) 3x2,5mm2</t>
  </si>
  <si>
    <t>-1918007606</t>
  </si>
  <si>
    <t>120*1,15 'Přepočtené koeficientem množství</t>
  </si>
  <si>
    <t>146</t>
  </si>
  <si>
    <t>741122031</t>
  </si>
  <si>
    <t>Montáž kabelů měděných bez ukončení uložených pod omítku plných kulatých (např. CYKY), počtu a průřezu žil 5x1,5 až 2,5 mm2</t>
  </si>
  <si>
    <t>-2040325865</t>
  </si>
  <si>
    <t>https://podminky.urs.cz/item/CS_URS_2023_02/741122031</t>
  </si>
  <si>
    <t>147</t>
  </si>
  <si>
    <t>34111090</t>
  </si>
  <si>
    <t>kabel instalační jádro Cu plné izolace PVC plášť PVC 450/750V (CYKY) 5x1,5mm2</t>
  </si>
  <si>
    <t>1677034781</t>
  </si>
  <si>
    <t>15*1,15 'Přepočtené koeficientem množství</t>
  </si>
  <si>
    <t>148</t>
  </si>
  <si>
    <t>2089239475</t>
  </si>
  <si>
    <t>149</t>
  </si>
  <si>
    <t>34111094</t>
  </si>
  <si>
    <t>kabel instalační jádro Cu plné izolace PVC plášť PVC 450/750V (CYKY) 5x2,5mm2</t>
  </si>
  <si>
    <t>-143953119</t>
  </si>
  <si>
    <t>10*1,15 'Přepočtené koeficientem množství</t>
  </si>
  <si>
    <t>150</t>
  </si>
  <si>
    <t>741210001</t>
  </si>
  <si>
    <t>Montáž rozvodnic oceloplechových nebo plastových bez zapojení vodičů běžných, hmotnosti do 20 kg</t>
  </si>
  <si>
    <t>1904491799</t>
  </si>
  <si>
    <t>https://podminky.urs.cz/item/CS_URS_2023_02/741210001</t>
  </si>
  <si>
    <t>151</t>
  </si>
  <si>
    <t>35713138</t>
  </si>
  <si>
    <t>rozvodnice zapuštěná, průhledné dveře, 1 řada, šířka 8 modulárních jednotek</t>
  </si>
  <si>
    <t>-537538735</t>
  </si>
  <si>
    <t>152</t>
  </si>
  <si>
    <t>741310001</t>
  </si>
  <si>
    <t>Montáž spínačů jedno nebo dvoupólových nástěnných se zapojením vodičů, pro prostředí normální spínačů, řazení 1-jednopólových</t>
  </si>
  <si>
    <t>133245618</t>
  </si>
  <si>
    <t>https://podminky.urs.cz/item/CS_URS_2023_02/741310001</t>
  </si>
  <si>
    <t>153</t>
  </si>
  <si>
    <t>34535015</t>
  </si>
  <si>
    <t>spínač nástěnný jednopólový, řazení 1, IP44, šroubové svorky</t>
  </si>
  <si>
    <t>1433827946</t>
  </si>
  <si>
    <t>154</t>
  </si>
  <si>
    <t>741313001</t>
  </si>
  <si>
    <t>Montáž zásuvek domovních se zapojením vodičů bezšroubové připojení polozapuštěných nebo zapuštěných 10/16 A, provedení 2P + PE</t>
  </si>
  <si>
    <t>654656035</t>
  </si>
  <si>
    <t>https://podminky.urs.cz/item/CS_URS_2023_02/741313001</t>
  </si>
  <si>
    <t>155</t>
  </si>
  <si>
    <t>34555241</t>
  </si>
  <si>
    <t>přístroj zásuvky zápustné jednonásobné, krytka s clonkami, bezšroubové svorky</t>
  </si>
  <si>
    <t>764202644</t>
  </si>
  <si>
    <t>156</t>
  </si>
  <si>
    <t>34539059</t>
  </si>
  <si>
    <t>rámeček jednonásobný</t>
  </si>
  <si>
    <t>-1819789325</t>
  </si>
  <si>
    <t>157</t>
  </si>
  <si>
    <t>741320105</t>
  </si>
  <si>
    <t>Montáž jističů se zapojením vodičů jednopólových nn do 25 A ve skříni</t>
  </si>
  <si>
    <t>-1632378947</t>
  </si>
  <si>
    <t>https://podminky.urs.cz/item/CS_URS_2023_02/741320105</t>
  </si>
  <si>
    <t>158</t>
  </si>
  <si>
    <t>35822115</t>
  </si>
  <si>
    <t>jistič 1-pólový 10 A vypínací charakteristika B vypínací schopnost 6 kA</t>
  </si>
  <si>
    <t>-1261310783</t>
  </si>
  <si>
    <t>159</t>
  </si>
  <si>
    <t>35822111</t>
  </si>
  <si>
    <t>jistič 1-pólový 16 A vypínací charakteristika B vypínací schopnost 10 kA</t>
  </si>
  <si>
    <t>-203984333</t>
  </si>
  <si>
    <t>160</t>
  </si>
  <si>
    <t>741321003</t>
  </si>
  <si>
    <t>Montáž proudových chráničů se zapojením vodičů dvoupólových nn do 25 A ve skříni</t>
  </si>
  <si>
    <t>909559620</t>
  </si>
  <si>
    <t>https://podminky.urs.cz/item/CS_URS_2023_02/741321003</t>
  </si>
  <si>
    <t>161</t>
  </si>
  <si>
    <t>10.222.16R</t>
  </si>
  <si>
    <t>Chránič 25A, IΔn= 0,03A</t>
  </si>
  <si>
    <t>690699639</t>
  </si>
  <si>
    <t>Poznámka k položce:
podrobně D1.09 - Technická zpráva EL</t>
  </si>
  <si>
    <t>162</t>
  </si>
  <si>
    <t>741372062</t>
  </si>
  <si>
    <t>Montáž svítidel s integrovaným zdrojem LED se zapojením vodičů interiérových přisazených stropních hranatých nebo kruhových, plochy přes 0,09 do 0,36 m2</t>
  </si>
  <si>
    <t>-339619134</t>
  </si>
  <si>
    <t>https://podminky.urs.cz/item/CS_URS_2023_02/741372062</t>
  </si>
  <si>
    <t>163</t>
  </si>
  <si>
    <t>348350R1</t>
  </si>
  <si>
    <t>A - LED SVÍTIDLO PŘISAZENÉ POLYKARBONÁTOVÉ 50W, LED 8800lm, IPX4</t>
  </si>
  <si>
    <t>2125727994</t>
  </si>
  <si>
    <t>164</t>
  </si>
  <si>
    <t>348350R2</t>
  </si>
  <si>
    <t>B - LED SVÍTIDLO PŘISAZENÉ POLYKARBONÁTOVÉ 23W, LED 3600lm, IPX4</t>
  </si>
  <si>
    <t>684507379</t>
  </si>
  <si>
    <t>165</t>
  </si>
  <si>
    <t>HZS2232</t>
  </si>
  <si>
    <t>Hodinové zúčtovací sazby profesí PSV provádění stavebních instalací elektrikář odborný</t>
  </si>
  <si>
    <t>hod</t>
  </si>
  <si>
    <t>-638305659</t>
  </si>
  <si>
    <t>https://podminky.urs.cz/item/CS_URS_2023_02/HZS2232</t>
  </si>
  <si>
    <t>"úpravy ve stávajícím rozvaděči"8</t>
  </si>
  <si>
    <t>166</t>
  </si>
  <si>
    <t>59042125</t>
  </si>
  <si>
    <t>sádra šedá</t>
  </si>
  <si>
    <t>kg</t>
  </si>
  <si>
    <t>1965020602</t>
  </si>
  <si>
    <t>167</t>
  </si>
  <si>
    <t>31412858</t>
  </si>
  <si>
    <t>hřebík stavební hlava zápustná mřížkovaná 4x100mm</t>
  </si>
  <si>
    <t>327189027</t>
  </si>
  <si>
    <t>168</t>
  </si>
  <si>
    <t>741810001</t>
  </si>
  <si>
    <t>Zkoušky a prohlídky elektrických rozvodů a zařízení celková prohlídka a vyhotovení revizní zprávy pro objem montážních prací do 100 tis. Kč</t>
  </si>
  <si>
    <t>-1421206982</t>
  </si>
  <si>
    <t>https://podminky.urs.cz/item/CS_URS_2023_02/741810001</t>
  </si>
  <si>
    <t>169</t>
  </si>
  <si>
    <t>998741101</t>
  </si>
  <si>
    <t>Přesun hmot pro silnoproud stanovený z hmotnosti přesunovaného materiálu vodorovná dopravní vzdálenost do 50 m v objektech výšky do 6 m</t>
  </si>
  <si>
    <t>532828962</t>
  </si>
  <si>
    <t>https://podminky.urs.cz/item/CS_URS_2023_02/998741101</t>
  </si>
  <si>
    <t>170</t>
  </si>
  <si>
    <t>998741181</t>
  </si>
  <si>
    <t>Přesun hmot pro silnoproud stanovený z hmotnosti přesunovaného materiálu Příplatek k ceně za přesun prováděný bez použití mechanizace pro jakoukoliv výšku objektu</t>
  </si>
  <si>
    <t>1926515264</t>
  </si>
  <si>
    <t>https://podminky.urs.cz/item/CS_URS_2023_02/998741181</t>
  </si>
  <si>
    <t>751</t>
  </si>
  <si>
    <t>Vzduchotechnika</t>
  </si>
  <si>
    <t>171</t>
  </si>
  <si>
    <t>751122092</t>
  </si>
  <si>
    <t>Montáž ventilátoru radiálního nízkotlakého potrubního základního do kruhového potrubí, průměru přes 100 do 200 mm</t>
  </si>
  <si>
    <t>2145376127</t>
  </si>
  <si>
    <t>https://podminky.urs.cz/item/CS_URS_2023_02/751122092</t>
  </si>
  <si>
    <t>172</t>
  </si>
  <si>
    <t>4291412R</t>
  </si>
  <si>
    <t>ventilátor axiální stěnový skříň z plastu zpětná klapka průtok 95m3/h IP44 13W D 100mm</t>
  </si>
  <si>
    <t>1098006148</t>
  </si>
  <si>
    <t>173</t>
  </si>
  <si>
    <t>4291413R</t>
  </si>
  <si>
    <t>ventilátor axiální stěnový skříň z plastu zpětná klapka průtok 180m3/h IP44 13W D 100mm</t>
  </si>
  <si>
    <t>-563772191</t>
  </si>
  <si>
    <t>174</t>
  </si>
  <si>
    <t>751398041</t>
  </si>
  <si>
    <t>Montáž ostatních zařízení protidešťové žaluzie nebo žaluziové klapky na kruhové potrubí, průměru do 300 mm</t>
  </si>
  <si>
    <t>-222693429</t>
  </si>
  <si>
    <t>https://podminky.urs.cz/item/CS_URS_2023_02/751398041</t>
  </si>
  <si>
    <t>175</t>
  </si>
  <si>
    <t>4297290R</t>
  </si>
  <si>
    <t>žaluzie protidešťová plastová s pohyblivými lamelami, pro potrubí D 100mm</t>
  </si>
  <si>
    <t>-598293296</t>
  </si>
  <si>
    <t>176</t>
  </si>
  <si>
    <t>751525081</t>
  </si>
  <si>
    <t>Montáž potrubí plastového kruhového bez příruby, průměru do 100 mm</t>
  </si>
  <si>
    <t>-946633648</t>
  </si>
  <si>
    <t>https://podminky.urs.cz/item/CS_URS_2023_02/751525081</t>
  </si>
  <si>
    <t>177</t>
  </si>
  <si>
    <t>42981649</t>
  </si>
  <si>
    <t>trouba pevná PVC D 100mm do 45°C</t>
  </si>
  <si>
    <t>853863968</t>
  </si>
  <si>
    <t>2*1,2 'Přepočtené koeficientem množství</t>
  </si>
  <si>
    <t>178</t>
  </si>
  <si>
    <t>998751101</t>
  </si>
  <si>
    <t>Přesun hmot pro vzduchotechniku stanovený z hmotnosti přesunovaného materiálu vodorovná dopravní vzdálenost do 100 m v objektech výšky do 12 m</t>
  </si>
  <si>
    <t>-2055951609</t>
  </si>
  <si>
    <t>https://podminky.urs.cz/item/CS_URS_2023_02/998751101</t>
  </si>
  <si>
    <t>179</t>
  </si>
  <si>
    <t>998751181</t>
  </si>
  <si>
    <t>Přesun hmot pro vzduchotechniku stanovený z hmotnosti přesunovaného materiálu Příplatek k cenám za přesun prováděný bez použití mechanizace pro jakoukoliv výšku objektu</t>
  </si>
  <si>
    <t>125296024</t>
  </si>
  <si>
    <t>https://podminky.urs.cz/item/CS_URS_2023_02/998751181</t>
  </si>
  <si>
    <t>766</t>
  </si>
  <si>
    <t>Konstrukce truhlářské</t>
  </si>
  <si>
    <t>180</t>
  </si>
  <si>
    <t>766660001</t>
  </si>
  <si>
    <t>Montáž dveřních křídel dřevěných nebo plastových otevíravých do ocelové zárubně povrchově upravených jednokřídlových, šířky do 800 mm</t>
  </si>
  <si>
    <t>-692272698</t>
  </si>
  <si>
    <t>https://podminky.urs.cz/item/CS_URS_2023_02/766660001</t>
  </si>
  <si>
    <t>181</t>
  </si>
  <si>
    <t>61161001</t>
  </si>
  <si>
    <t>dveře jednokřídlé voštinové povrch lakovaný plné 700x1970-2100mm</t>
  </si>
  <si>
    <t>-108570240</t>
  </si>
  <si>
    <t>182</t>
  </si>
  <si>
    <t>766660021</t>
  </si>
  <si>
    <t>Montáž dveřních křídel dřevěných nebo plastových otevíravých do ocelové zárubně protipožárních jednokřídlových, šířky do 800 mm</t>
  </si>
  <si>
    <t>-200475270</t>
  </si>
  <si>
    <t>https://podminky.urs.cz/item/CS_URS_2023_02/766660021</t>
  </si>
  <si>
    <t>183</t>
  </si>
  <si>
    <t>61165339</t>
  </si>
  <si>
    <t>dveře jednokřídlé dřevotřískové protipožární EI (EW) 30 D3 povrch lakovaný plné 800x1970-2100mm</t>
  </si>
  <si>
    <t>-1638491118</t>
  </si>
  <si>
    <t>184</t>
  </si>
  <si>
    <t>54964125</t>
  </si>
  <si>
    <t>vložka cylindrická 35+70</t>
  </si>
  <si>
    <t>-1947588498</t>
  </si>
  <si>
    <t>185</t>
  </si>
  <si>
    <t>766660717</t>
  </si>
  <si>
    <t>Montáž dveřních doplňků samozavírače na zárubeň ocelovou</t>
  </si>
  <si>
    <t>1260508099</t>
  </si>
  <si>
    <t>https://podminky.urs.cz/item/CS_URS_2023_02/766660717</t>
  </si>
  <si>
    <t>186</t>
  </si>
  <si>
    <t>54917250</t>
  </si>
  <si>
    <t>samozavírač dveří hydraulický</t>
  </si>
  <si>
    <t>-127000161</t>
  </si>
  <si>
    <t>187</t>
  </si>
  <si>
    <t>766660729</t>
  </si>
  <si>
    <t>Montáž dveřních doplňků dveřního kování interiérového štítku s klikou</t>
  </si>
  <si>
    <t>-36190264</t>
  </si>
  <si>
    <t>https://podminky.urs.cz/item/CS_URS_2023_02/766660729</t>
  </si>
  <si>
    <t>188</t>
  </si>
  <si>
    <t>54914123</t>
  </si>
  <si>
    <t>kování rozetové klika/klika</t>
  </si>
  <si>
    <t>697735308</t>
  </si>
  <si>
    <t>189</t>
  </si>
  <si>
    <t>5491412R</t>
  </si>
  <si>
    <t>kování rozetové klika/klika pro požární dveře</t>
  </si>
  <si>
    <t>-166643949</t>
  </si>
  <si>
    <t>190</t>
  </si>
  <si>
    <t>31140132</t>
  </si>
  <si>
    <t>vrut ocelový FeZn zápustná hlava drážka hvězdicová plný závit 3x16mm</t>
  </si>
  <si>
    <t>100 kus</t>
  </si>
  <si>
    <t>1989784714</t>
  </si>
  <si>
    <t>4*0,02 'Přepočtené koeficientem množství</t>
  </si>
  <si>
    <t>191</t>
  </si>
  <si>
    <t>998766101</t>
  </si>
  <si>
    <t>Přesun hmot pro konstrukce truhlářské stanovený z hmotnosti přesunovaného materiálu vodorovná dopravní vzdálenost do 50 m v objektech výšky do 6 m</t>
  </si>
  <si>
    <t>-2227914</t>
  </si>
  <si>
    <t>https://podminky.urs.cz/item/CS_URS_2023_02/998766101</t>
  </si>
  <si>
    <t>192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</si>
  <si>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</si>
  <si>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</si>
  <si>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1611258170</t>
  </si>
  <si>
    <t>https://podminky.urs.cz/item/CS_URS_2023_02/998766181</t>
  </si>
  <si>
    <t>771</t>
  </si>
  <si>
    <t>Podlahy z dlaždic</t>
  </si>
  <si>
    <t>193</t>
  </si>
  <si>
    <t>771121011</t>
  </si>
  <si>
    <t>Příprava podkladu před provedením dlažby nátěr penetrační na podlahu</t>
  </si>
  <si>
    <t>78946166</t>
  </si>
  <si>
    <t>https://podminky.urs.cz/item/CS_URS_2023_02/771121011</t>
  </si>
  <si>
    <t>194</t>
  </si>
  <si>
    <t>771151011</t>
  </si>
  <si>
    <t>Příprava podkladu před provedením dlažby samonivelační stěrka min.pevnosti 20 MPa, tloušťky do 3 mm</t>
  </si>
  <si>
    <t>-686505208</t>
  </si>
  <si>
    <t>https://podminky.urs.cz/item/CS_URS_2023_02/771151011</t>
  </si>
  <si>
    <t>195</t>
  </si>
  <si>
    <t>771474113</t>
  </si>
  <si>
    <t>Montáž soklů z dlaždic keramických lepených cementovým flexibilním lepidlem rovných, výšky přes 90 do 120 mm</t>
  </si>
  <si>
    <t>-843252420</t>
  </si>
  <si>
    <t>https://podminky.urs.cz/item/CS_URS_2023_02/771474113</t>
  </si>
  <si>
    <t>"místnost 02a"(2,10+4,70)*2</t>
  </si>
  <si>
    <t>196</t>
  </si>
  <si>
    <t>771574416</t>
  </si>
  <si>
    <t>Montáž podlah z dlaždic keramických lepených cementovým flexibilním lepidlem hladkých, tloušťky do 10 mm přes 9 do 12 ks/m2</t>
  </si>
  <si>
    <t>-1005503519</t>
  </si>
  <si>
    <t>https://podminky.urs.cz/item/CS_URS_2023_02/771574416</t>
  </si>
  <si>
    <t>197</t>
  </si>
  <si>
    <t>59761160</t>
  </si>
  <si>
    <t>dlažba keramická slinutá mrazuvzdorná do interiéru i exteriéru povrch hladký/matný tl do 10mm přes 9 do 12ks/m2</t>
  </si>
  <si>
    <t>1639704642</t>
  </si>
  <si>
    <t>"dlažba"21,02</t>
  </si>
  <si>
    <t>"soklík"(2,10+4,70)*2</t>
  </si>
  <si>
    <t>34,62*1,1 'Přepočtené koeficientem množství</t>
  </si>
  <si>
    <t>198</t>
  </si>
  <si>
    <t>998771101</t>
  </si>
  <si>
    <t>Přesun hmot pro podlahy z dlaždic stanovený z hmotnosti přesunovaného materiálu vodorovná dopravní vzdálenost do 50 m v objektech výšky do 6 m</t>
  </si>
  <si>
    <t>181877493</t>
  </si>
  <si>
    <t>https://podminky.urs.cz/item/CS_URS_2023_02/998771101</t>
  </si>
  <si>
    <t>199</t>
  </si>
  <si>
    <t>998771181</t>
  </si>
  <si>
    <t>Přesun hmot pro podlahy z dlaždic stanovený z hmotnosti přesunovaného materiálu Příplatek k ceně za přesun prováděný bez použití mechanizace pro jakoukoliv výšku objektu</t>
  </si>
  <si>
    <t>-509503497</t>
  </si>
  <si>
    <t>https://podminky.urs.cz/item/CS_URS_2023_02/998771181</t>
  </si>
  <si>
    <t>781</t>
  </si>
  <si>
    <t>Dokončovací práce - obklady</t>
  </si>
  <si>
    <t>200</t>
  </si>
  <si>
    <t>781121011</t>
  </si>
  <si>
    <t>Příprava podkladu před provedením obkladu nátěr penetrační na stěnu</t>
  </si>
  <si>
    <t>-112075982</t>
  </si>
  <si>
    <t>https://podminky.urs.cz/item/CS_URS_2023_02/781121011</t>
  </si>
  <si>
    <t>"místnost 02a"</t>
  </si>
  <si>
    <t>"místnost 02b"(1,50+1,18)*2*2,00</t>
  </si>
  <si>
    <t>"místnost 02c"(1,50+1,78)*2*2,00</t>
  </si>
  <si>
    <t>201</t>
  </si>
  <si>
    <t>781474115</t>
  </si>
  <si>
    <t>Montáž obkladů vnitřních stěn z dlaždic keramických lepených flexibilním lepidlem maloformátových hladkých přes 22 do 25 ks/m2</t>
  </si>
  <si>
    <t>1120400458</t>
  </si>
  <si>
    <t>https://podminky.urs.cz/item/CS_URS_2023_02/781474115</t>
  </si>
  <si>
    <t>202</t>
  </si>
  <si>
    <t>59761039</t>
  </si>
  <si>
    <t>obklad keramický hladký přes 22 do 25ks/m2</t>
  </si>
  <si>
    <t>-1451047669</t>
  </si>
  <si>
    <t>26,304*1,1 'Přepočtené koeficientem množství</t>
  </si>
  <si>
    <t>203</t>
  </si>
  <si>
    <t>781495141</t>
  </si>
  <si>
    <t>Obklad - dokončující práce průnik obkladem kruhový, bez izolace do DN 30</t>
  </si>
  <si>
    <t>1639693900</t>
  </si>
  <si>
    <t>https://podminky.urs.cz/item/CS_URS_2023_02/781495141</t>
  </si>
  <si>
    <t>204</t>
  </si>
  <si>
    <t>781495142</t>
  </si>
  <si>
    <t>Obklad - dokončující práce průnik obkladem kruhový, bez izolace přes DN 30 do DN 90</t>
  </si>
  <si>
    <t>-1505835837</t>
  </si>
  <si>
    <t>https://podminky.urs.cz/item/CS_URS_2023_02/781495142</t>
  </si>
  <si>
    <t>205</t>
  </si>
  <si>
    <t>781495153</t>
  </si>
  <si>
    <t>Obklad - dokončující práce průnik obkladem hranatý, bez izolace, o delší straně přes 90 mm</t>
  </si>
  <si>
    <t>808210362</t>
  </si>
  <si>
    <t>https://podminky.urs.cz/item/CS_URS_2023_02/781495153</t>
  </si>
  <si>
    <t>206</t>
  </si>
  <si>
    <t>998781101</t>
  </si>
  <si>
    <t>Přesun hmot pro obklady keramické stanovený z hmotnosti přesunovaného materiálu vodorovná dopravní vzdálenost do 50 m v objektech výšky do 6 m</t>
  </si>
  <si>
    <t>499944334</t>
  </si>
  <si>
    <t>https://podminky.urs.cz/item/CS_URS_2023_02/998781101</t>
  </si>
  <si>
    <t>207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</si>
  <si>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</si>
  <si>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</si>
  <si>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-1502717563</t>
  </si>
  <si>
    <t>https://podminky.urs.cz/item/CS_URS_2023_02/998781181</t>
  </si>
  <si>
    <t>783</t>
  </si>
  <si>
    <t>Dokončovací práce - nátěry</t>
  </si>
  <si>
    <t>208</t>
  </si>
  <si>
    <t>783314101</t>
  </si>
  <si>
    <t>Základní nátěr zámečnických konstrukcí jednonásobný syntetický</t>
  </si>
  <si>
    <t>1945392005</t>
  </si>
  <si>
    <t>https://podminky.urs.cz/item/CS_URS_2023_02/783314101</t>
  </si>
  <si>
    <t>"zárubně"4*5,00*0,30</t>
  </si>
  <si>
    <t>209</t>
  </si>
  <si>
    <t>783315101</t>
  </si>
  <si>
    <t>Mezinátěr zámečnických konstrukcí jednonásobný syntetický standardní</t>
  </si>
  <si>
    <t>-40285587</t>
  </si>
  <si>
    <t>https://podminky.urs.cz/item/CS_URS_2023_02/783315101</t>
  </si>
  <si>
    <t>210</t>
  </si>
  <si>
    <t>783317101</t>
  </si>
  <si>
    <t>Krycí nátěr (email) zámečnických konstrukcí jednonásobný syntetický standardní</t>
  </si>
  <si>
    <t>1171455154</t>
  </si>
  <si>
    <t>https://podminky.urs.cz/item/CS_URS_2023_02/783317101</t>
  </si>
  <si>
    <t>784</t>
  </si>
  <si>
    <t>Dokončovací práce - malby a tapety</t>
  </si>
  <si>
    <t>211</t>
  </si>
  <si>
    <t>784111011</t>
  </si>
  <si>
    <t>Obroušení podkladu omítky v místnostech výšky do 3,80 m</t>
  </si>
  <si>
    <t>1961998858</t>
  </si>
  <si>
    <t>https://podminky.urs.cz/item/CS_URS_2023_02/784111011</t>
  </si>
  <si>
    <t>"místnost 02a"(2,10+4,40)*2*2,20+8,51</t>
  </si>
  <si>
    <t>"místnost 02b"(1,50+1,20)*2*0,20+1,76</t>
  </si>
  <si>
    <t>"místnost 02c"(1,50+1,80)*2*0,20+2,63</t>
  </si>
  <si>
    <t>"místnost 02d"(4,00+2,20)*2*0,20+8,12</t>
  </si>
  <si>
    <t>212</t>
  </si>
  <si>
    <t>784121001</t>
  </si>
  <si>
    <t>Oškrabání malby v místnostech výšky do 3,80 m</t>
  </si>
  <si>
    <t>-1597558208</t>
  </si>
  <si>
    <t>https://podminky.urs.cz/item/CS_URS_2023_02/784121001</t>
  </si>
  <si>
    <t>213</t>
  </si>
  <si>
    <t>784181101</t>
  </si>
  <si>
    <t>Penetrace podkladu jednonásobná základní akrylátová bezbarvá v místnostech výšky do 3,80 m</t>
  </si>
  <si>
    <t>-560120229</t>
  </si>
  <si>
    <t>https://podminky.urs.cz/item/CS_URS_2023_02/784181101</t>
  </si>
  <si>
    <t>214</t>
  </si>
  <si>
    <t>784221107</t>
  </si>
  <si>
    <t>Malby z malířských směsí otěruvzdorných za sucha dvojnásobné, bílé za sucha otěruvzdorné dobře na schodišti o výšce podlaží do 3,80 m</t>
  </si>
  <si>
    <t>-1578387174</t>
  </si>
  <si>
    <t>https://podminky.urs.cz/item/CS_URS_2023_02/784221107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</si>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</sst>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2" TargetMode="External" /><Relationship Id="rId2" Type="http://schemas.openxmlformats.org/officeDocument/2006/relationships/hyperlink" Target="https://podminky.urs.cz/item/CS_URS_2023_02/161111502" TargetMode="External" /><Relationship Id="rId3" Type="http://schemas.openxmlformats.org/officeDocument/2006/relationships/hyperlink" Target="https://podminky.urs.cz/item/CS_URS_2023_02/162211201" TargetMode="External" /><Relationship Id="rId4" Type="http://schemas.openxmlformats.org/officeDocument/2006/relationships/hyperlink" Target="https://podminky.urs.cz/item/CS_URS_2023_02/162211209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317234410" TargetMode="External" /><Relationship Id="rId9" Type="http://schemas.openxmlformats.org/officeDocument/2006/relationships/hyperlink" Target="https://podminky.urs.cz/item/CS_URS_2023_02/317944323" TargetMode="External" /><Relationship Id="rId10" Type="http://schemas.openxmlformats.org/officeDocument/2006/relationships/hyperlink" Target="https://podminky.urs.cz/item/CS_URS_2023_02/342272215" TargetMode="External" /><Relationship Id="rId11" Type="http://schemas.openxmlformats.org/officeDocument/2006/relationships/hyperlink" Target="https://podminky.urs.cz/item/CS_URS_2023_02/346244352" TargetMode="External" /><Relationship Id="rId12" Type="http://schemas.openxmlformats.org/officeDocument/2006/relationships/hyperlink" Target="https://podminky.urs.cz/item/CS_URS_2023_02/346244357" TargetMode="External" /><Relationship Id="rId13" Type="http://schemas.openxmlformats.org/officeDocument/2006/relationships/hyperlink" Target="https://podminky.urs.cz/item/CS_URS_2023_02/346244361" TargetMode="External" /><Relationship Id="rId14" Type="http://schemas.openxmlformats.org/officeDocument/2006/relationships/hyperlink" Target="https://podminky.urs.cz/item/CS_URS_2023_02/346244371" TargetMode="External" /><Relationship Id="rId15" Type="http://schemas.openxmlformats.org/officeDocument/2006/relationships/hyperlink" Target="https://podminky.urs.cz/item/CS_URS_2023_02/346244381" TargetMode="External" /><Relationship Id="rId16" Type="http://schemas.openxmlformats.org/officeDocument/2006/relationships/hyperlink" Target="https://podminky.urs.cz/item/CS_URS_2023_02/611135101" TargetMode="External" /><Relationship Id="rId17" Type="http://schemas.openxmlformats.org/officeDocument/2006/relationships/hyperlink" Target="https://podminky.urs.cz/item/CS_URS_2023_02/611315121" TargetMode="External" /><Relationship Id="rId18" Type="http://schemas.openxmlformats.org/officeDocument/2006/relationships/hyperlink" Target="https://podminky.urs.cz/item/CS_URS_2023_02/612135101" TargetMode="External" /><Relationship Id="rId19" Type="http://schemas.openxmlformats.org/officeDocument/2006/relationships/hyperlink" Target="https://podminky.urs.cz/item/CS_URS_2023_02/612315121" TargetMode="External" /><Relationship Id="rId20" Type="http://schemas.openxmlformats.org/officeDocument/2006/relationships/hyperlink" Target="https://podminky.urs.cz/item/CS_URS_2023_02/612325122" TargetMode="External" /><Relationship Id="rId21" Type="http://schemas.openxmlformats.org/officeDocument/2006/relationships/hyperlink" Target="https://podminky.urs.cz/item/CS_URS_2023_02/611325416" TargetMode="External" /><Relationship Id="rId22" Type="http://schemas.openxmlformats.org/officeDocument/2006/relationships/hyperlink" Target="https://podminky.urs.cz/item/CS_URS_2023_02/612135001" TargetMode="External" /><Relationship Id="rId23" Type="http://schemas.openxmlformats.org/officeDocument/2006/relationships/hyperlink" Target="https://podminky.urs.cz/item/CS_URS_2023_02/612142001" TargetMode="External" /><Relationship Id="rId24" Type="http://schemas.openxmlformats.org/officeDocument/2006/relationships/hyperlink" Target="https://podminky.urs.cz/item/CS_URS_2023_02/612321121" TargetMode="External" /><Relationship Id="rId25" Type="http://schemas.openxmlformats.org/officeDocument/2006/relationships/hyperlink" Target="https://podminky.urs.cz/item/CS_URS_2023_02/612321131" TargetMode="External" /><Relationship Id="rId26" Type="http://schemas.openxmlformats.org/officeDocument/2006/relationships/hyperlink" Target="https://podminky.urs.cz/item/CS_URS_2023_02/612325403" TargetMode="External" /><Relationship Id="rId27" Type="http://schemas.openxmlformats.org/officeDocument/2006/relationships/hyperlink" Target="https://podminky.urs.cz/item/CS_URS_2023_02/615142002" TargetMode="External" /><Relationship Id="rId28" Type="http://schemas.openxmlformats.org/officeDocument/2006/relationships/hyperlink" Target="https://podminky.urs.cz/item/CS_URS_2023_02/631311124" TargetMode="External" /><Relationship Id="rId29" Type="http://schemas.openxmlformats.org/officeDocument/2006/relationships/hyperlink" Target="https://podminky.urs.cz/item/CS_URS_2023_02/631312141" TargetMode="External" /><Relationship Id="rId30" Type="http://schemas.openxmlformats.org/officeDocument/2006/relationships/hyperlink" Target="https://podminky.urs.cz/item/CS_URS_2023_02/631319012" TargetMode="External" /><Relationship Id="rId31" Type="http://schemas.openxmlformats.org/officeDocument/2006/relationships/hyperlink" Target="https://podminky.urs.cz/item/CS_URS_2023_02/631319173" TargetMode="External" /><Relationship Id="rId32" Type="http://schemas.openxmlformats.org/officeDocument/2006/relationships/hyperlink" Target="https://podminky.urs.cz/item/CS_URS_2023_02/631362021" TargetMode="External" /><Relationship Id="rId33" Type="http://schemas.openxmlformats.org/officeDocument/2006/relationships/hyperlink" Target="https://podminky.urs.cz/item/CS_URS_2023_02/642942111" TargetMode="External" /><Relationship Id="rId34" Type="http://schemas.openxmlformats.org/officeDocument/2006/relationships/hyperlink" Target="https://podminky.urs.cz/item/CS_URS_2023_02/642944121" TargetMode="External" /><Relationship Id="rId35" Type="http://schemas.openxmlformats.org/officeDocument/2006/relationships/hyperlink" Target="https://podminky.urs.cz/item/CS_URS_2023_02/949101111" TargetMode="External" /><Relationship Id="rId36" Type="http://schemas.openxmlformats.org/officeDocument/2006/relationships/hyperlink" Target="https://podminky.urs.cz/item/CS_URS_2023_02/952902021" TargetMode="External" /><Relationship Id="rId37" Type="http://schemas.openxmlformats.org/officeDocument/2006/relationships/hyperlink" Target="https://podminky.urs.cz/item/CS_URS_2023_02/952902031" TargetMode="External" /><Relationship Id="rId38" Type="http://schemas.openxmlformats.org/officeDocument/2006/relationships/hyperlink" Target="https://podminky.urs.cz/item/CS_URS_2023_02/953943211" TargetMode="External" /><Relationship Id="rId39" Type="http://schemas.openxmlformats.org/officeDocument/2006/relationships/hyperlink" Target="https://podminky.urs.cz/item/CS_URS_2023_02/725210821" TargetMode="External" /><Relationship Id="rId40" Type="http://schemas.openxmlformats.org/officeDocument/2006/relationships/hyperlink" Target="https://podminky.urs.cz/item/CS_URS_2023_02/725810811" TargetMode="External" /><Relationship Id="rId41" Type="http://schemas.openxmlformats.org/officeDocument/2006/relationships/hyperlink" Target="https://podminky.urs.cz/item/CS_URS_2023_02/962032230" TargetMode="External" /><Relationship Id="rId42" Type="http://schemas.openxmlformats.org/officeDocument/2006/relationships/hyperlink" Target="https://podminky.urs.cz/item/CS_URS_2023_02/965042141" TargetMode="External" /><Relationship Id="rId43" Type="http://schemas.openxmlformats.org/officeDocument/2006/relationships/hyperlink" Target="https://podminky.urs.cz/item/CS_URS_2023_02/965081213" TargetMode="External" /><Relationship Id="rId44" Type="http://schemas.openxmlformats.org/officeDocument/2006/relationships/hyperlink" Target="https://podminky.urs.cz/item/CS_URS_2023_02/967031132" TargetMode="External" /><Relationship Id="rId45" Type="http://schemas.openxmlformats.org/officeDocument/2006/relationships/hyperlink" Target="https://podminky.urs.cz/item/CS_URS_2023_02/968072455" TargetMode="External" /><Relationship Id="rId46" Type="http://schemas.openxmlformats.org/officeDocument/2006/relationships/hyperlink" Target="https://podminky.urs.cz/item/CS_URS_2023_02/971033371" TargetMode="External" /><Relationship Id="rId47" Type="http://schemas.openxmlformats.org/officeDocument/2006/relationships/hyperlink" Target="https://podminky.urs.cz/item/CS_URS_2023_02/973031345" TargetMode="External" /><Relationship Id="rId48" Type="http://schemas.openxmlformats.org/officeDocument/2006/relationships/hyperlink" Target="https://podminky.urs.cz/item/CS_URS_2023_02/973031812" TargetMode="External" /><Relationship Id="rId49" Type="http://schemas.openxmlformats.org/officeDocument/2006/relationships/hyperlink" Target="https://podminky.urs.cz/item/CS_URS_2023_02/973031616" TargetMode="External" /><Relationship Id="rId50" Type="http://schemas.openxmlformats.org/officeDocument/2006/relationships/hyperlink" Target="https://podminky.urs.cz/item/CS_URS_2023_02/974031121" TargetMode="External" /><Relationship Id="rId51" Type="http://schemas.openxmlformats.org/officeDocument/2006/relationships/hyperlink" Target="https://podminky.urs.cz/item/CS_URS_2023_02/974031122" TargetMode="External" /><Relationship Id="rId52" Type="http://schemas.openxmlformats.org/officeDocument/2006/relationships/hyperlink" Target="https://podminky.urs.cz/item/CS_URS_2023_02/974031145" TargetMode="External" /><Relationship Id="rId53" Type="http://schemas.openxmlformats.org/officeDocument/2006/relationships/hyperlink" Target="https://podminky.urs.cz/item/CS_URS_2023_02/974031664" TargetMode="External" /><Relationship Id="rId54" Type="http://schemas.openxmlformats.org/officeDocument/2006/relationships/hyperlink" Target="https://podminky.urs.cz/item/CS_URS_2023_02/974042565" TargetMode="External" /><Relationship Id="rId55" Type="http://schemas.openxmlformats.org/officeDocument/2006/relationships/hyperlink" Target="https://podminky.urs.cz/item/CS_URS_2023_02/975043111" TargetMode="External" /><Relationship Id="rId56" Type="http://schemas.openxmlformats.org/officeDocument/2006/relationships/hyperlink" Target="https://podminky.urs.cz/item/CS_URS_2023_02/976085311" TargetMode="External" /><Relationship Id="rId57" Type="http://schemas.openxmlformats.org/officeDocument/2006/relationships/hyperlink" Target="https://podminky.urs.cz/item/CS_URS_2023_02/977132112" TargetMode="External" /><Relationship Id="rId58" Type="http://schemas.openxmlformats.org/officeDocument/2006/relationships/hyperlink" Target="https://podminky.urs.cz/item/CS_URS_2023_02/977151111" TargetMode="External" /><Relationship Id="rId59" Type="http://schemas.openxmlformats.org/officeDocument/2006/relationships/hyperlink" Target="https://podminky.urs.cz/item/CS_URS_2023_02/977151117" TargetMode="External" /><Relationship Id="rId60" Type="http://schemas.openxmlformats.org/officeDocument/2006/relationships/hyperlink" Target="https://podminky.urs.cz/item/CS_URS_2023_02/978011121" TargetMode="External" /><Relationship Id="rId61" Type="http://schemas.openxmlformats.org/officeDocument/2006/relationships/hyperlink" Target="https://podminky.urs.cz/item/CS_URS_2023_02/978013161" TargetMode="External" /><Relationship Id="rId62" Type="http://schemas.openxmlformats.org/officeDocument/2006/relationships/hyperlink" Target="https://podminky.urs.cz/item/CS_URS_2023_02/978013191" TargetMode="External" /><Relationship Id="rId63" Type="http://schemas.openxmlformats.org/officeDocument/2006/relationships/hyperlink" Target="https://podminky.urs.cz/item/CS_URS_2023_02/997013211" TargetMode="External" /><Relationship Id="rId64" Type="http://schemas.openxmlformats.org/officeDocument/2006/relationships/hyperlink" Target="https://podminky.urs.cz/item/CS_URS_2023_02/997221611" TargetMode="External" /><Relationship Id="rId65" Type="http://schemas.openxmlformats.org/officeDocument/2006/relationships/hyperlink" Target="https://podminky.urs.cz/item/CS_URS_2023_02/997013501" TargetMode="External" /><Relationship Id="rId66" Type="http://schemas.openxmlformats.org/officeDocument/2006/relationships/hyperlink" Target="https://podminky.urs.cz/item/CS_URS_2023_02/997013509" TargetMode="External" /><Relationship Id="rId67" Type="http://schemas.openxmlformats.org/officeDocument/2006/relationships/hyperlink" Target="https://podminky.urs.cz/item/CS_URS_2023_02/998018001" TargetMode="External" /><Relationship Id="rId68" Type="http://schemas.openxmlformats.org/officeDocument/2006/relationships/hyperlink" Target="https://podminky.urs.cz/item/CS_URS_2023_02/711113117" TargetMode="External" /><Relationship Id="rId69" Type="http://schemas.openxmlformats.org/officeDocument/2006/relationships/hyperlink" Target="https://podminky.urs.cz/item/CS_URS_2023_02/711113125" TargetMode="External" /><Relationship Id="rId70" Type="http://schemas.openxmlformats.org/officeDocument/2006/relationships/hyperlink" Target="https://podminky.urs.cz/item/CS_URS_2023_02/711199101" TargetMode="External" /><Relationship Id="rId71" Type="http://schemas.openxmlformats.org/officeDocument/2006/relationships/hyperlink" Target="https://podminky.urs.cz/item/CS_URS_2023_02/998711101" TargetMode="External" /><Relationship Id="rId72" Type="http://schemas.openxmlformats.org/officeDocument/2006/relationships/hyperlink" Target="https://podminky.urs.cz/item/CS_URS_2023_02/998711181" TargetMode="External" /><Relationship Id="rId73" Type="http://schemas.openxmlformats.org/officeDocument/2006/relationships/hyperlink" Target="https://podminky.urs.cz/item/CS_URS_2023_02/721174042" TargetMode="External" /><Relationship Id="rId74" Type="http://schemas.openxmlformats.org/officeDocument/2006/relationships/hyperlink" Target="https://podminky.urs.cz/item/CS_URS_2023_02/721174043" TargetMode="External" /><Relationship Id="rId75" Type="http://schemas.openxmlformats.org/officeDocument/2006/relationships/hyperlink" Target="https://podminky.urs.cz/item/CS_URS_2023_02/721174045" TargetMode="External" /><Relationship Id="rId76" Type="http://schemas.openxmlformats.org/officeDocument/2006/relationships/hyperlink" Target="https://podminky.urs.cz/item/CS_URS_2023_02/721194104" TargetMode="External" /><Relationship Id="rId77" Type="http://schemas.openxmlformats.org/officeDocument/2006/relationships/hyperlink" Target="https://podminky.urs.cz/item/CS_URS_2023_02/721194105" TargetMode="External" /><Relationship Id="rId78" Type="http://schemas.openxmlformats.org/officeDocument/2006/relationships/hyperlink" Target="https://podminky.urs.cz/item/CS_URS_2023_02/721194109" TargetMode="External" /><Relationship Id="rId79" Type="http://schemas.openxmlformats.org/officeDocument/2006/relationships/hyperlink" Target="https://podminky.urs.cz/item/CS_URS_2023_02/721290111" TargetMode="External" /><Relationship Id="rId80" Type="http://schemas.openxmlformats.org/officeDocument/2006/relationships/hyperlink" Target="https://podminky.urs.cz/item/CS_URS_2023_02/998721101" TargetMode="External" /><Relationship Id="rId81" Type="http://schemas.openxmlformats.org/officeDocument/2006/relationships/hyperlink" Target="https://podminky.urs.cz/item/CS_URS_2023_02/998721181" TargetMode="External" /><Relationship Id="rId82" Type="http://schemas.openxmlformats.org/officeDocument/2006/relationships/hyperlink" Target="https://podminky.urs.cz/item/CS_URS_2023_02/722174002" TargetMode="External" /><Relationship Id="rId83" Type="http://schemas.openxmlformats.org/officeDocument/2006/relationships/hyperlink" Target="https://podminky.urs.cz/item/CS_URS_2023_02/722181231" TargetMode="External" /><Relationship Id="rId84" Type="http://schemas.openxmlformats.org/officeDocument/2006/relationships/hyperlink" Target="https://podminky.urs.cz/item/CS_URS_2023_02/722190401" TargetMode="External" /><Relationship Id="rId85" Type="http://schemas.openxmlformats.org/officeDocument/2006/relationships/hyperlink" Target="https://podminky.urs.cz/item/CS_URS_2023_02/722230102" TargetMode="External" /><Relationship Id="rId86" Type="http://schemas.openxmlformats.org/officeDocument/2006/relationships/hyperlink" Target="https://podminky.urs.cz/item/CS_URS_2023_02/734261234" TargetMode="External" /><Relationship Id="rId87" Type="http://schemas.openxmlformats.org/officeDocument/2006/relationships/hyperlink" Target="https://podminky.urs.cz/item/CS_URS_2023_02/722290246" TargetMode="External" /><Relationship Id="rId88" Type="http://schemas.openxmlformats.org/officeDocument/2006/relationships/hyperlink" Target="https://podminky.urs.cz/item/CS_URS_2023_02/998722101" TargetMode="External" /><Relationship Id="rId89" Type="http://schemas.openxmlformats.org/officeDocument/2006/relationships/hyperlink" Target="https://podminky.urs.cz/item/CS_URS_2023_02/998722181" TargetMode="External" /><Relationship Id="rId90" Type="http://schemas.openxmlformats.org/officeDocument/2006/relationships/hyperlink" Target="https://podminky.urs.cz/item/CS_URS_2023_02/725112022" TargetMode="External" /><Relationship Id="rId91" Type="http://schemas.openxmlformats.org/officeDocument/2006/relationships/hyperlink" Target="https://podminky.urs.cz/item/CS_URS_2023_02/725211603" TargetMode="External" /><Relationship Id="rId92" Type="http://schemas.openxmlformats.org/officeDocument/2006/relationships/hyperlink" Target="https://podminky.urs.cz/item/CS_URS_2023_02/725211701" TargetMode="External" /><Relationship Id="rId93" Type="http://schemas.openxmlformats.org/officeDocument/2006/relationships/hyperlink" Target="https://podminky.urs.cz/item/CS_URS_2023_02/725241142" TargetMode="External" /><Relationship Id="rId94" Type="http://schemas.openxmlformats.org/officeDocument/2006/relationships/hyperlink" Target="https://podminky.urs.cz/item/CS_URS_2023_02/725244813" TargetMode="External" /><Relationship Id="rId95" Type="http://schemas.openxmlformats.org/officeDocument/2006/relationships/hyperlink" Target="https://podminky.urs.cz/item/CS_URS_2023_02/725331111" TargetMode="External" /><Relationship Id="rId96" Type="http://schemas.openxmlformats.org/officeDocument/2006/relationships/hyperlink" Target="https://podminky.urs.cz/item/CS_URS_2023_02/725813111" TargetMode="External" /><Relationship Id="rId97" Type="http://schemas.openxmlformats.org/officeDocument/2006/relationships/hyperlink" Target="https://podminky.urs.cz/item/CS_URS_2023_02/725813112" TargetMode="External" /><Relationship Id="rId98" Type="http://schemas.openxmlformats.org/officeDocument/2006/relationships/hyperlink" Target="https://podminky.urs.cz/item/CS_URS_2023_02/725822611" TargetMode="External" /><Relationship Id="rId99" Type="http://schemas.openxmlformats.org/officeDocument/2006/relationships/hyperlink" Target="https://podminky.urs.cz/item/CS_URS_2023_02/725841332" TargetMode="External" /><Relationship Id="rId100" Type="http://schemas.openxmlformats.org/officeDocument/2006/relationships/hyperlink" Target="https://podminky.urs.cz/item/CS_URS_2023_02/725859102" TargetMode="External" /><Relationship Id="rId101" Type="http://schemas.openxmlformats.org/officeDocument/2006/relationships/hyperlink" Target="https://podminky.urs.cz/item/CS_URS_2023_02/998725101" TargetMode="External" /><Relationship Id="rId102" Type="http://schemas.openxmlformats.org/officeDocument/2006/relationships/hyperlink" Target="https://podminky.urs.cz/item/CS_URS_2023_02/998725181" TargetMode="External" /><Relationship Id="rId103" Type="http://schemas.openxmlformats.org/officeDocument/2006/relationships/hyperlink" Target="https://podminky.urs.cz/item/CS_URS_2023_02/726111031" TargetMode="External" /><Relationship Id="rId104" Type="http://schemas.openxmlformats.org/officeDocument/2006/relationships/hyperlink" Target="https://podminky.urs.cz/item/CS_URS_2023_02/998726111" TargetMode="External" /><Relationship Id="rId105" Type="http://schemas.openxmlformats.org/officeDocument/2006/relationships/hyperlink" Target="https://podminky.urs.cz/item/CS_URS_2023_02/998726181" TargetMode="External" /><Relationship Id="rId106" Type="http://schemas.openxmlformats.org/officeDocument/2006/relationships/hyperlink" Target="https://podminky.urs.cz/item/CS_URS_2023_02/733222302" TargetMode="External" /><Relationship Id="rId107" Type="http://schemas.openxmlformats.org/officeDocument/2006/relationships/hyperlink" Target="https://podminky.urs.cz/item/CS_URS_2023_02/733291101" TargetMode="External" /><Relationship Id="rId108" Type="http://schemas.openxmlformats.org/officeDocument/2006/relationships/hyperlink" Target="https://podminky.urs.cz/item/CS_URS_2023_02/998733101" TargetMode="External" /><Relationship Id="rId109" Type="http://schemas.openxmlformats.org/officeDocument/2006/relationships/hyperlink" Target="https://podminky.urs.cz/item/CS_URS_2023_02/998733181" TargetMode="External" /><Relationship Id="rId110" Type="http://schemas.openxmlformats.org/officeDocument/2006/relationships/hyperlink" Target="https://podminky.urs.cz/item/CS_URS_2023_02/734222812" TargetMode="External" /><Relationship Id="rId111" Type="http://schemas.openxmlformats.org/officeDocument/2006/relationships/hyperlink" Target="https://podminky.urs.cz/item/CS_URS_2023_02/734261233" TargetMode="External" /><Relationship Id="rId112" Type="http://schemas.openxmlformats.org/officeDocument/2006/relationships/hyperlink" Target="https://podminky.urs.cz/item/CS_URS_2023_02/998734101" TargetMode="External" /><Relationship Id="rId113" Type="http://schemas.openxmlformats.org/officeDocument/2006/relationships/hyperlink" Target="https://podminky.urs.cz/item/CS_URS_2023_02/998734181" TargetMode="External" /><Relationship Id="rId114" Type="http://schemas.openxmlformats.org/officeDocument/2006/relationships/hyperlink" Target="https://podminky.urs.cz/item/CS_URS_2023_02/735151479" TargetMode="External" /><Relationship Id="rId115" Type="http://schemas.openxmlformats.org/officeDocument/2006/relationships/hyperlink" Target="https://podminky.urs.cz/item/CS_URS_2023_02/735151821" TargetMode="External" /><Relationship Id="rId116" Type="http://schemas.openxmlformats.org/officeDocument/2006/relationships/hyperlink" Target="https://podminky.urs.cz/item/CS_URS_2023_02/735192923" TargetMode="External" /><Relationship Id="rId117" Type="http://schemas.openxmlformats.org/officeDocument/2006/relationships/hyperlink" Target="https://podminky.urs.cz/item/CS_URS_2023_02/998735101" TargetMode="External" /><Relationship Id="rId118" Type="http://schemas.openxmlformats.org/officeDocument/2006/relationships/hyperlink" Target="https://podminky.urs.cz/item/CS_URS_2023_02/998735181" TargetMode="External" /><Relationship Id="rId119" Type="http://schemas.openxmlformats.org/officeDocument/2006/relationships/hyperlink" Target="https://podminky.urs.cz/item/CS_URS_2023_02/741110511" TargetMode="External" /><Relationship Id="rId120" Type="http://schemas.openxmlformats.org/officeDocument/2006/relationships/hyperlink" Target="https://podminky.urs.cz/item/CS_URS_2023_02/741112001" TargetMode="External" /><Relationship Id="rId121" Type="http://schemas.openxmlformats.org/officeDocument/2006/relationships/hyperlink" Target="https://podminky.urs.cz/item/CS_URS_2023_02/741120001" TargetMode="External" /><Relationship Id="rId122" Type="http://schemas.openxmlformats.org/officeDocument/2006/relationships/hyperlink" Target="https://podminky.urs.cz/item/CS_URS_2023_02/741122015" TargetMode="External" /><Relationship Id="rId123" Type="http://schemas.openxmlformats.org/officeDocument/2006/relationships/hyperlink" Target="https://podminky.urs.cz/item/CS_URS_2023_02/741122016" TargetMode="External" /><Relationship Id="rId124" Type="http://schemas.openxmlformats.org/officeDocument/2006/relationships/hyperlink" Target="https://podminky.urs.cz/item/CS_URS_2023_02/741122031" TargetMode="External" /><Relationship Id="rId125" Type="http://schemas.openxmlformats.org/officeDocument/2006/relationships/hyperlink" Target="https://podminky.urs.cz/item/CS_URS_2023_02/741122031" TargetMode="External" /><Relationship Id="rId126" Type="http://schemas.openxmlformats.org/officeDocument/2006/relationships/hyperlink" Target="https://podminky.urs.cz/item/CS_URS_2023_02/741210001" TargetMode="External" /><Relationship Id="rId127" Type="http://schemas.openxmlformats.org/officeDocument/2006/relationships/hyperlink" Target="https://podminky.urs.cz/item/CS_URS_2023_02/741310001" TargetMode="External" /><Relationship Id="rId128" Type="http://schemas.openxmlformats.org/officeDocument/2006/relationships/hyperlink" Target="https://podminky.urs.cz/item/CS_URS_2023_02/741313001" TargetMode="External" /><Relationship Id="rId129" Type="http://schemas.openxmlformats.org/officeDocument/2006/relationships/hyperlink" Target="https://podminky.urs.cz/item/CS_URS_2023_02/741320105" TargetMode="External" /><Relationship Id="rId130" Type="http://schemas.openxmlformats.org/officeDocument/2006/relationships/hyperlink" Target="https://podminky.urs.cz/item/CS_URS_2023_02/741321003" TargetMode="External" /><Relationship Id="rId131" Type="http://schemas.openxmlformats.org/officeDocument/2006/relationships/hyperlink" Target="https://podminky.urs.cz/item/CS_URS_2023_02/741372062" TargetMode="External" /><Relationship Id="rId132" Type="http://schemas.openxmlformats.org/officeDocument/2006/relationships/hyperlink" Target="https://podminky.urs.cz/item/CS_URS_2023_02/HZS2232" TargetMode="External" /><Relationship Id="rId133" Type="http://schemas.openxmlformats.org/officeDocument/2006/relationships/hyperlink" Target="https://podminky.urs.cz/item/CS_URS_2023_02/741810001" TargetMode="External" /><Relationship Id="rId134" Type="http://schemas.openxmlformats.org/officeDocument/2006/relationships/hyperlink" Target="https://podminky.urs.cz/item/CS_URS_2023_02/998741101" TargetMode="External" /><Relationship Id="rId135" Type="http://schemas.openxmlformats.org/officeDocument/2006/relationships/hyperlink" Target="https://podminky.urs.cz/item/CS_URS_2023_02/998741181" TargetMode="External" /><Relationship Id="rId136" Type="http://schemas.openxmlformats.org/officeDocument/2006/relationships/hyperlink" Target="https://podminky.urs.cz/item/CS_URS_2023_02/751122092" TargetMode="External" /><Relationship Id="rId137" Type="http://schemas.openxmlformats.org/officeDocument/2006/relationships/hyperlink" Target="https://podminky.urs.cz/item/CS_URS_2023_02/751398041" TargetMode="External" /><Relationship Id="rId138" Type="http://schemas.openxmlformats.org/officeDocument/2006/relationships/hyperlink" Target="https://podminky.urs.cz/item/CS_URS_2023_02/751525081" TargetMode="External" /><Relationship Id="rId139" Type="http://schemas.openxmlformats.org/officeDocument/2006/relationships/hyperlink" Target="https://podminky.urs.cz/item/CS_URS_2023_02/998751101" TargetMode="External" /><Relationship Id="rId140" Type="http://schemas.openxmlformats.org/officeDocument/2006/relationships/hyperlink" Target="https://podminky.urs.cz/item/CS_URS_2023_02/998751181" TargetMode="External" /><Relationship Id="rId141" Type="http://schemas.openxmlformats.org/officeDocument/2006/relationships/hyperlink" Target="https://podminky.urs.cz/item/CS_URS_2023_02/766660001" TargetMode="External" /><Relationship Id="rId142" Type="http://schemas.openxmlformats.org/officeDocument/2006/relationships/hyperlink" Target="https://podminky.urs.cz/item/CS_URS_2023_02/766660021" TargetMode="External" /><Relationship Id="rId143" Type="http://schemas.openxmlformats.org/officeDocument/2006/relationships/hyperlink" Target="https://podminky.urs.cz/item/CS_URS_2023_02/766660717" TargetMode="External" /><Relationship Id="rId144" Type="http://schemas.openxmlformats.org/officeDocument/2006/relationships/hyperlink" Target="https://podminky.urs.cz/item/CS_URS_2023_02/766660729" TargetMode="External" /><Relationship Id="rId145" Type="http://schemas.openxmlformats.org/officeDocument/2006/relationships/hyperlink" Target="https://podminky.urs.cz/item/CS_URS_2023_02/998766101" TargetMode="External" /><Relationship Id="rId146" Type="http://schemas.openxmlformats.org/officeDocument/2006/relationships/hyperlink" Target="https://podminky.urs.cz/item/CS_URS_2023_02/998766181" TargetMode="External" /><Relationship Id="rId147" Type="http://schemas.openxmlformats.org/officeDocument/2006/relationships/hyperlink" Target="https://podminky.urs.cz/item/CS_URS_2023_02/771121011" TargetMode="External" /><Relationship Id="rId148" Type="http://schemas.openxmlformats.org/officeDocument/2006/relationships/hyperlink" Target="https://podminky.urs.cz/item/CS_URS_2023_02/771151011" TargetMode="External" /><Relationship Id="rId149" Type="http://schemas.openxmlformats.org/officeDocument/2006/relationships/hyperlink" Target="https://podminky.urs.cz/item/CS_URS_2023_02/771474113" TargetMode="External" /><Relationship Id="rId150" Type="http://schemas.openxmlformats.org/officeDocument/2006/relationships/hyperlink" Target="https://podminky.urs.cz/item/CS_URS_2023_02/771574416" TargetMode="External" /><Relationship Id="rId151" Type="http://schemas.openxmlformats.org/officeDocument/2006/relationships/hyperlink" Target="https://podminky.urs.cz/item/CS_URS_2023_02/998771101" TargetMode="External" /><Relationship Id="rId152" Type="http://schemas.openxmlformats.org/officeDocument/2006/relationships/hyperlink" Target="https://podminky.urs.cz/item/CS_URS_2023_02/998771181" TargetMode="External" /><Relationship Id="rId153" Type="http://schemas.openxmlformats.org/officeDocument/2006/relationships/hyperlink" Target="https://podminky.urs.cz/item/CS_URS_2023_02/781121011" TargetMode="External" /><Relationship Id="rId154" Type="http://schemas.openxmlformats.org/officeDocument/2006/relationships/hyperlink" Target="https://podminky.urs.cz/item/CS_URS_2023_02/781474115" TargetMode="External" /><Relationship Id="rId155" Type="http://schemas.openxmlformats.org/officeDocument/2006/relationships/hyperlink" Target="https://podminky.urs.cz/item/CS_URS_2023_02/781495141" TargetMode="External" /><Relationship Id="rId156" Type="http://schemas.openxmlformats.org/officeDocument/2006/relationships/hyperlink" Target="https://podminky.urs.cz/item/CS_URS_2023_02/781495142" TargetMode="External" /><Relationship Id="rId157" Type="http://schemas.openxmlformats.org/officeDocument/2006/relationships/hyperlink" Target="https://podminky.urs.cz/item/CS_URS_2023_02/781495153" TargetMode="External" /><Relationship Id="rId158" Type="http://schemas.openxmlformats.org/officeDocument/2006/relationships/hyperlink" Target="https://podminky.urs.cz/item/CS_URS_2023_02/998781101" TargetMode="External" /><Relationship Id="rId159" Type="http://schemas.openxmlformats.org/officeDocument/2006/relationships/hyperlink" Target="https://podminky.urs.cz/item/CS_URS_2023_02/998781181" TargetMode="External" /><Relationship Id="rId160" Type="http://schemas.openxmlformats.org/officeDocument/2006/relationships/hyperlink" Target="https://podminky.urs.cz/item/CS_URS_2023_02/783314101" TargetMode="External" /><Relationship Id="rId161" Type="http://schemas.openxmlformats.org/officeDocument/2006/relationships/hyperlink" Target="https://podminky.urs.cz/item/CS_URS_2023_02/783315101" TargetMode="External" /><Relationship Id="rId162" Type="http://schemas.openxmlformats.org/officeDocument/2006/relationships/hyperlink" Target="https://podminky.urs.cz/item/CS_URS_2023_02/783317101" TargetMode="External" /><Relationship Id="rId163" Type="http://schemas.openxmlformats.org/officeDocument/2006/relationships/hyperlink" Target="https://podminky.urs.cz/item/CS_URS_2023_02/784111011" TargetMode="External" /><Relationship Id="rId164" Type="http://schemas.openxmlformats.org/officeDocument/2006/relationships/hyperlink" Target="https://podminky.urs.cz/item/CS_URS_2023_02/784121001" TargetMode="External" /><Relationship Id="rId165" Type="http://schemas.openxmlformats.org/officeDocument/2006/relationships/hyperlink" Target="https://podminky.urs.cz/item/CS_URS_2023_02/784181101" TargetMode="External" /><Relationship Id="rId166" Type="http://schemas.openxmlformats.org/officeDocument/2006/relationships/hyperlink" Target="https://podminky.urs.cz/item/CS_URS_2023_02/784221107" TargetMode="External" /><Relationship Id="rId1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106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MŠ Krásný Studenec – sociální zařízení pro personál v 1.p.p.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st.p.č.185, k.ú. Krásný Studenec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14. 10. 2023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'106 - MŠ Krásný Studenec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'106 - MŠ Krásný Studenec ...'!P100</f>
        <v>0</v>
      </c>
      <c r="AV55" s="120">
        <f>'106 - MŠ Krásný Studenec ...'!J31</f>
        <v>0</v>
      </c>
      <c r="AW55" s="120">
        <f>'106 - MŠ Krásný Studenec ...'!J32</f>
        <v>0</v>
      </c>
      <c r="AX55" s="120">
        <f>'106 - MŠ Krásný Studenec ...'!J33</f>
        <v>0</v>
      </c>
      <c r="AY55" s="120">
        <f>'106 - MŠ Krásný Studenec ...'!J34</f>
        <v>0</v>
      </c>
      <c r="AZ55" s="120">
        <f>'106 - MŠ Krásný Studenec ...'!F31</f>
        <v>0</v>
      </c>
      <c r="BA55" s="120">
        <f>'106 - MŠ Krásný Studenec ...'!F32</f>
        <v>0</v>
      </c>
      <c r="BB55" s="120">
        <f>'106 - MŠ Krásný Studenec ...'!F33</f>
        <v>0</v>
      </c>
      <c r="BC55" s="120">
        <f>'106 - MŠ Krásný Studenec ...'!F34</f>
        <v>0</v>
      </c>
      <c r="BD55" s="122">
        <f>'106 - MŠ Krásný Studenec 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6 - MŠ Krásný Studenec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14. 10. 2023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29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ROUND(J100,2)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ROUND((SUM(BE100:BE610)),2)</f>
        <v>0</v>
      </c>
      <c r="G31" s="39"/>
      <c r="H31" s="39"/>
      <c r="I31" s="143">
        <v>0.21</v>
      </c>
      <c r="J31" s="142">
        <f>ROUND(((SUM(BE100:BE610))*I31),2)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ROUND((SUM(BF100:BF610)),2)</f>
        <v>0</v>
      </c>
      <c r="G32" s="39"/>
      <c r="H32" s="39"/>
      <c r="I32" s="143">
        <v>0.15</v>
      </c>
      <c r="J32" s="142">
        <f>ROUND(((SUM(BF100:BF610))*I32),2)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ROUND((SUM(BG100:BG610)),2)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ROUND((SUM(BH100:BH610)),2)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ROUND((SUM(BI100:BI610)),2)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MŠ Krásný Studenec – sociální zařízení pro personál v 1.p.p.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st.p.č.185, k.ú. Krásný Studenec</v>
      </c>
      <c r="G48" s="41"/>
      <c r="H48" s="41"/>
      <c r="I48" s="33" t="s">
        <v>23</v>
      </c>
      <c r="J48" s="73" t="str">
        <f>IF(J10="","",J10)</f>
        <v>14. 10. 2023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Děčín</v>
      </c>
      <c r="G50" s="41"/>
      <c r="H50" s="41"/>
      <c r="I50" s="33" t="s">
        <v>32</v>
      </c>
      <c r="J50" s="37" t="str">
        <f>E19</f>
        <v>Vladimír Vidai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J100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J101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J102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J126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J151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J199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J213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94</v>
      </c>
      <c r="E62" s="168"/>
      <c r="F62" s="168"/>
      <c r="G62" s="168"/>
      <c r="H62" s="168"/>
      <c r="I62" s="168"/>
      <c r="J62" s="169">
        <f>J220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95</v>
      </c>
      <c r="E63" s="168"/>
      <c r="F63" s="168"/>
      <c r="G63" s="168"/>
      <c r="H63" s="168"/>
      <c r="I63" s="168"/>
      <c r="J63" s="169">
        <f>J228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J236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97</v>
      </c>
      <c r="E65" s="168"/>
      <c r="F65" s="168"/>
      <c r="G65" s="168"/>
      <c r="H65" s="168"/>
      <c r="I65" s="168"/>
      <c r="J65" s="169">
        <f>J305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J319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9"/>
      <c r="C67" s="160"/>
      <c r="D67" s="161" t="s">
        <v>99</v>
      </c>
      <c r="E67" s="162"/>
      <c r="F67" s="162"/>
      <c r="G67" s="162"/>
      <c r="H67" s="162"/>
      <c r="I67" s="162"/>
      <c r="J67" s="163">
        <f>J322</f>
        <v>0</v>
      </c>
      <c r="K67" s="160"/>
      <c r="L67" s="16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5"/>
      <c r="C68" s="166"/>
      <c r="D68" s="167" t="s">
        <v>100</v>
      </c>
      <c r="E68" s="168"/>
      <c r="F68" s="168"/>
      <c r="G68" s="168"/>
      <c r="H68" s="168"/>
      <c r="I68" s="168"/>
      <c r="J68" s="169">
        <f>J323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101</v>
      </c>
      <c r="E69" s="168"/>
      <c r="F69" s="168"/>
      <c r="G69" s="168"/>
      <c r="H69" s="168"/>
      <c r="I69" s="168"/>
      <c r="J69" s="169">
        <f>J338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102</v>
      </c>
      <c r="E70" s="168"/>
      <c r="F70" s="168"/>
      <c r="G70" s="168"/>
      <c r="H70" s="168"/>
      <c r="I70" s="168"/>
      <c r="J70" s="169">
        <f>J358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103</v>
      </c>
      <c r="E71" s="168"/>
      <c r="F71" s="168"/>
      <c r="G71" s="168"/>
      <c r="H71" s="168"/>
      <c r="I71" s="168"/>
      <c r="J71" s="169">
        <f>J377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5"/>
      <c r="C72" s="166"/>
      <c r="D72" s="167" t="s">
        <v>104</v>
      </c>
      <c r="E72" s="168"/>
      <c r="F72" s="168"/>
      <c r="G72" s="168"/>
      <c r="H72" s="168"/>
      <c r="I72" s="168"/>
      <c r="J72" s="169">
        <f>J405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5"/>
      <c r="C73" s="166"/>
      <c r="D73" s="167" t="s">
        <v>105</v>
      </c>
      <c r="E73" s="168"/>
      <c r="F73" s="168"/>
      <c r="G73" s="168"/>
      <c r="H73" s="168"/>
      <c r="I73" s="168"/>
      <c r="J73" s="169">
        <f>J412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106</v>
      </c>
      <c r="E74" s="168"/>
      <c r="F74" s="168"/>
      <c r="G74" s="168"/>
      <c r="H74" s="168"/>
      <c r="I74" s="168"/>
      <c r="J74" s="169">
        <f>J422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5"/>
      <c r="C75" s="166"/>
      <c r="D75" s="167" t="s">
        <v>107</v>
      </c>
      <c r="E75" s="168"/>
      <c r="F75" s="168"/>
      <c r="G75" s="168"/>
      <c r="H75" s="168"/>
      <c r="I75" s="168"/>
      <c r="J75" s="169">
        <f>J431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5"/>
      <c r="C76" s="166"/>
      <c r="D76" s="167" t="s">
        <v>108</v>
      </c>
      <c r="E76" s="168"/>
      <c r="F76" s="168"/>
      <c r="G76" s="168"/>
      <c r="H76" s="168"/>
      <c r="I76" s="168"/>
      <c r="J76" s="169">
        <f>J442</f>
        <v>0</v>
      </c>
      <c r="K76" s="166"/>
      <c r="L76" s="17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5"/>
      <c r="C77" s="166"/>
      <c r="D77" s="167" t="s">
        <v>109</v>
      </c>
      <c r="E77" s="168"/>
      <c r="F77" s="168"/>
      <c r="G77" s="168"/>
      <c r="H77" s="168"/>
      <c r="I77" s="168"/>
      <c r="J77" s="169">
        <f>J506</f>
        <v>0</v>
      </c>
      <c r="K77" s="166"/>
      <c r="L77" s="17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5"/>
      <c r="C78" s="166"/>
      <c r="D78" s="167" t="s">
        <v>110</v>
      </c>
      <c r="E78" s="168"/>
      <c r="F78" s="168"/>
      <c r="G78" s="168"/>
      <c r="H78" s="168"/>
      <c r="I78" s="168"/>
      <c r="J78" s="169">
        <f>J522</f>
        <v>0</v>
      </c>
      <c r="K78" s="166"/>
      <c r="L78" s="17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5"/>
      <c r="C79" s="166"/>
      <c r="D79" s="167" t="s">
        <v>111</v>
      </c>
      <c r="E79" s="168"/>
      <c r="F79" s="168"/>
      <c r="G79" s="168"/>
      <c r="H79" s="168"/>
      <c r="I79" s="168"/>
      <c r="J79" s="169">
        <f>J543</f>
        <v>0</v>
      </c>
      <c r="K79" s="166"/>
      <c r="L79" s="17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5"/>
      <c r="C80" s="166"/>
      <c r="D80" s="167" t="s">
        <v>112</v>
      </c>
      <c r="E80" s="168"/>
      <c r="F80" s="168"/>
      <c r="G80" s="168"/>
      <c r="H80" s="168"/>
      <c r="I80" s="168"/>
      <c r="J80" s="169">
        <f>J567</f>
        <v>0</v>
      </c>
      <c r="K80" s="166"/>
      <c r="L80" s="17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5"/>
      <c r="C81" s="166"/>
      <c r="D81" s="167" t="s">
        <v>113</v>
      </c>
      <c r="E81" s="168"/>
      <c r="F81" s="168"/>
      <c r="G81" s="168"/>
      <c r="H81" s="168"/>
      <c r="I81" s="168"/>
      <c r="J81" s="169">
        <f>J589</f>
        <v>0</v>
      </c>
      <c r="K81" s="166"/>
      <c r="L81" s="17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5"/>
      <c r="C82" s="166"/>
      <c r="D82" s="167" t="s">
        <v>114</v>
      </c>
      <c r="E82" s="168"/>
      <c r="F82" s="168"/>
      <c r="G82" s="168"/>
      <c r="H82" s="168"/>
      <c r="I82" s="168"/>
      <c r="J82" s="169">
        <f>J597</f>
        <v>0</v>
      </c>
      <c r="K82" s="166"/>
      <c r="L82" s="17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8" spans="1:31" s="2" customFormat="1" ht="6.95" customHeight="1">
      <c r="A88" s="39"/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4.95" customHeight="1">
      <c r="A89" s="39"/>
      <c r="B89" s="40"/>
      <c r="C89" s="24" t="s">
        <v>115</v>
      </c>
      <c r="D89" s="41"/>
      <c r="E89" s="41"/>
      <c r="F89" s="41"/>
      <c r="G89" s="41"/>
      <c r="H89" s="41"/>
      <c r="I89" s="41"/>
      <c r="J89" s="41"/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16</v>
      </c>
      <c r="D91" s="41"/>
      <c r="E91" s="41"/>
      <c r="F91" s="41"/>
      <c r="G91" s="41"/>
      <c r="H91" s="41"/>
      <c r="I91" s="41"/>
      <c r="J91" s="41"/>
      <c r="K91" s="41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E7</f>
        <v>MŠ Krásný Studenec – sociální zařízení pro personál v 1.p.p.</v>
      </c>
      <c r="F92" s="41"/>
      <c r="G92" s="41"/>
      <c r="H92" s="41"/>
      <c r="I92" s="41"/>
      <c r="J92" s="41"/>
      <c r="K92" s="41"/>
      <c r="L92" s="12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F10</f>
        <v>st.p.č.185, k.ú. Krásný Studenec</v>
      </c>
      <c r="G94" s="41"/>
      <c r="H94" s="41"/>
      <c r="I94" s="33" t="s">
        <v>23</v>
      </c>
      <c r="J94" s="73" t="str">
        <f>IF(J10="","",J10)</f>
        <v>14. 10. 2023</v>
      </c>
      <c r="K94" s="41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E13</f>
        <v>Statutární město Děčín</v>
      </c>
      <c r="G96" s="41"/>
      <c r="H96" s="41"/>
      <c r="I96" s="33" t="s">
        <v>32</v>
      </c>
      <c r="J96" s="37" t="str">
        <f>E19</f>
        <v>Vladimír Vidai</v>
      </c>
      <c r="K96" s="41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30</v>
      </c>
      <c r="D97" s="41"/>
      <c r="E97" s="41"/>
      <c r="F97" s="28" t="str">
        <f>IF(E16="","",E16)</f>
        <v>Vyplň údaj</v>
      </c>
      <c r="G97" s="41"/>
      <c r="H97" s="41"/>
      <c r="I97" s="33" t="s">
        <v>37</v>
      </c>
      <c r="J97" s="37" t="str">
        <f>E22</f>
        <v xml:space="preserve"> </v>
      </c>
      <c r="K97" s="41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2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71"/>
      <c r="B99" s="172"/>
      <c r="C99" s="173" t="s">
        <v>116</v>
      </c>
      <c r="D99" s="174" t="s">
        <v>60</v>
      </c>
      <c r="E99" s="174" t="s">
        <v>56</v>
      </c>
      <c r="F99" s="174" t="s">
        <v>57</v>
      </c>
      <c r="G99" s="174" t="s">
        <v>117</v>
      </c>
      <c r="H99" s="174" t="s">
        <v>118</v>
      </c>
      <c r="I99" s="174" t="s">
        <v>119</v>
      </c>
      <c r="J99" s="174" t="s">
        <v>86</v>
      </c>
      <c r="K99" s="175" t="s">
        <v>120</v>
      </c>
      <c r="L99" s="176"/>
      <c r="M99" s="93" t="s">
        <v>19</v>
      </c>
      <c r="N99" s="94" t="s">
        <v>45</v>
      </c>
      <c r="O99" s="94" t="s">
        <v>121</v>
      </c>
      <c r="P99" s="94" t="s">
        <v>122</v>
      </c>
      <c r="Q99" s="94" t="s">
        <v>123</v>
      </c>
      <c r="R99" s="94" t="s">
        <v>124</v>
      </c>
      <c r="S99" s="94" t="s">
        <v>125</v>
      </c>
      <c r="T99" s="95" t="s">
        <v>126</v>
      </c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</row>
    <row r="100" spans="1:63" s="2" customFormat="1" ht="22.8" customHeight="1">
      <c r="A100" s="39"/>
      <c r="B100" s="40"/>
      <c r="C100" s="100" t="s">
        <v>127</v>
      </c>
      <c r="D100" s="41"/>
      <c r="E100" s="41"/>
      <c r="F100" s="41"/>
      <c r="G100" s="41"/>
      <c r="H100" s="41"/>
      <c r="I100" s="41"/>
      <c r="J100" s="177">
        <f>BK100</f>
        <v>0</v>
      </c>
      <c r="K100" s="41"/>
      <c r="L100" s="45"/>
      <c r="M100" s="96"/>
      <c r="N100" s="178"/>
      <c r="O100" s="97"/>
      <c r="P100" s="179">
        <f>P101+P322</f>
        <v>0</v>
      </c>
      <c r="Q100" s="97"/>
      <c r="R100" s="179">
        <f>R101+R322</f>
        <v>21.59317579</v>
      </c>
      <c r="S100" s="97"/>
      <c r="T100" s="180">
        <f>T101+T322</f>
        <v>11.73743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87</v>
      </c>
      <c r="BK100" s="181">
        <f>BK101+BK322</f>
        <v>0</v>
      </c>
    </row>
    <row r="101" spans="1:63" s="12" customFormat="1" ht="25.9" customHeight="1">
      <c r="A101" s="12"/>
      <c r="B101" s="182"/>
      <c r="C101" s="183"/>
      <c r="D101" s="184" t="s">
        <v>74</v>
      </c>
      <c r="E101" s="185" t="s">
        <v>128</v>
      </c>
      <c r="F101" s="185" t="s">
        <v>129</v>
      </c>
      <c r="G101" s="183"/>
      <c r="H101" s="183"/>
      <c r="I101" s="186"/>
      <c r="J101" s="187">
        <f>BK101</f>
        <v>0</v>
      </c>
      <c r="K101" s="183"/>
      <c r="L101" s="188"/>
      <c r="M101" s="189"/>
      <c r="N101" s="190"/>
      <c r="O101" s="190"/>
      <c r="P101" s="191">
        <f>P102+P126+P151+P199+P213+P220+P228+P236+P305+P319</f>
        <v>0</v>
      </c>
      <c r="Q101" s="190"/>
      <c r="R101" s="191">
        <f>R102+R126+R151+R199+R213+R220+R228+R236+R305+R319</f>
        <v>19.39754913</v>
      </c>
      <c r="S101" s="190"/>
      <c r="T101" s="192">
        <f>T102+T126+T151+T199+T213+T220+T228+T236+T305+T319</f>
        <v>11.687429999999999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3" t="s">
        <v>80</v>
      </c>
      <c r="AT101" s="194" t="s">
        <v>74</v>
      </c>
      <c r="AU101" s="194" t="s">
        <v>75</v>
      </c>
      <c r="AY101" s="193" t="s">
        <v>130</v>
      </c>
      <c r="BK101" s="195">
        <f>BK102+BK126+BK151+BK199+BK213+BK220+BK228+BK236+BK305+BK319</f>
        <v>0</v>
      </c>
    </row>
    <row r="102" spans="1:63" s="12" customFormat="1" ht="22.8" customHeight="1">
      <c r="A102" s="12"/>
      <c r="B102" s="182"/>
      <c r="C102" s="183"/>
      <c r="D102" s="184" t="s">
        <v>74</v>
      </c>
      <c r="E102" s="196" t="s">
        <v>80</v>
      </c>
      <c r="F102" s="196" t="s">
        <v>131</v>
      </c>
      <c r="G102" s="183"/>
      <c r="H102" s="183"/>
      <c r="I102" s="186"/>
      <c r="J102" s="197">
        <f>BK102</f>
        <v>0</v>
      </c>
      <c r="K102" s="183"/>
      <c r="L102" s="188"/>
      <c r="M102" s="189"/>
      <c r="N102" s="190"/>
      <c r="O102" s="190"/>
      <c r="P102" s="191">
        <f>SUM(P103:P125)</f>
        <v>0</v>
      </c>
      <c r="Q102" s="190"/>
      <c r="R102" s="191">
        <f>SUM(R103:R125)</f>
        <v>7.42</v>
      </c>
      <c r="S102" s="190"/>
      <c r="T102" s="192">
        <f>SUM(T103:T125)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3" t="s">
        <v>80</v>
      </c>
      <c r="AT102" s="194" t="s">
        <v>74</v>
      </c>
      <c r="AU102" s="194" t="s">
        <v>80</v>
      </c>
      <c r="AY102" s="193" t="s">
        <v>130</v>
      </c>
      <c r="BK102" s="195">
        <f>SUM(BK103:BK125)</f>
        <v>0</v>
      </c>
    </row>
    <row r="103" spans="1:65" s="2" customFormat="1" ht="24.15" customHeight="1">
      <c r="A103" s="39"/>
      <c r="B103" s="40"/>
      <c r="C103" s="198" t="s">
        <v>80</v>
      </c>
      <c r="D103" s="198" t="s">
        <v>132</v>
      </c>
      <c r="E103" s="199" t="s">
        <v>133</v>
      </c>
      <c r="F103" s="200" t="s">
        <v>134</v>
      </c>
      <c r="G103" s="201" t="s">
        <v>135</v>
      </c>
      <c r="H103" s="202">
        <v>3.71</v>
      </c>
      <c r="I103" s="203"/>
      <c r="J103" s="204">
        <f>ROUND(I103*H103,2)</f>
        <v>0</v>
      </c>
      <c r="K103" s="200" t="s">
        <v>136</v>
      </c>
      <c r="L103" s="45"/>
      <c r="M103" s="205" t="s">
        <v>19</v>
      </c>
      <c r="N103" s="206" t="s">
        <v>46</v>
      </c>
      <c r="O103" s="85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9" t="s">
        <v>137</v>
      </c>
      <c r="AT103" s="209" t="s">
        <v>132</v>
      </c>
      <c r="AU103" s="209" t="s">
        <v>82</v>
      </c>
      <c r="AY103" s="18" t="s">
        <v>130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8" t="s">
        <v>80</v>
      </c>
      <c r="BK103" s="210">
        <f>ROUND(I103*H103,2)</f>
        <v>0</v>
      </c>
      <c r="BL103" s="18" t="s">
        <v>137</v>
      </c>
      <c r="BM103" s="209" t="s">
        <v>138</v>
      </c>
    </row>
    <row r="104" spans="1:47" s="2" customFormat="1" ht="12">
      <c r="A104" s="39"/>
      <c r="B104" s="40"/>
      <c r="C104" s="41"/>
      <c r="D104" s="211" t="s">
        <v>139</v>
      </c>
      <c r="E104" s="41"/>
      <c r="F104" s="212" t="s">
        <v>140</v>
      </c>
      <c r="G104" s="41"/>
      <c r="H104" s="41"/>
      <c r="I104" s="213"/>
      <c r="J104" s="41"/>
      <c r="K104" s="41"/>
      <c r="L104" s="45"/>
      <c r="M104" s="214"/>
      <c r="N104" s="21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139</v>
      </c>
      <c r="AU104" s="18" t="s">
        <v>82</v>
      </c>
    </row>
    <row r="105" spans="1:51" s="13" customFormat="1" ht="12">
      <c r="A105" s="13"/>
      <c r="B105" s="216"/>
      <c r="C105" s="217"/>
      <c r="D105" s="218" t="s">
        <v>141</v>
      </c>
      <c r="E105" s="219" t="s">
        <v>19</v>
      </c>
      <c r="F105" s="220" t="s">
        <v>142</v>
      </c>
      <c r="G105" s="217"/>
      <c r="H105" s="221">
        <v>3.15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141</v>
      </c>
      <c r="AU105" s="227" t="s">
        <v>82</v>
      </c>
      <c r="AV105" s="13" t="s">
        <v>82</v>
      </c>
      <c r="AW105" s="13" t="s">
        <v>36</v>
      </c>
      <c r="AX105" s="13" t="s">
        <v>75</v>
      </c>
      <c r="AY105" s="227" t="s">
        <v>130</v>
      </c>
    </row>
    <row r="106" spans="1:51" s="13" customFormat="1" ht="12">
      <c r="A106" s="13"/>
      <c r="B106" s="216"/>
      <c r="C106" s="217"/>
      <c r="D106" s="218" t="s">
        <v>141</v>
      </c>
      <c r="E106" s="219" t="s">
        <v>19</v>
      </c>
      <c r="F106" s="220" t="s">
        <v>143</v>
      </c>
      <c r="G106" s="217"/>
      <c r="H106" s="221">
        <v>0.56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141</v>
      </c>
      <c r="AU106" s="227" t="s">
        <v>82</v>
      </c>
      <c r="AV106" s="13" t="s">
        <v>82</v>
      </c>
      <c r="AW106" s="13" t="s">
        <v>36</v>
      </c>
      <c r="AX106" s="13" t="s">
        <v>75</v>
      </c>
      <c r="AY106" s="227" t="s">
        <v>130</v>
      </c>
    </row>
    <row r="107" spans="1:51" s="14" customFormat="1" ht="12">
      <c r="A107" s="14"/>
      <c r="B107" s="228"/>
      <c r="C107" s="229"/>
      <c r="D107" s="218" t="s">
        <v>141</v>
      </c>
      <c r="E107" s="230" t="s">
        <v>19</v>
      </c>
      <c r="F107" s="231" t="s">
        <v>144</v>
      </c>
      <c r="G107" s="229"/>
      <c r="H107" s="232">
        <v>3.71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8" t="s">
        <v>141</v>
      </c>
      <c r="AU107" s="238" t="s">
        <v>82</v>
      </c>
      <c r="AV107" s="14" t="s">
        <v>137</v>
      </c>
      <c r="AW107" s="14" t="s">
        <v>36</v>
      </c>
      <c r="AX107" s="14" t="s">
        <v>80</v>
      </c>
      <c r="AY107" s="238" t="s">
        <v>130</v>
      </c>
    </row>
    <row r="108" spans="1:65" s="2" customFormat="1" ht="33" customHeight="1">
      <c r="A108" s="39"/>
      <c r="B108" s="40"/>
      <c r="C108" s="198" t="s">
        <v>82</v>
      </c>
      <c r="D108" s="198" t="s">
        <v>132</v>
      </c>
      <c r="E108" s="199" t="s">
        <v>145</v>
      </c>
      <c r="F108" s="200" t="s">
        <v>146</v>
      </c>
      <c r="G108" s="201" t="s">
        <v>135</v>
      </c>
      <c r="H108" s="202">
        <v>3.71</v>
      </c>
      <c r="I108" s="203"/>
      <c r="J108" s="204">
        <f>ROUND(I108*H108,2)</f>
        <v>0</v>
      </c>
      <c r="K108" s="200" t="s">
        <v>136</v>
      </c>
      <c r="L108" s="45"/>
      <c r="M108" s="205" t="s">
        <v>19</v>
      </c>
      <c r="N108" s="206" t="s">
        <v>46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137</v>
      </c>
      <c r="AT108" s="209" t="s">
        <v>132</v>
      </c>
      <c r="AU108" s="209" t="s">
        <v>82</v>
      </c>
      <c r="AY108" s="18" t="s">
        <v>130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80</v>
      </c>
      <c r="BK108" s="210">
        <f>ROUND(I108*H108,2)</f>
        <v>0</v>
      </c>
      <c r="BL108" s="18" t="s">
        <v>137</v>
      </c>
      <c r="BM108" s="209" t="s">
        <v>147</v>
      </c>
    </row>
    <row r="109" spans="1:47" s="2" customFormat="1" ht="12">
      <c r="A109" s="39"/>
      <c r="B109" s="40"/>
      <c r="C109" s="41"/>
      <c r="D109" s="211" t="s">
        <v>139</v>
      </c>
      <c r="E109" s="41"/>
      <c r="F109" s="212" t="s">
        <v>148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139</v>
      </c>
      <c r="AU109" s="18" t="s">
        <v>82</v>
      </c>
    </row>
    <row r="110" spans="1:65" s="2" customFormat="1" ht="24.15" customHeight="1">
      <c r="A110" s="39"/>
      <c r="B110" s="40"/>
      <c r="C110" s="198" t="s">
        <v>149</v>
      </c>
      <c r="D110" s="198" t="s">
        <v>132</v>
      </c>
      <c r="E110" s="199" t="s">
        <v>150</v>
      </c>
      <c r="F110" s="200" t="s">
        <v>151</v>
      </c>
      <c r="G110" s="201" t="s">
        <v>135</v>
      </c>
      <c r="H110" s="202">
        <v>3.711</v>
      </c>
      <c r="I110" s="203"/>
      <c r="J110" s="204">
        <f>ROUND(I110*H110,2)</f>
        <v>0</v>
      </c>
      <c r="K110" s="200" t="s">
        <v>136</v>
      </c>
      <c r="L110" s="45"/>
      <c r="M110" s="205" t="s">
        <v>19</v>
      </c>
      <c r="N110" s="206" t="s">
        <v>46</v>
      </c>
      <c r="O110" s="85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09" t="s">
        <v>137</v>
      </c>
      <c r="AT110" s="209" t="s">
        <v>132</v>
      </c>
      <c r="AU110" s="209" t="s">
        <v>82</v>
      </c>
      <c r="AY110" s="18" t="s">
        <v>130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8" t="s">
        <v>80</v>
      </c>
      <c r="BK110" s="210">
        <f>ROUND(I110*H110,2)</f>
        <v>0</v>
      </c>
      <c r="BL110" s="18" t="s">
        <v>137</v>
      </c>
      <c r="BM110" s="209" t="s">
        <v>152</v>
      </c>
    </row>
    <row r="111" spans="1:47" s="2" customFormat="1" ht="12">
      <c r="A111" s="39"/>
      <c r="B111" s="40"/>
      <c r="C111" s="41"/>
      <c r="D111" s="211" t="s">
        <v>139</v>
      </c>
      <c r="E111" s="41"/>
      <c r="F111" s="212" t="s">
        <v>153</v>
      </c>
      <c r="G111" s="41"/>
      <c r="H111" s="41"/>
      <c r="I111" s="213"/>
      <c r="J111" s="41"/>
      <c r="K111" s="41"/>
      <c r="L111" s="45"/>
      <c r="M111" s="214"/>
      <c r="N111" s="215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139</v>
      </c>
      <c r="AU111" s="18" t="s">
        <v>82</v>
      </c>
    </row>
    <row r="112" spans="1:65" s="2" customFormat="1" ht="33" customHeight="1">
      <c r="A112" s="39"/>
      <c r="B112" s="40"/>
      <c r="C112" s="198" t="s">
        <v>137</v>
      </c>
      <c r="D112" s="198" t="s">
        <v>132</v>
      </c>
      <c r="E112" s="199" t="s">
        <v>154</v>
      </c>
      <c r="F112" s="200" t="s">
        <v>155</v>
      </c>
      <c r="G112" s="201" t="s">
        <v>135</v>
      </c>
      <c r="H112" s="202">
        <v>14.84</v>
      </c>
      <c r="I112" s="203"/>
      <c r="J112" s="204">
        <f>ROUND(I112*H112,2)</f>
        <v>0</v>
      </c>
      <c r="K112" s="200" t="s">
        <v>136</v>
      </c>
      <c r="L112" s="45"/>
      <c r="M112" s="205" t="s">
        <v>19</v>
      </c>
      <c r="N112" s="206" t="s">
        <v>46</v>
      </c>
      <c r="O112" s="85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9" t="s">
        <v>137</v>
      </c>
      <c r="AT112" s="209" t="s">
        <v>132</v>
      </c>
      <c r="AU112" s="209" t="s">
        <v>82</v>
      </c>
      <c r="AY112" s="18" t="s">
        <v>130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8" t="s">
        <v>80</v>
      </c>
      <c r="BK112" s="210">
        <f>ROUND(I112*H112,2)</f>
        <v>0</v>
      </c>
      <c r="BL112" s="18" t="s">
        <v>137</v>
      </c>
      <c r="BM112" s="209" t="s">
        <v>156</v>
      </c>
    </row>
    <row r="113" spans="1:47" s="2" customFormat="1" ht="12">
      <c r="A113" s="39"/>
      <c r="B113" s="40"/>
      <c r="C113" s="41"/>
      <c r="D113" s="211" t="s">
        <v>139</v>
      </c>
      <c r="E113" s="41"/>
      <c r="F113" s="212" t="s">
        <v>157</v>
      </c>
      <c r="G113" s="41"/>
      <c r="H113" s="41"/>
      <c r="I113" s="213"/>
      <c r="J113" s="41"/>
      <c r="K113" s="41"/>
      <c r="L113" s="45"/>
      <c r="M113" s="214"/>
      <c r="N113" s="21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139</v>
      </c>
      <c r="AU113" s="18" t="s">
        <v>82</v>
      </c>
    </row>
    <row r="114" spans="1:51" s="13" customFormat="1" ht="12">
      <c r="A114" s="13"/>
      <c r="B114" s="216"/>
      <c r="C114" s="217"/>
      <c r="D114" s="218" t="s">
        <v>141</v>
      </c>
      <c r="E114" s="217"/>
      <c r="F114" s="220" t="s">
        <v>158</v>
      </c>
      <c r="G114" s="217"/>
      <c r="H114" s="221">
        <v>14.84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141</v>
      </c>
      <c r="AU114" s="227" t="s">
        <v>82</v>
      </c>
      <c r="AV114" s="13" t="s">
        <v>82</v>
      </c>
      <c r="AW114" s="13" t="s">
        <v>4</v>
      </c>
      <c r="AX114" s="13" t="s">
        <v>80</v>
      </c>
      <c r="AY114" s="227" t="s">
        <v>130</v>
      </c>
    </row>
    <row r="115" spans="1:65" s="2" customFormat="1" ht="37.8" customHeight="1">
      <c r="A115" s="39"/>
      <c r="B115" s="40"/>
      <c r="C115" s="198" t="s">
        <v>159</v>
      </c>
      <c r="D115" s="198" t="s">
        <v>132</v>
      </c>
      <c r="E115" s="199" t="s">
        <v>160</v>
      </c>
      <c r="F115" s="200" t="s">
        <v>161</v>
      </c>
      <c r="G115" s="201" t="s">
        <v>135</v>
      </c>
      <c r="H115" s="202">
        <v>3.71</v>
      </c>
      <c r="I115" s="203"/>
      <c r="J115" s="204">
        <f>ROUND(I115*H115,2)</f>
        <v>0</v>
      </c>
      <c r="K115" s="200" t="s">
        <v>136</v>
      </c>
      <c r="L115" s="45"/>
      <c r="M115" s="205" t="s">
        <v>19</v>
      </c>
      <c r="N115" s="206" t="s">
        <v>46</v>
      </c>
      <c r="O115" s="85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09" t="s">
        <v>137</v>
      </c>
      <c r="AT115" s="209" t="s">
        <v>132</v>
      </c>
      <c r="AU115" s="209" t="s">
        <v>82</v>
      </c>
      <c r="AY115" s="18" t="s">
        <v>130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8" t="s">
        <v>80</v>
      </c>
      <c r="BK115" s="210">
        <f>ROUND(I115*H115,2)</f>
        <v>0</v>
      </c>
      <c r="BL115" s="18" t="s">
        <v>137</v>
      </c>
      <c r="BM115" s="209" t="s">
        <v>162</v>
      </c>
    </row>
    <row r="116" spans="1:47" s="2" customFormat="1" ht="12">
      <c r="A116" s="39"/>
      <c r="B116" s="40"/>
      <c r="C116" s="41"/>
      <c r="D116" s="211" t="s">
        <v>139</v>
      </c>
      <c r="E116" s="41"/>
      <c r="F116" s="212" t="s">
        <v>163</v>
      </c>
      <c r="G116" s="41"/>
      <c r="H116" s="41"/>
      <c r="I116" s="213"/>
      <c r="J116" s="41"/>
      <c r="K116" s="41"/>
      <c r="L116" s="45"/>
      <c r="M116" s="214"/>
      <c r="N116" s="215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139</v>
      </c>
      <c r="AU116" s="18" t="s">
        <v>82</v>
      </c>
    </row>
    <row r="117" spans="1:65" s="2" customFormat="1" ht="37.8" customHeight="1">
      <c r="A117" s="39"/>
      <c r="B117" s="40"/>
      <c r="C117" s="198" t="s">
        <v>164</v>
      </c>
      <c r="D117" s="198" t="s">
        <v>132</v>
      </c>
      <c r="E117" s="199" t="s">
        <v>165</v>
      </c>
      <c r="F117" s="200" t="s">
        <v>166</v>
      </c>
      <c r="G117" s="201" t="s">
        <v>135</v>
      </c>
      <c r="H117" s="202">
        <v>7.42</v>
      </c>
      <c r="I117" s="203"/>
      <c r="J117" s="204">
        <f>ROUND(I117*H117,2)</f>
        <v>0</v>
      </c>
      <c r="K117" s="200" t="s">
        <v>136</v>
      </c>
      <c r="L117" s="45"/>
      <c r="M117" s="205" t="s">
        <v>19</v>
      </c>
      <c r="N117" s="206" t="s">
        <v>46</v>
      </c>
      <c r="O117" s="85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9" t="s">
        <v>137</v>
      </c>
      <c r="AT117" s="209" t="s">
        <v>132</v>
      </c>
      <c r="AU117" s="209" t="s">
        <v>82</v>
      </c>
      <c r="AY117" s="18" t="s">
        <v>130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8" t="s">
        <v>80</v>
      </c>
      <c r="BK117" s="210">
        <f>ROUND(I117*H117,2)</f>
        <v>0</v>
      </c>
      <c r="BL117" s="18" t="s">
        <v>137</v>
      </c>
      <c r="BM117" s="209" t="s">
        <v>167</v>
      </c>
    </row>
    <row r="118" spans="1:47" s="2" customFormat="1" ht="12">
      <c r="A118" s="39"/>
      <c r="B118" s="40"/>
      <c r="C118" s="41"/>
      <c r="D118" s="211" t="s">
        <v>139</v>
      </c>
      <c r="E118" s="41"/>
      <c r="F118" s="212" t="s">
        <v>168</v>
      </c>
      <c r="G118" s="41"/>
      <c r="H118" s="41"/>
      <c r="I118" s="213"/>
      <c r="J118" s="41"/>
      <c r="K118" s="41"/>
      <c r="L118" s="45"/>
      <c r="M118" s="214"/>
      <c r="N118" s="21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139</v>
      </c>
      <c r="AU118" s="18" t="s">
        <v>82</v>
      </c>
    </row>
    <row r="119" spans="1:51" s="13" customFormat="1" ht="12">
      <c r="A119" s="13"/>
      <c r="B119" s="216"/>
      <c r="C119" s="217"/>
      <c r="D119" s="218" t="s">
        <v>141</v>
      </c>
      <c r="E119" s="217"/>
      <c r="F119" s="220" t="s">
        <v>169</v>
      </c>
      <c r="G119" s="217"/>
      <c r="H119" s="221">
        <v>7.42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7" t="s">
        <v>141</v>
      </c>
      <c r="AU119" s="227" t="s">
        <v>82</v>
      </c>
      <c r="AV119" s="13" t="s">
        <v>82</v>
      </c>
      <c r="AW119" s="13" t="s">
        <v>4</v>
      </c>
      <c r="AX119" s="13" t="s">
        <v>80</v>
      </c>
      <c r="AY119" s="227" t="s">
        <v>130</v>
      </c>
    </row>
    <row r="120" spans="1:65" s="2" customFormat="1" ht="21.75" customHeight="1">
      <c r="A120" s="39"/>
      <c r="B120" s="40"/>
      <c r="C120" s="239" t="s">
        <v>170</v>
      </c>
      <c r="D120" s="239" t="s">
        <v>171</v>
      </c>
      <c r="E120" s="240" t="s">
        <v>172</v>
      </c>
      <c r="F120" s="241" t="s">
        <v>173</v>
      </c>
      <c r="G120" s="242" t="s">
        <v>174</v>
      </c>
      <c r="H120" s="243">
        <v>5.936</v>
      </c>
      <c r="I120" s="244"/>
      <c r="J120" s="245">
        <f>ROUND(I120*H120,2)</f>
        <v>0</v>
      </c>
      <c r="K120" s="241" t="s">
        <v>136</v>
      </c>
      <c r="L120" s="246"/>
      <c r="M120" s="247" t="s">
        <v>19</v>
      </c>
      <c r="N120" s="248" t="s">
        <v>46</v>
      </c>
      <c r="O120" s="85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9" t="s">
        <v>175</v>
      </c>
      <c r="AT120" s="209" t="s">
        <v>171</v>
      </c>
      <c r="AU120" s="209" t="s">
        <v>82</v>
      </c>
      <c r="AY120" s="18" t="s">
        <v>130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8" t="s">
        <v>80</v>
      </c>
      <c r="BK120" s="210">
        <f>ROUND(I120*H120,2)</f>
        <v>0</v>
      </c>
      <c r="BL120" s="18" t="s">
        <v>137</v>
      </c>
      <c r="BM120" s="209" t="s">
        <v>176</v>
      </c>
    </row>
    <row r="121" spans="1:51" s="13" customFormat="1" ht="12">
      <c r="A121" s="13"/>
      <c r="B121" s="216"/>
      <c r="C121" s="217"/>
      <c r="D121" s="218" t="s">
        <v>141</v>
      </c>
      <c r="E121" s="217"/>
      <c r="F121" s="220" t="s">
        <v>177</v>
      </c>
      <c r="G121" s="217"/>
      <c r="H121" s="221">
        <v>5.936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7" t="s">
        <v>141</v>
      </c>
      <c r="AU121" s="227" t="s">
        <v>82</v>
      </c>
      <c r="AV121" s="13" t="s">
        <v>82</v>
      </c>
      <c r="AW121" s="13" t="s">
        <v>4</v>
      </c>
      <c r="AX121" s="13" t="s">
        <v>80</v>
      </c>
      <c r="AY121" s="227" t="s">
        <v>130</v>
      </c>
    </row>
    <row r="122" spans="1:65" s="2" customFormat="1" ht="37.8" customHeight="1">
      <c r="A122" s="39"/>
      <c r="B122" s="40"/>
      <c r="C122" s="198" t="s">
        <v>175</v>
      </c>
      <c r="D122" s="198" t="s">
        <v>132</v>
      </c>
      <c r="E122" s="199" t="s">
        <v>178</v>
      </c>
      <c r="F122" s="200" t="s">
        <v>179</v>
      </c>
      <c r="G122" s="201" t="s">
        <v>135</v>
      </c>
      <c r="H122" s="202">
        <v>3.71</v>
      </c>
      <c r="I122" s="203"/>
      <c r="J122" s="204">
        <f>ROUND(I122*H122,2)</f>
        <v>0</v>
      </c>
      <c r="K122" s="200" t="s">
        <v>136</v>
      </c>
      <c r="L122" s="45"/>
      <c r="M122" s="205" t="s">
        <v>19</v>
      </c>
      <c r="N122" s="206" t="s">
        <v>46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137</v>
      </c>
      <c r="AT122" s="209" t="s">
        <v>132</v>
      </c>
      <c r="AU122" s="209" t="s">
        <v>82</v>
      </c>
      <c r="AY122" s="18" t="s">
        <v>130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80</v>
      </c>
      <c r="BK122" s="210">
        <f>ROUND(I122*H122,2)</f>
        <v>0</v>
      </c>
      <c r="BL122" s="18" t="s">
        <v>137</v>
      </c>
      <c r="BM122" s="209" t="s">
        <v>180</v>
      </c>
    </row>
    <row r="123" spans="1:47" s="2" customFormat="1" ht="12">
      <c r="A123" s="39"/>
      <c r="B123" s="40"/>
      <c r="C123" s="41"/>
      <c r="D123" s="211" t="s">
        <v>139</v>
      </c>
      <c r="E123" s="41"/>
      <c r="F123" s="212" t="s">
        <v>181</v>
      </c>
      <c r="G123" s="41"/>
      <c r="H123" s="41"/>
      <c r="I123" s="213"/>
      <c r="J123" s="41"/>
      <c r="K123" s="41"/>
      <c r="L123" s="45"/>
      <c r="M123" s="214"/>
      <c r="N123" s="21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139</v>
      </c>
      <c r="AU123" s="18" t="s">
        <v>82</v>
      </c>
    </row>
    <row r="124" spans="1:65" s="2" customFormat="1" ht="16.5" customHeight="1">
      <c r="A124" s="39"/>
      <c r="B124" s="40"/>
      <c r="C124" s="239" t="s">
        <v>182</v>
      </c>
      <c r="D124" s="239" t="s">
        <v>171</v>
      </c>
      <c r="E124" s="240" t="s">
        <v>183</v>
      </c>
      <c r="F124" s="241" t="s">
        <v>184</v>
      </c>
      <c r="G124" s="242" t="s">
        <v>174</v>
      </c>
      <c r="H124" s="243">
        <v>7.42</v>
      </c>
      <c r="I124" s="244"/>
      <c r="J124" s="245">
        <f>ROUND(I124*H124,2)</f>
        <v>0</v>
      </c>
      <c r="K124" s="241" t="s">
        <v>136</v>
      </c>
      <c r="L124" s="246"/>
      <c r="M124" s="247" t="s">
        <v>19</v>
      </c>
      <c r="N124" s="248" t="s">
        <v>46</v>
      </c>
      <c r="O124" s="85"/>
      <c r="P124" s="207">
        <f>O124*H124</f>
        <v>0</v>
      </c>
      <c r="Q124" s="207">
        <v>1</v>
      </c>
      <c r="R124" s="207">
        <f>Q124*H124</f>
        <v>7.42</v>
      </c>
      <c r="S124" s="207">
        <v>0</v>
      </c>
      <c r="T124" s="20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9" t="s">
        <v>175</v>
      </c>
      <c r="AT124" s="209" t="s">
        <v>171</v>
      </c>
      <c r="AU124" s="209" t="s">
        <v>82</v>
      </c>
      <c r="AY124" s="18" t="s">
        <v>130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8" t="s">
        <v>80</v>
      </c>
      <c r="BK124" s="210">
        <f>ROUND(I124*H124,2)</f>
        <v>0</v>
      </c>
      <c r="BL124" s="18" t="s">
        <v>137</v>
      </c>
      <c r="BM124" s="209" t="s">
        <v>185</v>
      </c>
    </row>
    <row r="125" spans="1:51" s="13" customFormat="1" ht="12">
      <c r="A125" s="13"/>
      <c r="B125" s="216"/>
      <c r="C125" s="217"/>
      <c r="D125" s="218" t="s">
        <v>141</v>
      </c>
      <c r="E125" s="217"/>
      <c r="F125" s="220" t="s">
        <v>169</v>
      </c>
      <c r="G125" s="217"/>
      <c r="H125" s="221">
        <v>7.42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7" t="s">
        <v>141</v>
      </c>
      <c r="AU125" s="227" t="s">
        <v>82</v>
      </c>
      <c r="AV125" s="13" t="s">
        <v>82</v>
      </c>
      <c r="AW125" s="13" t="s">
        <v>4</v>
      </c>
      <c r="AX125" s="13" t="s">
        <v>80</v>
      </c>
      <c r="AY125" s="227" t="s">
        <v>130</v>
      </c>
    </row>
    <row r="126" spans="1:63" s="12" customFormat="1" ht="22.8" customHeight="1">
      <c r="A126" s="12"/>
      <c r="B126" s="182"/>
      <c r="C126" s="183"/>
      <c r="D126" s="184" t="s">
        <v>74</v>
      </c>
      <c r="E126" s="196" t="s">
        <v>149</v>
      </c>
      <c r="F126" s="196" t="s">
        <v>186</v>
      </c>
      <c r="G126" s="183"/>
      <c r="H126" s="183"/>
      <c r="I126" s="186"/>
      <c r="J126" s="197">
        <f>BK126</f>
        <v>0</v>
      </c>
      <c r="K126" s="183"/>
      <c r="L126" s="188"/>
      <c r="M126" s="189"/>
      <c r="N126" s="190"/>
      <c r="O126" s="190"/>
      <c r="P126" s="191">
        <f>SUM(P127:P150)</f>
        <v>0</v>
      </c>
      <c r="Q126" s="190"/>
      <c r="R126" s="191">
        <f>SUM(R127:R150)</f>
        <v>1.71294</v>
      </c>
      <c r="S126" s="190"/>
      <c r="T126" s="192">
        <f>SUM(T127:T150)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3" t="s">
        <v>80</v>
      </c>
      <c r="AT126" s="194" t="s">
        <v>74</v>
      </c>
      <c r="AU126" s="194" t="s">
        <v>80</v>
      </c>
      <c r="AY126" s="193" t="s">
        <v>130</v>
      </c>
      <c r="BK126" s="195">
        <f>SUM(BK127:BK150)</f>
        <v>0</v>
      </c>
    </row>
    <row r="127" spans="1:65" s="2" customFormat="1" ht="16.5" customHeight="1">
      <c r="A127" s="39"/>
      <c r="B127" s="40"/>
      <c r="C127" s="198" t="s">
        <v>187</v>
      </c>
      <c r="D127" s="198" t="s">
        <v>132</v>
      </c>
      <c r="E127" s="199" t="s">
        <v>188</v>
      </c>
      <c r="F127" s="200" t="s">
        <v>189</v>
      </c>
      <c r="G127" s="201" t="s">
        <v>135</v>
      </c>
      <c r="H127" s="202">
        <v>0.078</v>
      </c>
      <c r="I127" s="203"/>
      <c r="J127" s="204">
        <f>ROUND(I127*H127,2)</f>
        <v>0</v>
      </c>
      <c r="K127" s="200" t="s">
        <v>136</v>
      </c>
      <c r="L127" s="45"/>
      <c r="M127" s="205" t="s">
        <v>19</v>
      </c>
      <c r="N127" s="206" t="s">
        <v>46</v>
      </c>
      <c r="O127" s="85"/>
      <c r="P127" s="207">
        <f>O127*H127</f>
        <v>0</v>
      </c>
      <c r="Q127" s="207">
        <v>1.94302</v>
      </c>
      <c r="R127" s="207">
        <f>Q127*H127</f>
        <v>0.15155556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137</v>
      </c>
      <c r="AT127" s="209" t="s">
        <v>132</v>
      </c>
      <c r="AU127" s="209" t="s">
        <v>82</v>
      </c>
      <c r="AY127" s="18" t="s">
        <v>130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80</v>
      </c>
      <c r="BK127" s="210">
        <f>ROUND(I127*H127,2)</f>
        <v>0</v>
      </c>
      <c r="BL127" s="18" t="s">
        <v>137</v>
      </c>
      <c r="BM127" s="209" t="s">
        <v>190</v>
      </c>
    </row>
    <row r="128" spans="1:47" s="2" customFormat="1" ht="12">
      <c r="A128" s="39"/>
      <c r="B128" s="40"/>
      <c r="C128" s="41"/>
      <c r="D128" s="211" t="s">
        <v>139</v>
      </c>
      <c r="E128" s="41"/>
      <c r="F128" s="212" t="s">
        <v>191</v>
      </c>
      <c r="G128" s="41"/>
      <c r="H128" s="41"/>
      <c r="I128" s="213"/>
      <c r="J128" s="41"/>
      <c r="K128" s="41"/>
      <c r="L128" s="45"/>
      <c r="M128" s="214"/>
      <c r="N128" s="21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139</v>
      </c>
      <c r="AU128" s="18" t="s">
        <v>82</v>
      </c>
    </row>
    <row r="129" spans="1:51" s="13" customFormat="1" ht="12">
      <c r="A129" s="13"/>
      <c r="B129" s="216"/>
      <c r="C129" s="217"/>
      <c r="D129" s="218" t="s">
        <v>141</v>
      </c>
      <c r="E129" s="219" t="s">
        <v>19</v>
      </c>
      <c r="F129" s="220" t="s">
        <v>192</v>
      </c>
      <c r="G129" s="217"/>
      <c r="H129" s="221">
        <v>0.078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141</v>
      </c>
      <c r="AU129" s="227" t="s">
        <v>82</v>
      </c>
      <c r="AV129" s="13" t="s">
        <v>82</v>
      </c>
      <c r="AW129" s="13" t="s">
        <v>36</v>
      </c>
      <c r="AX129" s="13" t="s">
        <v>80</v>
      </c>
      <c r="AY129" s="227" t="s">
        <v>130</v>
      </c>
    </row>
    <row r="130" spans="1:65" s="2" customFormat="1" ht="16.5" customHeight="1">
      <c r="A130" s="39"/>
      <c r="B130" s="40"/>
      <c r="C130" s="198" t="s">
        <v>193</v>
      </c>
      <c r="D130" s="198" t="s">
        <v>132</v>
      </c>
      <c r="E130" s="199" t="s">
        <v>194</v>
      </c>
      <c r="F130" s="200" t="s">
        <v>195</v>
      </c>
      <c r="G130" s="201" t="s">
        <v>174</v>
      </c>
      <c r="H130" s="202">
        <v>0.037</v>
      </c>
      <c r="I130" s="203"/>
      <c r="J130" s="204">
        <f>ROUND(I130*H130,2)</f>
        <v>0</v>
      </c>
      <c r="K130" s="200" t="s">
        <v>136</v>
      </c>
      <c r="L130" s="45"/>
      <c r="M130" s="205" t="s">
        <v>19</v>
      </c>
      <c r="N130" s="206" t="s">
        <v>46</v>
      </c>
      <c r="O130" s="85"/>
      <c r="P130" s="207">
        <f>O130*H130</f>
        <v>0</v>
      </c>
      <c r="Q130" s="207">
        <v>1.09</v>
      </c>
      <c r="R130" s="207">
        <f>Q130*H130</f>
        <v>0.04033</v>
      </c>
      <c r="S130" s="207">
        <v>0</v>
      </c>
      <c r="T130" s="20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9" t="s">
        <v>137</v>
      </c>
      <c r="AT130" s="209" t="s">
        <v>132</v>
      </c>
      <c r="AU130" s="209" t="s">
        <v>82</v>
      </c>
      <c r="AY130" s="18" t="s">
        <v>130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8" t="s">
        <v>80</v>
      </c>
      <c r="BK130" s="210">
        <f>ROUND(I130*H130,2)</f>
        <v>0</v>
      </c>
      <c r="BL130" s="18" t="s">
        <v>137</v>
      </c>
      <c r="BM130" s="209" t="s">
        <v>196</v>
      </c>
    </row>
    <row r="131" spans="1:47" s="2" customFormat="1" ht="12">
      <c r="A131" s="39"/>
      <c r="B131" s="40"/>
      <c r="C131" s="41"/>
      <c r="D131" s="211" t="s">
        <v>139</v>
      </c>
      <c r="E131" s="41"/>
      <c r="F131" s="212" t="s">
        <v>197</v>
      </c>
      <c r="G131" s="41"/>
      <c r="H131" s="41"/>
      <c r="I131" s="213"/>
      <c r="J131" s="41"/>
      <c r="K131" s="41"/>
      <c r="L131" s="45"/>
      <c r="M131" s="214"/>
      <c r="N131" s="21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139</v>
      </c>
      <c r="AU131" s="18" t="s">
        <v>82</v>
      </c>
    </row>
    <row r="132" spans="1:51" s="13" customFormat="1" ht="12">
      <c r="A132" s="13"/>
      <c r="B132" s="216"/>
      <c r="C132" s="217"/>
      <c r="D132" s="218" t="s">
        <v>141</v>
      </c>
      <c r="E132" s="219" t="s">
        <v>19</v>
      </c>
      <c r="F132" s="220" t="s">
        <v>198</v>
      </c>
      <c r="G132" s="217"/>
      <c r="H132" s="221">
        <v>0.037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7" t="s">
        <v>141</v>
      </c>
      <c r="AU132" s="227" t="s">
        <v>82</v>
      </c>
      <c r="AV132" s="13" t="s">
        <v>82</v>
      </c>
      <c r="AW132" s="13" t="s">
        <v>36</v>
      </c>
      <c r="AX132" s="13" t="s">
        <v>80</v>
      </c>
      <c r="AY132" s="227" t="s">
        <v>130</v>
      </c>
    </row>
    <row r="133" spans="1:65" s="2" customFormat="1" ht="24.15" customHeight="1">
      <c r="A133" s="39"/>
      <c r="B133" s="40"/>
      <c r="C133" s="198" t="s">
        <v>199</v>
      </c>
      <c r="D133" s="198" t="s">
        <v>132</v>
      </c>
      <c r="E133" s="199" t="s">
        <v>200</v>
      </c>
      <c r="F133" s="200" t="s">
        <v>201</v>
      </c>
      <c r="G133" s="201" t="s">
        <v>202</v>
      </c>
      <c r="H133" s="202">
        <v>17.384</v>
      </c>
      <c r="I133" s="203"/>
      <c r="J133" s="204">
        <f>ROUND(I133*H133,2)</f>
        <v>0</v>
      </c>
      <c r="K133" s="200" t="s">
        <v>136</v>
      </c>
      <c r="L133" s="45"/>
      <c r="M133" s="205" t="s">
        <v>19</v>
      </c>
      <c r="N133" s="206" t="s">
        <v>46</v>
      </c>
      <c r="O133" s="85"/>
      <c r="P133" s="207">
        <f>O133*H133</f>
        <v>0</v>
      </c>
      <c r="Q133" s="207">
        <v>0.0525</v>
      </c>
      <c r="R133" s="207">
        <f>Q133*H133</f>
        <v>0.91266</v>
      </c>
      <c r="S133" s="207">
        <v>0</v>
      </c>
      <c r="T133" s="20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09" t="s">
        <v>137</v>
      </c>
      <c r="AT133" s="209" t="s">
        <v>132</v>
      </c>
      <c r="AU133" s="209" t="s">
        <v>82</v>
      </c>
      <c r="AY133" s="18" t="s">
        <v>130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8" t="s">
        <v>80</v>
      </c>
      <c r="BK133" s="210">
        <f>ROUND(I133*H133,2)</f>
        <v>0</v>
      </c>
      <c r="BL133" s="18" t="s">
        <v>137</v>
      </c>
      <c r="BM133" s="209" t="s">
        <v>203</v>
      </c>
    </row>
    <row r="134" spans="1:47" s="2" customFormat="1" ht="12">
      <c r="A134" s="39"/>
      <c r="B134" s="40"/>
      <c r="C134" s="41"/>
      <c r="D134" s="211" t="s">
        <v>139</v>
      </c>
      <c r="E134" s="41"/>
      <c r="F134" s="212" t="s">
        <v>204</v>
      </c>
      <c r="G134" s="41"/>
      <c r="H134" s="41"/>
      <c r="I134" s="213"/>
      <c r="J134" s="41"/>
      <c r="K134" s="41"/>
      <c r="L134" s="45"/>
      <c r="M134" s="214"/>
      <c r="N134" s="215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139</v>
      </c>
      <c r="AU134" s="18" t="s">
        <v>82</v>
      </c>
    </row>
    <row r="135" spans="1:51" s="13" customFormat="1" ht="12">
      <c r="A135" s="13"/>
      <c r="B135" s="216"/>
      <c r="C135" s="217"/>
      <c r="D135" s="218" t="s">
        <v>141</v>
      </c>
      <c r="E135" s="219" t="s">
        <v>19</v>
      </c>
      <c r="F135" s="220" t="s">
        <v>205</v>
      </c>
      <c r="G135" s="217"/>
      <c r="H135" s="221">
        <v>17.384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7" t="s">
        <v>141</v>
      </c>
      <c r="AU135" s="227" t="s">
        <v>82</v>
      </c>
      <c r="AV135" s="13" t="s">
        <v>82</v>
      </c>
      <c r="AW135" s="13" t="s">
        <v>36</v>
      </c>
      <c r="AX135" s="13" t="s">
        <v>80</v>
      </c>
      <c r="AY135" s="227" t="s">
        <v>130</v>
      </c>
    </row>
    <row r="136" spans="1:65" s="2" customFormat="1" ht="24.15" customHeight="1">
      <c r="A136" s="39"/>
      <c r="B136" s="40"/>
      <c r="C136" s="198" t="s">
        <v>206</v>
      </c>
      <c r="D136" s="198" t="s">
        <v>132</v>
      </c>
      <c r="E136" s="199" t="s">
        <v>207</v>
      </c>
      <c r="F136" s="200" t="s">
        <v>208</v>
      </c>
      <c r="G136" s="201" t="s">
        <v>202</v>
      </c>
      <c r="H136" s="202">
        <v>1.1</v>
      </c>
      <c r="I136" s="203"/>
      <c r="J136" s="204">
        <f>ROUND(I136*H136,2)</f>
        <v>0</v>
      </c>
      <c r="K136" s="200" t="s">
        <v>136</v>
      </c>
      <c r="L136" s="45"/>
      <c r="M136" s="205" t="s">
        <v>19</v>
      </c>
      <c r="N136" s="206" t="s">
        <v>46</v>
      </c>
      <c r="O136" s="85"/>
      <c r="P136" s="207">
        <f>O136*H136</f>
        <v>0</v>
      </c>
      <c r="Q136" s="207">
        <v>0.05252</v>
      </c>
      <c r="R136" s="207">
        <f>Q136*H136</f>
        <v>0.057772000000000004</v>
      </c>
      <c r="S136" s="207">
        <v>0</v>
      </c>
      <c r="T136" s="20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9" t="s">
        <v>137</v>
      </c>
      <c r="AT136" s="209" t="s">
        <v>132</v>
      </c>
      <c r="AU136" s="209" t="s">
        <v>82</v>
      </c>
      <c r="AY136" s="18" t="s">
        <v>130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8" t="s">
        <v>80</v>
      </c>
      <c r="BK136" s="210">
        <f>ROUND(I136*H136,2)</f>
        <v>0</v>
      </c>
      <c r="BL136" s="18" t="s">
        <v>137</v>
      </c>
      <c r="BM136" s="209" t="s">
        <v>209</v>
      </c>
    </row>
    <row r="137" spans="1:47" s="2" customFormat="1" ht="12">
      <c r="A137" s="39"/>
      <c r="B137" s="40"/>
      <c r="C137" s="41"/>
      <c r="D137" s="211" t="s">
        <v>139</v>
      </c>
      <c r="E137" s="41"/>
      <c r="F137" s="212" t="s">
        <v>210</v>
      </c>
      <c r="G137" s="41"/>
      <c r="H137" s="41"/>
      <c r="I137" s="213"/>
      <c r="J137" s="41"/>
      <c r="K137" s="41"/>
      <c r="L137" s="45"/>
      <c r="M137" s="214"/>
      <c r="N137" s="21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139</v>
      </c>
      <c r="AU137" s="18" t="s">
        <v>82</v>
      </c>
    </row>
    <row r="138" spans="1:51" s="13" customFormat="1" ht="12">
      <c r="A138" s="13"/>
      <c r="B138" s="216"/>
      <c r="C138" s="217"/>
      <c r="D138" s="218" t="s">
        <v>141</v>
      </c>
      <c r="E138" s="219" t="s">
        <v>19</v>
      </c>
      <c r="F138" s="220" t="s">
        <v>211</v>
      </c>
      <c r="G138" s="217"/>
      <c r="H138" s="221">
        <v>1.1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7" t="s">
        <v>141</v>
      </c>
      <c r="AU138" s="227" t="s">
        <v>82</v>
      </c>
      <c r="AV138" s="13" t="s">
        <v>82</v>
      </c>
      <c r="AW138" s="13" t="s">
        <v>36</v>
      </c>
      <c r="AX138" s="13" t="s">
        <v>80</v>
      </c>
      <c r="AY138" s="227" t="s">
        <v>130</v>
      </c>
    </row>
    <row r="139" spans="1:65" s="2" customFormat="1" ht="24.15" customHeight="1">
      <c r="A139" s="39"/>
      <c r="B139" s="40"/>
      <c r="C139" s="198" t="s">
        <v>212</v>
      </c>
      <c r="D139" s="198" t="s">
        <v>132</v>
      </c>
      <c r="E139" s="199" t="s">
        <v>213</v>
      </c>
      <c r="F139" s="200" t="s">
        <v>214</v>
      </c>
      <c r="G139" s="201" t="s">
        <v>202</v>
      </c>
      <c r="H139" s="202">
        <v>0.54</v>
      </c>
      <c r="I139" s="203"/>
      <c r="J139" s="204">
        <f>ROUND(I139*H139,2)</f>
        <v>0</v>
      </c>
      <c r="K139" s="200" t="s">
        <v>136</v>
      </c>
      <c r="L139" s="45"/>
      <c r="M139" s="205" t="s">
        <v>19</v>
      </c>
      <c r="N139" s="206" t="s">
        <v>46</v>
      </c>
      <c r="O139" s="85"/>
      <c r="P139" s="207">
        <f>O139*H139</f>
        <v>0</v>
      </c>
      <c r="Q139" s="207">
        <v>0.06736</v>
      </c>
      <c r="R139" s="207">
        <f>Q139*H139</f>
        <v>0.0363744</v>
      </c>
      <c r="S139" s="207">
        <v>0</v>
      </c>
      <c r="T139" s="20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9" t="s">
        <v>137</v>
      </c>
      <c r="AT139" s="209" t="s">
        <v>132</v>
      </c>
      <c r="AU139" s="209" t="s">
        <v>82</v>
      </c>
      <c r="AY139" s="18" t="s">
        <v>130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8" t="s">
        <v>80</v>
      </c>
      <c r="BK139" s="210">
        <f>ROUND(I139*H139,2)</f>
        <v>0</v>
      </c>
      <c r="BL139" s="18" t="s">
        <v>137</v>
      </c>
      <c r="BM139" s="209" t="s">
        <v>215</v>
      </c>
    </row>
    <row r="140" spans="1:47" s="2" customFormat="1" ht="12">
      <c r="A140" s="39"/>
      <c r="B140" s="40"/>
      <c r="C140" s="41"/>
      <c r="D140" s="211" t="s">
        <v>139</v>
      </c>
      <c r="E140" s="41"/>
      <c r="F140" s="212" t="s">
        <v>216</v>
      </c>
      <c r="G140" s="41"/>
      <c r="H140" s="41"/>
      <c r="I140" s="213"/>
      <c r="J140" s="41"/>
      <c r="K140" s="41"/>
      <c r="L140" s="45"/>
      <c r="M140" s="214"/>
      <c r="N140" s="215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139</v>
      </c>
      <c r="AU140" s="18" t="s">
        <v>82</v>
      </c>
    </row>
    <row r="141" spans="1:51" s="13" customFormat="1" ht="12">
      <c r="A141" s="13"/>
      <c r="B141" s="216"/>
      <c r="C141" s="217"/>
      <c r="D141" s="218" t="s">
        <v>141</v>
      </c>
      <c r="E141" s="219" t="s">
        <v>19</v>
      </c>
      <c r="F141" s="220" t="s">
        <v>217</v>
      </c>
      <c r="G141" s="217"/>
      <c r="H141" s="221">
        <v>0.54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7" t="s">
        <v>141</v>
      </c>
      <c r="AU141" s="227" t="s">
        <v>82</v>
      </c>
      <c r="AV141" s="13" t="s">
        <v>82</v>
      </c>
      <c r="AW141" s="13" t="s">
        <v>36</v>
      </c>
      <c r="AX141" s="13" t="s">
        <v>80</v>
      </c>
      <c r="AY141" s="227" t="s">
        <v>130</v>
      </c>
    </row>
    <row r="142" spans="1:65" s="2" customFormat="1" ht="16.5" customHeight="1">
      <c r="A142" s="39"/>
      <c r="B142" s="40"/>
      <c r="C142" s="198" t="s">
        <v>8</v>
      </c>
      <c r="D142" s="198" t="s">
        <v>132</v>
      </c>
      <c r="E142" s="199" t="s">
        <v>218</v>
      </c>
      <c r="F142" s="200" t="s">
        <v>219</v>
      </c>
      <c r="G142" s="201" t="s">
        <v>202</v>
      </c>
      <c r="H142" s="202">
        <v>2</v>
      </c>
      <c r="I142" s="203"/>
      <c r="J142" s="204">
        <f>ROUND(I142*H142,2)</f>
        <v>0</v>
      </c>
      <c r="K142" s="200" t="s">
        <v>136</v>
      </c>
      <c r="L142" s="45"/>
      <c r="M142" s="205" t="s">
        <v>19</v>
      </c>
      <c r="N142" s="206" t="s">
        <v>46</v>
      </c>
      <c r="O142" s="85"/>
      <c r="P142" s="207">
        <f>O142*H142</f>
        <v>0</v>
      </c>
      <c r="Q142" s="207">
        <v>0.12335</v>
      </c>
      <c r="R142" s="207">
        <f>Q142*H142</f>
        <v>0.2467</v>
      </c>
      <c r="S142" s="207">
        <v>0</v>
      </c>
      <c r="T142" s="20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9" t="s">
        <v>137</v>
      </c>
      <c r="AT142" s="209" t="s">
        <v>132</v>
      </c>
      <c r="AU142" s="209" t="s">
        <v>82</v>
      </c>
      <c r="AY142" s="18" t="s">
        <v>130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8" t="s">
        <v>80</v>
      </c>
      <c r="BK142" s="210">
        <f>ROUND(I142*H142,2)</f>
        <v>0</v>
      </c>
      <c r="BL142" s="18" t="s">
        <v>137</v>
      </c>
      <c r="BM142" s="209" t="s">
        <v>220</v>
      </c>
    </row>
    <row r="143" spans="1:47" s="2" customFormat="1" ht="12">
      <c r="A143" s="39"/>
      <c r="B143" s="40"/>
      <c r="C143" s="41"/>
      <c r="D143" s="211" t="s">
        <v>139</v>
      </c>
      <c r="E143" s="41"/>
      <c r="F143" s="212" t="s">
        <v>221</v>
      </c>
      <c r="G143" s="41"/>
      <c r="H143" s="41"/>
      <c r="I143" s="213"/>
      <c r="J143" s="41"/>
      <c r="K143" s="41"/>
      <c r="L143" s="45"/>
      <c r="M143" s="214"/>
      <c r="N143" s="21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139</v>
      </c>
      <c r="AU143" s="18" t="s">
        <v>82</v>
      </c>
    </row>
    <row r="144" spans="1:51" s="13" customFormat="1" ht="12">
      <c r="A144" s="13"/>
      <c r="B144" s="216"/>
      <c r="C144" s="217"/>
      <c r="D144" s="218" t="s">
        <v>141</v>
      </c>
      <c r="E144" s="219" t="s">
        <v>19</v>
      </c>
      <c r="F144" s="220" t="s">
        <v>222</v>
      </c>
      <c r="G144" s="217"/>
      <c r="H144" s="221">
        <v>2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141</v>
      </c>
      <c r="AU144" s="227" t="s">
        <v>82</v>
      </c>
      <c r="AV144" s="13" t="s">
        <v>82</v>
      </c>
      <c r="AW144" s="13" t="s">
        <v>36</v>
      </c>
      <c r="AX144" s="13" t="s">
        <v>80</v>
      </c>
      <c r="AY144" s="227" t="s">
        <v>130</v>
      </c>
    </row>
    <row r="145" spans="1:65" s="2" customFormat="1" ht="16.5" customHeight="1">
      <c r="A145" s="39"/>
      <c r="B145" s="40"/>
      <c r="C145" s="198" t="s">
        <v>223</v>
      </c>
      <c r="D145" s="198" t="s">
        <v>132</v>
      </c>
      <c r="E145" s="199" t="s">
        <v>224</v>
      </c>
      <c r="F145" s="200" t="s">
        <v>225</v>
      </c>
      <c r="G145" s="201" t="s">
        <v>202</v>
      </c>
      <c r="H145" s="202">
        <v>1</v>
      </c>
      <c r="I145" s="203"/>
      <c r="J145" s="204">
        <f>ROUND(I145*H145,2)</f>
        <v>0</v>
      </c>
      <c r="K145" s="200" t="s">
        <v>136</v>
      </c>
      <c r="L145" s="45"/>
      <c r="M145" s="205" t="s">
        <v>19</v>
      </c>
      <c r="N145" s="206" t="s">
        <v>46</v>
      </c>
      <c r="O145" s="85"/>
      <c r="P145" s="207">
        <f>O145*H145</f>
        <v>0</v>
      </c>
      <c r="Q145" s="207">
        <v>0.25365</v>
      </c>
      <c r="R145" s="207">
        <f>Q145*H145</f>
        <v>0.25365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137</v>
      </c>
      <c r="AT145" s="209" t="s">
        <v>132</v>
      </c>
      <c r="AU145" s="209" t="s">
        <v>82</v>
      </c>
      <c r="AY145" s="18" t="s">
        <v>130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80</v>
      </c>
      <c r="BK145" s="210">
        <f>ROUND(I145*H145,2)</f>
        <v>0</v>
      </c>
      <c r="BL145" s="18" t="s">
        <v>137</v>
      </c>
      <c r="BM145" s="209" t="s">
        <v>226</v>
      </c>
    </row>
    <row r="146" spans="1:47" s="2" customFormat="1" ht="12">
      <c r="A146" s="39"/>
      <c r="B146" s="40"/>
      <c r="C146" s="41"/>
      <c r="D146" s="211" t="s">
        <v>139</v>
      </c>
      <c r="E146" s="41"/>
      <c r="F146" s="212" t="s">
        <v>227</v>
      </c>
      <c r="G146" s="41"/>
      <c r="H146" s="41"/>
      <c r="I146" s="213"/>
      <c r="J146" s="41"/>
      <c r="K146" s="41"/>
      <c r="L146" s="45"/>
      <c r="M146" s="214"/>
      <c r="N146" s="21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139</v>
      </c>
      <c r="AU146" s="18" t="s">
        <v>82</v>
      </c>
    </row>
    <row r="147" spans="1:51" s="13" customFormat="1" ht="12">
      <c r="A147" s="13"/>
      <c r="B147" s="216"/>
      <c r="C147" s="217"/>
      <c r="D147" s="218" t="s">
        <v>141</v>
      </c>
      <c r="E147" s="219" t="s">
        <v>19</v>
      </c>
      <c r="F147" s="220" t="s">
        <v>228</v>
      </c>
      <c r="G147" s="217"/>
      <c r="H147" s="221">
        <v>1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7" t="s">
        <v>141</v>
      </c>
      <c r="AU147" s="227" t="s">
        <v>82</v>
      </c>
      <c r="AV147" s="13" t="s">
        <v>82</v>
      </c>
      <c r="AW147" s="13" t="s">
        <v>36</v>
      </c>
      <c r="AX147" s="13" t="s">
        <v>80</v>
      </c>
      <c r="AY147" s="227" t="s">
        <v>130</v>
      </c>
    </row>
    <row r="148" spans="1:65" s="2" customFormat="1" ht="21.75" customHeight="1">
      <c r="A148" s="39"/>
      <c r="B148" s="40"/>
      <c r="C148" s="198" t="s">
        <v>229</v>
      </c>
      <c r="D148" s="198" t="s">
        <v>132</v>
      </c>
      <c r="E148" s="199" t="s">
        <v>230</v>
      </c>
      <c r="F148" s="200" t="s">
        <v>231</v>
      </c>
      <c r="G148" s="201" t="s">
        <v>202</v>
      </c>
      <c r="H148" s="202">
        <v>0.078</v>
      </c>
      <c r="I148" s="203"/>
      <c r="J148" s="204">
        <f>ROUND(I148*H148,2)</f>
        <v>0</v>
      </c>
      <c r="K148" s="200" t="s">
        <v>136</v>
      </c>
      <c r="L148" s="45"/>
      <c r="M148" s="205" t="s">
        <v>19</v>
      </c>
      <c r="N148" s="206" t="s">
        <v>46</v>
      </c>
      <c r="O148" s="85"/>
      <c r="P148" s="207">
        <f>O148*H148</f>
        <v>0</v>
      </c>
      <c r="Q148" s="207">
        <v>0.17818</v>
      </c>
      <c r="R148" s="207">
        <f>Q148*H148</f>
        <v>0.01389804</v>
      </c>
      <c r="S148" s="207">
        <v>0</v>
      </c>
      <c r="T148" s="20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9" t="s">
        <v>137</v>
      </c>
      <c r="AT148" s="209" t="s">
        <v>132</v>
      </c>
      <c r="AU148" s="209" t="s">
        <v>82</v>
      </c>
      <c r="AY148" s="18" t="s">
        <v>130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8" t="s">
        <v>80</v>
      </c>
      <c r="BK148" s="210">
        <f>ROUND(I148*H148,2)</f>
        <v>0</v>
      </c>
      <c r="BL148" s="18" t="s">
        <v>137</v>
      </c>
      <c r="BM148" s="209" t="s">
        <v>232</v>
      </c>
    </row>
    <row r="149" spans="1:47" s="2" customFormat="1" ht="12">
      <c r="A149" s="39"/>
      <c r="B149" s="40"/>
      <c r="C149" s="41"/>
      <c r="D149" s="211" t="s">
        <v>139</v>
      </c>
      <c r="E149" s="41"/>
      <c r="F149" s="212" t="s">
        <v>233</v>
      </c>
      <c r="G149" s="41"/>
      <c r="H149" s="41"/>
      <c r="I149" s="213"/>
      <c r="J149" s="41"/>
      <c r="K149" s="41"/>
      <c r="L149" s="45"/>
      <c r="M149" s="214"/>
      <c r="N149" s="21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139</v>
      </c>
      <c r="AU149" s="18" t="s">
        <v>82</v>
      </c>
    </row>
    <row r="150" spans="1:51" s="13" customFormat="1" ht="12">
      <c r="A150" s="13"/>
      <c r="B150" s="216"/>
      <c r="C150" s="217"/>
      <c r="D150" s="218" t="s">
        <v>141</v>
      </c>
      <c r="E150" s="219" t="s">
        <v>19</v>
      </c>
      <c r="F150" s="220" t="s">
        <v>192</v>
      </c>
      <c r="G150" s="217"/>
      <c r="H150" s="221">
        <v>0.078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7" t="s">
        <v>141</v>
      </c>
      <c r="AU150" s="227" t="s">
        <v>82</v>
      </c>
      <c r="AV150" s="13" t="s">
        <v>82</v>
      </c>
      <c r="AW150" s="13" t="s">
        <v>36</v>
      </c>
      <c r="AX150" s="13" t="s">
        <v>80</v>
      </c>
      <c r="AY150" s="227" t="s">
        <v>130</v>
      </c>
    </row>
    <row r="151" spans="1:63" s="12" customFormat="1" ht="22.8" customHeight="1">
      <c r="A151" s="12"/>
      <c r="B151" s="182"/>
      <c r="C151" s="183"/>
      <c r="D151" s="184" t="s">
        <v>74</v>
      </c>
      <c r="E151" s="196" t="s">
        <v>234</v>
      </c>
      <c r="F151" s="196" t="s">
        <v>235</v>
      </c>
      <c r="G151" s="183"/>
      <c r="H151" s="183"/>
      <c r="I151" s="186"/>
      <c r="J151" s="197">
        <f>BK151</f>
        <v>0</v>
      </c>
      <c r="K151" s="183"/>
      <c r="L151" s="188"/>
      <c r="M151" s="189"/>
      <c r="N151" s="190"/>
      <c r="O151" s="190"/>
      <c r="P151" s="191">
        <f>SUM(P152:P198)</f>
        <v>0</v>
      </c>
      <c r="Q151" s="190"/>
      <c r="R151" s="191">
        <f>SUM(R152:R198)</f>
        <v>2.28435924</v>
      </c>
      <c r="S151" s="190"/>
      <c r="T151" s="192">
        <f>SUM(T152:T198)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3" t="s">
        <v>80</v>
      </c>
      <c r="AT151" s="194" t="s">
        <v>74</v>
      </c>
      <c r="AU151" s="194" t="s">
        <v>80</v>
      </c>
      <c r="AY151" s="193" t="s">
        <v>130</v>
      </c>
      <c r="BK151" s="195">
        <f>SUM(BK152:BK198)</f>
        <v>0</v>
      </c>
    </row>
    <row r="152" spans="1:65" s="2" customFormat="1" ht="16.5" customHeight="1">
      <c r="A152" s="39"/>
      <c r="B152" s="40"/>
      <c r="C152" s="198" t="s">
        <v>236</v>
      </c>
      <c r="D152" s="198" t="s">
        <v>132</v>
      </c>
      <c r="E152" s="199" t="s">
        <v>237</v>
      </c>
      <c r="F152" s="200" t="s">
        <v>238</v>
      </c>
      <c r="G152" s="201" t="s">
        <v>202</v>
      </c>
      <c r="H152" s="202">
        <v>0.24</v>
      </c>
      <c r="I152" s="203"/>
      <c r="J152" s="204">
        <f>ROUND(I152*H152,2)</f>
        <v>0</v>
      </c>
      <c r="K152" s="200" t="s">
        <v>136</v>
      </c>
      <c r="L152" s="45"/>
      <c r="M152" s="205" t="s">
        <v>19</v>
      </c>
      <c r="N152" s="206" t="s">
        <v>46</v>
      </c>
      <c r="O152" s="85"/>
      <c r="P152" s="207">
        <f>O152*H152</f>
        <v>0</v>
      </c>
      <c r="Q152" s="207">
        <v>0.056</v>
      </c>
      <c r="R152" s="207">
        <f>Q152*H152</f>
        <v>0.01344</v>
      </c>
      <c r="S152" s="207">
        <v>0</v>
      </c>
      <c r="T152" s="20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9" t="s">
        <v>137</v>
      </c>
      <c r="AT152" s="209" t="s">
        <v>132</v>
      </c>
      <c r="AU152" s="209" t="s">
        <v>82</v>
      </c>
      <c r="AY152" s="18" t="s">
        <v>130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8" t="s">
        <v>80</v>
      </c>
      <c r="BK152" s="210">
        <f>ROUND(I152*H152,2)</f>
        <v>0</v>
      </c>
      <c r="BL152" s="18" t="s">
        <v>137</v>
      </c>
      <c r="BM152" s="209" t="s">
        <v>239</v>
      </c>
    </row>
    <row r="153" spans="1:47" s="2" customFormat="1" ht="12">
      <c r="A153" s="39"/>
      <c r="B153" s="40"/>
      <c r="C153" s="41"/>
      <c r="D153" s="211" t="s">
        <v>139</v>
      </c>
      <c r="E153" s="41"/>
      <c r="F153" s="212" t="s">
        <v>240</v>
      </c>
      <c r="G153" s="41"/>
      <c r="H153" s="41"/>
      <c r="I153" s="213"/>
      <c r="J153" s="41"/>
      <c r="K153" s="41"/>
      <c r="L153" s="45"/>
      <c r="M153" s="214"/>
      <c r="N153" s="21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139</v>
      </c>
      <c r="AU153" s="18" t="s">
        <v>82</v>
      </c>
    </row>
    <row r="154" spans="1:51" s="13" customFormat="1" ht="12">
      <c r="A154" s="13"/>
      <c r="B154" s="216"/>
      <c r="C154" s="217"/>
      <c r="D154" s="218" t="s">
        <v>141</v>
      </c>
      <c r="E154" s="219" t="s">
        <v>19</v>
      </c>
      <c r="F154" s="220" t="s">
        <v>241</v>
      </c>
      <c r="G154" s="217"/>
      <c r="H154" s="221">
        <v>0.24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7" t="s">
        <v>141</v>
      </c>
      <c r="AU154" s="227" t="s">
        <v>82</v>
      </c>
      <c r="AV154" s="13" t="s">
        <v>82</v>
      </c>
      <c r="AW154" s="13" t="s">
        <v>36</v>
      </c>
      <c r="AX154" s="13" t="s">
        <v>80</v>
      </c>
      <c r="AY154" s="227" t="s">
        <v>130</v>
      </c>
    </row>
    <row r="155" spans="1:65" s="2" customFormat="1" ht="16.5" customHeight="1">
      <c r="A155" s="39"/>
      <c r="B155" s="40"/>
      <c r="C155" s="198" t="s">
        <v>242</v>
      </c>
      <c r="D155" s="198" t="s">
        <v>132</v>
      </c>
      <c r="E155" s="199" t="s">
        <v>243</v>
      </c>
      <c r="F155" s="200" t="s">
        <v>244</v>
      </c>
      <c r="G155" s="201" t="s">
        <v>202</v>
      </c>
      <c r="H155" s="202">
        <v>1.2</v>
      </c>
      <c r="I155" s="203"/>
      <c r="J155" s="204">
        <f>ROUND(I155*H155,2)</f>
        <v>0</v>
      </c>
      <c r="K155" s="200" t="s">
        <v>136</v>
      </c>
      <c r="L155" s="45"/>
      <c r="M155" s="205" t="s">
        <v>19</v>
      </c>
      <c r="N155" s="206" t="s">
        <v>46</v>
      </c>
      <c r="O155" s="85"/>
      <c r="P155" s="207">
        <f>O155*H155</f>
        <v>0</v>
      </c>
      <c r="Q155" s="207">
        <v>0.04063</v>
      </c>
      <c r="R155" s="207">
        <f>Q155*H155</f>
        <v>0.048756</v>
      </c>
      <c r="S155" s="207">
        <v>0</v>
      </c>
      <c r="T155" s="20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9" t="s">
        <v>137</v>
      </c>
      <c r="AT155" s="209" t="s">
        <v>132</v>
      </c>
      <c r="AU155" s="209" t="s">
        <v>82</v>
      </c>
      <c r="AY155" s="18" t="s">
        <v>130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8" t="s">
        <v>80</v>
      </c>
      <c r="BK155" s="210">
        <f>ROUND(I155*H155,2)</f>
        <v>0</v>
      </c>
      <c r="BL155" s="18" t="s">
        <v>137</v>
      </c>
      <c r="BM155" s="209" t="s">
        <v>245</v>
      </c>
    </row>
    <row r="156" spans="1:47" s="2" customFormat="1" ht="12">
      <c r="A156" s="39"/>
      <c r="B156" s="40"/>
      <c r="C156" s="41"/>
      <c r="D156" s="211" t="s">
        <v>139</v>
      </c>
      <c r="E156" s="41"/>
      <c r="F156" s="212" t="s">
        <v>246</v>
      </c>
      <c r="G156" s="41"/>
      <c r="H156" s="41"/>
      <c r="I156" s="213"/>
      <c r="J156" s="41"/>
      <c r="K156" s="41"/>
      <c r="L156" s="45"/>
      <c r="M156" s="214"/>
      <c r="N156" s="215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139</v>
      </c>
      <c r="AU156" s="18" t="s">
        <v>82</v>
      </c>
    </row>
    <row r="157" spans="1:51" s="13" customFormat="1" ht="12">
      <c r="A157" s="13"/>
      <c r="B157" s="216"/>
      <c r="C157" s="217"/>
      <c r="D157" s="218" t="s">
        <v>141</v>
      </c>
      <c r="E157" s="219" t="s">
        <v>19</v>
      </c>
      <c r="F157" s="220" t="s">
        <v>247</v>
      </c>
      <c r="G157" s="217"/>
      <c r="H157" s="221">
        <v>1.2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7" t="s">
        <v>141</v>
      </c>
      <c r="AU157" s="227" t="s">
        <v>82</v>
      </c>
      <c r="AV157" s="13" t="s">
        <v>82</v>
      </c>
      <c r="AW157" s="13" t="s">
        <v>36</v>
      </c>
      <c r="AX157" s="13" t="s">
        <v>80</v>
      </c>
      <c r="AY157" s="227" t="s">
        <v>130</v>
      </c>
    </row>
    <row r="158" spans="1:65" s="2" customFormat="1" ht="16.5" customHeight="1">
      <c r="A158" s="39"/>
      <c r="B158" s="40"/>
      <c r="C158" s="198" t="s">
        <v>248</v>
      </c>
      <c r="D158" s="198" t="s">
        <v>132</v>
      </c>
      <c r="E158" s="199" t="s">
        <v>249</v>
      </c>
      <c r="F158" s="200" t="s">
        <v>250</v>
      </c>
      <c r="G158" s="201" t="s">
        <v>202</v>
      </c>
      <c r="H158" s="202">
        <v>2.62</v>
      </c>
      <c r="I158" s="203"/>
      <c r="J158" s="204">
        <f>ROUND(I158*H158,2)</f>
        <v>0</v>
      </c>
      <c r="K158" s="200" t="s">
        <v>136</v>
      </c>
      <c r="L158" s="45"/>
      <c r="M158" s="205" t="s">
        <v>19</v>
      </c>
      <c r="N158" s="206" t="s">
        <v>46</v>
      </c>
      <c r="O158" s="85"/>
      <c r="P158" s="207">
        <f>O158*H158</f>
        <v>0</v>
      </c>
      <c r="Q158" s="207">
        <v>0.056</v>
      </c>
      <c r="R158" s="207">
        <f>Q158*H158</f>
        <v>0.14672000000000002</v>
      </c>
      <c r="S158" s="207">
        <v>0</v>
      </c>
      <c r="T158" s="20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9" t="s">
        <v>137</v>
      </c>
      <c r="AT158" s="209" t="s">
        <v>132</v>
      </c>
      <c r="AU158" s="209" t="s">
        <v>82</v>
      </c>
      <c r="AY158" s="18" t="s">
        <v>130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8" t="s">
        <v>80</v>
      </c>
      <c r="BK158" s="210">
        <f>ROUND(I158*H158,2)</f>
        <v>0</v>
      </c>
      <c r="BL158" s="18" t="s">
        <v>137</v>
      </c>
      <c r="BM158" s="209" t="s">
        <v>251</v>
      </c>
    </row>
    <row r="159" spans="1:47" s="2" customFormat="1" ht="12">
      <c r="A159" s="39"/>
      <c r="B159" s="40"/>
      <c r="C159" s="41"/>
      <c r="D159" s="211" t="s">
        <v>139</v>
      </c>
      <c r="E159" s="41"/>
      <c r="F159" s="212" t="s">
        <v>252</v>
      </c>
      <c r="G159" s="41"/>
      <c r="H159" s="41"/>
      <c r="I159" s="213"/>
      <c r="J159" s="41"/>
      <c r="K159" s="41"/>
      <c r="L159" s="45"/>
      <c r="M159" s="214"/>
      <c r="N159" s="21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139</v>
      </c>
      <c r="AU159" s="18" t="s">
        <v>82</v>
      </c>
    </row>
    <row r="160" spans="1:51" s="13" customFormat="1" ht="12">
      <c r="A160" s="13"/>
      <c r="B160" s="216"/>
      <c r="C160" s="217"/>
      <c r="D160" s="218" t="s">
        <v>141</v>
      </c>
      <c r="E160" s="219" t="s">
        <v>19</v>
      </c>
      <c r="F160" s="220" t="s">
        <v>253</v>
      </c>
      <c r="G160" s="217"/>
      <c r="H160" s="221">
        <v>0.66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7" t="s">
        <v>141</v>
      </c>
      <c r="AU160" s="227" t="s">
        <v>82</v>
      </c>
      <c r="AV160" s="13" t="s">
        <v>82</v>
      </c>
      <c r="AW160" s="13" t="s">
        <v>36</v>
      </c>
      <c r="AX160" s="13" t="s">
        <v>75</v>
      </c>
      <c r="AY160" s="227" t="s">
        <v>130</v>
      </c>
    </row>
    <row r="161" spans="1:51" s="13" customFormat="1" ht="12">
      <c r="A161" s="13"/>
      <c r="B161" s="216"/>
      <c r="C161" s="217"/>
      <c r="D161" s="218" t="s">
        <v>141</v>
      </c>
      <c r="E161" s="219" t="s">
        <v>19</v>
      </c>
      <c r="F161" s="220" t="s">
        <v>254</v>
      </c>
      <c r="G161" s="217"/>
      <c r="H161" s="221">
        <v>1.96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7" t="s">
        <v>141</v>
      </c>
      <c r="AU161" s="227" t="s">
        <v>82</v>
      </c>
      <c r="AV161" s="13" t="s">
        <v>82</v>
      </c>
      <c r="AW161" s="13" t="s">
        <v>36</v>
      </c>
      <c r="AX161" s="13" t="s">
        <v>75</v>
      </c>
      <c r="AY161" s="227" t="s">
        <v>130</v>
      </c>
    </row>
    <row r="162" spans="1:51" s="14" customFormat="1" ht="12">
      <c r="A162" s="14"/>
      <c r="B162" s="228"/>
      <c r="C162" s="229"/>
      <c r="D162" s="218" t="s">
        <v>141</v>
      </c>
      <c r="E162" s="230" t="s">
        <v>19</v>
      </c>
      <c r="F162" s="231" t="s">
        <v>144</v>
      </c>
      <c r="G162" s="229"/>
      <c r="H162" s="232">
        <v>2.62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8" t="s">
        <v>141</v>
      </c>
      <c r="AU162" s="238" t="s">
        <v>82</v>
      </c>
      <c r="AV162" s="14" t="s">
        <v>137</v>
      </c>
      <c r="AW162" s="14" t="s">
        <v>36</v>
      </c>
      <c r="AX162" s="14" t="s">
        <v>80</v>
      </c>
      <c r="AY162" s="238" t="s">
        <v>130</v>
      </c>
    </row>
    <row r="163" spans="1:65" s="2" customFormat="1" ht="16.5" customHeight="1">
      <c r="A163" s="39"/>
      <c r="B163" s="40"/>
      <c r="C163" s="198" t="s">
        <v>7</v>
      </c>
      <c r="D163" s="198" t="s">
        <v>132</v>
      </c>
      <c r="E163" s="199" t="s">
        <v>255</v>
      </c>
      <c r="F163" s="200" t="s">
        <v>256</v>
      </c>
      <c r="G163" s="201" t="s">
        <v>202</v>
      </c>
      <c r="H163" s="202">
        <v>7.5</v>
      </c>
      <c r="I163" s="203"/>
      <c r="J163" s="204">
        <f>ROUND(I163*H163,2)</f>
        <v>0</v>
      </c>
      <c r="K163" s="200" t="s">
        <v>136</v>
      </c>
      <c r="L163" s="45"/>
      <c r="M163" s="205" t="s">
        <v>19</v>
      </c>
      <c r="N163" s="206" t="s">
        <v>46</v>
      </c>
      <c r="O163" s="85"/>
      <c r="P163" s="207">
        <f>O163*H163</f>
        <v>0</v>
      </c>
      <c r="Q163" s="207">
        <v>0.04063</v>
      </c>
      <c r="R163" s="207">
        <f>Q163*H163</f>
        <v>0.304725</v>
      </c>
      <c r="S163" s="207">
        <v>0</v>
      </c>
      <c r="T163" s="20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9" t="s">
        <v>137</v>
      </c>
      <c r="AT163" s="209" t="s">
        <v>132</v>
      </c>
      <c r="AU163" s="209" t="s">
        <v>82</v>
      </c>
      <c r="AY163" s="18" t="s">
        <v>130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8" t="s">
        <v>80</v>
      </c>
      <c r="BK163" s="210">
        <f>ROUND(I163*H163,2)</f>
        <v>0</v>
      </c>
      <c r="BL163" s="18" t="s">
        <v>137</v>
      </c>
      <c r="BM163" s="209" t="s">
        <v>257</v>
      </c>
    </row>
    <row r="164" spans="1:47" s="2" customFormat="1" ht="12">
      <c r="A164" s="39"/>
      <c r="B164" s="40"/>
      <c r="C164" s="41"/>
      <c r="D164" s="211" t="s">
        <v>139</v>
      </c>
      <c r="E164" s="41"/>
      <c r="F164" s="212" t="s">
        <v>258</v>
      </c>
      <c r="G164" s="41"/>
      <c r="H164" s="41"/>
      <c r="I164" s="213"/>
      <c r="J164" s="41"/>
      <c r="K164" s="41"/>
      <c r="L164" s="45"/>
      <c r="M164" s="214"/>
      <c r="N164" s="21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139</v>
      </c>
      <c r="AU164" s="18" t="s">
        <v>82</v>
      </c>
    </row>
    <row r="165" spans="1:51" s="13" customFormat="1" ht="12">
      <c r="A165" s="13"/>
      <c r="B165" s="216"/>
      <c r="C165" s="217"/>
      <c r="D165" s="218" t="s">
        <v>141</v>
      </c>
      <c r="E165" s="219" t="s">
        <v>19</v>
      </c>
      <c r="F165" s="220" t="s">
        <v>259</v>
      </c>
      <c r="G165" s="217"/>
      <c r="H165" s="221">
        <v>3.3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7" t="s">
        <v>141</v>
      </c>
      <c r="AU165" s="227" t="s">
        <v>82</v>
      </c>
      <c r="AV165" s="13" t="s">
        <v>82</v>
      </c>
      <c r="AW165" s="13" t="s">
        <v>36</v>
      </c>
      <c r="AX165" s="13" t="s">
        <v>75</v>
      </c>
      <c r="AY165" s="227" t="s">
        <v>130</v>
      </c>
    </row>
    <row r="166" spans="1:51" s="13" customFormat="1" ht="12">
      <c r="A166" s="13"/>
      <c r="B166" s="216"/>
      <c r="C166" s="217"/>
      <c r="D166" s="218" t="s">
        <v>141</v>
      </c>
      <c r="E166" s="219" t="s">
        <v>19</v>
      </c>
      <c r="F166" s="220" t="s">
        <v>260</v>
      </c>
      <c r="G166" s="217"/>
      <c r="H166" s="221">
        <v>4.2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141</v>
      </c>
      <c r="AU166" s="227" t="s">
        <v>82</v>
      </c>
      <c r="AV166" s="13" t="s">
        <v>82</v>
      </c>
      <c r="AW166" s="13" t="s">
        <v>36</v>
      </c>
      <c r="AX166" s="13" t="s">
        <v>75</v>
      </c>
      <c r="AY166" s="227" t="s">
        <v>130</v>
      </c>
    </row>
    <row r="167" spans="1:51" s="14" customFormat="1" ht="12">
      <c r="A167" s="14"/>
      <c r="B167" s="228"/>
      <c r="C167" s="229"/>
      <c r="D167" s="218" t="s">
        <v>141</v>
      </c>
      <c r="E167" s="230" t="s">
        <v>19</v>
      </c>
      <c r="F167" s="231" t="s">
        <v>144</v>
      </c>
      <c r="G167" s="229"/>
      <c r="H167" s="232">
        <v>7.5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8" t="s">
        <v>141</v>
      </c>
      <c r="AU167" s="238" t="s">
        <v>82</v>
      </c>
      <c r="AV167" s="14" t="s">
        <v>137</v>
      </c>
      <c r="AW167" s="14" t="s">
        <v>36</v>
      </c>
      <c r="AX167" s="14" t="s">
        <v>80</v>
      </c>
      <c r="AY167" s="238" t="s">
        <v>130</v>
      </c>
    </row>
    <row r="168" spans="1:65" s="2" customFormat="1" ht="16.5" customHeight="1">
      <c r="A168" s="39"/>
      <c r="B168" s="40"/>
      <c r="C168" s="198" t="s">
        <v>261</v>
      </c>
      <c r="D168" s="198" t="s">
        <v>132</v>
      </c>
      <c r="E168" s="199" t="s">
        <v>262</v>
      </c>
      <c r="F168" s="200" t="s">
        <v>263</v>
      </c>
      <c r="G168" s="201" t="s">
        <v>202</v>
      </c>
      <c r="H168" s="202">
        <v>3</v>
      </c>
      <c r="I168" s="203"/>
      <c r="J168" s="204">
        <f>ROUND(I168*H168,2)</f>
        <v>0</v>
      </c>
      <c r="K168" s="200" t="s">
        <v>136</v>
      </c>
      <c r="L168" s="45"/>
      <c r="M168" s="205" t="s">
        <v>19</v>
      </c>
      <c r="N168" s="206" t="s">
        <v>46</v>
      </c>
      <c r="O168" s="85"/>
      <c r="P168" s="207">
        <f>O168*H168</f>
        <v>0</v>
      </c>
      <c r="Q168" s="207">
        <v>0.04153</v>
      </c>
      <c r="R168" s="207">
        <f>Q168*H168</f>
        <v>0.12458999999999999</v>
      </c>
      <c r="S168" s="207">
        <v>0</v>
      </c>
      <c r="T168" s="20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9" t="s">
        <v>137</v>
      </c>
      <c r="AT168" s="209" t="s">
        <v>132</v>
      </c>
      <c r="AU168" s="209" t="s">
        <v>82</v>
      </c>
      <c r="AY168" s="18" t="s">
        <v>130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8" t="s">
        <v>80</v>
      </c>
      <c r="BK168" s="210">
        <f>ROUND(I168*H168,2)</f>
        <v>0</v>
      </c>
      <c r="BL168" s="18" t="s">
        <v>137</v>
      </c>
      <c r="BM168" s="209" t="s">
        <v>264</v>
      </c>
    </row>
    <row r="169" spans="1:47" s="2" customFormat="1" ht="12">
      <c r="A169" s="39"/>
      <c r="B169" s="40"/>
      <c r="C169" s="41"/>
      <c r="D169" s="211" t="s">
        <v>139</v>
      </c>
      <c r="E169" s="41"/>
      <c r="F169" s="212" t="s">
        <v>265</v>
      </c>
      <c r="G169" s="41"/>
      <c r="H169" s="41"/>
      <c r="I169" s="213"/>
      <c r="J169" s="41"/>
      <c r="K169" s="41"/>
      <c r="L169" s="45"/>
      <c r="M169" s="214"/>
      <c r="N169" s="21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139</v>
      </c>
      <c r="AU169" s="18" t="s">
        <v>82</v>
      </c>
    </row>
    <row r="170" spans="1:51" s="13" customFormat="1" ht="12">
      <c r="A170" s="13"/>
      <c r="B170" s="216"/>
      <c r="C170" s="217"/>
      <c r="D170" s="218" t="s">
        <v>141</v>
      </c>
      <c r="E170" s="219" t="s">
        <v>19</v>
      </c>
      <c r="F170" s="220" t="s">
        <v>266</v>
      </c>
      <c r="G170" s="217"/>
      <c r="H170" s="221">
        <v>3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7" t="s">
        <v>141</v>
      </c>
      <c r="AU170" s="227" t="s">
        <v>82</v>
      </c>
      <c r="AV170" s="13" t="s">
        <v>82</v>
      </c>
      <c r="AW170" s="13" t="s">
        <v>36</v>
      </c>
      <c r="AX170" s="13" t="s">
        <v>80</v>
      </c>
      <c r="AY170" s="227" t="s">
        <v>130</v>
      </c>
    </row>
    <row r="171" spans="1:65" s="2" customFormat="1" ht="24.15" customHeight="1">
      <c r="A171" s="39"/>
      <c r="B171" s="40"/>
      <c r="C171" s="198" t="s">
        <v>267</v>
      </c>
      <c r="D171" s="198" t="s">
        <v>132</v>
      </c>
      <c r="E171" s="199" t="s">
        <v>268</v>
      </c>
      <c r="F171" s="200" t="s">
        <v>269</v>
      </c>
      <c r="G171" s="201" t="s">
        <v>202</v>
      </c>
      <c r="H171" s="202">
        <v>21.02</v>
      </c>
      <c r="I171" s="203"/>
      <c r="J171" s="204">
        <f>ROUND(I171*H171,2)</f>
        <v>0</v>
      </c>
      <c r="K171" s="200" t="s">
        <v>136</v>
      </c>
      <c r="L171" s="45"/>
      <c r="M171" s="205" t="s">
        <v>19</v>
      </c>
      <c r="N171" s="206" t="s">
        <v>46</v>
      </c>
      <c r="O171" s="85"/>
      <c r="P171" s="207">
        <f>O171*H171</f>
        <v>0</v>
      </c>
      <c r="Q171" s="207">
        <v>0.0092</v>
      </c>
      <c r="R171" s="207">
        <f>Q171*H171</f>
        <v>0.193384</v>
      </c>
      <c r="S171" s="207">
        <v>0</v>
      </c>
      <c r="T171" s="20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9" t="s">
        <v>137</v>
      </c>
      <c r="AT171" s="209" t="s">
        <v>132</v>
      </c>
      <c r="AU171" s="209" t="s">
        <v>82</v>
      </c>
      <c r="AY171" s="18" t="s">
        <v>130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8" t="s">
        <v>80</v>
      </c>
      <c r="BK171" s="210">
        <f>ROUND(I171*H171,2)</f>
        <v>0</v>
      </c>
      <c r="BL171" s="18" t="s">
        <v>137</v>
      </c>
      <c r="BM171" s="209" t="s">
        <v>270</v>
      </c>
    </row>
    <row r="172" spans="1:47" s="2" customFormat="1" ht="12">
      <c r="A172" s="39"/>
      <c r="B172" s="40"/>
      <c r="C172" s="41"/>
      <c r="D172" s="211" t="s">
        <v>139</v>
      </c>
      <c r="E172" s="41"/>
      <c r="F172" s="212" t="s">
        <v>271</v>
      </c>
      <c r="G172" s="41"/>
      <c r="H172" s="41"/>
      <c r="I172" s="213"/>
      <c r="J172" s="41"/>
      <c r="K172" s="41"/>
      <c r="L172" s="45"/>
      <c r="M172" s="214"/>
      <c r="N172" s="215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139</v>
      </c>
      <c r="AU172" s="18" t="s">
        <v>82</v>
      </c>
    </row>
    <row r="173" spans="1:51" s="13" customFormat="1" ht="12">
      <c r="A173" s="13"/>
      <c r="B173" s="216"/>
      <c r="C173" s="217"/>
      <c r="D173" s="218" t="s">
        <v>141</v>
      </c>
      <c r="E173" s="219" t="s">
        <v>19</v>
      </c>
      <c r="F173" s="220" t="s">
        <v>272</v>
      </c>
      <c r="G173" s="217"/>
      <c r="H173" s="221">
        <v>8.51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7" t="s">
        <v>141</v>
      </c>
      <c r="AU173" s="227" t="s">
        <v>82</v>
      </c>
      <c r="AV173" s="13" t="s">
        <v>82</v>
      </c>
      <c r="AW173" s="13" t="s">
        <v>36</v>
      </c>
      <c r="AX173" s="13" t="s">
        <v>75</v>
      </c>
      <c r="AY173" s="227" t="s">
        <v>130</v>
      </c>
    </row>
    <row r="174" spans="1:51" s="13" customFormat="1" ht="12">
      <c r="A174" s="13"/>
      <c r="B174" s="216"/>
      <c r="C174" s="217"/>
      <c r="D174" s="218" t="s">
        <v>141</v>
      </c>
      <c r="E174" s="219" t="s">
        <v>19</v>
      </c>
      <c r="F174" s="220" t="s">
        <v>273</v>
      </c>
      <c r="G174" s="217"/>
      <c r="H174" s="221">
        <v>1.76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7" t="s">
        <v>141</v>
      </c>
      <c r="AU174" s="227" t="s">
        <v>82</v>
      </c>
      <c r="AV174" s="13" t="s">
        <v>82</v>
      </c>
      <c r="AW174" s="13" t="s">
        <v>36</v>
      </c>
      <c r="AX174" s="13" t="s">
        <v>75</v>
      </c>
      <c r="AY174" s="227" t="s">
        <v>130</v>
      </c>
    </row>
    <row r="175" spans="1:51" s="13" customFormat="1" ht="12">
      <c r="A175" s="13"/>
      <c r="B175" s="216"/>
      <c r="C175" s="217"/>
      <c r="D175" s="218" t="s">
        <v>141</v>
      </c>
      <c r="E175" s="219" t="s">
        <v>19</v>
      </c>
      <c r="F175" s="220" t="s">
        <v>274</v>
      </c>
      <c r="G175" s="217"/>
      <c r="H175" s="221">
        <v>2.63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7" t="s">
        <v>141</v>
      </c>
      <c r="AU175" s="227" t="s">
        <v>82</v>
      </c>
      <c r="AV175" s="13" t="s">
        <v>82</v>
      </c>
      <c r="AW175" s="13" t="s">
        <v>36</v>
      </c>
      <c r="AX175" s="13" t="s">
        <v>75</v>
      </c>
      <c r="AY175" s="227" t="s">
        <v>130</v>
      </c>
    </row>
    <row r="176" spans="1:51" s="13" customFormat="1" ht="12">
      <c r="A176" s="13"/>
      <c r="B176" s="216"/>
      <c r="C176" s="217"/>
      <c r="D176" s="218" t="s">
        <v>141</v>
      </c>
      <c r="E176" s="219" t="s">
        <v>19</v>
      </c>
      <c r="F176" s="220" t="s">
        <v>275</v>
      </c>
      <c r="G176" s="217"/>
      <c r="H176" s="221">
        <v>8.12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7" t="s">
        <v>141</v>
      </c>
      <c r="AU176" s="227" t="s">
        <v>82</v>
      </c>
      <c r="AV176" s="13" t="s">
        <v>82</v>
      </c>
      <c r="AW176" s="13" t="s">
        <v>36</v>
      </c>
      <c r="AX176" s="13" t="s">
        <v>75</v>
      </c>
      <c r="AY176" s="227" t="s">
        <v>130</v>
      </c>
    </row>
    <row r="177" spans="1:51" s="14" customFormat="1" ht="12">
      <c r="A177" s="14"/>
      <c r="B177" s="228"/>
      <c r="C177" s="229"/>
      <c r="D177" s="218" t="s">
        <v>141</v>
      </c>
      <c r="E177" s="230" t="s">
        <v>19</v>
      </c>
      <c r="F177" s="231" t="s">
        <v>144</v>
      </c>
      <c r="G177" s="229"/>
      <c r="H177" s="232">
        <v>21.02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8" t="s">
        <v>141</v>
      </c>
      <c r="AU177" s="238" t="s">
        <v>82</v>
      </c>
      <c r="AV177" s="14" t="s">
        <v>137</v>
      </c>
      <c r="AW177" s="14" t="s">
        <v>36</v>
      </c>
      <c r="AX177" s="14" t="s">
        <v>80</v>
      </c>
      <c r="AY177" s="238" t="s">
        <v>130</v>
      </c>
    </row>
    <row r="178" spans="1:65" s="2" customFormat="1" ht="21.75" customHeight="1">
      <c r="A178" s="39"/>
      <c r="B178" s="40"/>
      <c r="C178" s="198" t="s">
        <v>276</v>
      </c>
      <c r="D178" s="198" t="s">
        <v>132</v>
      </c>
      <c r="E178" s="199" t="s">
        <v>277</v>
      </c>
      <c r="F178" s="200" t="s">
        <v>278</v>
      </c>
      <c r="G178" s="201" t="s">
        <v>202</v>
      </c>
      <c r="H178" s="202">
        <v>22.08</v>
      </c>
      <c r="I178" s="203"/>
      <c r="J178" s="204">
        <f>ROUND(I178*H178,2)</f>
        <v>0</v>
      </c>
      <c r="K178" s="200" t="s">
        <v>136</v>
      </c>
      <c r="L178" s="45"/>
      <c r="M178" s="205" t="s">
        <v>19</v>
      </c>
      <c r="N178" s="206" t="s">
        <v>46</v>
      </c>
      <c r="O178" s="85"/>
      <c r="P178" s="207">
        <f>O178*H178</f>
        <v>0</v>
      </c>
      <c r="Q178" s="207">
        <v>0.02048</v>
      </c>
      <c r="R178" s="207">
        <f>Q178*H178</f>
        <v>0.4521984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137</v>
      </c>
      <c r="AT178" s="209" t="s">
        <v>132</v>
      </c>
      <c r="AU178" s="209" t="s">
        <v>82</v>
      </c>
      <c r="AY178" s="18" t="s">
        <v>130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80</v>
      </c>
      <c r="BK178" s="210">
        <f>ROUND(I178*H178,2)</f>
        <v>0</v>
      </c>
      <c r="BL178" s="18" t="s">
        <v>137</v>
      </c>
      <c r="BM178" s="209" t="s">
        <v>279</v>
      </c>
    </row>
    <row r="179" spans="1:47" s="2" customFormat="1" ht="12">
      <c r="A179" s="39"/>
      <c r="B179" s="40"/>
      <c r="C179" s="41"/>
      <c r="D179" s="211" t="s">
        <v>139</v>
      </c>
      <c r="E179" s="41"/>
      <c r="F179" s="212" t="s">
        <v>280</v>
      </c>
      <c r="G179" s="41"/>
      <c r="H179" s="41"/>
      <c r="I179" s="213"/>
      <c r="J179" s="41"/>
      <c r="K179" s="41"/>
      <c r="L179" s="45"/>
      <c r="M179" s="214"/>
      <c r="N179" s="21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139</v>
      </c>
      <c r="AU179" s="18" t="s">
        <v>82</v>
      </c>
    </row>
    <row r="180" spans="1:51" s="13" customFormat="1" ht="12">
      <c r="A180" s="13"/>
      <c r="B180" s="216"/>
      <c r="C180" s="217"/>
      <c r="D180" s="218" t="s">
        <v>141</v>
      </c>
      <c r="E180" s="219" t="s">
        <v>19</v>
      </c>
      <c r="F180" s="220" t="s">
        <v>281</v>
      </c>
      <c r="G180" s="217"/>
      <c r="H180" s="221">
        <v>22.08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7" t="s">
        <v>141</v>
      </c>
      <c r="AU180" s="227" t="s">
        <v>82</v>
      </c>
      <c r="AV180" s="13" t="s">
        <v>82</v>
      </c>
      <c r="AW180" s="13" t="s">
        <v>36</v>
      </c>
      <c r="AX180" s="13" t="s">
        <v>80</v>
      </c>
      <c r="AY180" s="227" t="s">
        <v>130</v>
      </c>
    </row>
    <row r="181" spans="1:65" s="2" customFormat="1" ht="24.15" customHeight="1">
      <c r="A181" s="39"/>
      <c r="B181" s="40"/>
      <c r="C181" s="198" t="s">
        <v>282</v>
      </c>
      <c r="D181" s="198" t="s">
        <v>132</v>
      </c>
      <c r="E181" s="199" t="s">
        <v>283</v>
      </c>
      <c r="F181" s="200" t="s">
        <v>284</v>
      </c>
      <c r="G181" s="201" t="s">
        <v>202</v>
      </c>
      <c r="H181" s="202">
        <v>34.768</v>
      </c>
      <c r="I181" s="203"/>
      <c r="J181" s="204">
        <f>ROUND(I181*H181,2)</f>
        <v>0</v>
      </c>
      <c r="K181" s="200" t="s">
        <v>136</v>
      </c>
      <c r="L181" s="45"/>
      <c r="M181" s="205" t="s">
        <v>19</v>
      </c>
      <c r="N181" s="206" t="s">
        <v>46</v>
      </c>
      <c r="O181" s="85"/>
      <c r="P181" s="207">
        <f>O181*H181</f>
        <v>0</v>
      </c>
      <c r="Q181" s="207">
        <v>0.00438</v>
      </c>
      <c r="R181" s="207">
        <f>Q181*H181</f>
        <v>0.15228384</v>
      </c>
      <c r="S181" s="207">
        <v>0</v>
      </c>
      <c r="T181" s="20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9" t="s">
        <v>137</v>
      </c>
      <c r="AT181" s="209" t="s">
        <v>132</v>
      </c>
      <c r="AU181" s="209" t="s">
        <v>82</v>
      </c>
      <c r="AY181" s="18" t="s">
        <v>130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8" t="s">
        <v>80</v>
      </c>
      <c r="BK181" s="210">
        <f>ROUND(I181*H181,2)</f>
        <v>0</v>
      </c>
      <c r="BL181" s="18" t="s">
        <v>137</v>
      </c>
      <c r="BM181" s="209" t="s">
        <v>285</v>
      </c>
    </row>
    <row r="182" spans="1:47" s="2" customFormat="1" ht="12">
      <c r="A182" s="39"/>
      <c r="B182" s="40"/>
      <c r="C182" s="41"/>
      <c r="D182" s="211" t="s">
        <v>139</v>
      </c>
      <c r="E182" s="41"/>
      <c r="F182" s="212" t="s">
        <v>286</v>
      </c>
      <c r="G182" s="41"/>
      <c r="H182" s="41"/>
      <c r="I182" s="213"/>
      <c r="J182" s="41"/>
      <c r="K182" s="41"/>
      <c r="L182" s="45"/>
      <c r="M182" s="214"/>
      <c r="N182" s="215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139</v>
      </c>
      <c r="AU182" s="18" t="s">
        <v>82</v>
      </c>
    </row>
    <row r="183" spans="1:51" s="13" customFormat="1" ht="12">
      <c r="A183" s="13"/>
      <c r="B183" s="216"/>
      <c r="C183" s="217"/>
      <c r="D183" s="218" t="s">
        <v>141</v>
      </c>
      <c r="E183" s="219" t="s">
        <v>19</v>
      </c>
      <c r="F183" s="220" t="s">
        <v>287</v>
      </c>
      <c r="G183" s="217"/>
      <c r="H183" s="221">
        <v>34.768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7" t="s">
        <v>141</v>
      </c>
      <c r="AU183" s="227" t="s">
        <v>82</v>
      </c>
      <c r="AV183" s="13" t="s">
        <v>82</v>
      </c>
      <c r="AW183" s="13" t="s">
        <v>36</v>
      </c>
      <c r="AX183" s="13" t="s">
        <v>80</v>
      </c>
      <c r="AY183" s="227" t="s">
        <v>130</v>
      </c>
    </row>
    <row r="184" spans="1:65" s="2" customFormat="1" ht="24.15" customHeight="1">
      <c r="A184" s="39"/>
      <c r="B184" s="40"/>
      <c r="C184" s="198" t="s">
        <v>288</v>
      </c>
      <c r="D184" s="198" t="s">
        <v>132</v>
      </c>
      <c r="E184" s="199" t="s">
        <v>289</v>
      </c>
      <c r="F184" s="200" t="s">
        <v>290</v>
      </c>
      <c r="G184" s="201" t="s">
        <v>202</v>
      </c>
      <c r="H184" s="202">
        <v>22.08</v>
      </c>
      <c r="I184" s="203"/>
      <c r="J184" s="204">
        <f>ROUND(I184*H184,2)</f>
        <v>0</v>
      </c>
      <c r="K184" s="200" t="s">
        <v>136</v>
      </c>
      <c r="L184" s="45"/>
      <c r="M184" s="205" t="s">
        <v>19</v>
      </c>
      <c r="N184" s="206" t="s">
        <v>46</v>
      </c>
      <c r="O184" s="85"/>
      <c r="P184" s="207">
        <f>O184*H184</f>
        <v>0</v>
      </c>
      <c r="Q184" s="207">
        <v>0.0154</v>
      </c>
      <c r="R184" s="207">
        <f>Q184*H184</f>
        <v>0.340032</v>
      </c>
      <c r="S184" s="207">
        <v>0</v>
      </c>
      <c r="T184" s="20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9" t="s">
        <v>137</v>
      </c>
      <c r="AT184" s="209" t="s">
        <v>132</v>
      </c>
      <c r="AU184" s="209" t="s">
        <v>82</v>
      </c>
      <c r="AY184" s="18" t="s">
        <v>130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8" t="s">
        <v>80</v>
      </c>
      <c r="BK184" s="210">
        <f>ROUND(I184*H184,2)</f>
        <v>0</v>
      </c>
      <c r="BL184" s="18" t="s">
        <v>137</v>
      </c>
      <c r="BM184" s="209" t="s">
        <v>291</v>
      </c>
    </row>
    <row r="185" spans="1:47" s="2" customFormat="1" ht="12">
      <c r="A185" s="39"/>
      <c r="B185" s="40"/>
      <c r="C185" s="41"/>
      <c r="D185" s="211" t="s">
        <v>139</v>
      </c>
      <c r="E185" s="41"/>
      <c r="F185" s="212" t="s">
        <v>292</v>
      </c>
      <c r="G185" s="41"/>
      <c r="H185" s="41"/>
      <c r="I185" s="213"/>
      <c r="J185" s="41"/>
      <c r="K185" s="41"/>
      <c r="L185" s="45"/>
      <c r="M185" s="214"/>
      <c r="N185" s="21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139</v>
      </c>
      <c r="AU185" s="18" t="s">
        <v>82</v>
      </c>
    </row>
    <row r="186" spans="1:65" s="2" customFormat="1" ht="16.5" customHeight="1">
      <c r="A186" s="39"/>
      <c r="B186" s="40"/>
      <c r="C186" s="198" t="s">
        <v>293</v>
      </c>
      <c r="D186" s="198" t="s">
        <v>132</v>
      </c>
      <c r="E186" s="199" t="s">
        <v>294</v>
      </c>
      <c r="F186" s="200" t="s">
        <v>295</v>
      </c>
      <c r="G186" s="201" t="s">
        <v>202</v>
      </c>
      <c r="H186" s="202">
        <v>16.134</v>
      </c>
      <c r="I186" s="203"/>
      <c r="J186" s="204">
        <f>ROUND(I186*H186,2)</f>
        <v>0</v>
      </c>
      <c r="K186" s="200" t="s">
        <v>136</v>
      </c>
      <c r="L186" s="45"/>
      <c r="M186" s="205" t="s">
        <v>19</v>
      </c>
      <c r="N186" s="206" t="s">
        <v>46</v>
      </c>
      <c r="O186" s="85"/>
      <c r="P186" s="207">
        <f>O186*H186</f>
        <v>0</v>
      </c>
      <c r="Q186" s="207">
        <v>0.003</v>
      </c>
      <c r="R186" s="207">
        <f>Q186*H186</f>
        <v>0.048402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137</v>
      </c>
      <c r="AT186" s="209" t="s">
        <v>132</v>
      </c>
      <c r="AU186" s="209" t="s">
        <v>82</v>
      </c>
      <c r="AY186" s="18" t="s">
        <v>130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80</v>
      </c>
      <c r="BK186" s="210">
        <f>ROUND(I186*H186,2)</f>
        <v>0</v>
      </c>
      <c r="BL186" s="18" t="s">
        <v>137</v>
      </c>
      <c r="BM186" s="209" t="s">
        <v>296</v>
      </c>
    </row>
    <row r="187" spans="1:47" s="2" customFormat="1" ht="12">
      <c r="A187" s="39"/>
      <c r="B187" s="40"/>
      <c r="C187" s="41"/>
      <c r="D187" s="211" t="s">
        <v>139</v>
      </c>
      <c r="E187" s="41"/>
      <c r="F187" s="212" t="s">
        <v>297</v>
      </c>
      <c r="G187" s="41"/>
      <c r="H187" s="41"/>
      <c r="I187" s="213"/>
      <c r="J187" s="41"/>
      <c r="K187" s="41"/>
      <c r="L187" s="45"/>
      <c r="M187" s="214"/>
      <c r="N187" s="21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139</v>
      </c>
      <c r="AU187" s="18" t="s">
        <v>82</v>
      </c>
    </row>
    <row r="188" spans="1:51" s="13" customFormat="1" ht="12">
      <c r="A188" s="13"/>
      <c r="B188" s="216"/>
      <c r="C188" s="217"/>
      <c r="D188" s="218" t="s">
        <v>141</v>
      </c>
      <c r="E188" s="219" t="s">
        <v>19</v>
      </c>
      <c r="F188" s="220" t="s">
        <v>298</v>
      </c>
      <c r="G188" s="217"/>
      <c r="H188" s="221">
        <v>11.286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7" t="s">
        <v>141</v>
      </c>
      <c r="AU188" s="227" t="s">
        <v>82</v>
      </c>
      <c r="AV188" s="13" t="s">
        <v>82</v>
      </c>
      <c r="AW188" s="13" t="s">
        <v>36</v>
      </c>
      <c r="AX188" s="13" t="s">
        <v>75</v>
      </c>
      <c r="AY188" s="227" t="s">
        <v>130</v>
      </c>
    </row>
    <row r="189" spans="1:51" s="13" customFormat="1" ht="12">
      <c r="A189" s="13"/>
      <c r="B189" s="216"/>
      <c r="C189" s="217"/>
      <c r="D189" s="218" t="s">
        <v>141</v>
      </c>
      <c r="E189" s="219" t="s">
        <v>19</v>
      </c>
      <c r="F189" s="220" t="s">
        <v>299</v>
      </c>
      <c r="G189" s="217"/>
      <c r="H189" s="221">
        <v>1.072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7" t="s">
        <v>141</v>
      </c>
      <c r="AU189" s="227" t="s">
        <v>82</v>
      </c>
      <c r="AV189" s="13" t="s">
        <v>82</v>
      </c>
      <c r="AW189" s="13" t="s">
        <v>36</v>
      </c>
      <c r="AX189" s="13" t="s">
        <v>75</v>
      </c>
      <c r="AY189" s="227" t="s">
        <v>130</v>
      </c>
    </row>
    <row r="190" spans="1:51" s="13" customFormat="1" ht="12">
      <c r="A190" s="13"/>
      <c r="B190" s="216"/>
      <c r="C190" s="217"/>
      <c r="D190" s="218" t="s">
        <v>141</v>
      </c>
      <c r="E190" s="219" t="s">
        <v>19</v>
      </c>
      <c r="F190" s="220" t="s">
        <v>300</v>
      </c>
      <c r="G190" s="217"/>
      <c r="H190" s="221">
        <v>1.312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7" t="s">
        <v>141</v>
      </c>
      <c r="AU190" s="227" t="s">
        <v>82</v>
      </c>
      <c r="AV190" s="13" t="s">
        <v>82</v>
      </c>
      <c r="AW190" s="13" t="s">
        <v>36</v>
      </c>
      <c r="AX190" s="13" t="s">
        <v>75</v>
      </c>
      <c r="AY190" s="227" t="s">
        <v>130</v>
      </c>
    </row>
    <row r="191" spans="1:51" s="13" customFormat="1" ht="12">
      <c r="A191" s="13"/>
      <c r="B191" s="216"/>
      <c r="C191" s="217"/>
      <c r="D191" s="218" t="s">
        <v>141</v>
      </c>
      <c r="E191" s="219" t="s">
        <v>19</v>
      </c>
      <c r="F191" s="220" t="s">
        <v>301</v>
      </c>
      <c r="G191" s="217"/>
      <c r="H191" s="221">
        <v>2.464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7" t="s">
        <v>141</v>
      </c>
      <c r="AU191" s="227" t="s">
        <v>82</v>
      </c>
      <c r="AV191" s="13" t="s">
        <v>82</v>
      </c>
      <c r="AW191" s="13" t="s">
        <v>36</v>
      </c>
      <c r="AX191" s="13" t="s">
        <v>75</v>
      </c>
      <c r="AY191" s="227" t="s">
        <v>130</v>
      </c>
    </row>
    <row r="192" spans="1:51" s="14" customFormat="1" ht="12">
      <c r="A192" s="14"/>
      <c r="B192" s="228"/>
      <c r="C192" s="229"/>
      <c r="D192" s="218" t="s">
        <v>141</v>
      </c>
      <c r="E192" s="230" t="s">
        <v>19</v>
      </c>
      <c r="F192" s="231" t="s">
        <v>144</v>
      </c>
      <c r="G192" s="229"/>
      <c r="H192" s="232">
        <v>16.134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8" t="s">
        <v>141</v>
      </c>
      <c r="AU192" s="238" t="s">
        <v>82</v>
      </c>
      <c r="AV192" s="14" t="s">
        <v>137</v>
      </c>
      <c r="AW192" s="14" t="s">
        <v>36</v>
      </c>
      <c r="AX192" s="14" t="s">
        <v>80</v>
      </c>
      <c r="AY192" s="238" t="s">
        <v>130</v>
      </c>
    </row>
    <row r="193" spans="1:65" s="2" customFormat="1" ht="24.15" customHeight="1">
      <c r="A193" s="39"/>
      <c r="B193" s="40"/>
      <c r="C193" s="198" t="s">
        <v>302</v>
      </c>
      <c r="D193" s="198" t="s">
        <v>132</v>
      </c>
      <c r="E193" s="199" t="s">
        <v>303</v>
      </c>
      <c r="F193" s="200" t="s">
        <v>304</v>
      </c>
      <c r="G193" s="201" t="s">
        <v>202</v>
      </c>
      <c r="H193" s="202">
        <v>17.6</v>
      </c>
      <c r="I193" s="203"/>
      <c r="J193" s="204">
        <f>ROUND(I193*H193,2)</f>
        <v>0</v>
      </c>
      <c r="K193" s="200" t="s">
        <v>136</v>
      </c>
      <c r="L193" s="45"/>
      <c r="M193" s="205" t="s">
        <v>19</v>
      </c>
      <c r="N193" s="206" t="s">
        <v>46</v>
      </c>
      <c r="O193" s="85"/>
      <c r="P193" s="207">
        <f>O193*H193</f>
        <v>0</v>
      </c>
      <c r="Q193" s="207">
        <v>0.0261</v>
      </c>
      <c r="R193" s="207">
        <f>Q193*H193</f>
        <v>0.45936000000000005</v>
      </c>
      <c r="S193" s="207">
        <v>0</v>
      </c>
      <c r="T193" s="20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9" t="s">
        <v>137</v>
      </c>
      <c r="AT193" s="209" t="s">
        <v>132</v>
      </c>
      <c r="AU193" s="209" t="s">
        <v>82</v>
      </c>
      <c r="AY193" s="18" t="s">
        <v>130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8" t="s">
        <v>80</v>
      </c>
      <c r="BK193" s="210">
        <f>ROUND(I193*H193,2)</f>
        <v>0</v>
      </c>
      <c r="BL193" s="18" t="s">
        <v>137</v>
      </c>
      <c r="BM193" s="209" t="s">
        <v>305</v>
      </c>
    </row>
    <row r="194" spans="1:47" s="2" customFormat="1" ht="12">
      <c r="A194" s="39"/>
      <c r="B194" s="40"/>
      <c r="C194" s="41"/>
      <c r="D194" s="211" t="s">
        <v>139</v>
      </c>
      <c r="E194" s="41"/>
      <c r="F194" s="212" t="s">
        <v>306</v>
      </c>
      <c r="G194" s="41"/>
      <c r="H194" s="41"/>
      <c r="I194" s="213"/>
      <c r="J194" s="41"/>
      <c r="K194" s="41"/>
      <c r="L194" s="45"/>
      <c r="M194" s="214"/>
      <c r="N194" s="215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139</v>
      </c>
      <c r="AU194" s="18" t="s">
        <v>82</v>
      </c>
    </row>
    <row r="195" spans="1:51" s="13" customFormat="1" ht="12">
      <c r="A195" s="13"/>
      <c r="B195" s="216"/>
      <c r="C195" s="217"/>
      <c r="D195" s="218" t="s">
        <v>141</v>
      </c>
      <c r="E195" s="219" t="s">
        <v>19</v>
      </c>
      <c r="F195" s="220" t="s">
        <v>307</v>
      </c>
      <c r="G195" s="217"/>
      <c r="H195" s="221">
        <v>17.6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7" t="s">
        <v>141</v>
      </c>
      <c r="AU195" s="227" t="s">
        <v>82</v>
      </c>
      <c r="AV195" s="13" t="s">
        <v>82</v>
      </c>
      <c r="AW195" s="13" t="s">
        <v>36</v>
      </c>
      <c r="AX195" s="13" t="s">
        <v>80</v>
      </c>
      <c r="AY195" s="227" t="s">
        <v>130</v>
      </c>
    </row>
    <row r="196" spans="1:65" s="2" customFormat="1" ht="24.15" customHeight="1">
      <c r="A196" s="39"/>
      <c r="B196" s="40"/>
      <c r="C196" s="198" t="s">
        <v>308</v>
      </c>
      <c r="D196" s="198" t="s">
        <v>132</v>
      </c>
      <c r="E196" s="199" t="s">
        <v>309</v>
      </c>
      <c r="F196" s="200" t="s">
        <v>310</v>
      </c>
      <c r="G196" s="201" t="s">
        <v>202</v>
      </c>
      <c r="H196" s="202">
        <v>1.3</v>
      </c>
      <c r="I196" s="203"/>
      <c r="J196" s="204">
        <f>ROUND(I196*H196,2)</f>
        <v>0</v>
      </c>
      <c r="K196" s="200" t="s">
        <v>136</v>
      </c>
      <c r="L196" s="45"/>
      <c r="M196" s="205" t="s">
        <v>19</v>
      </c>
      <c r="N196" s="206" t="s">
        <v>46</v>
      </c>
      <c r="O196" s="85"/>
      <c r="P196" s="207">
        <f>O196*H196</f>
        <v>0</v>
      </c>
      <c r="Q196" s="207">
        <v>0.00036</v>
      </c>
      <c r="R196" s="207">
        <f>Q196*H196</f>
        <v>0.00046800000000000005</v>
      </c>
      <c r="S196" s="207">
        <v>0</v>
      </c>
      <c r="T196" s="20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9" t="s">
        <v>137</v>
      </c>
      <c r="AT196" s="209" t="s">
        <v>132</v>
      </c>
      <c r="AU196" s="209" t="s">
        <v>82</v>
      </c>
      <c r="AY196" s="18" t="s">
        <v>130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8" t="s">
        <v>80</v>
      </c>
      <c r="BK196" s="210">
        <f>ROUND(I196*H196,2)</f>
        <v>0</v>
      </c>
      <c r="BL196" s="18" t="s">
        <v>137</v>
      </c>
      <c r="BM196" s="209" t="s">
        <v>311</v>
      </c>
    </row>
    <row r="197" spans="1:47" s="2" customFormat="1" ht="12">
      <c r="A197" s="39"/>
      <c r="B197" s="40"/>
      <c r="C197" s="41"/>
      <c r="D197" s="211" t="s">
        <v>139</v>
      </c>
      <c r="E197" s="41"/>
      <c r="F197" s="212" t="s">
        <v>312</v>
      </c>
      <c r="G197" s="41"/>
      <c r="H197" s="41"/>
      <c r="I197" s="213"/>
      <c r="J197" s="41"/>
      <c r="K197" s="41"/>
      <c r="L197" s="45"/>
      <c r="M197" s="214"/>
      <c r="N197" s="21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139</v>
      </c>
      <c r="AU197" s="18" t="s">
        <v>82</v>
      </c>
    </row>
    <row r="198" spans="1:51" s="13" customFormat="1" ht="12">
      <c r="A198" s="13"/>
      <c r="B198" s="216"/>
      <c r="C198" s="217"/>
      <c r="D198" s="218" t="s">
        <v>141</v>
      </c>
      <c r="E198" s="219" t="s">
        <v>19</v>
      </c>
      <c r="F198" s="220" t="s">
        <v>313</v>
      </c>
      <c r="G198" s="217"/>
      <c r="H198" s="221">
        <v>1.3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7" t="s">
        <v>141</v>
      </c>
      <c r="AU198" s="227" t="s">
        <v>82</v>
      </c>
      <c r="AV198" s="13" t="s">
        <v>82</v>
      </c>
      <c r="AW198" s="13" t="s">
        <v>36</v>
      </c>
      <c r="AX198" s="13" t="s">
        <v>80</v>
      </c>
      <c r="AY198" s="227" t="s">
        <v>130</v>
      </c>
    </row>
    <row r="199" spans="1:63" s="12" customFormat="1" ht="22.8" customHeight="1">
      <c r="A199" s="12"/>
      <c r="B199" s="182"/>
      <c r="C199" s="183"/>
      <c r="D199" s="184" t="s">
        <v>74</v>
      </c>
      <c r="E199" s="196" t="s">
        <v>314</v>
      </c>
      <c r="F199" s="196" t="s">
        <v>315</v>
      </c>
      <c r="G199" s="183"/>
      <c r="H199" s="183"/>
      <c r="I199" s="186"/>
      <c r="J199" s="197">
        <f>BK199</f>
        <v>0</v>
      </c>
      <c r="K199" s="183"/>
      <c r="L199" s="188"/>
      <c r="M199" s="189"/>
      <c r="N199" s="190"/>
      <c r="O199" s="190"/>
      <c r="P199" s="191">
        <f>SUM(P200:P212)</f>
        <v>0</v>
      </c>
      <c r="Q199" s="190"/>
      <c r="R199" s="191">
        <f>SUM(R200:R212)</f>
        <v>7.67519929</v>
      </c>
      <c r="S199" s="190"/>
      <c r="T199" s="192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3" t="s">
        <v>80</v>
      </c>
      <c r="AT199" s="194" t="s">
        <v>74</v>
      </c>
      <c r="AU199" s="194" t="s">
        <v>80</v>
      </c>
      <c r="AY199" s="193" t="s">
        <v>130</v>
      </c>
      <c r="BK199" s="195">
        <f>SUM(BK200:BK212)</f>
        <v>0</v>
      </c>
    </row>
    <row r="200" spans="1:65" s="2" customFormat="1" ht="21.75" customHeight="1">
      <c r="A200" s="39"/>
      <c r="B200" s="40"/>
      <c r="C200" s="198" t="s">
        <v>316</v>
      </c>
      <c r="D200" s="198" t="s">
        <v>132</v>
      </c>
      <c r="E200" s="199" t="s">
        <v>317</v>
      </c>
      <c r="F200" s="200" t="s">
        <v>318</v>
      </c>
      <c r="G200" s="201" t="s">
        <v>135</v>
      </c>
      <c r="H200" s="202">
        <v>3.18</v>
      </c>
      <c r="I200" s="203"/>
      <c r="J200" s="204">
        <f>ROUND(I200*H200,2)</f>
        <v>0</v>
      </c>
      <c r="K200" s="200" t="s">
        <v>136</v>
      </c>
      <c r="L200" s="45"/>
      <c r="M200" s="205" t="s">
        <v>19</v>
      </c>
      <c r="N200" s="206" t="s">
        <v>46</v>
      </c>
      <c r="O200" s="85"/>
      <c r="P200" s="207">
        <f>O200*H200</f>
        <v>0</v>
      </c>
      <c r="Q200" s="207">
        <v>2.30102</v>
      </c>
      <c r="R200" s="207">
        <f>Q200*H200</f>
        <v>7.3172436</v>
      </c>
      <c r="S200" s="207">
        <v>0</v>
      </c>
      <c r="T200" s="20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09" t="s">
        <v>137</v>
      </c>
      <c r="AT200" s="209" t="s">
        <v>132</v>
      </c>
      <c r="AU200" s="209" t="s">
        <v>82</v>
      </c>
      <c r="AY200" s="18" t="s">
        <v>130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8" t="s">
        <v>80</v>
      </c>
      <c r="BK200" s="210">
        <f>ROUND(I200*H200,2)</f>
        <v>0</v>
      </c>
      <c r="BL200" s="18" t="s">
        <v>137</v>
      </c>
      <c r="BM200" s="209" t="s">
        <v>319</v>
      </c>
    </row>
    <row r="201" spans="1:47" s="2" customFormat="1" ht="12">
      <c r="A201" s="39"/>
      <c r="B201" s="40"/>
      <c r="C201" s="41"/>
      <c r="D201" s="211" t="s">
        <v>139</v>
      </c>
      <c r="E201" s="41"/>
      <c r="F201" s="212" t="s">
        <v>320</v>
      </c>
      <c r="G201" s="41"/>
      <c r="H201" s="41"/>
      <c r="I201" s="213"/>
      <c r="J201" s="41"/>
      <c r="K201" s="41"/>
      <c r="L201" s="45"/>
      <c r="M201" s="214"/>
      <c r="N201" s="215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139</v>
      </c>
      <c r="AU201" s="18" t="s">
        <v>82</v>
      </c>
    </row>
    <row r="202" spans="1:51" s="13" customFormat="1" ht="12">
      <c r="A202" s="13"/>
      <c r="B202" s="216"/>
      <c r="C202" s="217"/>
      <c r="D202" s="218" t="s">
        <v>141</v>
      </c>
      <c r="E202" s="219" t="s">
        <v>19</v>
      </c>
      <c r="F202" s="220" t="s">
        <v>321</v>
      </c>
      <c r="G202" s="217"/>
      <c r="H202" s="221">
        <v>3.18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7" t="s">
        <v>141</v>
      </c>
      <c r="AU202" s="227" t="s">
        <v>82</v>
      </c>
      <c r="AV202" s="13" t="s">
        <v>82</v>
      </c>
      <c r="AW202" s="13" t="s">
        <v>36</v>
      </c>
      <c r="AX202" s="13" t="s">
        <v>80</v>
      </c>
      <c r="AY202" s="227" t="s">
        <v>130</v>
      </c>
    </row>
    <row r="203" spans="1:65" s="2" customFormat="1" ht="24.15" customHeight="1">
      <c r="A203" s="39"/>
      <c r="B203" s="40"/>
      <c r="C203" s="198" t="s">
        <v>322</v>
      </c>
      <c r="D203" s="198" t="s">
        <v>132</v>
      </c>
      <c r="E203" s="199" t="s">
        <v>323</v>
      </c>
      <c r="F203" s="200" t="s">
        <v>324</v>
      </c>
      <c r="G203" s="201" t="s">
        <v>135</v>
      </c>
      <c r="H203" s="202">
        <v>0.12</v>
      </c>
      <c r="I203" s="203"/>
      <c r="J203" s="204">
        <f>ROUND(I203*H203,2)</f>
        <v>0</v>
      </c>
      <c r="K203" s="200" t="s">
        <v>136</v>
      </c>
      <c r="L203" s="45"/>
      <c r="M203" s="205" t="s">
        <v>19</v>
      </c>
      <c r="N203" s="206" t="s">
        <v>46</v>
      </c>
      <c r="O203" s="85"/>
      <c r="P203" s="207">
        <f>O203*H203</f>
        <v>0</v>
      </c>
      <c r="Q203" s="207">
        <v>2.30102</v>
      </c>
      <c r="R203" s="207">
        <f>Q203*H203</f>
        <v>0.2761224</v>
      </c>
      <c r="S203" s="207">
        <v>0</v>
      </c>
      <c r="T203" s="20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09" t="s">
        <v>137</v>
      </c>
      <c r="AT203" s="209" t="s">
        <v>132</v>
      </c>
      <c r="AU203" s="209" t="s">
        <v>82</v>
      </c>
      <c r="AY203" s="18" t="s">
        <v>130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8" t="s">
        <v>80</v>
      </c>
      <c r="BK203" s="210">
        <f>ROUND(I203*H203,2)</f>
        <v>0</v>
      </c>
      <c r="BL203" s="18" t="s">
        <v>137</v>
      </c>
      <c r="BM203" s="209" t="s">
        <v>325</v>
      </c>
    </row>
    <row r="204" spans="1:47" s="2" customFormat="1" ht="12">
      <c r="A204" s="39"/>
      <c r="B204" s="40"/>
      <c r="C204" s="41"/>
      <c r="D204" s="211" t="s">
        <v>139</v>
      </c>
      <c r="E204" s="41"/>
      <c r="F204" s="212" t="s">
        <v>326</v>
      </c>
      <c r="G204" s="41"/>
      <c r="H204" s="41"/>
      <c r="I204" s="213"/>
      <c r="J204" s="41"/>
      <c r="K204" s="41"/>
      <c r="L204" s="45"/>
      <c r="M204" s="214"/>
      <c r="N204" s="21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139</v>
      </c>
      <c r="AU204" s="18" t="s">
        <v>82</v>
      </c>
    </row>
    <row r="205" spans="1:51" s="13" customFormat="1" ht="12">
      <c r="A205" s="13"/>
      <c r="B205" s="216"/>
      <c r="C205" s="217"/>
      <c r="D205" s="218" t="s">
        <v>141</v>
      </c>
      <c r="E205" s="219" t="s">
        <v>19</v>
      </c>
      <c r="F205" s="220" t="s">
        <v>327</v>
      </c>
      <c r="G205" s="217"/>
      <c r="H205" s="221">
        <v>0.12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7" t="s">
        <v>141</v>
      </c>
      <c r="AU205" s="227" t="s">
        <v>82</v>
      </c>
      <c r="AV205" s="13" t="s">
        <v>82</v>
      </c>
      <c r="AW205" s="13" t="s">
        <v>36</v>
      </c>
      <c r="AX205" s="13" t="s">
        <v>80</v>
      </c>
      <c r="AY205" s="227" t="s">
        <v>130</v>
      </c>
    </row>
    <row r="206" spans="1:65" s="2" customFormat="1" ht="21.75" customHeight="1">
      <c r="A206" s="39"/>
      <c r="B206" s="40"/>
      <c r="C206" s="198" t="s">
        <v>328</v>
      </c>
      <c r="D206" s="198" t="s">
        <v>132</v>
      </c>
      <c r="E206" s="199" t="s">
        <v>329</v>
      </c>
      <c r="F206" s="200" t="s">
        <v>330</v>
      </c>
      <c r="G206" s="201" t="s">
        <v>135</v>
      </c>
      <c r="H206" s="202">
        <v>3.18</v>
      </c>
      <c r="I206" s="203"/>
      <c r="J206" s="204">
        <f>ROUND(I206*H206,2)</f>
        <v>0</v>
      </c>
      <c r="K206" s="200" t="s">
        <v>136</v>
      </c>
      <c r="L206" s="45"/>
      <c r="M206" s="205" t="s">
        <v>19</v>
      </c>
      <c r="N206" s="206" t="s">
        <v>46</v>
      </c>
      <c r="O206" s="85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9" t="s">
        <v>137</v>
      </c>
      <c r="AT206" s="209" t="s">
        <v>132</v>
      </c>
      <c r="AU206" s="209" t="s">
        <v>82</v>
      </c>
      <c r="AY206" s="18" t="s">
        <v>130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8" t="s">
        <v>80</v>
      </c>
      <c r="BK206" s="210">
        <f>ROUND(I206*H206,2)</f>
        <v>0</v>
      </c>
      <c r="BL206" s="18" t="s">
        <v>137</v>
      </c>
      <c r="BM206" s="209" t="s">
        <v>331</v>
      </c>
    </row>
    <row r="207" spans="1:47" s="2" customFormat="1" ht="12">
      <c r="A207" s="39"/>
      <c r="B207" s="40"/>
      <c r="C207" s="41"/>
      <c r="D207" s="211" t="s">
        <v>139</v>
      </c>
      <c r="E207" s="41"/>
      <c r="F207" s="212" t="s">
        <v>332</v>
      </c>
      <c r="G207" s="41"/>
      <c r="H207" s="41"/>
      <c r="I207" s="213"/>
      <c r="J207" s="41"/>
      <c r="K207" s="41"/>
      <c r="L207" s="45"/>
      <c r="M207" s="214"/>
      <c r="N207" s="21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139</v>
      </c>
      <c r="AU207" s="18" t="s">
        <v>82</v>
      </c>
    </row>
    <row r="208" spans="1:65" s="2" customFormat="1" ht="24.15" customHeight="1">
      <c r="A208" s="39"/>
      <c r="B208" s="40"/>
      <c r="C208" s="198" t="s">
        <v>333</v>
      </c>
      <c r="D208" s="198" t="s">
        <v>132</v>
      </c>
      <c r="E208" s="199" t="s">
        <v>334</v>
      </c>
      <c r="F208" s="200" t="s">
        <v>335</v>
      </c>
      <c r="G208" s="201" t="s">
        <v>135</v>
      </c>
      <c r="H208" s="202">
        <v>3.18</v>
      </c>
      <c r="I208" s="203"/>
      <c r="J208" s="204">
        <f>ROUND(I208*H208,2)</f>
        <v>0</v>
      </c>
      <c r="K208" s="200" t="s">
        <v>136</v>
      </c>
      <c r="L208" s="45"/>
      <c r="M208" s="205" t="s">
        <v>19</v>
      </c>
      <c r="N208" s="206" t="s">
        <v>46</v>
      </c>
      <c r="O208" s="85"/>
      <c r="P208" s="207">
        <f>O208*H208</f>
        <v>0</v>
      </c>
      <c r="Q208" s="207">
        <v>0</v>
      </c>
      <c r="R208" s="207">
        <f>Q208*H208</f>
        <v>0</v>
      </c>
      <c r="S208" s="207">
        <v>0</v>
      </c>
      <c r="T208" s="20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09" t="s">
        <v>137</v>
      </c>
      <c r="AT208" s="209" t="s">
        <v>132</v>
      </c>
      <c r="AU208" s="209" t="s">
        <v>82</v>
      </c>
      <c r="AY208" s="18" t="s">
        <v>130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8" t="s">
        <v>80</v>
      </c>
      <c r="BK208" s="210">
        <f>ROUND(I208*H208,2)</f>
        <v>0</v>
      </c>
      <c r="BL208" s="18" t="s">
        <v>137</v>
      </c>
      <c r="BM208" s="209" t="s">
        <v>336</v>
      </c>
    </row>
    <row r="209" spans="1:47" s="2" customFormat="1" ht="12">
      <c r="A209" s="39"/>
      <c r="B209" s="40"/>
      <c r="C209" s="41"/>
      <c r="D209" s="211" t="s">
        <v>139</v>
      </c>
      <c r="E209" s="41"/>
      <c r="F209" s="212" t="s">
        <v>337</v>
      </c>
      <c r="G209" s="41"/>
      <c r="H209" s="41"/>
      <c r="I209" s="213"/>
      <c r="J209" s="41"/>
      <c r="K209" s="41"/>
      <c r="L209" s="45"/>
      <c r="M209" s="214"/>
      <c r="N209" s="21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139</v>
      </c>
      <c r="AU209" s="18" t="s">
        <v>82</v>
      </c>
    </row>
    <row r="210" spans="1:65" s="2" customFormat="1" ht="16.5" customHeight="1">
      <c r="A210" s="39"/>
      <c r="B210" s="40"/>
      <c r="C210" s="198" t="s">
        <v>338</v>
      </c>
      <c r="D210" s="198" t="s">
        <v>132</v>
      </c>
      <c r="E210" s="199" t="s">
        <v>339</v>
      </c>
      <c r="F210" s="200" t="s">
        <v>340</v>
      </c>
      <c r="G210" s="201" t="s">
        <v>174</v>
      </c>
      <c r="H210" s="202">
        <v>0.077</v>
      </c>
      <c r="I210" s="203"/>
      <c r="J210" s="204">
        <f>ROUND(I210*H210,2)</f>
        <v>0</v>
      </c>
      <c r="K210" s="200" t="s">
        <v>136</v>
      </c>
      <c r="L210" s="45"/>
      <c r="M210" s="205" t="s">
        <v>19</v>
      </c>
      <c r="N210" s="206" t="s">
        <v>46</v>
      </c>
      <c r="O210" s="85"/>
      <c r="P210" s="207">
        <f>O210*H210</f>
        <v>0</v>
      </c>
      <c r="Q210" s="207">
        <v>1.06277</v>
      </c>
      <c r="R210" s="207">
        <f>Q210*H210</f>
        <v>0.08183329</v>
      </c>
      <c r="S210" s="207">
        <v>0</v>
      </c>
      <c r="T210" s="20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9" t="s">
        <v>137</v>
      </c>
      <c r="AT210" s="209" t="s">
        <v>132</v>
      </c>
      <c r="AU210" s="209" t="s">
        <v>82</v>
      </c>
      <c r="AY210" s="18" t="s">
        <v>130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8" t="s">
        <v>80</v>
      </c>
      <c r="BK210" s="210">
        <f>ROUND(I210*H210,2)</f>
        <v>0</v>
      </c>
      <c r="BL210" s="18" t="s">
        <v>137</v>
      </c>
      <c r="BM210" s="209" t="s">
        <v>341</v>
      </c>
    </row>
    <row r="211" spans="1:47" s="2" customFormat="1" ht="12">
      <c r="A211" s="39"/>
      <c r="B211" s="40"/>
      <c r="C211" s="41"/>
      <c r="D211" s="211" t="s">
        <v>139</v>
      </c>
      <c r="E211" s="41"/>
      <c r="F211" s="212" t="s">
        <v>342</v>
      </c>
      <c r="G211" s="41"/>
      <c r="H211" s="41"/>
      <c r="I211" s="213"/>
      <c r="J211" s="41"/>
      <c r="K211" s="41"/>
      <c r="L211" s="45"/>
      <c r="M211" s="214"/>
      <c r="N211" s="21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139</v>
      </c>
      <c r="AU211" s="18" t="s">
        <v>82</v>
      </c>
    </row>
    <row r="212" spans="1:51" s="13" customFormat="1" ht="12">
      <c r="A212" s="13"/>
      <c r="B212" s="216"/>
      <c r="C212" s="217"/>
      <c r="D212" s="218" t="s">
        <v>141</v>
      </c>
      <c r="E212" s="219" t="s">
        <v>19</v>
      </c>
      <c r="F212" s="220" t="s">
        <v>343</v>
      </c>
      <c r="G212" s="217"/>
      <c r="H212" s="221">
        <v>0.077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7" t="s">
        <v>141</v>
      </c>
      <c r="AU212" s="227" t="s">
        <v>82</v>
      </c>
      <c r="AV212" s="13" t="s">
        <v>82</v>
      </c>
      <c r="AW212" s="13" t="s">
        <v>36</v>
      </c>
      <c r="AX212" s="13" t="s">
        <v>80</v>
      </c>
      <c r="AY212" s="227" t="s">
        <v>130</v>
      </c>
    </row>
    <row r="213" spans="1:63" s="12" customFormat="1" ht="22.8" customHeight="1">
      <c r="A213" s="12"/>
      <c r="B213" s="182"/>
      <c r="C213" s="183"/>
      <c r="D213" s="184" t="s">
        <v>74</v>
      </c>
      <c r="E213" s="196" t="s">
        <v>344</v>
      </c>
      <c r="F213" s="196" t="s">
        <v>345</v>
      </c>
      <c r="G213" s="183"/>
      <c r="H213" s="183"/>
      <c r="I213" s="186"/>
      <c r="J213" s="197">
        <f>BK213</f>
        <v>0</v>
      </c>
      <c r="K213" s="183"/>
      <c r="L213" s="188"/>
      <c r="M213" s="189"/>
      <c r="N213" s="190"/>
      <c r="O213" s="190"/>
      <c r="P213" s="191">
        <f>SUM(P214:P219)</f>
        <v>0</v>
      </c>
      <c r="Q213" s="190"/>
      <c r="R213" s="191">
        <f>SUM(R214:R219)</f>
        <v>0.1787</v>
      </c>
      <c r="S213" s="190"/>
      <c r="T213" s="192">
        <f>SUM(T214:T219)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3" t="s">
        <v>80</v>
      </c>
      <c r="AT213" s="194" t="s">
        <v>74</v>
      </c>
      <c r="AU213" s="194" t="s">
        <v>80</v>
      </c>
      <c r="AY213" s="193" t="s">
        <v>130</v>
      </c>
      <c r="BK213" s="195">
        <f>SUM(BK214:BK219)</f>
        <v>0</v>
      </c>
    </row>
    <row r="214" spans="1:65" s="2" customFormat="1" ht="24.15" customHeight="1">
      <c r="A214" s="39"/>
      <c r="B214" s="40"/>
      <c r="C214" s="198" t="s">
        <v>346</v>
      </c>
      <c r="D214" s="198" t="s">
        <v>132</v>
      </c>
      <c r="E214" s="199" t="s">
        <v>347</v>
      </c>
      <c r="F214" s="200" t="s">
        <v>348</v>
      </c>
      <c r="G214" s="201" t="s">
        <v>349</v>
      </c>
      <c r="H214" s="202">
        <v>2</v>
      </c>
      <c r="I214" s="203"/>
      <c r="J214" s="204">
        <f>ROUND(I214*H214,2)</f>
        <v>0</v>
      </c>
      <c r="K214" s="200" t="s">
        <v>136</v>
      </c>
      <c r="L214" s="45"/>
      <c r="M214" s="205" t="s">
        <v>19</v>
      </c>
      <c r="N214" s="206" t="s">
        <v>46</v>
      </c>
      <c r="O214" s="85"/>
      <c r="P214" s="207">
        <f>O214*H214</f>
        <v>0</v>
      </c>
      <c r="Q214" s="207">
        <v>0.01777</v>
      </c>
      <c r="R214" s="207">
        <f>Q214*H214</f>
        <v>0.03554</v>
      </c>
      <c r="S214" s="207">
        <v>0</v>
      </c>
      <c r="T214" s="20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9" t="s">
        <v>137</v>
      </c>
      <c r="AT214" s="209" t="s">
        <v>132</v>
      </c>
      <c r="AU214" s="209" t="s">
        <v>82</v>
      </c>
      <c r="AY214" s="18" t="s">
        <v>130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8" t="s">
        <v>80</v>
      </c>
      <c r="BK214" s="210">
        <f>ROUND(I214*H214,2)</f>
        <v>0</v>
      </c>
      <c r="BL214" s="18" t="s">
        <v>137</v>
      </c>
      <c r="BM214" s="209" t="s">
        <v>350</v>
      </c>
    </row>
    <row r="215" spans="1:47" s="2" customFormat="1" ht="12">
      <c r="A215" s="39"/>
      <c r="B215" s="40"/>
      <c r="C215" s="41"/>
      <c r="D215" s="211" t="s">
        <v>139</v>
      </c>
      <c r="E215" s="41"/>
      <c r="F215" s="212" t="s">
        <v>351</v>
      </c>
      <c r="G215" s="41"/>
      <c r="H215" s="41"/>
      <c r="I215" s="213"/>
      <c r="J215" s="41"/>
      <c r="K215" s="41"/>
      <c r="L215" s="45"/>
      <c r="M215" s="214"/>
      <c r="N215" s="21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139</v>
      </c>
      <c r="AU215" s="18" t="s">
        <v>82</v>
      </c>
    </row>
    <row r="216" spans="1:65" s="2" customFormat="1" ht="16.5" customHeight="1">
      <c r="A216" s="39"/>
      <c r="B216" s="40"/>
      <c r="C216" s="239" t="s">
        <v>352</v>
      </c>
      <c r="D216" s="239" t="s">
        <v>171</v>
      </c>
      <c r="E216" s="240" t="s">
        <v>353</v>
      </c>
      <c r="F216" s="241" t="s">
        <v>354</v>
      </c>
      <c r="G216" s="242" t="s">
        <v>349</v>
      </c>
      <c r="H216" s="243">
        <v>2</v>
      </c>
      <c r="I216" s="244"/>
      <c r="J216" s="245">
        <f>ROUND(I216*H216,2)</f>
        <v>0</v>
      </c>
      <c r="K216" s="241" t="s">
        <v>136</v>
      </c>
      <c r="L216" s="246"/>
      <c r="M216" s="247" t="s">
        <v>19</v>
      </c>
      <c r="N216" s="248" t="s">
        <v>46</v>
      </c>
      <c r="O216" s="85"/>
      <c r="P216" s="207">
        <f>O216*H216</f>
        <v>0</v>
      </c>
      <c r="Q216" s="207">
        <v>0.01225</v>
      </c>
      <c r="R216" s="207">
        <f>Q216*H216</f>
        <v>0.0245</v>
      </c>
      <c r="S216" s="207">
        <v>0</v>
      </c>
      <c r="T216" s="20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175</v>
      </c>
      <c r="AT216" s="209" t="s">
        <v>171</v>
      </c>
      <c r="AU216" s="209" t="s">
        <v>82</v>
      </c>
      <c r="AY216" s="18" t="s">
        <v>130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80</v>
      </c>
      <c r="BK216" s="210">
        <f>ROUND(I216*H216,2)</f>
        <v>0</v>
      </c>
      <c r="BL216" s="18" t="s">
        <v>137</v>
      </c>
      <c r="BM216" s="209" t="s">
        <v>355</v>
      </c>
    </row>
    <row r="217" spans="1:65" s="2" customFormat="1" ht="24.15" customHeight="1">
      <c r="A217" s="39"/>
      <c r="B217" s="40"/>
      <c r="C217" s="198" t="s">
        <v>356</v>
      </c>
      <c r="D217" s="198" t="s">
        <v>132</v>
      </c>
      <c r="E217" s="199" t="s">
        <v>357</v>
      </c>
      <c r="F217" s="200" t="s">
        <v>358</v>
      </c>
      <c r="G217" s="201" t="s">
        <v>349</v>
      </c>
      <c r="H217" s="202">
        <v>2</v>
      </c>
      <c r="I217" s="203"/>
      <c r="J217" s="204">
        <f>ROUND(I217*H217,2)</f>
        <v>0</v>
      </c>
      <c r="K217" s="200" t="s">
        <v>136</v>
      </c>
      <c r="L217" s="45"/>
      <c r="M217" s="205" t="s">
        <v>19</v>
      </c>
      <c r="N217" s="206" t="s">
        <v>46</v>
      </c>
      <c r="O217" s="85"/>
      <c r="P217" s="207">
        <f>O217*H217</f>
        <v>0</v>
      </c>
      <c r="Q217" s="207">
        <v>0.04684</v>
      </c>
      <c r="R217" s="207">
        <f>Q217*H217</f>
        <v>0.09368</v>
      </c>
      <c r="S217" s="207">
        <v>0</v>
      </c>
      <c r="T217" s="20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09" t="s">
        <v>137</v>
      </c>
      <c r="AT217" s="209" t="s">
        <v>132</v>
      </c>
      <c r="AU217" s="209" t="s">
        <v>82</v>
      </c>
      <c r="AY217" s="18" t="s">
        <v>130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8" t="s">
        <v>80</v>
      </c>
      <c r="BK217" s="210">
        <f>ROUND(I217*H217,2)</f>
        <v>0</v>
      </c>
      <c r="BL217" s="18" t="s">
        <v>137</v>
      </c>
      <c r="BM217" s="209" t="s">
        <v>359</v>
      </c>
    </row>
    <row r="218" spans="1:47" s="2" customFormat="1" ht="12">
      <c r="A218" s="39"/>
      <c r="B218" s="40"/>
      <c r="C218" s="41"/>
      <c r="D218" s="211" t="s">
        <v>139</v>
      </c>
      <c r="E218" s="41"/>
      <c r="F218" s="212" t="s">
        <v>360</v>
      </c>
      <c r="G218" s="41"/>
      <c r="H218" s="41"/>
      <c r="I218" s="213"/>
      <c r="J218" s="41"/>
      <c r="K218" s="41"/>
      <c r="L218" s="45"/>
      <c r="M218" s="214"/>
      <c r="N218" s="215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139</v>
      </c>
      <c r="AU218" s="18" t="s">
        <v>82</v>
      </c>
    </row>
    <row r="219" spans="1:65" s="2" customFormat="1" ht="21.75" customHeight="1">
      <c r="A219" s="39"/>
      <c r="B219" s="40"/>
      <c r="C219" s="239" t="s">
        <v>361</v>
      </c>
      <c r="D219" s="239" t="s">
        <v>171</v>
      </c>
      <c r="E219" s="240" t="s">
        <v>362</v>
      </c>
      <c r="F219" s="241" t="s">
        <v>363</v>
      </c>
      <c r="G219" s="242" t="s">
        <v>349</v>
      </c>
      <c r="H219" s="243">
        <v>2</v>
      </c>
      <c r="I219" s="244"/>
      <c r="J219" s="245">
        <f>ROUND(I219*H219,2)</f>
        <v>0</v>
      </c>
      <c r="K219" s="241" t="s">
        <v>136</v>
      </c>
      <c r="L219" s="246"/>
      <c r="M219" s="247" t="s">
        <v>19</v>
      </c>
      <c r="N219" s="248" t="s">
        <v>46</v>
      </c>
      <c r="O219" s="85"/>
      <c r="P219" s="207">
        <f>O219*H219</f>
        <v>0</v>
      </c>
      <c r="Q219" s="207">
        <v>0.01249</v>
      </c>
      <c r="R219" s="207">
        <f>Q219*H219</f>
        <v>0.02498</v>
      </c>
      <c r="S219" s="207">
        <v>0</v>
      </c>
      <c r="T219" s="20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09" t="s">
        <v>175</v>
      </c>
      <c r="AT219" s="209" t="s">
        <v>171</v>
      </c>
      <c r="AU219" s="209" t="s">
        <v>82</v>
      </c>
      <c r="AY219" s="18" t="s">
        <v>130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8" t="s">
        <v>80</v>
      </c>
      <c r="BK219" s="210">
        <f>ROUND(I219*H219,2)</f>
        <v>0</v>
      </c>
      <c r="BL219" s="18" t="s">
        <v>137</v>
      </c>
      <c r="BM219" s="209" t="s">
        <v>364</v>
      </c>
    </row>
    <row r="220" spans="1:63" s="12" customFormat="1" ht="22.8" customHeight="1">
      <c r="A220" s="12"/>
      <c r="B220" s="182"/>
      <c r="C220" s="183"/>
      <c r="D220" s="184" t="s">
        <v>74</v>
      </c>
      <c r="E220" s="196" t="s">
        <v>365</v>
      </c>
      <c r="F220" s="196" t="s">
        <v>366</v>
      </c>
      <c r="G220" s="183"/>
      <c r="H220" s="183"/>
      <c r="I220" s="186"/>
      <c r="J220" s="197">
        <f>BK220</f>
        <v>0</v>
      </c>
      <c r="K220" s="183"/>
      <c r="L220" s="188"/>
      <c r="M220" s="189"/>
      <c r="N220" s="190"/>
      <c r="O220" s="190"/>
      <c r="P220" s="191">
        <f>SUM(P221:P227)</f>
        <v>0</v>
      </c>
      <c r="Q220" s="190"/>
      <c r="R220" s="191">
        <f>SUM(R221:R227)</f>
        <v>0.0027325999999999995</v>
      </c>
      <c r="S220" s="190"/>
      <c r="T220" s="192">
        <f>SUM(T221:T227)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3" t="s">
        <v>80</v>
      </c>
      <c r="AT220" s="194" t="s">
        <v>74</v>
      </c>
      <c r="AU220" s="194" t="s">
        <v>80</v>
      </c>
      <c r="AY220" s="193" t="s">
        <v>130</v>
      </c>
      <c r="BK220" s="195">
        <f>SUM(BK221:BK227)</f>
        <v>0</v>
      </c>
    </row>
    <row r="221" spans="1:65" s="2" customFormat="1" ht="24.15" customHeight="1">
      <c r="A221" s="39"/>
      <c r="B221" s="40"/>
      <c r="C221" s="198" t="s">
        <v>367</v>
      </c>
      <c r="D221" s="198" t="s">
        <v>132</v>
      </c>
      <c r="E221" s="199" t="s">
        <v>368</v>
      </c>
      <c r="F221" s="200" t="s">
        <v>369</v>
      </c>
      <c r="G221" s="201" t="s">
        <v>202</v>
      </c>
      <c r="H221" s="202">
        <v>21.02</v>
      </c>
      <c r="I221" s="203"/>
      <c r="J221" s="204">
        <f>ROUND(I221*H221,2)</f>
        <v>0</v>
      </c>
      <c r="K221" s="200" t="s">
        <v>136</v>
      </c>
      <c r="L221" s="45"/>
      <c r="M221" s="205" t="s">
        <v>19</v>
      </c>
      <c r="N221" s="206" t="s">
        <v>46</v>
      </c>
      <c r="O221" s="85"/>
      <c r="P221" s="207">
        <f>O221*H221</f>
        <v>0</v>
      </c>
      <c r="Q221" s="207">
        <v>0.00013</v>
      </c>
      <c r="R221" s="207">
        <f>Q221*H221</f>
        <v>0.0027325999999999995</v>
      </c>
      <c r="S221" s="207">
        <v>0</v>
      </c>
      <c r="T221" s="20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09" t="s">
        <v>137</v>
      </c>
      <c r="AT221" s="209" t="s">
        <v>132</v>
      </c>
      <c r="AU221" s="209" t="s">
        <v>82</v>
      </c>
      <c r="AY221" s="18" t="s">
        <v>130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8" t="s">
        <v>80</v>
      </c>
      <c r="BK221" s="210">
        <f>ROUND(I221*H221,2)</f>
        <v>0</v>
      </c>
      <c r="BL221" s="18" t="s">
        <v>137</v>
      </c>
      <c r="BM221" s="209" t="s">
        <v>370</v>
      </c>
    </row>
    <row r="222" spans="1:47" s="2" customFormat="1" ht="12">
      <c r="A222" s="39"/>
      <c r="B222" s="40"/>
      <c r="C222" s="41"/>
      <c r="D222" s="211" t="s">
        <v>139</v>
      </c>
      <c r="E222" s="41"/>
      <c r="F222" s="212" t="s">
        <v>371</v>
      </c>
      <c r="G222" s="41"/>
      <c r="H222" s="41"/>
      <c r="I222" s="213"/>
      <c r="J222" s="41"/>
      <c r="K222" s="41"/>
      <c r="L222" s="45"/>
      <c r="M222" s="214"/>
      <c r="N222" s="21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139</v>
      </c>
      <c r="AU222" s="18" t="s">
        <v>82</v>
      </c>
    </row>
    <row r="223" spans="1:51" s="13" customFormat="1" ht="12">
      <c r="A223" s="13"/>
      <c r="B223" s="216"/>
      <c r="C223" s="217"/>
      <c r="D223" s="218" t="s">
        <v>141</v>
      </c>
      <c r="E223" s="219" t="s">
        <v>19</v>
      </c>
      <c r="F223" s="220" t="s">
        <v>272</v>
      </c>
      <c r="G223" s="217"/>
      <c r="H223" s="221">
        <v>8.51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7" t="s">
        <v>141</v>
      </c>
      <c r="AU223" s="227" t="s">
        <v>82</v>
      </c>
      <c r="AV223" s="13" t="s">
        <v>82</v>
      </c>
      <c r="AW223" s="13" t="s">
        <v>36</v>
      </c>
      <c r="AX223" s="13" t="s">
        <v>75</v>
      </c>
      <c r="AY223" s="227" t="s">
        <v>130</v>
      </c>
    </row>
    <row r="224" spans="1:51" s="13" customFormat="1" ht="12">
      <c r="A224" s="13"/>
      <c r="B224" s="216"/>
      <c r="C224" s="217"/>
      <c r="D224" s="218" t="s">
        <v>141</v>
      </c>
      <c r="E224" s="219" t="s">
        <v>19</v>
      </c>
      <c r="F224" s="220" t="s">
        <v>273</v>
      </c>
      <c r="G224" s="217"/>
      <c r="H224" s="221">
        <v>1.76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141</v>
      </c>
      <c r="AU224" s="227" t="s">
        <v>82</v>
      </c>
      <c r="AV224" s="13" t="s">
        <v>82</v>
      </c>
      <c r="AW224" s="13" t="s">
        <v>36</v>
      </c>
      <c r="AX224" s="13" t="s">
        <v>75</v>
      </c>
      <c r="AY224" s="227" t="s">
        <v>130</v>
      </c>
    </row>
    <row r="225" spans="1:51" s="13" customFormat="1" ht="12">
      <c r="A225" s="13"/>
      <c r="B225" s="216"/>
      <c r="C225" s="217"/>
      <c r="D225" s="218" t="s">
        <v>141</v>
      </c>
      <c r="E225" s="219" t="s">
        <v>19</v>
      </c>
      <c r="F225" s="220" t="s">
        <v>274</v>
      </c>
      <c r="G225" s="217"/>
      <c r="H225" s="221">
        <v>2.63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7" t="s">
        <v>141</v>
      </c>
      <c r="AU225" s="227" t="s">
        <v>82</v>
      </c>
      <c r="AV225" s="13" t="s">
        <v>82</v>
      </c>
      <c r="AW225" s="13" t="s">
        <v>36</v>
      </c>
      <c r="AX225" s="13" t="s">
        <v>75</v>
      </c>
      <c r="AY225" s="227" t="s">
        <v>130</v>
      </c>
    </row>
    <row r="226" spans="1:51" s="13" customFormat="1" ht="12">
      <c r="A226" s="13"/>
      <c r="B226" s="216"/>
      <c r="C226" s="217"/>
      <c r="D226" s="218" t="s">
        <v>141</v>
      </c>
      <c r="E226" s="219" t="s">
        <v>19</v>
      </c>
      <c r="F226" s="220" t="s">
        <v>275</v>
      </c>
      <c r="G226" s="217"/>
      <c r="H226" s="221">
        <v>8.12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141</v>
      </c>
      <c r="AU226" s="227" t="s">
        <v>82</v>
      </c>
      <c r="AV226" s="13" t="s">
        <v>82</v>
      </c>
      <c r="AW226" s="13" t="s">
        <v>36</v>
      </c>
      <c r="AX226" s="13" t="s">
        <v>75</v>
      </c>
      <c r="AY226" s="227" t="s">
        <v>130</v>
      </c>
    </row>
    <row r="227" spans="1:51" s="14" customFormat="1" ht="12">
      <c r="A227" s="14"/>
      <c r="B227" s="228"/>
      <c r="C227" s="229"/>
      <c r="D227" s="218" t="s">
        <v>141</v>
      </c>
      <c r="E227" s="230" t="s">
        <v>19</v>
      </c>
      <c r="F227" s="231" t="s">
        <v>144</v>
      </c>
      <c r="G227" s="229"/>
      <c r="H227" s="232">
        <v>21.02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38" t="s">
        <v>141</v>
      </c>
      <c r="AU227" s="238" t="s">
        <v>82</v>
      </c>
      <c r="AV227" s="14" t="s">
        <v>137</v>
      </c>
      <c r="AW227" s="14" t="s">
        <v>36</v>
      </c>
      <c r="AX227" s="14" t="s">
        <v>80</v>
      </c>
      <c r="AY227" s="238" t="s">
        <v>130</v>
      </c>
    </row>
    <row r="228" spans="1:63" s="12" customFormat="1" ht="22.8" customHeight="1">
      <c r="A228" s="12"/>
      <c r="B228" s="182"/>
      <c r="C228" s="183"/>
      <c r="D228" s="184" t="s">
        <v>74</v>
      </c>
      <c r="E228" s="196" t="s">
        <v>372</v>
      </c>
      <c r="F228" s="196" t="s">
        <v>373</v>
      </c>
      <c r="G228" s="183"/>
      <c r="H228" s="183"/>
      <c r="I228" s="186"/>
      <c r="J228" s="197">
        <f>BK228</f>
        <v>0</v>
      </c>
      <c r="K228" s="183"/>
      <c r="L228" s="188"/>
      <c r="M228" s="189"/>
      <c r="N228" s="190"/>
      <c r="O228" s="190"/>
      <c r="P228" s="191">
        <f>SUM(P229:P235)</f>
        <v>0</v>
      </c>
      <c r="Q228" s="190"/>
      <c r="R228" s="191">
        <f>SUM(R229:R235)</f>
        <v>0.01418</v>
      </c>
      <c r="S228" s="190"/>
      <c r="T228" s="192">
        <f>SUM(T229:T235)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93" t="s">
        <v>80</v>
      </c>
      <c r="AT228" s="194" t="s">
        <v>74</v>
      </c>
      <c r="AU228" s="194" t="s">
        <v>80</v>
      </c>
      <c r="AY228" s="193" t="s">
        <v>130</v>
      </c>
      <c r="BK228" s="195">
        <f>SUM(BK229:BK235)</f>
        <v>0</v>
      </c>
    </row>
    <row r="229" spans="1:65" s="2" customFormat="1" ht="16.5" customHeight="1">
      <c r="A229" s="39"/>
      <c r="B229" s="40"/>
      <c r="C229" s="198" t="s">
        <v>374</v>
      </c>
      <c r="D229" s="198" t="s">
        <v>132</v>
      </c>
      <c r="E229" s="199" t="s">
        <v>375</v>
      </c>
      <c r="F229" s="200" t="s">
        <v>376</v>
      </c>
      <c r="G229" s="201" t="s">
        <v>202</v>
      </c>
      <c r="H229" s="202">
        <v>200</v>
      </c>
      <c r="I229" s="203"/>
      <c r="J229" s="204">
        <f>ROUND(I229*H229,2)</f>
        <v>0</v>
      </c>
      <c r="K229" s="200" t="s">
        <v>136</v>
      </c>
      <c r="L229" s="45"/>
      <c r="M229" s="205" t="s">
        <v>19</v>
      </c>
      <c r="N229" s="206" t="s">
        <v>46</v>
      </c>
      <c r="O229" s="85"/>
      <c r="P229" s="207">
        <f>O229*H229</f>
        <v>0</v>
      </c>
      <c r="Q229" s="207">
        <v>0</v>
      </c>
      <c r="R229" s="207">
        <f>Q229*H229</f>
        <v>0</v>
      </c>
      <c r="S229" s="207">
        <v>0</v>
      </c>
      <c r="T229" s="20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09" t="s">
        <v>137</v>
      </c>
      <c r="AT229" s="209" t="s">
        <v>132</v>
      </c>
      <c r="AU229" s="209" t="s">
        <v>82</v>
      </c>
      <c r="AY229" s="18" t="s">
        <v>130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8" t="s">
        <v>80</v>
      </c>
      <c r="BK229" s="210">
        <f>ROUND(I229*H229,2)</f>
        <v>0</v>
      </c>
      <c r="BL229" s="18" t="s">
        <v>137</v>
      </c>
      <c r="BM229" s="209" t="s">
        <v>377</v>
      </c>
    </row>
    <row r="230" spans="1:47" s="2" customFormat="1" ht="12">
      <c r="A230" s="39"/>
      <c r="B230" s="40"/>
      <c r="C230" s="41"/>
      <c r="D230" s="211" t="s">
        <v>139</v>
      </c>
      <c r="E230" s="41"/>
      <c r="F230" s="212" t="s">
        <v>378</v>
      </c>
      <c r="G230" s="41"/>
      <c r="H230" s="41"/>
      <c r="I230" s="213"/>
      <c r="J230" s="41"/>
      <c r="K230" s="41"/>
      <c r="L230" s="45"/>
      <c r="M230" s="214"/>
      <c r="N230" s="21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139</v>
      </c>
      <c r="AU230" s="18" t="s">
        <v>82</v>
      </c>
    </row>
    <row r="231" spans="1:65" s="2" customFormat="1" ht="16.5" customHeight="1">
      <c r="A231" s="39"/>
      <c r="B231" s="40"/>
      <c r="C231" s="198" t="s">
        <v>379</v>
      </c>
      <c r="D231" s="198" t="s">
        <v>132</v>
      </c>
      <c r="E231" s="199" t="s">
        <v>380</v>
      </c>
      <c r="F231" s="200" t="s">
        <v>381</v>
      </c>
      <c r="G231" s="201" t="s">
        <v>202</v>
      </c>
      <c r="H231" s="202">
        <v>200</v>
      </c>
      <c r="I231" s="203"/>
      <c r="J231" s="204">
        <f>ROUND(I231*H231,2)</f>
        <v>0</v>
      </c>
      <c r="K231" s="200" t="s">
        <v>136</v>
      </c>
      <c r="L231" s="45"/>
      <c r="M231" s="205" t="s">
        <v>19</v>
      </c>
      <c r="N231" s="206" t="s">
        <v>46</v>
      </c>
      <c r="O231" s="85"/>
      <c r="P231" s="207">
        <f>O231*H231</f>
        <v>0</v>
      </c>
      <c r="Q231" s="207">
        <v>1E-05</v>
      </c>
      <c r="R231" s="207">
        <f>Q231*H231</f>
        <v>0.002</v>
      </c>
      <c r="S231" s="207">
        <v>0</v>
      </c>
      <c r="T231" s="20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09" t="s">
        <v>137</v>
      </c>
      <c r="AT231" s="209" t="s">
        <v>132</v>
      </c>
      <c r="AU231" s="209" t="s">
        <v>82</v>
      </c>
      <c r="AY231" s="18" t="s">
        <v>130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8" t="s">
        <v>80</v>
      </c>
      <c r="BK231" s="210">
        <f>ROUND(I231*H231,2)</f>
        <v>0</v>
      </c>
      <c r="BL231" s="18" t="s">
        <v>137</v>
      </c>
      <c r="BM231" s="209" t="s">
        <v>382</v>
      </c>
    </row>
    <row r="232" spans="1:47" s="2" customFormat="1" ht="12">
      <c r="A232" s="39"/>
      <c r="B232" s="40"/>
      <c r="C232" s="41"/>
      <c r="D232" s="211" t="s">
        <v>139</v>
      </c>
      <c r="E232" s="41"/>
      <c r="F232" s="212" t="s">
        <v>383</v>
      </c>
      <c r="G232" s="41"/>
      <c r="H232" s="41"/>
      <c r="I232" s="213"/>
      <c r="J232" s="41"/>
      <c r="K232" s="41"/>
      <c r="L232" s="45"/>
      <c r="M232" s="214"/>
      <c r="N232" s="215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139</v>
      </c>
      <c r="AU232" s="18" t="s">
        <v>82</v>
      </c>
    </row>
    <row r="233" spans="1:65" s="2" customFormat="1" ht="16.5" customHeight="1">
      <c r="A233" s="39"/>
      <c r="B233" s="40"/>
      <c r="C233" s="198" t="s">
        <v>384</v>
      </c>
      <c r="D233" s="198" t="s">
        <v>132</v>
      </c>
      <c r="E233" s="199" t="s">
        <v>385</v>
      </c>
      <c r="F233" s="200" t="s">
        <v>386</v>
      </c>
      <c r="G233" s="201" t="s">
        <v>349</v>
      </c>
      <c r="H233" s="202">
        <v>1</v>
      </c>
      <c r="I233" s="203"/>
      <c r="J233" s="204">
        <f>ROUND(I233*H233,2)</f>
        <v>0</v>
      </c>
      <c r="K233" s="200" t="s">
        <v>136</v>
      </c>
      <c r="L233" s="45"/>
      <c r="M233" s="205" t="s">
        <v>19</v>
      </c>
      <c r="N233" s="206" t="s">
        <v>46</v>
      </c>
      <c r="O233" s="85"/>
      <c r="P233" s="207">
        <f>O233*H233</f>
        <v>0</v>
      </c>
      <c r="Q233" s="207">
        <v>0.00018</v>
      </c>
      <c r="R233" s="207">
        <f>Q233*H233</f>
        <v>0.00018</v>
      </c>
      <c r="S233" s="207">
        <v>0</v>
      </c>
      <c r="T233" s="20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09" t="s">
        <v>137</v>
      </c>
      <c r="AT233" s="209" t="s">
        <v>132</v>
      </c>
      <c r="AU233" s="209" t="s">
        <v>82</v>
      </c>
      <c r="AY233" s="18" t="s">
        <v>130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8" t="s">
        <v>80</v>
      </c>
      <c r="BK233" s="210">
        <f>ROUND(I233*H233,2)</f>
        <v>0</v>
      </c>
      <c r="BL233" s="18" t="s">
        <v>137</v>
      </c>
      <c r="BM233" s="209" t="s">
        <v>387</v>
      </c>
    </row>
    <row r="234" spans="1:47" s="2" customFormat="1" ht="12">
      <c r="A234" s="39"/>
      <c r="B234" s="40"/>
      <c r="C234" s="41"/>
      <c r="D234" s="211" t="s">
        <v>139</v>
      </c>
      <c r="E234" s="41"/>
      <c r="F234" s="212" t="s">
        <v>388</v>
      </c>
      <c r="G234" s="41"/>
      <c r="H234" s="41"/>
      <c r="I234" s="213"/>
      <c r="J234" s="41"/>
      <c r="K234" s="41"/>
      <c r="L234" s="45"/>
      <c r="M234" s="214"/>
      <c r="N234" s="21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139</v>
      </c>
      <c r="AU234" s="18" t="s">
        <v>82</v>
      </c>
    </row>
    <row r="235" spans="1:65" s="2" customFormat="1" ht="16.5" customHeight="1">
      <c r="A235" s="39"/>
      <c r="B235" s="40"/>
      <c r="C235" s="239" t="s">
        <v>389</v>
      </c>
      <c r="D235" s="239" t="s">
        <v>171</v>
      </c>
      <c r="E235" s="240" t="s">
        <v>390</v>
      </c>
      <c r="F235" s="241" t="s">
        <v>391</v>
      </c>
      <c r="G235" s="242" t="s">
        <v>349</v>
      </c>
      <c r="H235" s="243">
        <v>1</v>
      </c>
      <c r="I235" s="244"/>
      <c r="J235" s="245">
        <f>ROUND(I235*H235,2)</f>
        <v>0</v>
      </c>
      <c r="K235" s="241" t="s">
        <v>136</v>
      </c>
      <c r="L235" s="246"/>
      <c r="M235" s="247" t="s">
        <v>19</v>
      </c>
      <c r="N235" s="248" t="s">
        <v>46</v>
      </c>
      <c r="O235" s="85"/>
      <c r="P235" s="207">
        <f>O235*H235</f>
        <v>0</v>
      </c>
      <c r="Q235" s="207">
        <v>0.012</v>
      </c>
      <c r="R235" s="207">
        <f>Q235*H235</f>
        <v>0.012</v>
      </c>
      <c r="S235" s="207">
        <v>0</v>
      </c>
      <c r="T235" s="20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9" t="s">
        <v>175</v>
      </c>
      <c r="AT235" s="209" t="s">
        <v>171</v>
      </c>
      <c r="AU235" s="209" t="s">
        <v>82</v>
      </c>
      <c r="AY235" s="18" t="s">
        <v>130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8" t="s">
        <v>80</v>
      </c>
      <c r="BK235" s="210">
        <f>ROUND(I235*H235,2)</f>
        <v>0</v>
      </c>
      <c r="BL235" s="18" t="s">
        <v>137</v>
      </c>
      <c r="BM235" s="209" t="s">
        <v>392</v>
      </c>
    </row>
    <row r="236" spans="1:63" s="12" customFormat="1" ht="22.8" customHeight="1">
      <c r="A236" s="12"/>
      <c r="B236" s="182"/>
      <c r="C236" s="183"/>
      <c r="D236" s="184" t="s">
        <v>74</v>
      </c>
      <c r="E236" s="196" t="s">
        <v>393</v>
      </c>
      <c r="F236" s="196" t="s">
        <v>394</v>
      </c>
      <c r="G236" s="183"/>
      <c r="H236" s="183"/>
      <c r="I236" s="186"/>
      <c r="J236" s="197">
        <f>BK236</f>
        <v>0</v>
      </c>
      <c r="K236" s="183"/>
      <c r="L236" s="188"/>
      <c r="M236" s="189"/>
      <c r="N236" s="190"/>
      <c r="O236" s="190"/>
      <c r="P236" s="191">
        <f>SUM(P237:P304)</f>
        <v>0</v>
      </c>
      <c r="Q236" s="190"/>
      <c r="R236" s="191">
        <f>SUM(R237:R304)</f>
        <v>0.10943800000000001</v>
      </c>
      <c r="S236" s="190"/>
      <c r="T236" s="192">
        <f>SUM(T237:T304)</f>
        <v>11.687429999999999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3" t="s">
        <v>80</v>
      </c>
      <c r="AT236" s="194" t="s">
        <v>74</v>
      </c>
      <c r="AU236" s="194" t="s">
        <v>80</v>
      </c>
      <c r="AY236" s="193" t="s">
        <v>130</v>
      </c>
      <c r="BK236" s="195">
        <f>SUM(BK237:BK304)</f>
        <v>0</v>
      </c>
    </row>
    <row r="237" spans="1:65" s="2" customFormat="1" ht="16.5" customHeight="1">
      <c r="A237" s="39"/>
      <c r="B237" s="40"/>
      <c r="C237" s="198" t="s">
        <v>395</v>
      </c>
      <c r="D237" s="198" t="s">
        <v>132</v>
      </c>
      <c r="E237" s="199" t="s">
        <v>396</v>
      </c>
      <c r="F237" s="200" t="s">
        <v>397</v>
      </c>
      <c r="G237" s="201" t="s">
        <v>398</v>
      </c>
      <c r="H237" s="202">
        <v>1</v>
      </c>
      <c r="I237" s="203"/>
      <c r="J237" s="204">
        <f>ROUND(I237*H237,2)</f>
        <v>0</v>
      </c>
      <c r="K237" s="200" t="s">
        <v>136</v>
      </c>
      <c r="L237" s="45"/>
      <c r="M237" s="205" t="s">
        <v>19</v>
      </c>
      <c r="N237" s="206" t="s">
        <v>46</v>
      </c>
      <c r="O237" s="85"/>
      <c r="P237" s="207">
        <f>O237*H237</f>
        <v>0</v>
      </c>
      <c r="Q237" s="207">
        <v>0</v>
      </c>
      <c r="R237" s="207">
        <f>Q237*H237</f>
        <v>0</v>
      </c>
      <c r="S237" s="207">
        <v>0.01946</v>
      </c>
      <c r="T237" s="208">
        <f>S237*H237</f>
        <v>0.01946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9" t="s">
        <v>137</v>
      </c>
      <c r="AT237" s="209" t="s">
        <v>132</v>
      </c>
      <c r="AU237" s="209" t="s">
        <v>82</v>
      </c>
      <c r="AY237" s="18" t="s">
        <v>130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8" t="s">
        <v>80</v>
      </c>
      <c r="BK237" s="210">
        <f>ROUND(I237*H237,2)</f>
        <v>0</v>
      </c>
      <c r="BL237" s="18" t="s">
        <v>137</v>
      </c>
      <c r="BM237" s="209" t="s">
        <v>399</v>
      </c>
    </row>
    <row r="238" spans="1:47" s="2" customFormat="1" ht="12">
      <c r="A238" s="39"/>
      <c r="B238" s="40"/>
      <c r="C238" s="41"/>
      <c r="D238" s="211" t="s">
        <v>139</v>
      </c>
      <c r="E238" s="41"/>
      <c r="F238" s="212" t="s">
        <v>400</v>
      </c>
      <c r="G238" s="41"/>
      <c r="H238" s="41"/>
      <c r="I238" s="213"/>
      <c r="J238" s="41"/>
      <c r="K238" s="41"/>
      <c r="L238" s="45"/>
      <c r="M238" s="214"/>
      <c r="N238" s="21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139</v>
      </c>
      <c r="AU238" s="18" t="s">
        <v>82</v>
      </c>
    </row>
    <row r="239" spans="1:65" s="2" customFormat="1" ht="16.5" customHeight="1">
      <c r="A239" s="39"/>
      <c r="B239" s="40"/>
      <c r="C239" s="198" t="s">
        <v>401</v>
      </c>
      <c r="D239" s="198" t="s">
        <v>132</v>
      </c>
      <c r="E239" s="199" t="s">
        <v>402</v>
      </c>
      <c r="F239" s="200" t="s">
        <v>403</v>
      </c>
      <c r="G239" s="201" t="s">
        <v>349</v>
      </c>
      <c r="H239" s="202">
        <v>1</v>
      </c>
      <c r="I239" s="203"/>
      <c r="J239" s="204">
        <f>ROUND(I239*H239,2)</f>
        <v>0</v>
      </c>
      <c r="K239" s="200" t="s">
        <v>136</v>
      </c>
      <c r="L239" s="45"/>
      <c r="M239" s="205" t="s">
        <v>19</v>
      </c>
      <c r="N239" s="206" t="s">
        <v>46</v>
      </c>
      <c r="O239" s="85"/>
      <c r="P239" s="207">
        <f>O239*H239</f>
        <v>0</v>
      </c>
      <c r="Q239" s="207">
        <v>0</v>
      </c>
      <c r="R239" s="207">
        <f>Q239*H239</f>
        <v>0</v>
      </c>
      <c r="S239" s="207">
        <v>0.00049</v>
      </c>
      <c r="T239" s="208">
        <f>S239*H239</f>
        <v>0.00049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9" t="s">
        <v>137</v>
      </c>
      <c r="AT239" s="209" t="s">
        <v>132</v>
      </c>
      <c r="AU239" s="209" t="s">
        <v>82</v>
      </c>
      <c r="AY239" s="18" t="s">
        <v>130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8" t="s">
        <v>80</v>
      </c>
      <c r="BK239" s="210">
        <f>ROUND(I239*H239,2)</f>
        <v>0</v>
      </c>
      <c r="BL239" s="18" t="s">
        <v>137</v>
      </c>
      <c r="BM239" s="209" t="s">
        <v>404</v>
      </c>
    </row>
    <row r="240" spans="1:47" s="2" customFormat="1" ht="12">
      <c r="A240" s="39"/>
      <c r="B240" s="40"/>
      <c r="C240" s="41"/>
      <c r="D240" s="211" t="s">
        <v>139</v>
      </c>
      <c r="E240" s="41"/>
      <c r="F240" s="212" t="s">
        <v>405</v>
      </c>
      <c r="G240" s="41"/>
      <c r="H240" s="41"/>
      <c r="I240" s="213"/>
      <c r="J240" s="41"/>
      <c r="K240" s="41"/>
      <c r="L240" s="45"/>
      <c r="M240" s="214"/>
      <c r="N240" s="21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139</v>
      </c>
      <c r="AU240" s="18" t="s">
        <v>82</v>
      </c>
    </row>
    <row r="241" spans="1:65" s="2" customFormat="1" ht="21.75" customHeight="1">
      <c r="A241" s="39"/>
      <c r="B241" s="40"/>
      <c r="C241" s="198" t="s">
        <v>406</v>
      </c>
      <c r="D241" s="198" t="s">
        <v>132</v>
      </c>
      <c r="E241" s="199" t="s">
        <v>407</v>
      </c>
      <c r="F241" s="200" t="s">
        <v>408</v>
      </c>
      <c r="G241" s="201" t="s">
        <v>409</v>
      </c>
      <c r="H241" s="202">
        <v>1</v>
      </c>
      <c r="I241" s="203"/>
      <c r="J241" s="204">
        <f>ROUND(I241*H241,2)</f>
        <v>0</v>
      </c>
      <c r="K241" s="200" t="s">
        <v>410</v>
      </c>
      <c r="L241" s="45"/>
      <c r="M241" s="205" t="s">
        <v>19</v>
      </c>
      <c r="N241" s="206" t="s">
        <v>46</v>
      </c>
      <c r="O241" s="85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9" t="s">
        <v>137</v>
      </c>
      <c r="AT241" s="209" t="s">
        <v>132</v>
      </c>
      <c r="AU241" s="209" t="s">
        <v>82</v>
      </c>
      <c r="AY241" s="18" t="s">
        <v>130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8" t="s">
        <v>80</v>
      </c>
      <c r="BK241" s="210">
        <f>ROUND(I241*H241,2)</f>
        <v>0</v>
      </c>
      <c r="BL241" s="18" t="s">
        <v>137</v>
      </c>
      <c r="BM241" s="209" t="s">
        <v>411</v>
      </c>
    </row>
    <row r="242" spans="1:65" s="2" customFormat="1" ht="24.15" customHeight="1">
      <c r="A242" s="39"/>
      <c r="B242" s="40"/>
      <c r="C242" s="198" t="s">
        <v>412</v>
      </c>
      <c r="D242" s="198" t="s">
        <v>132</v>
      </c>
      <c r="E242" s="199" t="s">
        <v>413</v>
      </c>
      <c r="F242" s="200" t="s">
        <v>414</v>
      </c>
      <c r="G242" s="201" t="s">
        <v>135</v>
      </c>
      <c r="H242" s="202">
        <v>0.54</v>
      </c>
      <c r="I242" s="203"/>
      <c r="J242" s="204">
        <f>ROUND(I242*H242,2)</f>
        <v>0</v>
      </c>
      <c r="K242" s="200" t="s">
        <v>136</v>
      </c>
      <c r="L242" s="45"/>
      <c r="M242" s="205" t="s">
        <v>19</v>
      </c>
      <c r="N242" s="206" t="s">
        <v>46</v>
      </c>
      <c r="O242" s="85"/>
      <c r="P242" s="207">
        <f>O242*H242</f>
        <v>0</v>
      </c>
      <c r="Q242" s="207">
        <v>0</v>
      </c>
      <c r="R242" s="207">
        <f>Q242*H242</f>
        <v>0</v>
      </c>
      <c r="S242" s="207">
        <v>1.8</v>
      </c>
      <c r="T242" s="208">
        <f>S242*H242</f>
        <v>0.9720000000000001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09" t="s">
        <v>137</v>
      </c>
      <c r="AT242" s="209" t="s">
        <v>132</v>
      </c>
      <c r="AU242" s="209" t="s">
        <v>82</v>
      </c>
      <c r="AY242" s="18" t="s">
        <v>130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8" t="s">
        <v>80</v>
      </c>
      <c r="BK242" s="210">
        <f>ROUND(I242*H242,2)</f>
        <v>0</v>
      </c>
      <c r="BL242" s="18" t="s">
        <v>137</v>
      </c>
      <c r="BM242" s="209" t="s">
        <v>415</v>
      </c>
    </row>
    <row r="243" spans="1:47" s="2" customFormat="1" ht="12">
      <c r="A243" s="39"/>
      <c r="B243" s="40"/>
      <c r="C243" s="41"/>
      <c r="D243" s="211" t="s">
        <v>139</v>
      </c>
      <c r="E243" s="41"/>
      <c r="F243" s="212" t="s">
        <v>416</v>
      </c>
      <c r="G243" s="41"/>
      <c r="H243" s="41"/>
      <c r="I243" s="213"/>
      <c r="J243" s="41"/>
      <c r="K243" s="41"/>
      <c r="L243" s="45"/>
      <c r="M243" s="214"/>
      <c r="N243" s="215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139</v>
      </c>
      <c r="AU243" s="18" t="s">
        <v>82</v>
      </c>
    </row>
    <row r="244" spans="1:51" s="13" customFormat="1" ht="12">
      <c r="A244" s="13"/>
      <c r="B244" s="216"/>
      <c r="C244" s="217"/>
      <c r="D244" s="218" t="s">
        <v>141</v>
      </c>
      <c r="E244" s="219" t="s">
        <v>19</v>
      </c>
      <c r="F244" s="220" t="s">
        <v>417</v>
      </c>
      <c r="G244" s="217"/>
      <c r="H244" s="221">
        <v>0.54</v>
      </c>
      <c r="I244" s="222"/>
      <c r="J244" s="217"/>
      <c r="K244" s="217"/>
      <c r="L244" s="223"/>
      <c r="M244" s="224"/>
      <c r="N244" s="225"/>
      <c r="O244" s="225"/>
      <c r="P244" s="225"/>
      <c r="Q244" s="225"/>
      <c r="R244" s="225"/>
      <c r="S244" s="225"/>
      <c r="T244" s="22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7" t="s">
        <v>141</v>
      </c>
      <c r="AU244" s="227" t="s">
        <v>82</v>
      </c>
      <c r="AV244" s="13" t="s">
        <v>82</v>
      </c>
      <c r="AW244" s="13" t="s">
        <v>36</v>
      </c>
      <c r="AX244" s="13" t="s">
        <v>80</v>
      </c>
      <c r="AY244" s="227" t="s">
        <v>130</v>
      </c>
    </row>
    <row r="245" spans="1:65" s="2" customFormat="1" ht="16.5" customHeight="1">
      <c r="A245" s="39"/>
      <c r="B245" s="40"/>
      <c r="C245" s="198" t="s">
        <v>418</v>
      </c>
      <c r="D245" s="198" t="s">
        <v>132</v>
      </c>
      <c r="E245" s="199" t="s">
        <v>419</v>
      </c>
      <c r="F245" s="200" t="s">
        <v>420</v>
      </c>
      <c r="G245" s="201" t="s">
        <v>135</v>
      </c>
      <c r="H245" s="202">
        <v>3.18</v>
      </c>
      <c r="I245" s="203"/>
      <c r="J245" s="204">
        <f>ROUND(I245*H245,2)</f>
        <v>0</v>
      </c>
      <c r="K245" s="200" t="s">
        <v>136</v>
      </c>
      <c r="L245" s="45"/>
      <c r="M245" s="205" t="s">
        <v>19</v>
      </c>
      <c r="N245" s="206" t="s">
        <v>46</v>
      </c>
      <c r="O245" s="85"/>
      <c r="P245" s="207">
        <f>O245*H245</f>
        <v>0</v>
      </c>
      <c r="Q245" s="207">
        <v>0</v>
      </c>
      <c r="R245" s="207">
        <f>Q245*H245</f>
        <v>0</v>
      </c>
      <c r="S245" s="207">
        <v>2.2</v>
      </c>
      <c r="T245" s="208">
        <f>S245*H245</f>
        <v>6.996000000000001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09" t="s">
        <v>137</v>
      </c>
      <c r="AT245" s="209" t="s">
        <v>132</v>
      </c>
      <c r="AU245" s="209" t="s">
        <v>82</v>
      </c>
      <c r="AY245" s="18" t="s">
        <v>130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8" t="s">
        <v>80</v>
      </c>
      <c r="BK245" s="210">
        <f>ROUND(I245*H245,2)</f>
        <v>0</v>
      </c>
      <c r="BL245" s="18" t="s">
        <v>137</v>
      </c>
      <c r="BM245" s="209" t="s">
        <v>421</v>
      </c>
    </row>
    <row r="246" spans="1:47" s="2" customFormat="1" ht="12">
      <c r="A246" s="39"/>
      <c r="B246" s="40"/>
      <c r="C246" s="41"/>
      <c r="D246" s="211" t="s">
        <v>139</v>
      </c>
      <c r="E246" s="41"/>
      <c r="F246" s="212" t="s">
        <v>422</v>
      </c>
      <c r="G246" s="41"/>
      <c r="H246" s="41"/>
      <c r="I246" s="213"/>
      <c r="J246" s="41"/>
      <c r="K246" s="41"/>
      <c r="L246" s="45"/>
      <c r="M246" s="214"/>
      <c r="N246" s="215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139</v>
      </c>
      <c r="AU246" s="18" t="s">
        <v>82</v>
      </c>
    </row>
    <row r="247" spans="1:51" s="13" customFormat="1" ht="12">
      <c r="A247" s="13"/>
      <c r="B247" s="216"/>
      <c r="C247" s="217"/>
      <c r="D247" s="218" t="s">
        <v>141</v>
      </c>
      <c r="E247" s="219" t="s">
        <v>19</v>
      </c>
      <c r="F247" s="220" t="s">
        <v>321</v>
      </c>
      <c r="G247" s="217"/>
      <c r="H247" s="221">
        <v>3.18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7" t="s">
        <v>141</v>
      </c>
      <c r="AU247" s="227" t="s">
        <v>82</v>
      </c>
      <c r="AV247" s="13" t="s">
        <v>82</v>
      </c>
      <c r="AW247" s="13" t="s">
        <v>36</v>
      </c>
      <c r="AX247" s="13" t="s">
        <v>80</v>
      </c>
      <c r="AY247" s="227" t="s">
        <v>130</v>
      </c>
    </row>
    <row r="248" spans="1:65" s="2" customFormat="1" ht="24.15" customHeight="1">
      <c r="A248" s="39"/>
      <c r="B248" s="40"/>
      <c r="C248" s="198" t="s">
        <v>423</v>
      </c>
      <c r="D248" s="198" t="s">
        <v>132</v>
      </c>
      <c r="E248" s="199" t="s">
        <v>424</v>
      </c>
      <c r="F248" s="200" t="s">
        <v>425</v>
      </c>
      <c r="G248" s="201" t="s">
        <v>202</v>
      </c>
      <c r="H248" s="202">
        <v>21.2</v>
      </c>
      <c r="I248" s="203"/>
      <c r="J248" s="204">
        <f>ROUND(I248*H248,2)</f>
        <v>0</v>
      </c>
      <c r="K248" s="200" t="s">
        <v>136</v>
      </c>
      <c r="L248" s="45"/>
      <c r="M248" s="205" t="s">
        <v>19</v>
      </c>
      <c r="N248" s="206" t="s">
        <v>46</v>
      </c>
      <c r="O248" s="85"/>
      <c r="P248" s="207">
        <f>O248*H248</f>
        <v>0</v>
      </c>
      <c r="Q248" s="207">
        <v>0</v>
      </c>
      <c r="R248" s="207">
        <f>Q248*H248</f>
        <v>0</v>
      </c>
      <c r="S248" s="207">
        <v>0.035</v>
      </c>
      <c r="T248" s="208">
        <f>S248*H248</f>
        <v>0.742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9" t="s">
        <v>137</v>
      </c>
      <c r="AT248" s="209" t="s">
        <v>132</v>
      </c>
      <c r="AU248" s="209" t="s">
        <v>82</v>
      </c>
      <c r="AY248" s="18" t="s">
        <v>130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8" t="s">
        <v>80</v>
      </c>
      <c r="BK248" s="210">
        <f>ROUND(I248*H248,2)</f>
        <v>0</v>
      </c>
      <c r="BL248" s="18" t="s">
        <v>137</v>
      </c>
      <c r="BM248" s="209" t="s">
        <v>426</v>
      </c>
    </row>
    <row r="249" spans="1:47" s="2" customFormat="1" ht="12">
      <c r="A249" s="39"/>
      <c r="B249" s="40"/>
      <c r="C249" s="41"/>
      <c r="D249" s="211" t="s">
        <v>139</v>
      </c>
      <c r="E249" s="41"/>
      <c r="F249" s="212" t="s">
        <v>427</v>
      </c>
      <c r="G249" s="41"/>
      <c r="H249" s="41"/>
      <c r="I249" s="213"/>
      <c r="J249" s="41"/>
      <c r="K249" s="41"/>
      <c r="L249" s="45"/>
      <c r="M249" s="214"/>
      <c r="N249" s="21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139</v>
      </c>
      <c r="AU249" s="18" t="s">
        <v>82</v>
      </c>
    </row>
    <row r="250" spans="1:65" s="2" customFormat="1" ht="24.15" customHeight="1">
      <c r="A250" s="39"/>
      <c r="B250" s="40"/>
      <c r="C250" s="198" t="s">
        <v>428</v>
      </c>
      <c r="D250" s="198" t="s">
        <v>132</v>
      </c>
      <c r="E250" s="199" t="s">
        <v>429</v>
      </c>
      <c r="F250" s="200" t="s">
        <v>430</v>
      </c>
      <c r="G250" s="201" t="s">
        <v>202</v>
      </c>
      <c r="H250" s="202">
        <v>1.2</v>
      </c>
      <c r="I250" s="203"/>
      <c r="J250" s="204">
        <f>ROUND(I250*H250,2)</f>
        <v>0</v>
      </c>
      <c r="K250" s="200" t="s">
        <v>136</v>
      </c>
      <c r="L250" s="45"/>
      <c r="M250" s="205" t="s">
        <v>19</v>
      </c>
      <c r="N250" s="206" t="s">
        <v>46</v>
      </c>
      <c r="O250" s="85"/>
      <c r="P250" s="207">
        <f>O250*H250</f>
        <v>0</v>
      </c>
      <c r="Q250" s="207">
        <v>0</v>
      </c>
      <c r="R250" s="207">
        <f>Q250*H250</f>
        <v>0</v>
      </c>
      <c r="S250" s="207">
        <v>0.055</v>
      </c>
      <c r="T250" s="208">
        <f>S250*H250</f>
        <v>0.066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09" t="s">
        <v>137</v>
      </c>
      <c r="AT250" s="209" t="s">
        <v>132</v>
      </c>
      <c r="AU250" s="209" t="s">
        <v>82</v>
      </c>
      <c r="AY250" s="18" t="s">
        <v>130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8" t="s">
        <v>80</v>
      </c>
      <c r="BK250" s="210">
        <f>ROUND(I250*H250,2)</f>
        <v>0</v>
      </c>
      <c r="BL250" s="18" t="s">
        <v>137</v>
      </c>
      <c r="BM250" s="209" t="s">
        <v>431</v>
      </c>
    </row>
    <row r="251" spans="1:47" s="2" customFormat="1" ht="12">
      <c r="A251" s="39"/>
      <c r="B251" s="40"/>
      <c r="C251" s="41"/>
      <c r="D251" s="211" t="s">
        <v>139</v>
      </c>
      <c r="E251" s="41"/>
      <c r="F251" s="212" t="s">
        <v>432</v>
      </c>
      <c r="G251" s="41"/>
      <c r="H251" s="41"/>
      <c r="I251" s="213"/>
      <c r="J251" s="41"/>
      <c r="K251" s="41"/>
      <c r="L251" s="45"/>
      <c r="M251" s="214"/>
      <c r="N251" s="215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139</v>
      </c>
      <c r="AU251" s="18" t="s">
        <v>82</v>
      </c>
    </row>
    <row r="252" spans="1:51" s="13" customFormat="1" ht="12">
      <c r="A252" s="13"/>
      <c r="B252" s="216"/>
      <c r="C252" s="217"/>
      <c r="D252" s="218" t="s">
        <v>141</v>
      </c>
      <c r="E252" s="219" t="s">
        <v>19</v>
      </c>
      <c r="F252" s="220" t="s">
        <v>433</v>
      </c>
      <c r="G252" s="217"/>
      <c r="H252" s="221">
        <v>1.2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7" t="s">
        <v>141</v>
      </c>
      <c r="AU252" s="227" t="s">
        <v>82</v>
      </c>
      <c r="AV252" s="13" t="s">
        <v>82</v>
      </c>
      <c r="AW252" s="13" t="s">
        <v>36</v>
      </c>
      <c r="AX252" s="13" t="s">
        <v>80</v>
      </c>
      <c r="AY252" s="227" t="s">
        <v>130</v>
      </c>
    </row>
    <row r="253" spans="1:65" s="2" customFormat="1" ht="24.15" customHeight="1">
      <c r="A253" s="39"/>
      <c r="B253" s="40"/>
      <c r="C253" s="198" t="s">
        <v>434</v>
      </c>
      <c r="D253" s="198" t="s">
        <v>132</v>
      </c>
      <c r="E253" s="199" t="s">
        <v>435</v>
      </c>
      <c r="F253" s="200" t="s">
        <v>436</v>
      </c>
      <c r="G253" s="201" t="s">
        <v>202</v>
      </c>
      <c r="H253" s="202">
        <v>1.8</v>
      </c>
      <c r="I253" s="203"/>
      <c r="J253" s="204">
        <f>ROUND(I253*H253,2)</f>
        <v>0</v>
      </c>
      <c r="K253" s="200" t="s">
        <v>136</v>
      </c>
      <c r="L253" s="45"/>
      <c r="M253" s="205" t="s">
        <v>19</v>
      </c>
      <c r="N253" s="206" t="s">
        <v>46</v>
      </c>
      <c r="O253" s="85"/>
      <c r="P253" s="207">
        <f>O253*H253</f>
        <v>0</v>
      </c>
      <c r="Q253" s="207">
        <v>0</v>
      </c>
      <c r="R253" s="207">
        <f>Q253*H253</f>
        <v>0</v>
      </c>
      <c r="S253" s="207">
        <v>0.076</v>
      </c>
      <c r="T253" s="208">
        <f>S253*H253</f>
        <v>0.1368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137</v>
      </c>
      <c r="AT253" s="209" t="s">
        <v>132</v>
      </c>
      <c r="AU253" s="209" t="s">
        <v>82</v>
      </c>
      <c r="AY253" s="18" t="s">
        <v>130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80</v>
      </c>
      <c r="BK253" s="210">
        <f>ROUND(I253*H253,2)</f>
        <v>0</v>
      </c>
      <c r="BL253" s="18" t="s">
        <v>137</v>
      </c>
      <c r="BM253" s="209" t="s">
        <v>437</v>
      </c>
    </row>
    <row r="254" spans="1:47" s="2" customFormat="1" ht="12">
      <c r="A254" s="39"/>
      <c r="B254" s="40"/>
      <c r="C254" s="41"/>
      <c r="D254" s="211" t="s">
        <v>139</v>
      </c>
      <c r="E254" s="41"/>
      <c r="F254" s="212" t="s">
        <v>438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139</v>
      </c>
      <c r="AU254" s="18" t="s">
        <v>82</v>
      </c>
    </row>
    <row r="255" spans="1:51" s="13" customFormat="1" ht="12">
      <c r="A255" s="13"/>
      <c r="B255" s="216"/>
      <c r="C255" s="217"/>
      <c r="D255" s="218" t="s">
        <v>141</v>
      </c>
      <c r="E255" s="219" t="s">
        <v>19</v>
      </c>
      <c r="F255" s="220" t="s">
        <v>439</v>
      </c>
      <c r="G255" s="217"/>
      <c r="H255" s="221">
        <v>1.8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7" t="s">
        <v>141</v>
      </c>
      <c r="AU255" s="227" t="s">
        <v>82</v>
      </c>
      <c r="AV255" s="13" t="s">
        <v>82</v>
      </c>
      <c r="AW255" s="13" t="s">
        <v>36</v>
      </c>
      <c r="AX255" s="13" t="s">
        <v>80</v>
      </c>
      <c r="AY255" s="227" t="s">
        <v>130</v>
      </c>
    </row>
    <row r="256" spans="1:65" s="2" customFormat="1" ht="24.15" customHeight="1">
      <c r="A256" s="39"/>
      <c r="B256" s="40"/>
      <c r="C256" s="198" t="s">
        <v>440</v>
      </c>
      <c r="D256" s="198" t="s">
        <v>132</v>
      </c>
      <c r="E256" s="199" t="s">
        <v>441</v>
      </c>
      <c r="F256" s="200" t="s">
        <v>442</v>
      </c>
      <c r="G256" s="201" t="s">
        <v>349</v>
      </c>
      <c r="H256" s="202">
        <v>2</v>
      </c>
      <c r="I256" s="203"/>
      <c r="J256" s="204">
        <f>ROUND(I256*H256,2)</f>
        <v>0</v>
      </c>
      <c r="K256" s="200" t="s">
        <v>136</v>
      </c>
      <c r="L256" s="45"/>
      <c r="M256" s="205" t="s">
        <v>19</v>
      </c>
      <c r="N256" s="206" t="s">
        <v>46</v>
      </c>
      <c r="O256" s="85"/>
      <c r="P256" s="207">
        <f>O256*H256</f>
        <v>0</v>
      </c>
      <c r="Q256" s="207">
        <v>0</v>
      </c>
      <c r="R256" s="207">
        <f>Q256*H256</f>
        <v>0</v>
      </c>
      <c r="S256" s="207">
        <v>0.124</v>
      </c>
      <c r="T256" s="208">
        <f>S256*H256</f>
        <v>0.248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09" t="s">
        <v>137</v>
      </c>
      <c r="AT256" s="209" t="s">
        <v>132</v>
      </c>
      <c r="AU256" s="209" t="s">
        <v>82</v>
      </c>
      <c r="AY256" s="18" t="s">
        <v>130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8" t="s">
        <v>80</v>
      </c>
      <c r="BK256" s="210">
        <f>ROUND(I256*H256,2)</f>
        <v>0</v>
      </c>
      <c r="BL256" s="18" t="s">
        <v>137</v>
      </c>
      <c r="BM256" s="209" t="s">
        <v>443</v>
      </c>
    </row>
    <row r="257" spans="1:47" s="2" customFormat="1" ht="12">
      <c r="A257" s="39"/>
      <c r="B257" s="40"/>
      <c r="C257" s="41"/>
      <c r="D257" s="211" t="s">
        <v>139</v>
      </c>
      <c r="E257" s="41"/>
      <c r="F257" s="212" t="s">
        <v>444</v>
      </c>
      <c r="G257" s="41"/>
      <c r="H257" s="41"/>
      <c r="I257" s="213"/>
      <c r="J257" s="41"/>
      <c r="K257" s="41"/>
      <c r="L257" s="45"/>
      <c r="M257" s="214"/>
      <c r="N257" s="215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139</v>
      </c>
      <c r="AU257" s="18" t="s">
        <v>82</v>
      </c>
    </row>
    <row r="258" spans="1:47" s="2" customFormat="1" ht="12">
      <c r="A258" s="39"/>
      <c r="B258" s="40"/>
      <c r="C258" s="41"/>
      <c r="D258" s="218" t="s">
        <v>445</v>
      </c>
      <c r="E258" s="41"/>
      <c r="F258" s="249" t="s">
        <v>446</v>
      </c>
      <c r="G258" s="41"/>
      <c r="H258" s="41"/>
      <c r="I258" s="213"/>
      <c r="J258" s="41"/>
      <c r="K258" s="41"/>
      <c r="L258" s="45"/>
      <c r="M258" s="214"/>
      <c r="N258" s="21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445</v>
      </c>
      <c r="AU258" s="18" t="s">
        <v>82</v>
      </c>
    </row>
    <row r="259" spans="1:65" s="2" customFormat="1" ht="24.15" customHeight="1">
      <c r="A259" s="39"/>
      <c r="B259" s="40"/>
      <c r="C259" s="198" t="s">
        <v>447</v>
      </c>
      <c r="D259" s="198" t="s">
        <v>132</v>
      </c>
      <c r="E259" s="199" t="s">
        <v>448</v>
      </c>
      <c r="F259" s="200" t="s">
        <v>449</v>
      </c>
      <c r="G259" s="201" t="s">
        <v>349</v>
      </c>
      <c r="H259" s="202">
        <v>1</v>
      </c>
      <c r="I259" s="203"/>
      <c r="J259" s="204">
        <f>ROUND(I259*H259,2)</f>
        <v>0</v>
      </c>
      <c r="K259" s="200" t="s">
        <v>136</v>
      </c>
      <c r="L259" s="45"/>
      <c r="M259" s="205" t="s">
        <v>19</v>
      </c>
      <c r="N259" s="206" t="s">
        <v>46</v>
      </c>
      <c r="O259" s="85"/>
      <c r="P259" s="207">
        <f>O259*H259</f>
        <v>0</v>
      </c>
      <c r="Q259" s="207">
        <v>0</v>
      </c>
      <c r="R259" s="207">
        <f>Q259*H259</f>
        <v>0</v>
      </c>
      <c r="S259" s="207">
        <v>0.097</v>
      </c>
      <c r="T259" s="208">
        <f>S259*H259</f>
        <v>0.097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09" t="s">
        <v>137</v>
      </c>
      <c r="AT259" s="209" t="s">
        <v>132</v>
      </c>
      <c r="AU259" s="209" t="s">
        <v>82</v>
      </c>
      <c r="AY259" s="18" t="s">
        <v>130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8" t="s">
        <v>80</v>
      </c>
      <c r="BK259" s="210">
        <f>ROUND(I259*H259,2)</f>
        <v>0</v>
      </c>
      <c r="BL259" s="18" t="s">
        <v>137</v>
      </c>
      <c r="BM259" s="209" t="s">
        <v>450</v>
      </c>
    </row>
    <row r="260" spans="1:47" s="2" customFormat="1" ht="12">
      <c r="A260" s="39"/>
      <c r="B260" s="40"/>
      <c r="C260" s="41"/>
      <c r="D260" s="211" t="s">
        <v>139</v>
      </c>
      <c r="E260" s="41"/>
      <c r="F260" s="212" t="s">
        <v>451</v>
      </c>
      <c r="G260" s="41"/>
      <c r="H260" s="41"/>
      <c r="I260" s="213"/>
      <c r="J260" s="41"/>
      <c r="K260" s="41"/>
      <c r="L260" s="45"/>
      <c r="M260" s="214"/>
      <c r="N260" s="215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139</v>
      </c>
      <c r="AU260" s="18" t="s">
        <v>82</v>
      </c>
    </row>
    <row r="261" spans="1:51" s="13" customFormat="1" ht="12">
      <c r="A261" s="13"/>
      <c r="B261" s="216"/>
      <c r="C261" s="217"/>
      <c r="D261" s="218" t="s">
        <v>141</v>
      </c>
      <c r="E261" s="219" t="s">
        <v>19</v>
      </c>
      <c r="F261" s="220" t="s">
        <v>452</v>
      </c>
      <c r="G261" s="217"/>
      <c r="H261" s="221">
        <v>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7" t="s">
        <v>141</v>
      </c>
      <c r="AU261" s="227" t="s">
        <v>82</v>
      </c>
      <c r="AV261" s="13" t="s">
        <v>82</v>
      </c>
      <c r="AW261" s="13" t="s">
        <v>36</v>
      </c>
      <c r="AX261" s="13" t="s">
        <v>80</v>
      </c>
      <c r="AY261" s="227" t="s">
        <v>130</v>
      </c>
    </row>
    <row r="262" spans="1:65" s="2" customFormat="1" ht="24.15" customHeight="1">
      <c r="A262" s="39"/>
      <c r="B262" s="40"/>
      <c r="C262" s="198" t="s">
        <v>453</v>
      </c>
      <c r="D262" s="198" t="s">
        <v>132</v>
      </c>
      <c r="E262" s="199" t="s">
        <v>454</v>
      </c>
      <c r="F262" s="200" t="s">
        <v>455</v>
      </c>
      <c r="G262" s="201" t="s">
        <v>456</v>
      </c>
      <c r="H262" s="202">
        <v>8.8</v>
      </c>
      <c r="I262" s="203"/>
      <c r="J262" s="204">
        <f>ROUND(I262*H262,2)</f>
        <v>0</v>
      </c>
      <c r="K262" s="200" t="s">
        <v>136</v>
      </c>
      <c r="L262" s="45"/>
      <c r="M262" s="205" t="s">
        <v>19</v>
      </c>
      <c r="N262" s="206" t="s">
        <v>46</v>
      </c>
      <c r="O262" s="85"/>
      <c r="P262" s="207">
        <f>O262*H262</f>
        <v>0</v>
      </c>
      <c r="Q262" s="207">
        <v>0</v>
      </c>
      <c r="R262" s="207">
        <f>Q262*H262</f>
        <v>0</v>
      </c>
      <c r="S262" s="207">
        <v>0.007</v>
      </c>
      <c r="T262" s="208">
        <f>S262*H262</f>
        <v>0.06160000000000001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9" t="s">
        <v>137</v>
      </c>
      <c r="AT262" s="209" t="s">
        <v>132</v>
      </c>
      <c r="AU262" s="209" t="s">
        <v>82</v>
      </c>
      <c r="AY262" s="18" t="s">
        <v>130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8" t="s">
        <v>80</v>
      </c>
      <c r="BK262" s="210">
        <f>ROUND(I262*H262,2)</f>
        <v>0</v>
      </c>
      <c r="BL262" s="18" t="s">
        <v>137</v>
      </c>
      <c r="BM262" s="209" t="s">
        <v>457</v>
      </c>
    </row>
    <row r="263" spans="1:47" s="2" customFormat="1" ht="12">
      <c r="A263" s="39"/>
      <c r="B263" s="40"/>
      <c r="C263" s="41"/>
      <c r="D263" s="211" t="s">
        <v>139</v>
      </c>
      <c r="E263" s="41"/>
      <c r="F263" s="212" t="s">
        <v>458</v>
      </c>
      <c r="G263" s="41"/>
      <c r="H263" s="41"/>
      <c r="I263" s="213"/>
      <c r="J263" s="41"/>
      <c r="K263" s="41"/>
      <c r="L263" s="45"/>
      <c r="M263" s="214"/>
      <c r="N263" s="21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139</v>
      </c>
      <c r="AU263" s="18" t="s">
        <v>82</v>
      </c>
    </row>
    <row r="264" spans="1:51" s="13" customFormat="1" ht="12">
      <c r="A264" s="13"/>
      <c r="B264" s="216"/>
      <c r="C264" s="217"/>
      <c r="D264" s="218" t="s">
        <v>141</v>
      </c>
      <c r="E264" s="219" t="s">
        <v>19</v>
      </c>
      <c r="F264" s="220" t="s">
        <v>459</v>
      </c>
      <c r="G264" s="217"/>
      <c r="H264" s="221">
        <v>8.8</v>
      </c>
      <c r="I264" s="222"/>
      <c r="J264" s="217"/>
      <c r="K264" s="217"/>
      <c r="L264" s="223"/>
      <c r="M264" s="224"/>
      <c r="N264" s="225"/>
      <c r="O264" s="225"/>
      <c r="P264" s="225"/>
      <c r="Q264" s="225"/>
      <c r="R264" s="225"/>
      <c r="S264" s="225"/>
      <c r="T264" s="22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7" t="s">
        <v>141</v>
      </c>
      <c r="AU264" s="227" t="s">
        <v>82</v>
      </c>
      <c r="AV264" s="13" t="s">
        <v>82</v>
      </c>
      <c r="AW264" s="13" t="s">
        <v>36</v>
      </c>
      <c r="AX264" s="13" t="s">
        <v>80</v>
      </c>
      <c r="AY264" s="227" t="s">
        <v>130</v>
      </c>
    </row>
    <row r="265" spans="1:65" s="2" customFormat="1" ht="24.15" customHeight="1">
      <c r="A265" s="39"/>
      <c r="B265" s="40"/>
      <c r="C265" s="198" t="s">
        <v>460</v>
      </c>
      <c r="D265" s="198" t="s">
        <v>132</v>
      </c>
      <c r="E265" s="199" t="s">
        <v>461</v>
      </c>
      <c r="F265" s="200" t="s">
        <v>462</v>
      </c>
      <c r="G265" s="201" t="s">
        <v>349</v>
      </c>
      <c r="H265" s="202">
        <v>10</v>
      </c>
      <c r="I265" s="203"/>
      <c r="J265" s="204">
        <f>ROUND(I265*H265,2)</f>
        <v>0</v>
      </c>
      <c r="K265" s="200" t="s">
        <v>136</v>
      </c>
      <c r="L265" s="45"/>
      <c r="M265" s="205" t="s">
        <v>19</v>
      </c>
      <c r="N265" s="206" t="s">
        <v>46</v>
      </c>
      <c r="O265" s="85"/>
      <c r="P265" s="207">
        <f>O265*H265</f>
        <v>0</v>
      </c>
      <c r="Q265" s="207">
        <v>0</v>
      </c>
      <c r="R265" s="207">
        <f>Q265*H265</f>
        <v>0</v>
      </c>
      <c r="S265" s="207">
        <v>0.001</v>
      </c>
      <c r="T265" s="208">
        <f>S265*H265</f>
        <v>0.01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09" t="s">
        <v>137</v>
      </c>
      <c r="AT265" s="209" t="s">
        <v>132</v>
      </c>
      <c r="AU265" s="209" t="s">
        <v>82</v>
      </c>
      <c r="AY265" s="18" t="s">
        <v>130</v>
      </c>
      <c r="BE265" s="210">
        <f>IF(N265="základní",J265,0)</f>
        <v>0</v>
      </c>
      <c r="BF265" s="210">
        <f>IF(N265="snížená",J265,0)</f>
        <v>0</v>
      </c>
      <c r="BG265" s="210">
        <f>IF(N265="zákl. přenesená",J265,0)</f>
        <v>0</v>
      </c>
      <c r="BH265" s="210">
        <f>IF(N265="sníž. přenesená",J265,0)</f>
        <v>0</v>
      </c>
      <c r="BI265" s="210">
        <f>IF(N265="nulová",J265,0)</f>
        <v>0</v>
      </c>
      <c r="BJ265" s="18" t="s">
        <v>80</v>
      </c>
      <c r="BK265" s="210">
        <f>ROUND(I265*H265,2)</f>
        <v>0</v>
      </c>
      <c r="BL265" s="18" t="s">
        <v>137</v>
      </c>
      <c r="BM265" s="209" t="s">
        <v>463</v>
      </c>
    </row>
    <row r="266" spans="1:47" s="2" customFormat="1" ht="12">
      <c r="A266" s="39"/>
      <c r="B266" s="40"/>
      <c r="C266" s="41"/>
      <c r="D266" s="211" t="s">
        <v>139</v>
      </c>
      <c r="E266" s="41"/>
      <c r="F266" s="212" t="s">
        <v>464</v>
      </c>
      <c r="G266" s="41"/>
      <c r="H266" s="41"/>
      <c r="I266" s="213"/>
      <c r="J266" s="41"/>
      <c r="K266" s="41"/>
      <c r="L266" s="45"/>
      <c r="M266" s="214"/>
      <c r="N266" s="215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139</v>
      </c>
      <c r="AU266" s="18" t="s">
        <v>82</v>
      </c>
    </row>
    <row r="267" spans="1:51" s="13" customFormat="1" ht="12">
      <c r="A267" s="13"/>
      <c r="B267" s="216"/>
      <c r="C267" s="217"/>
      <c r="D267" s="218" t="s">
        <v>141</v>
      </c>
      <c r="E267" s="219" t="s">
        <v>19</v>
      </c>
      <c r="F267" s="220" t="s">
        <v>465</v>
      </c>
      <c r="G267" s="217"/>
      <c r="H267" s="221">
        <v>10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7" t="s">
        <v>141</v>
      </c>
      <c r="AU267" s="227" t="s">
        <v>82</v>
      </c>
      <c r="AV267" s="13" t="s">
        <v>82</v>
      </c>
      <c r="AW267" s="13" t="s">
        <v>36</v>
      </c>
      <c r="AX267" s="13" t="s">
        <v>80</v>
      </c>
      <c r="AY267" s="227" t="s">
        <v>130</v>
      </c>
    </row>
    <row r="268" spans="1:65" s="2" customFormat="1" ht="21.75" customHeight="1">
      <c r="A268" s="39"/>
      <c r="B268" s="40"/>
      <c r="C268" s="198" t="s">
        <v>466</v>
      </c>
      <c r="D268" s="198" t="s">
        <v>132</v>
      </c>
      <c r="E268" s="199" t="s">
        <v>467</v>
      </c>
      <c r="F268" s="200" t="s">
        <v>468</v>
      </c>
      <c r="G268" s="201" t="s">
        <v>456</v>
      </c>
      <c r="H268" s="202">
        <v>30</v>
      </c>
      <c r="I268" s="203"/>
      <c r="J268" s="204">
        <f>ROUND(I268*H268,2)</f>
        <v>0</v>
      </c>
      <c r="K268" s="200" t="s">
        <v>136</v>
      </c>
      <c r="L268" s="45"/>
      <c r="M268" s="205" t="s">
        <v>19</v>
      </c>
      <c r="N268" s="206" t="s">
        <v>46</v>
      </c>
      <c r="O268" s="85"/>
      <c r="P268" s="207">
        <f>O268*H268</f>
        <v>0</v>
      </c>
      <c r="Q268" s="207">
        <v>0</v>
      </c>
      <c r="R268" s="207">
        <f>Q268*H268</f>
        <v>0</v>
      </c>
      <c r="S268" s="207">
        <v>0.002</v>
      </c>
      <c r="T268" s="208">
        <f>S268*H268</f>
        <v>0.06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09" t="s">
        <v>137</v>
      </c>
      <c r="AT268" s="209" t="s">
        <v>132</v>
      </c>
      <c r="AU268" s="209" t="s">
        <v>82</v>
      </c>
      <c r="AY268" s="18" t="s">
        <v>130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8" t="s">
        <v>80</v>
      </c>
      <c r="BK268" s="210">
        <f>ROUND(I268*H268,2)</f>
        <v>0</v>
      </c>
      <c r="BL268" s="18" t="s">
        <v>137</v>
      </c>
      <c r="BM268" s="209" t="s">
        <v>469</v>
      </c>
    </row>
    <row r="269" spans="1:47" s="2" customFormat="1" ht="12">
      <c r="A269" s="39"/>
      <c r="B269" s="40"/>
      <c r="C269" s="41"/>
      <c r="D269" s="211" t="s">
        <v>139</v>
      </c>
      <c r="E269" s="41"/>
      <c r="F269" s="212" t="s">
        <v>470</v>
      </c>
      <c r="G269" s="41"/>
      <c r="H269" s="41"/>
      <c r="I269" s="213"/>
      <c r="J269" s="41"/>
      <c r="K269" s="41"/>
      <c r="L269" s="45"/>
      <c r="M269" s="214"/>
      <c r="N269" s="21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139</v>
      </c>
      <c r="AU269" s="18" t="s">
        <v>82</v>
      </c>
    </row>
    <row r="270" spans="1:51" s="13" customFormat="1" ht="12">
      <c r="A270" s="13"/>
      <c r="B270" s="216"/>
      <c r="C270" s="217"/>
      <c r="D270" s="218" t="s">
        <v>141</v>
      </c>
      <c r="E270" s="219" t="s">
        <v>19</v>
      </c>
      <c r="F270" s="220" t="s">
        <v>471</v>
      </c>
      <c r="G270" s="217"/>
      <c r="H270" s="221">
        <v>30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7" t="s">
        <v>141</v>
      </c>
      <c r="AU270" s="227" t="s">
        <v>82</v>
      </c>
      <c r="AV270" s="13" t="s">
        <v>82</v>
      </c>
      <c r="AW270" s="13" t="s">
        <v>36</v>
      </c>
      <c r="AX270" s="13" t="s">
        <v>80</v>
      </c>
      <c r="AY270" s="227" t="s">
        <v>130</v>
      </c>
    </row>
    <row r="271" spans="1:65" s="2" customFormat="1" ht="21.75" customHeight="1">
      <c r="A271" s="39"/>
      <c r="B271" s="40"/>
      <c r="C271" s="198" t="s">
        <v>472</v>
      </c>
      <c r="D271" s="198" t="s">
        <v>132</v>
      </c>
      <c r="E271" s="199" t="s">
        <v>473</v>
      </c>
      <c r="F271" s="200" t="s">
        <v>474</v>
      </c>
      <c r="G271" s="201" t="s">
        <v>456</v>
      </c>
      <c r="H271" s="202">
        <v>28</v>
      </c>
      <c r="I271" s="203"/>
      <c r="J271" s="204">
        <f>ROUND(I271*H271,2)</f>
        <v>0</v>
      </c>
      <c r="K271" s="200" t="s">
        <v>136</v>
      </c>
      <c r="L271" s="45"/>
      <c r="M271" s="205" t="s">
        <v>19</v>
      </c>
      <c r="N271" s="206" t="s">
        <v>46</v>
      </c>
      <c r="O271" s="85"/>
      <c r="P271" s="207">
        <f>O271*H271</f>
        <v>0</v>
      </c>
      <c r="Q271" s="207">
        <v>0</v>
      </c>
      <c r="R271" s="207">
        <f>Q271*H271</f>
        <v>0</v>
      </c>
      <c r="S271" s="207">
        <v>0.004</v>
      </c>
      <c r="T271" s="208">
        <f>S271*H271</f>
        <v>0.112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09" t="s">
        <v>137</v>
      </c>
      <c r="AT271" s="209" t="s">
        <v>132</v>
      </c>
      <c r="AU271" s="209" t="s">
        <v>82</v>
      </c>
      <c r="AY271" s="18" t="s">
        <v>130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8" t="s">
        <v>80</v>
      </c>
      <c r="BK271" s="210">
        <f>ROUND(I271*H271,2)</f>
        <v>0</v>
      </c>
      <c r="BL271" s="18" t="s">
        <v>137</v>
      </c>
      <c r="BM271" s="209" t="s">
        <v>475</v>
      </c>
    </row>
    <row r="272" spans="1:47" s="2" customFormat="1" ht="12">
      <c r="A272" s="39"/>
      <c r="B272" s="40"/>
      <c r="C272" s="41"/>
      <c r="D272" s="211" t="s">
        <v>139</v>
      </c>
      <c r="E272" s="41"/>
      <c r="F272" s="212" t="s">
        <v>476</v>
      </c>
      <c r="G272" s="41"/>
      <c r="H272" s="41"/>
      <c r="I272" s="213"/>
      <c r="J272" s="41"/>
      <c r="K272" s="41"/>
      <c r="L272" s="45"/>
      <c r="M272" s="214"/>
      <c r="N272" s="21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139</v>
      </c>
      <c r="AU272" s="18" t="s">
        <v>82</v>
      </c>
    </row>
    <row r="273" spans="1:51" s="13" customFormat="1" ht="12">
      <c r="A273" s="13"/>
      <c r="B273" s="216"/>
      <c r="C273" s="217"/>
      <c r="D273" s="218" t="s">
        <v>141</v>
      </c>
      <c r="E273" s="219" t="s">
        <v>19</v>
      </c>
      <c r="F273" s="220" t="s">
        <v>477</v>
      </c>
      <c r="G273" s="217"/>
      <c r="H273" s="221">
        <v>28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7" t="s">
        <v>141</v>
      </c>
      <c r="AU273" s="227" t="s">
        <v>82</v>
      </c>
      <c r="AV273" s="13" t="s">
        <v>82</v>
      </c>
      <c r="AW273" s="13" t="s">
        <v>36</v>
      </c>
      <c r="AX273" s="13" t="s">
        <v>80</v>
      </c>
      <c r="AY273" s="227" t="s">
        <v>130</v>
      </c>
    </row>
    <row r="274" spans="1:65" s="2" customFormat="1" ht="21.75" customHeight="1">
      <c r="A274" s="39"/>
      <c r="B274" s="40"/>
      <c r="C274" s="198" t="s">
        <v>478</v>
      </c>
      <c r="D274" s="198" t="s">
        <v>132</v>
      </c>
      <c r="E274" s="199" t="s">
        <v>479</v>
      </c>
      <c r="F274" s="200" t="s">
        <v>480</v>
      </c>
      <c r="G274" s="201" t="s">
        <v>456</v>
      </c>
      <c r="H274" s="202">
        <v>10</v>
      </c>
      <c r="I274" s="203"/>
      <c r="J274" s="204">
        <f>ROUND(I274*H274,2)</f>
        <v>0</v>
      </c>
      <c r="K274" s="200" t="s">
        <v>136</v>
      </c>
      <c r="L274" s="45"/>
      <c r="M274" s="205" t="s">
        <v>19</v>
      </c>
      <c r="N274" s="206" t="s">
        <v>46</v>
      </c>
      <c r="O274" s="85"/>
      <c r="P274" s="207">
        <f>O274*H274</f>
        <v>0</v>
      </c>
      <c r="Q274" s="207">
        <v>0</v>
      </c>
      <c r="R274" s="207">
        <f>Q274*H274</f>
        <v>0</v>
      </c>
      <c r="S274" s="207">
        <v>0.025</v>
      </c>
      <c r="T274" s="208">
        <f>S274*H274</f>
        <v>0.25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09" t="s">
        <v>137</v>
      </c>
      <c r="AT274" s="209" t="s">
        <v>132</v>
      </c>
      <c r="AU274" s="209" t="s">
        <v>82</v>
      </c>
      <c r="AY274" s="18" t="s">
        <v>130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8" t="s">
        <v>80</v>
      </c>
      <c r="BK274" s="210">
        <f>ROUND(I274*H274,2)</f>
        <v>0</v>
      </c>
      <c r="BL274" s="18" t="s">
        <v>137</v>
      </c>
      <c r="BM274" s="209" t="s">
        <v>481</v>
      </c>
    </row>
    <row r="275" spans="1:47" s="2" customFormat="1" ht="12">
      <c r="A275" s="39"/>
      <c r="B275" s="40"/>
      <c r="C275" s="41"/>
      <c r="D275" s="211" t="s">
        <v>139</v>
      </c>
      <c r="E275" s="41"/>
      <c r="F275" s="212" t="s">
        <v>482</v>
      </c>
      <c r="G275" s="41"/>
      <c r="H275" s="41"/>
      <c r="I275" s="213"/>
      <c r="J275" s="41"/>
      <c r="K275" s="41"/>
      <c r="L275" s="45"/>
      <c r="M275" s="214"/>
      <c r="N275" s="21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139</v>
      </c>
      <c r="AU275" s="18" t="s">
        <v>82</v>
      </c>
    </row>
    <row r="276" spans="1:51" s="13" customFormat="1" ht="12">
      <c r="A276" s="13"/>
      <c r="B276" s="216"/>
      <c r="C276" s="217"/>
      <c r="D276" s="218" t="s">
        <v>141</v>
      </c>
      <c r="E276" s="219" t="s">
        <v>19</v>
      </c>
      <c r="F276" s="220" t="s">
        <v>483</v>
      </c>
      <c r="G276" s="217"/>
      <c r="H276" s="221">
        <v>10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7" t="s">
        <v>141</v>
      </c>
      <c r="AU276" s="227" t="s">
        <v>82</v>
      </c>
      <c r="AV276" s="13" t="s">
        <v>82</v>
      </c>
      <c r="AW276" s="13" t="s">
        <v>36</v>
      </c>
      <c r="AX276" s="13" t="s">
        <v>80</v>
      </c>
      <c r="AY276" s="227" t="s">
        <v>130</v>
      </c>
    </row>
    <row r="277" spans="1:65" s="2" customFormat="1" ht="24.15" customHeight="1">
      <c r="A277" s="39"/>
      <c r="B277" s="40"/>
      <c r="C277" s="198" t="s">
        <v>484</v>
      </c>
      <c r="D277" s="198" t="s">
        <v>132</v>
      </c>
      <c r="E277" s="199" t="s">
        <v>485</v>
      </c>
      <c r="F277" s="200" t="s">
        <v>486</v>
      </c>
      <c r="G277" s="201" t="s">
        <v>456</v>
      </c>
      <c r="H277" s="202">
        <v>4.8</v>
      </c>
      <c r="I277" s="203"/>
      <c r="J277" s="204">
        <f>ROUND(I277*H277,2)</f>
        <v>0</v>
      </c>
      <c r="K277" s="200" t="s">
        <v>136</v>
      </c>
      <c r="L277" s="45"/>
      <c r="M277" s="205" t="s">
        <v>19</v>
      </c>
      <c r="N277" s="206" t="s">
        <v>46</v>
      </c>
      <c r="O277" s="85"/>
      <c r="P277" s="207">
        <f>O277*H277</f>
        <v>0</v>
      </c>
      <c r="Q277" s="207">
        <v>0</v>
      </c>
      <c r="R277" s="207">
        <f>Q277*H277</f>
        <v>0</v>
      </c>
      <c r="S277" s="207">
        <v>0.042</v>
      </c>
      <c r="T277" s="208">
        <f>S277*H277</f>
        <v>0.2016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09" t="s">
        <v>137</v>
      </c>
      <c r="AT277" s="209" t="s">
        <v>132</v>
      </c>
      <c r="AU277" s="209" t="s">
        <v>82</v>
      </c>
      <c r="AY277" s="18" t="s">
        <v>130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8" t="s">
        <v>80</v>
      </c>
      <c r="BK277" s="210">
        <f>ROUND(I277*H277,2)</f>
        <v>0</v>
      </c>
      <c r="BL277" s="18" t="s">
        <v>137</v>
      </c>
      <c r="BM277" s="209" t="s">
        <v>487</v>
      </c>
    </row>
    <row r="278" spans="1:47" s="2" customFormat="1" ht="12">
      <c r="A278" s="39"/>
      <c r="B278" s="40"/>
      <c r="C278" s="41"/>
      <c r="D278" s="211" t="s">
        <v>139</v>
      </c>
      <c r="E278" s="41"/>
      <c r="F278" s="212" t="s">
        <v>488</v>
      </c>
      <c r="G278" s="41"/>
      <c r="H278" s="41"/>
      <c r="I278" s="213"/>
      <c r="J278" s="41"/>
      <c r="K278" s="41"/>
      <c r="L278" s="45"/>
      <c r="M278" s="214"/>
      <c r="N278" s="215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139</v>
      </c>
      <c r="AU278" s="18" t="s">
        <v>82</v>
      </c>
    </row>
    <row r="279" spans="1:51" s="13" customFormat="1" ht="12">
      <c r="A279" s="13"/>
      <c r="B279" s="216"/>
      <c r="C279" s="217"/>
      <c r="D279" s="218" t="s">
        <v>141</v>
      </c>
      <c r="E279" s="219" t="s">
        <v>19</v>
      </c>
      <c r="F279" s="220" t="s">
        <v>489</v>
      </c>
      <c r="G279" s="217"/>
      <c r="H279" s="221">
        <v>4.8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7" t="s">
        <v>141</v>
      </c>
      <c r="AU279" s="227" t="s">
        <v>82</v>
      </c>
      <c r="AV279" s="13" t="s">
        <v>82</v>
      </c>
      <c r="AW279" s="13" t="s">
        <v>36</v>
      </c>
      <c r="AX279" s="13" t="s">
        <v>80</v>
      </c>
      <c r="AY279" s="227" t="s">
        <v>130</v>
      </c>
    </row>
    <row r="280" spans="1:65" s="2" customFormat="1" ht="24.15" customHeight="1">
      <c r="A280" s="39"/>
      <c r="B280" s="40"/>
      <c r="C280" s="198" t="s">
        <v>490</v>
      </c>
      <c r="D280" s="198" t="s">
        <v>132</v>
      </c>
      <c r="E280" s="199" t="s">
        <v>491</v>
      </c>
      <c r="F280" s="200" t="s">
        <v>492</v>
      </c>
      <c r="G280" s="201" t="s">
        <v>456</v>
      </c>
      <c r="H280" s="202">
        <v>3</v>
      </c>
      <c r="I280" s="203"/>
      <c r="J280" s="204">
        <f>ROUND(I280*H280,2)</f>
        <v>0</v>
      </c>
      <c r="K280" s="200" t="s">
        <v>136</v>
      </c>
      <c r="L280" s="45"/>
      <c r="M280" s="205" t="s">
        <v>19</v>
      </c>
      <c r="N280" s="206" t="s">
        <v>46</v>
      </c>
      <c r="O280" s="85"/>
      <c r="P280" s="207">
        <f>O280*H280</f>
        <v>0</v>
      </c>
      <c r="Q280" s="207">
        <v>0</v>
      </c>
      <c r="R280" s="207">
        <f>Q280*H280</f>
        <v>0</v>
      </c>
      <c r="S280" s="207">
        <v>0.066</v>
      </c>
      <c r="T280" s="208">
        <f>S280*H280</f>
        <v>0.198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09" t="s">
        <v>137</v>
      </c>
      <c r="AT280" s="209" t="s">
        <v>132</v>
      </c>
      <c r="AU280" s="209" t="s">
        <v>82</v>
      </c>
      <c r="AY280" s="18" t="s">
        <v>130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8" t="s">
        <v>80</v>
      </c>
      <c r="BK280" s="210">
        <f>ROUND(I280*H280,2)</f>
        <v>0</v>
      </c>
      <c r="BL280" s="18" t="s">
        <v>137</v>
      </c>
      <c r="BM280" s="209" t="s">
        <v>493</v>
      </c>
    </row>
    <row r="281" spans="1:47" s="2" customFormat="1" ht="12">
      <c r="A281" s="39"/>
      <c r="B281" s="40"/>
      <c r="C281" s="41"/>
      <c r="D281" s="211" t="s">
        <v>139</v>
      </c>
      <c r="E281" s="41"/>
      <c r="F281" s="212" t="s">
        <v>494</v>
      </c>
      <c r="G281" s="41"/>
      <c r="H281" s="41"/>
      <c r="I281" s="213"/>
      <c r="J281" s="41"/>
      <c r="K281" s="41"/>
      <c r="L281" s="45"/>
      <c r="M281" s="214"/>
      <c r="N281" s="21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139</v>
      </c>
      <c r="AU281" s="18" t="s">
        <v>82</v>
      </c>
    </row>
    <row r="282" spans="1:51" s="13" customFormat="1" ht="12">
      <c r="A282" s="13"/>
      <c r="B282" s="216"/>
      <c r="C282" s="217"/>
      <c r="D282" s="218" t="s">
        <v>141</v>
      </c>
      <c r="E282" s="219" t="s">
        <v>19</v>
      </c>
      <c r="F282" s="220" t="s">
        <v>495</v>
      </c>
      <c r="G282" s="217"/>
      <c r="H282" s="221">
        <v>3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7" t="s">
        <v>141</v>
      </c>
      <c r="AU282" s="227" t="s">
        <v>82</v>
      </c>
      <c r="AV282" s="13" t="s">
        <v>82</v>
      </c>
      <c r="AW282" s="13" t="s">
        <v>36</v>
      </c>
      <c r="AX282" s="13" t="s">
        <v>80</v>
      </c>
      <c r="AY282" s="227" t="s">
        <v>130</v>
      </c>
    </row>
    <row r="283" spans="1:65" s="2" customFormat="1" ht="24.15" customHeight="1">
      <c r="A283" s="39"/>
      <c r="B283" s="40"/>
      <c r="C283" s="198" t="s">
        <v>234</v>
      </c>
      <c r="D283" s="198" t="s">
        <v>132</v>
      </c>
      <c r="E283" s="199" t="s">
        <v>496</v>
      </c>
      <c r="F283" s="200" t="s">
        <v>497</v>
      </c>
      <c r="G283" s="201" t="s">
        <v>456</v>
      </c>
      <c r="H283" s="202">
        <v>6</v>
      </c>
      <c r="I283" s="203"/>
      <c r="J283" s="204">
        <f>ROUND(I283*H283,2)</f>
        <v>0</v>
      </c>
      <c r="K283" s="200" t="s">
        <v>136</v>
      </c>
      <c r="L283" s="45"/>
      <c r="M283" s="205" t="s">
        <v>19</v>
      </c>
      <c r="N283" s="206" t="s">
        <v>46</v>
      </c>
      <c r="O283" s="85"/>
      <c r="P283" s="207">
        <f>O283*H283</f>
        <v>0</v>
      </c>
      <c r="Q283" s="207">
        <v>0.01804</v>
      </c>
      <c r="R283" s="207">
        <f>Q283*H283</f>
        <v>0.10824</v>
      </c>
      <c r="S283" s="207">
        <v>0</v>
      </c>
      <c r="T283" s="20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09" t="s">
        <v>137</v>
      </c>
      <c r="AT283" s="209" t="s">
        <v>132</v>
      </c>
      <c r="AU283" s="209" t="s">
        <v>82</v>
      </c>
      <c r="AY283" s="18" t="s">
        <v>130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8" t="s">
        <v>80</v>
      </c>
      <c r="BK283" s="210">
        <f>ROUND(I283*H283,2)</f>
        <v>0</v>
      </c>
      <c r="BL283" s="18" t="s">
        <v>137</v>
      </c>
      <c r="BM283" s="209" t="s">
        <v>498</v>
      </c>
    </row>
    <row r="284" spans="1:47" s="2" customFormat="1" ht="12">
      <c r="A284" s="39"/>
      <c r="B284" s="40"/>
      <c r="C284" s="41"/>
      <c r="D284" s="211" t="s">
        <v>139</v>
      </c>
      <c r="E284" s="41"/>
      <c r="F284" s="212" t="s">
        <v>499</v>
      </c>
      <c r="G284" s="41"/>
      <c r="H284" s="41"/>
      <c r="I284" s="213"/>
      <c r="J284" s="41"/>
      <c r="K284" s="41"/>
      <c r="L284" s="45"/>
      <c r="M284" s="214"/>
      <c r="N284" s="215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139</v>
      </c>
      <c r="AU284" s="18" t="s">
        <v>82</v>
      </c>
    </row>
    <row r="285" spans="1:51" s="13" customFormat="1" ht="12">
      <c r="A285" s="13"/>
      <c r="B285" s="216"/>
      <c r="C285" s="217"/>
      <c r="D285" s="218" t="s">
        <v>141</v>
      </c>
      <c r="E285" s="219" t="s">
        <v>19</v>
      </c>
      <c r="F285" s="220" t="s">
        <v>500</v>
      </c>
      <c r="G285" s="217"/>
      <c r="H285" s="221">
        <v>6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7" t="s">
        <v>141</v>
      </c>
      <c r="AU285" s="227" t="s">
        <v>82</v>
      </c>
      <c r="AV285" s="13" t="s">
        <v>82</v>
      </c>
      <c r="AW285" s="13" t="s">
        <v>36</v>
      </c>
      <c r="AX285" s="13" t="s">
        <v>80</v>
      </c>
      <c r="AY285" s="227" t="s">
        <v>130</v>
      </c>
    </row>
    <row r="286" spans="1:65" s="2" customFormat="1" ht="24.15" customHeight="1">
      <c r="A286" s="39"/>
      <c r="B286" s="40"/>
      <c r="C286" s="198" t="s">
        <v>501</v>
      </c>
      <c r="D286" s="198" t="s">
        <v>132</v>
      </c>
      <c r="E286" s="199" t="s">
        <v>502</v>
      </c>
      <c r="F286" s="200" t="s">
        <v>503</v>
      </c>
      <c r="G286" s="201" t="s">
        <v>349</v>
      </c>
      <c r="H286" s="202">
        <v>1</v>
      </c>
      <c r="I286" s="203"/>
      <c r="J286" s="204">
        <f>ROUND(I286*H286,2)</f>
        <v>0</v>
      </c>
      <c r="K286" s="200" t="s">
        <v>136</v>
      </c>
      <c r="L286" s="45"/>
      <c r="M286" s="205" t="s">
        <v>19</v>
      </c>
      <c r="N286" s="206" t="s">
        <v>46</v>
      </c>
      <c r="O286" s="85"/>
      <c r="P286" s="207">
        <f>O286*H286</f>
        <v>0</v>
      </c>
      <c r="Q286" s="207">
        <v>0</v>
      </c>
      <c r="R286" s="207">
        <f>Q286*H286</f>
        <v>0</v>
      </c>
      <c r="S286" s="207">
        <v>0.045</v>
      </c>
      <c r="T286" s="208">
        <f>S286*H286</f>
        <v>0.045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09" t="s">
        <v>137</v>
      </c>
      <c r="AT286" s="209" t="s">
        <v>132</v>
      </c>
      <c r="AU286" s="209" t="s">
        <v>82</v>
      </c>
      <c r="AY286" s="18" t="s">
        <v>130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8" t="s">
        <v>80</v>
      </c>
      <c r="BK286" s="210">
        <f>ROUND(I286*H286,2)</f>
        <v>0</v>
      </c>
      <c r="BL286" s="18" t="s">
        <v>137</v>
      </c>
      <c r="BM286" s="209" t="s">
        <v>504</v>
      </c>
    </row>
    <row r="287" spans="1:47" s="2" customFormat="1" ht="12">
      <c r="A287" s="39"/>
      <c r="B287" s="40"/>
      <c r="C287" s="41"/>
      <c r="D287" s="211" t="s">
        <v>139</v>
      </c>
      <c r="E287" s="41"/>
      <c r="F287" s="212" t="s">
        <v>505</v>
      </c>
      <c r="G287" s="41"/>
      <c r="H287" s="41"/>
      <c r="I287" s="213"/>
      <c r="J287" s="41"/>
      <c r="K287" s="41"/>
      <c r="L287" s="45"/>
      <c r="M287" s="214"/>
      <c r="N287" s="21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139</v>
      </c>
      <c r="AU287" s="18" t="s">
        <v>82</v>
      </c>
    </row>
    <row r="288" spans="1:65" s="2" customFormat="1" ht="16.5" customHeight="1">
      <c r="A288" s="39"/>
      <c r="B288" s="40"/>
      <c r="C288" s="198" t="s">
        <v>314</v>
      </c>
      <c r="D288" s="198" t="s">
        <v>132</v>
      </c>
      <c r="E288" s="199" t="s">
        <v>506</v>
      </c>
      <c r="F288" s="200" t="s">
        <v>507</v>
      </c>
      <c r="G288" s="201" t="s">
        <v>349</v>
      </c>
      <c r="H288" s="202">
        <v>12</v>
      </c>
      <c r="I288" s="203"/>
      <c r="J288" s="204">
        <f>ROUND(I288*H288,2)</f>
        <v>0</v>
      </c>
      <c r="K288" s="200" t="s">
        <v>136</v>
      </c>
      <c r="L288" s="45"/>
      <c r="M288" s="205" t="s">
        <v>19</v>
      </c>
      <c r="N288" s="206" t="s">
        <v>46</v>
      </c>
      <c r="O288" s="85"/>
      <c r="P288" s="207">
        <f>O288*H288</f>
        <v>0</v>
      </c>
      <c r="Q288" s="207">
        <v>0</v>
      </c>
      <c r="R288" s="207">
        <f>Q288*H288</f>
        <v>0</v>
      </c>
      <c r="S288" s="207">
        <v>0.00086</v>
      </c>
      <c r="T288" s="208">
        <f>S288*H288</f>
        <v>0.01032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09" t="s">
        <v>137</v>
      </c>
      <c r="AT288" s="209" t="s">
        <v>132</v>
      </c>
      <c r="AU288" s="209" t="s">
        <v>82</v>
      </c>
      <c r="AY288" s="18" t="s">
        <v>130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8" t="s">
        <v>80</v>
      </c>
      <c r="BK288" s="210">
        <f>ROUND(I288*H288,2)</f>
        <v>0</v>
      </c>
      <c r="BL288" s="18" t="s">
        <v>137</v>
      </c>
      <c r="BM288" s="209" t="s">
        <v>508</v>
      </c>
    </row>
    <row r="289" spans="1:47" s="2" customFormat="1" ht="12">
      <c r="A289" s="39"/>
      <c r="B289" s="40"/>
      <c r="C289" s="41"/>
      <c r="D289" s="211" t="s">
        <v>139</v>
      </c>
      <c r="E289" s="41"/>
      <c r="F289" s="212" t="s">
        <v>509</v>
      </c>
      <c r="G289" s="41"/>
      <c r="H289" s="41"/>
      <c r="I289" s="213"/>
      <c r="J289" s="41"/>
      <c r="K289" s="41"/>
      <c r="L289" s="45"/>
      <c r="M289" s="214"/>
      <c r="N289" s="21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139</v>
      </c>
      <c r="AU289" s="18" t="s">
        <v>82</v>
      </c>
    </row>
    <row r="290" spans="1:51" s="13" customFormat="1" ht="12">
      <c r="A290" s="13"/>
      <c r="B290" s="216"/>
      <c r="C290" s="217"/>
      <c r="D290" s="218" t="s">
        <v>141</v>
      </c>
      <c r="E290" s="219" t="s">
        <v>19</v>
      </c>
      <c r="F290" s="220" t="s">
        <v>510</v>
      </c>
      <c r="G290" s="217"/>
      <c r="H290" s="221">
        <v>12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7" t="s">
        <v>141</v>
      </c>
      <c r="AU290" s="227" t="s">
        <v>82</v>
      </c>
      <c r="AV290" s="13" t="s">
        <v>82</v>
      </c>
      <c r="AW290" s="13" t="s">
        <v>36</v>
      </c>
      <c r="AX290" s="13" t="s">
        <v>80</v>
      </c>
      <c r="AY290" s="227" t="s">
        <v>130</v>
      </c>
    </row>
    <row r="291" spans="1:65" s="2" customFormat="1" ht="24.15" customHeight="1">
      <c r="A291" s="39"/>
      <c r="B291" s="40"/>
      <c r="C291" s="198" t="s">
        <v>344</v>
      </c>
      <c r="D291" s="198" t="s">
        <v>132</v>
      </c>
      <c r="E291" s="199" t="s">
        <v>511</v>
      </c>
      <c r="F291" s="200" t="s">
        <v>512</v>
      </c>
      <c r="G291" s="201" t="s">
        <v>456</v>
      </c>
      <c r="H291" s="202">
        <v>0.8</v>
      </c>
      <c r="I291" s="203"/>
      <c r="J291" s="204">
        <f>ROUND(I291*H291,2)</f>
        <v>0</v>
      </c>
      <c r="K291" s="200" t="s">
        <v>136</v>
      </c>
      <c r="L291" s="45"/>
      <c r="M291" s="205" t="s">
        <v>19</v>
      </c>
      <c r="N291" s="206" t="s">
        <v>46</v>
      </c>
      <c r="O291" s="85"/>
      <c r="P291" s="207">
        <f>O291*H291</f>
        <v>0</v>
      </c>
      <c r="Q291" s="207">
        <v>0.00076</v>
      </c>
      <c r="R291" s="207">
        <f>Q291*H291</f>
        <v>0.000608</v>
      </c>
      <c r="S291" s="207">
        <v>0.0021</v>
      </c>
      <c r="T291" s="208">
        <f>S291*H291</f>
        <v>0.00168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09" t="s">
        <v>137</v>
      </c>
      <c r="AT291" s="209" t="s">
        <v>132</v>
      </c>
      <c r="AU291" s="209" t="s">
        <v>82</v>
      </c>
      <c r="AY291" s="18" t="s">
        <v>130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8" t="s">
        <v>80</v>
      </c>
      <c r="BK291" s="210">
        <f>ROUND(I291*H291,2)</f>
        <v>0</v>
      </c>
      <c r="BL291" s="18" t="s">
        <v>137</v>
      </c>
      <c r="BM291" s="209" t="s">
        <v>513</v>
      </c>
    </row>
    <row r="292" spans="1:47" s="2" customFormat="1" ht="12">
      <c r="A292" s="39"/>
      <c r="B292" s="40"/>
      <c r="C292" s="41"/>
      <c r="D292" s="211" t="s">
        <v>139</v>
      </c>
      <c r="E292" s="41"/>
      <c r="F292" s="212" t="s">
        <v>514</v>
      </c>
      <c r="G292" s="41"/>
      <c r="H292" s="41"/>
      <c r="I292" s="213"/>
      <c r="J292" s="41"/>
      <c r="K292" s="41"/>
      <c r="L292" s="45"/>
      <c r="M292" s="214"/>
      <c r="N292" s="215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139</v>
      </c>
      <c r="AU292" s="18" t="s">
        <v>82</v>
      </c>
    </row>
    <row r="293" spans="1:51" s="13" customFormat="1" ht="12">
      <c r="A293" s="13"/>
      <c r="B293" s="216"/>
      <c r="C293" s="217"/>
      <c r="D293" s="218" t="s">
        <v>141</v>
      </c>
      <c r="E293" s="219" t="s">
        <v>19</v>
      </c>
      <c r="F293" s="220" t="s">
        <v>515</v>
      </c>
      <c r="G293" s="217"/>
      <c r="H293" s="221">
        <v>0.8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7" t="s">
        <v>141</v>
      </c>
      <c r="AU293" s="227" t="s">
        <v>82</v>
      </c>
      <c r="AV293" s="13" t="s">
        <v>82</v>
      </c>
      <c r="AW293" s="13" t="s">
        <v>36</v>
      </c>
      <c r="AX293" s="13" t="s">
        <v>80</v>
      </c>
      <c r="AY293" s="227" t="s">
        <v>130</v>
      </c>
    </row>
    <row r="294" spans="1:65" s="2" customFormat="1" ht="24.15" customHeight="1">
      <c r="A294" s="39"/>
      <c r="B294" s="40"/>
      <c r="C294" s="198" t="s">
        <v>516</v>
      </c>
      <c r="D294" s="198" t="s">
        <v>132</v>
      </c>
      <c r="E294" s="199" t="s">
        <v>517</v>
      </c>
      <c r="F294" s="200" t="s">
        <v>518</v>
      </c>
      <c r="G294" s="201" t="s">
        <v>456</v>
      </c>
      <c r="H294" s="202">
        <v>0.5</v>
      </c>
      <c r="I294" s="203"/>
      <c r="J294" s="204">
        <f>ROUND(I294*H294,2)</f>
        <v>0</v>
      </c>
      <c r="K294" s="200" t="s">
        <v>136</v>
      </c>
      <c r="L294" s="45"/>
      <c r="M294" s="205" t="s">
        <v>19</v>
      </c>
      <c r="N294" s="206" t="s">
        <v>46</v>
      </c>
      <c r="O294" s="85"/>
      <c r="P294" s="207">
        <f>O294*H294</f>
        <v>0</v>
      </c>
      <c r="Q294" s="207">
        <v>0.00118</v>
      </c>
      <c r="R294" s="207">
        <f>Q294*H294</f>
        <v>0.00059</v>
      </c>
      <c r="S294" s="207">
        <v>0.014</v>
      </c>
      <c r="T294" s="208">
        <f>S294*H294</f>
        <v>0.007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09" t="s">
        <v>137</v>
      </c>
      <c r="AT294" s="209" t="s">
        <v>132</v>
      </c>
      <c r="AU294" s="209" t="s">
        <v>82</v>
      </c>
      <c r="AY294" s="18" t="s">
        <v>130</v>
      </c>
      <c r="BE294" s="210">
        <f>IF(N294="základní",J294,0)</f>
        <v>0</v>
      </c>
      <c r="BF294" s="210">
        <f>IF(N294="snížená",J294,0)</f>
        <v>0</v>
      </c>
      <c r="BG294" s="210">
        <f>IF(N294="zákl. přenesená",J294,0)</f>
        <v>0</v>
      </c>
      <c r="BH294" s="210">
        <f>IF(N294="sníž. přenesená",J294,0)</f>
        <v>0</v>
      </c>
      <c r="BI294" s="210">
        <f>IF(N294="nulová",J294,0)</f>
        <v>0</v>
      </c>
      <c r="BJ294" s="18" t="s">
        <v>80</v>
      </c>
      <c r="BK294" s="210">
        <f>ROUND(I294*H294,2)</f>
        <v>0</v>
      </c>
      <c r="BL294" s="18" t="s">
        <v>137</v>
      </c>
      <c r="BM294" s="209" t="s">
        <v>519</v>
      </c>
    </row>
    <row r="295" spans="1:47" s="2" customFormat="1" ht="12">
      <c r="A295" s="39"/>
      <c r="B295" s="40"/>
      <c r="C295" s="41"/>
      <c r="D295" s="211" t="s">
        <v>139</v>
      </c>
      <c r="E295" s="41"/>
      <c r="F295" s="212" t="s">
        <v>520</v>
      </c>
      <c r="G295" s="41"/>
      <c r="H295" s="41"/>
      <c r="I295" s="213"/>
      <c r="J295" s="41"/>
      <c r="K295" s="41"/>
      <c r="L295" s="45"/>
      <c r="M295" s="214"/>
      <c r="N295" s="21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139</v>
      </c>
      <c r="AU295" s="18" t="s">
        <v>82</v>
      </c>
    </row>
    <row r="296" spans="1:51" s="13" customFormat="1" ht="12">
      <c r="A296" s="13"/>
      <c r="B296" s="216"/>
      <c r="C296" s="217"/>
      <c r="D296" s="218" t="s">
        <v>141</v>
      </c>
      <c r="E296" s="219" t="s">
        <v>19</v>
      </c>
      <c r="F296" s="220" t="s">
        <v>521</v>
      </c>
      <c r="G296" s="217"/>
      <c r="H296" s="221">
        <v>0.5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7" t="s">
        <v>141</v>
      </c>
      <c r="AU296" s="227" t="s">
        <v>82</v>
      </c>
      <c r="AV296" s="13" t="s">
        <v>82</v>
      </c>
      <c r="AW296" s="13" t="s">
        <v>36</v>
      </c>
      <c r="AX296" s="13" t="s">
        <v>80</v>
      </c>
      <c r="AY296" s="227" t="s">
        <v>130</v>
      </c>
    </row>
    <row r="297" spans="1:65" s="2" customFormat="1" ht="21.75" customHeight="1">
      <c r="A297" s="39"/>
      <c r="B297" s="40"/>
      <c r="C297" s="198" t="s">
        <v>522</v>
      </c>
      <c r="D297" s="198" t="s">
        <v>132</v>
      </c>
      <c r="E297" s="199" t="s">
        <v>523</v>
      </c>
      <c r="F297" s="200" t="s">
        <v>524</v>
      </c>
      <c r="G297" s="201" t="s">
        <v>202</v>
      </c>
      <c r="H297" s="202">
        <v>21.2</v>
      </c>
      <c r="I297" s="203"/>
      <c r="J297" s="204">
        <f>ROUND(I297*H297,2)</f>
        <v>0</v>
      </c>
      <c r="K297" s="200" t="s">
        <v>136</v>
      </c>
      <c r="L297" s="45"/>
      <c r="M297" s="205" t="s">
        <v>19</v>
      </c>
      <c r="N297" s="206" t="s">
        <v>46</v>
      </c>
      <c r="O297" s="85"/>
      <c r="P297" s="207">
        <f>O297*H297</f>
        <v>0</v>
      </c>
      <c r="Q297" s="207">
        <v>0</v>
      </c>
      <c r="R297" s="207">
        <f>Q297*H297</f>
        <v>0</v>
      </c>
      <c r="S297" s="207">
        <v>0.004</v>
      </c>
      <c r="T297" s="208">
        <f>S297*H297</f>
        <v>0.0848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09" t="s">
        <v>137</v>
      </c>
      <c r="AT297" s="209" t="s">
        <v>132</v>
      </c>
      <c r="AU297" s="209" t="s">
        <v>82</v>
      </c>
      <c r="AY297" s="18" t="s">
        <v>130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8" t="s">
        <v>80</v>
      </c>
      <c r="BK297" s="210">
        <f>ROUND(I297*H297,2)</f>
        <v>0</v>
      </c>
      <c r="BL297" s="18" t="s">
        <v>137</v>
      </c>
      <c r="BM297" s="209" t="s">
        <v>525</v>
      </c>
    </row>
    <row r="298" spans="1:47" s="2" customFormat="1" ht="12">
      <c r="A298" s="39"/>
      <c r="B298" s="40"/>
      <c r="C298" s="41"/>
      <c r="D298" s="211" t="s">
        <v>139</v>
      </c>
      <c r="E298" s="41"/>
      <c r="F298" s="212" t="s">
        <v>526</v>
      </c>
      <c r="G298" s="41"/>
      <c r="H298" s="41"/>
      <c r="I298" s="213"/>
      <c r="J298" s="41"/>
      <c r="K298" s="41"/>
      <c r="L298" s="45"/>
      <c r="M298" s="214"/>
      <c r="N298" s="215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139</v>
      </c>
      <c r="AU298" s="18" t="s">
        <v>82</v>
      </c>
    </row>
    <row r="299" spans="1:65" s="2" customFormat="1" ht="24.15" customHeight="1">
      <c r="A299" s="39"/>
      <c r="B299" s="40"/>
      <c r="C299" s="198" t="s">
        <v>527</v>
      </c>
      <c r="D299" s="198" t="s">
        <v>132</v>
      </c>
      <c r="E299" s="199" t="s">
        <v>528</v>
      </c>
      <c r="F299" s="200" t="s">
        <v>529</v>
      </c>
      <c r="G299" s="201" t="s">
        <v>202</v>
      </c>
      <c r="H299" s="202">
        <v>17.6</v>
      </c>
      <c r="I299" s="203"/>
      <c r="J299" s="204">
        <f>ROUND(I299*H299,2)</f>
        <v>0</v>
      </c>
      <c r="K299" s="200" t="s">
        <v>136</v>
      </c>
      <c r="L299" s="45"/>
      <c r="M299" s="205" t="s">
        <v>19</v>
      </c>
      <c r="N299" s="206" t="s">
        <v>46</v>
      </c>
      <c r="O299" s="85"/>
      <c r="P299" s="207">
        <f>O299*H299</f>
        <v>0</v>
      </c>
      <c r="Q299" s="207">
        <v>0</v>
      </c>
      <c r="R299" s="207">
        <f>Q299*H299</f>
        <v>0</v>
      </c>
      <c r="S299" s="207">
        <v>0.02</v>
      </c>
      <c r="T299" s="208">
        <f>S299*H299</f>
        <v>0.35200000000000004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09" t="s">
        <v>137</v>
      </c>
      <c r="AT299" s="209" t="s">
        <v>132</v>
      </c>
      <c r="AU299" s="209" t="s">
        <v>82</v>
      </c>
      <c r="AY299" s="18" t="s">
        <v>130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8" t="s">
        <v>80</v>
      </c>
      <c r="BK299" s="210">
        <f>ROUND(I299*H299,2)</f>
        <v>0</v>
      </c>
      <c r="BL299" s="18" t="s">
        <v>137</v>
      </c>
      <c r="BM299" s="209" t="s">
        <v>530</v>
      </c>
    </row>
    <row r="300" spans="1:47" s="2" customFormat="1" ht="12">
      <c r="A300" s="39"/>
      <c r="B300" s="40"/>
      <c r="C300" s="41"/>
      <c r="D300" s="211" t="s">
        <v>139</v>
      </c>
      <c r="E300" s="41"/>
      <c r="F300" s="212" t="s">
        <v>531</v>
      </c>
      <c r="G300" s="41"/>
      <c r="H300" s="41"/>
      <c r="I300" s="213"/>
      <c r="J300" s="41"/>
      <c r="K300" s="41"/>
      <c r="L300" s="45"/>
      <c r="M300" s="214"/>
      <c r="N300" s="215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139</v>
      </c>
      <c r="AU300" s="18" t="s">
        <v>82</v>
      </c>
    </row>
    <row r="301" spans="1:51" s="13" customFormat="1" ht="12">
      <c r="A301" s="13"/>
      <c r="B301" s="216"/>
      <c r="C301" s="217"/>
      <c r="D301" s="218" t="s">
        <v>141</v>
      </c>
      <c r="E301" s="219" t="s">
        <v>19</v>
      </c>
      <c r="F301" s="220" t="s">
        <v>307</v>
      </c>
      <c r="G301" s="217"/>
      <c r="H301" s="221">
        <v>17.6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7" t="s">
        <v>141</v>
      </c>
      <c r="AU301" s="227" t="s">
        <v>82</v>
      </c>
      <c r="AV301" s="13" t="s">
        <v>82</v>
      </c>
      <c r="AW301" s="13" t="s">
        <v>36</v>
      </c>
      <c r="AX301" s="13" t="s">
        <v>80</v>
      </c>
      <c r="AY301" s="227" t="s">
        <v>130</v>
      </c>
    </row>
    <row r="302" spans="1:65" s="2" customFormat="1" ht="24.15" customHeight="1">
      <c r="A302" s="39"/>
      <c r="B302" s="40"/>
      <c r="C302" s="198" t="s">
        <v>532</v>
      </c>
      <c r="D302" s="198" t="s">
        <v>132</v>
      </c>
      <c r="E302" s="199" t="s">
        <v>533</v>
      </c>
      <c r="F302" s="200" t="s">
        <v>534</v>
      </c>
      <c r="G302" s="201" t="s">
        <v>202</v>
      </c>
      <c r="H302" s="202">
        <v>22.08</v>
      </c>
      <c r="I302" s="203"/>
      <c r="J302" s="204">
        <f>ROUND(I302*H302,2)</f>
        <v>0</v>
      </c>
      <c r="K302" s="200" t="s">
        <v>136</v>
      </c>
      <c r="L302" s="45"/>
      <c r="M302" s="205" t="s">
        <v>19</v>
      </c>
      <c r="N302" s="206" t="s">
        <v>46</v>
      </c>
      <c r="O302" s="85"/>
      <c r="P302" s="207">
        <f>O302*H302</f>
        <v>0</v>
      </c>
      <c r="Q302" s="207">
        <v>0</v>
      </c>
      <c r="R302" s="207">
        <f>Q302*H302</f>
        <v>0</v>
      </c>
      <c r="S302" s="207">
        <v>0.046</v>
      </c>
      <c r="T302" s="208">
        <f>S302*H302</f>
        <v>1.01568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09" t="s">
        <v>137</v>
      </c>
      <c r="AT302" s="209" t="s">
        <v>132</v>
      </c>
      <c r="AU302" s="209" t="s">
        <v>82</v>
      </c>
      <c r="AY302" s="18" t="s">
        <v>130</v>
      </c>
      <c r="BE302" s="210">
        <f>IF(N302="základní",J302,0)</f>
        <v>0</v>
      </c>
      <c r="BF302" s="210">
        <f>IF(N302="snížená",J302,0)</f>
        <v>0</v>
      </c>
      <c r="BG302" s="210">
        <f>IF(N302="zákl. přenesená",J302,0)</f>
        <v>0</v>
      </c>
      <c r="BH302" s="210">
        <f>IF(N302="sníž. přenesená",J302,0)</f>
        <v>0</v>
      </c>
      <c r="BI302" s="210">
        <f>IF(N302="nulová",J302,0)</f>
        <v>0</v>
      </c>
      <c r="BJ302" s="18" t="s">
        <v>80</v>
      </c>
      <c r="BK302" s="210">
        <f>ROUND(I302*H302,2)</f>
        <v>0</v>
      </c>
      <c r="BL302" s="18" t="s">
        <v>137</v>
      </c>
      <c r="BM302" s="209" t="s">
        <v>535</v>
      </c>
    </row>
    <row r="303" spans="1:47" s="2" customFormat="1" ht="12">
      <c r="A303" s="39"/>
      <c r="B303" s="40"/>
      <c r="C303" s="41"/>
      <c r="D303" s="211" t="s">
        <v>139</v>
      </c>
      <c r="E303" s="41"/>
      <c r="F303" s="212" t="s">
        <v>536</v>
      </c>
      <c r="G303" s="41"/>
      <c r="H303" s="41"/>
      <c r="I303" s="213"/>
      <c r="J303" s="41"/>
      <c r="K303" s="41"/>
      <c r="L303" s="45"/>
      <c r="M303" s="214"/>
      <c r="N303" s="21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139</v>
      </c>
      <c r="AU303" s="18" t="s">
        <v>82</v>
      </c>
    </row>
    <row r="304" spans="1:51" s="13" customFormat="1" ht="12">
      <c r="A304" s="13"/>
      <c r="B304" s="216"/>
      <c r="C304" s="217"/>
      <c r="D304" s="218" t="s">
        <v>141</v>
      </c>
      <c r="E304" s="219" t="s">
        <v>19</v>
      </c>
      <c r="F304" s="220" t="s">
        <v>281</v>
      </c>
      <c r="G304" s="217"/>
      <c r="H304" s="221">
        <v>22.08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7" t="s">
        <v>141</v>
      </c>
      <c r="AU304" s="227" t="s">
        <v>82</v>
      </c>
      <c r="AV304" s="13" t="s">
        <v>82</v>
      </c>
      <c r="AW304" s="13" t="s">
        <v>36</v>
      </c>
      <c r="AX304" s="13" t="s">
        <v>80</v>
      </c>
      <c r="AY304" s="227" t="s">
        <v>130</v>
      </c>
    </row>
    <row r="305" spans="1:63" s="12" customFormat="1" ht="22.8" customHeight="1">
      <c r="A305" s="12"/>
      <c r="B305" s="182"/>
      <c r="C305" s="183"/>
      <c r="D305" s="184" t="s">
        <v>74</v>
      </c>
      <c r="E305" s="196" t="s">
        <v>537</v>
      </c>
      <c r="F305" s="196" t="s">
        <v>538</v>
      </c>
      <c r="G305" s="183"/>
      <c r="H305" s="183"/>
      <c r="I305" s="186"/>
      <c r="J305" s="197">
        <f>BK305</f>
        <v>0</v>
      </c>
      <c r="K305" s="183"/>
      <c r="L305" s="188"/>
      <c r="M305" s="189"/>
      <c r="N305" s="190"/>
      <c r="O305" s="190"/>
      <c r="P305" s="191">
        <f>SUM(P306:P318)</f>
        <v>0</v>
      </c>
      <c r="Q305" s="190"/>
      <c r="R305" s="191">
        <f>SUM(R306:R318)</f>
        <v>0</v>
      </c>
      <c r="S305" s="190"/>
      <c r="T305" s="192">
        <f>SUM(T306:T318)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93" t="s">
        <v>80</v>
      </c>
      <c r="AT305" s="194" t="s">
        <v>74</v>
      </c>
      <c r="AU305" s="194" t="s">
        <v>80</v>
      </c>
      <c r="AY305" s="193" t="s">
        <v>130</v>
      </c>
      <c r="BK305" s="195">
        <f>SUM(BK306:BK318)</f>
        <v>0</v>
      </c>
    </row>
    <row r="306" spans="1:65" s="2" customFormat="1" ht="24.15" customHeight="1">
      <c r="A306" s="39"/>
      <c r="B306" s="40"/>
      <c r="C306" s="198" t="s">
        <v>539</v>
      </c>
      <c r="D306" s="198" t="s">
        <v>132</v>
      </c>
      <c r="E306" s="199" t="s">
        <v>540</v>
      </c>
      <c r="F306" s="200" t="s">
        <v>541</v>
      </c>
      <c r="G306" s="201" t="s">
        <v>174</v>
      </c>
      <c r="H306" s="202">
        <v>11.737</v>
      </c>
      <c r="I306" s="203"/>
      <c r="J306" s="204">
        <f>ROUND(I306*H306,2)</f>
        <v>0</v>
      </c>
      <c r="K306" s="200" t="s">
        <v>136</v>
      </c>
      <c r="L306" s="45"/>
      <c r="M306" s="205" t="s">
        <v>19</v>
      </c>
      <c r="N306" s="206" t="s">
        <v>46</v>
      </c>
      <c r="O306" s="85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09" t="s">
        <v>137</v>
      </c>
      <c r="AT306" s="209" t="s">
        <v>132</v>
      </c>
      <c r="AU306" s="209" t="s">
        <v>82</v>
      </c>
      <c r="AY306" s="18" t="s">
        <v>130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18" t="s">
        <v>80</v>
      </c>
      <c r="BK306" s="210">
        <f>ROUND(I306*H306,2)</f>
        <v>0</v>
      </c>
      <c r="BL306" s="18" t="s">
        <v>137</v>
      </c>
      <c r="BM306" s="209" t="s">
        <v>542</v>
      </c>
    </row>
    <row r="307" spans="1:47" s="2" customFormat="1" ht="12">
      <c r="A307" s="39"/>
      <c r="B307" s="40"/>
      <c r="C307" s="41"/>
      <c r="D307" s="211" t="s">
        <v>139</v>
      </c>
      <c r="E307" s="41"/>
      <c r="F307" s="212" t="s">
        <v>543</v>
      </c>
      <c r="G307" s="41"/>
      <c r="H307" s="41"/>
      <c r="I307" s="213"/>
      <c r="J307" s="41"/>
      <c r="K307" s="41"/>
      <c r="L307" s="45"/>
      <c r="M307" s="214"/>
      <c r="N307" s="21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139</v>
      </c>
      <c r="AU307" s="18" t="s">
        <v>82</v>
      </c>
    </row>
    <row r="308" spans="1:65" s="2" customFormat="1" ht="16.5" customHeight="1">
      <c r="A308" s="39"/>
      <c r="B308" s="40"/>
      <c r="C308" s="198" t="s">
        <v>544</v>
      </c>
      <c r="D308" s="198" t="s">
        <v>132</v>
      </c>
      <c r="E308" s="199" t="s">
        <v>545</v>
      </c>
      <c r="F308" s="200" t="s">
        <v>546</v>
      </c>
      <c r="G308" s="201" t="s">
        <v>174</v>
      </c>
      <c r="H308" s="202">
        <v>11.737</v>
      </c>
      <c r="I308" s="203"/>
      <c r="J308" s="204">
        <f>ROUND(I308*H308,2)</f>
        <v>0</v>
      </c>
      <c r="K308" s="200" t="s">
        <v>136</v>
      </c>
      <c r="L308" s="45"/>
      <c r="M308" s="205" t="s">
        <v>19</v>
      </c>
      <c r="N308" s="206" t="s">
        <v>46</v>
      </c>
      <c r="O308" s="85"/>
      <c r="P308" s="207">
        <f>O308*H308</f>
        <v>0</v>
      </c>
      <c r="Q308" s="207">
        <v>0</v>
      </c>
      <c r="R308" s="207">
        <f>Q308*H308</f>
        <v>0</v>
      </c>
      <c r="S308" s="207">
        <v>0</v>
      </c>
      <c r="T308" s="20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09" t="s">
        <v>137</v>
      </c>
      <c r="AT308" s="209" t="s">
        <v>132</v>
      </c>
      <c r="AU308" s="209" t="s">
        <v>82</v>
      </c>
      <c r="AY308" s="18" t="s">
        <v>130</v>
      </c>
      <c r="BE308" s="210">
        <f>IF(N308="základní",J308,0)</f>
        <v>0</v>
      </c>
      <c r="BF308" s="210">
        <f>IF(N308="snížená",J308,0)</f>
        <v>0</v>
      </c>
      <c r="BG308" s="210">
        <f>IF(N308="zákl. přenesená",J308,0)</f>
        <v>0</v>
      </c>
      <c r="BH308" s="210">
        <f>IF(N308="sníž. přenesená",J308,0)</f>
        <v>0</v>
      </c>
      <c r="BI308" s="210">
        <f>IF(N308="nulová",J308,0)</f>
        <v>0</v>
      </c>
      <c r="BJ308" s="18" t="s">
        <v>80</v>
      </c>
      <c r="BK308" s="210">
        <f>ROUND(I308*H308,2)</f>
        <v>0</v>
      </c>
      <c r="BL308" s="18" t="s">
        <v>137</v>
      </c>
      <c r="BM308" s="209" t="s">
        <v>547</v>
      </c>
    </row>
    <row r="309" spans="1:47" s="2" customFormat="1" ht="12">
      <c r="A309" s="39"/>
      <c r="B309" s="40"/>
      <c r="C309" s="41"/>
      <c r="D309" s="211" t="s">
        <v>139</v>
      </c>
      <c r="E309" s="41"/>
      <c r="F309" s="212" t="s">
        <v>548</v>
      </c>
      <c r="G309" s="41"/>
      <c r="H309" s="41"/>
      <c r="I309" s="213"/>
      <c r="J309" s="41"/>
      <c r="K309" s="41"/>
      <c r="L309" s="45"/>
      <c r="M309" s="214"/>
      <c r="N309" s="215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139</v>
      </c>
      <c r="AU309" s="18" t="s">
        <v>82</v>
      </c>
    </row>
    <row r="310" spans="1:65" s="2" customFormat="1" ht="21.75" customHeight="1">
      <c r="A310" s="39"/>
      <c r="B310" s="40"/>
      <c r="C310" s="198" t="s">
        <v>549</v>
      </c>
      <c r="D310" s="198" t="s">
        <v>132</v>
      </c>
      <c r="E310" s="199" t="s">
        <v>550</v>
      </c>
      <c r="F310" s="200" t="s">
        <v>551</v>
      </c>
      <c r="G310" s="201" t="s">
        <v>174</v>
      </c>
      <c r="H310" s="202">
        <v>11.737</v>
      </c>
      <c r="I310" s="203"/>
      <c r="J310" s="204">
        <f>ROUND(I310*H310,2)</f>
        <v>0</v>
      </c>
      <c r="K310" s="200" t="s">
        <v>136</v>
      </c>
      <c r="L310" s="45"/>
      <c r="M310" s="205" t="s">
        <v>19</v>
      </c>
      <c r="N310" s="206" t="s">
        <v>46</v>
      </c>
      <c r="O310" s="85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9" t="s">
        <v>137</v>
      </c>
      <c r="AT310" s="209" t="s">
        <v>132</v>
      </c>
      <c r="AU310" s="209" t="s">
        <v>82</v>
      </c>
      <c r="AY310" s="18" t="s">
        <v>130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8" t="s">
        <v>80</v>
      </c>
      <c r="BK310" s="210">
        <f>ROUND(I310*H310,2)</f>
        <v>0</v>
      </c>
      <c r="BL310" s="18" t="s">
        <v>137</v>
      </c>
      <c r="BM310" s="209" t="s">
        <v>552</v>
      </c>
    </row>
    <row r="311" spans="1:47" s="2" customFormat="1" ht="12">
      <c r="A311" s="39"/>
      <c r="B311" s="40"/>
      <c r="C311" s="41"/>
      <c r="D311" s="211" t="s">
        <v>139</v>
      </c>
      <c r="E311" s="41"/>
      <c r="F311" s="212" t="s">
        <v>553</v>
      </c>
      <c r="G311" s="41"/>
      <c r="H311" s="41"/>
      <c r="I311" s="213"/>
      <c r="J311" s="41"/>
      <c r="K311" s="41"/>
      <c r="L311" s="45"/>
      <c r="M311" s="214"/>
      <c r="N311" s="21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139</v>
      </c>
      <c r="AU311" s="18" t="s">
        <v>82</v>
      </c>
    </row>
    <row r="312" spans="1:65" s="2" customFormat="1" ht="24.15" customHeight="1">
      <c r="A312" s="39"/>
      <c r="B312" s="40"/>
      <c r="C312" s="198" t="s">
        <v>554</v>
      </c>
      <c r="D312" s="198" t="s">
        <v>132</v>
      </c>
      <c r="E312" s="199" t="s">
        <v>555</v>
      </c>
      <c r="F312" s="200" t="s">
        <v>556</v>
      </c>
      <c r="G312" s="201" t="s">
        <v>174</v>
      </c>
      <c r="H312" s="202">
        <v>129.107</v>
      </c>
      <c r="I312" s="203"/>
      <c r="J312" s="204">
        <f>ROUND(I312*H312,2)</f>
        <v>0</v>
      </c>
      <c r="K312" s="200" t="s">
        <v>136</v>
      </c>
      <c r="L312" s="45"/>
      <c r="M312" s="205" t="s">
        <v>19</v>
      </c>
      <c r="N312" s="206" t="s">
        <v>46</v>
      </c>
      <c r="O312" s="85"/>
      <c r="P312" s="207">
        <f>O312*H312</f>
        <v>0</v>
      </c>
      <c r="Q312" s="207">
        <v>0</v>
      </c>
      <c r="R312" s="207">
        <f>Q312*H312</f>
        <v>0</v>
      </c>
      <c r="S312" s="207">
        <v>0</v>
      </c>
      <c r="T312" s="20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09" t="s">
        <v>137</v>
      </c>
      <c r="AT312" s="209" t="s">
        <v>132</v>
      </c>
      <c r="AU312" s="209" t="s">
        <v>82</v>
      </c>
      <c r="AY312" s="18" t="s">
        <v>130</v>
      </c>
      <c r="BE312" s="210">
        <f>IF(N312="základní",J312,0)</f>
        <v>0</v>
      </c>
      <c r="BF312" s="210">
        <f>IF(N312="snížená",J312,0)</f>
        <v>0</v>
      </c>
      <c r="BG312" s="210">
        <f>IF(N312="zákl. přenesená",J312,0)</f>
        <v>0</v>
      </c>
      <c r="BH312" s="210">
        <f>IF(N312="sníž. přenesená",J312,0)</f>
        <v>0</v>
      </c>
      <c r="BI312" s="210">
        <f>IF(N312="nulová",J312,0)</f>
        <v>0</v>
      </c>
      <c r="BJ312" s="18" t="s">
        <v>80</v>
      </c>
      <c r="BK312" s="210">
        <f>ROUND(I312*H312,2)</f>
        <v>0</v>
      </c>
      <c r="BL312" s="18" t="s">
        <v>137</v>
      </c>
      <c r="BM312" s="209" t="s">
        <v>557</v>
      </c>
    </row>
    <row r="313" spans="1:47" s="2" customFormat="1" ht="12">
      <c r="A313" s="39"/>
      <c r="B313" s="40"/>
      <c r="C313" s="41"/>
      <c r="D313" s="211" t="s">
        <v>139</v>
      </c>
      <c r="E313" s="41"/>
      <c r="F313" s="212" t="s">
        <v>558</v>
      </c>
      <c r="G313" s="41"/>
      <c r="H313" s="41"/>
      <c r="I313" s="213"/>
      <c r="J313" s="41"/>
      <c r="K313" s="41"/>
      <c r="L313" s="45"/>
      <c r="M313" s="214"/>
      <c r="N313" s="21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139</v>
      </c>
      <c r="AU313" s="18" t="s">
        <v>82</v>
      </c>
    </row>
    <row r="314" spans="1:51" s="13" customFormat="1" ht="12">
      <c r="A314" s="13"/>
      <c r="B314" s="216"/>
      <c r="C314" s="217"/>
      <c r="D314" s="218" t="s">
        <v>141</v>
      </c>
      <c r="E314" s="217"/>
      <c r="F314" s="220" t="s">
        <v>559</v>
      </c>
      <c r="G314" s="217"/>
      <c r="H314" s="221">
        <v>129.107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7" t="s">
        <v>141</v>
      </c>
      <c r="AU314" s="227" t="s">
        <v>82</v>
      </c>
      <c r="AV314" s="13" t="s">
        <v>82</v>
      </c>
      <c r="AW314" s="13" t="s">
        <v>4</v>
      </c>
      <c r="AX314" s="13" t="s">
        <v>80</v>
      </c>
      <c r="AY314" s="227" t="s">
        <v>130</v>
      </c>
    </row>
    <row r="315" spans="1:65" s="2" customFormat="1" ht="21.75" customHeight="1">
      <c r="A315" s="39"/>
      <c r="B315" s="40"/>
      <c r="C315" s="239" t="s">
        <v>560</v>
      </c>
      <c r="D315" s="239" t="s">
        <v>171</v>
      </c>
      <c r="E315" s="240" t="s">
        <v>561</v>
      </c>
      <c r="F315" s="241" t="s">
        <v>562</v>
      </c>
      <c r="G315" s="242" t="s">
        <v>174</v>
      </c>
      <c r="H315" s="243">
        <v>7.194</v>
      </c>
      <c r="I315" s="244"/>
      <c r="J315" s="245">
        <f>ROUND(I315*H315,2)</f>
        <v>0</v>
      </c>
      <c r="K315" s="241" t="s">
        <v>136</v>
      </c>
      <c r="L315" s="246"/>
      <c r="M315" s="247" t="s">
        <v>19</v>
      </c>
      <c r="N315" s="248" t="s">
        <v>46</v>
      </c>
      <c r="O315" s="85"/>
      <c r="P315" s="207">
        <f>O315*H315</f>
        <v>0</v>
      </c>
      <c r="Q315" s="207">
        <v>0</v>
      </c>
      <c r="R315" s="207">
        <f>Q315*H315</f>
        <v>0</v>
      </c>
      <c r="S315" s="207">
        <v>0</v>
      </c>
      <c r="T315" s="20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9" t="s">
        <v>175</v>
      </c>
      <c r="AT315" s="209" t="s">
        <v>171</v>
      </c>
      <c r="AU315" s="209" t="s">
        <v>82</v>
      </c>
      <c r="AY315" s="18" t="s">
        <v>130</v>
      </c>
      <c r="BE315" s="210">
        <f>IF(N315="základní",J315,0)</f>
        <v>0</v>
      </c>
      <c r="BF315" s="210">
        <f>IF(N315="snížená",J315,0)</f>
        <v>0</v>
      </c>
      <c r="BG315" s="210">
        <f>IF(N315="zákl. přenesená",J315,0)</f>
        <v>0</v>
      </c>
      <c r="BH315" s="210">
        <f>IF(N315="sníž. přenesená",J315,0)</f>
        <v>0</v>
      </c>
      <c r="BI315" s="210">
        <f>IF(N315="nulová",J315,0)</f>
        <v>0</v>
      </c>
      <c r="BJ315" s="18" t="s">
        <v>80</v>
      </c>
      <c r="BK315" s="210">
        <f>ROUND(I315*H315,2)</f>
        <v>0</v>
      </c>
      <c r="BL315" s="18" t="s">
        <v>137</v>
      </c>
      <c r="BM315" s="209" t="s">
        <v>563</v>
      </c>
    </row>
    <row r="316" spans="1:65" s="2" customFormat="1" ht="21.75" customHeight="1">
      <c r="A316" s="39"/>
      <c r="B316" s="40"/>
      <c r="C316" s="239" t="s">
        <v>564</v>
      </c>
      <c r="D316" s="239" t="s">
        <v>171</v>
      </c>
      <c r="E316" s="240" t="s">
        <v>565</v>
      </c>
      <c r="F316" s="241" t="s">
        <v>566</v>
      </c>
      <c r="G316" s="242" t="s">
        <v>174</v>
      </c>
      <c r="H316" s="243">
        <v>3.303</v>
      </c>
      <c r="I316" s="244"/>
      <c r="J316" s="245">
        <f>ROUND(I316*H316,2)</f>
        <v>0</v>
      </c>
      <c r="K316" s="241" t="s">
        <v>136</v>
      </c>
      <c r="L316" s="246"/>
      <c r="M316" s="247" t="s">
        <v>19</v>
      </c>
      <c r="N316" s="248" t="s">
        <v>46</v>
      </c>
      <c r="O316" s="85"/>
      <c r="P316" s="207">
        <f>O316*H316</f>
        <v>0</v>
      </c>
      <c r="Q316" s="207">
        <v>0</v>
      </c>
      <c r="R316" s="207">
        <f>Q316*H316</f>
        <v>0</v>
      </c>
      <c r="S316" s="207">
        <v>0</v>
      </c>
      <c r="T316" s="20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09" t="s">
        <v>175</v>
      </c>
      <c r="AT316" s="209" t="s">
        <v>171</v>
      </c>
      <c r="AU316" s="209" t="s">
        <v>82</v>
      </c>
      <c r="AY316" s="18" t="s">
        <v>130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18" t="s">
        <v>80</v>
      </c>
      <c r="BK316" s="210">
        <f>ROUND(I316*H316,2)</f>
        <v>0</v>
      </c>
      <c r="BL316" s="18" t="s">
        <v>137</v>
      </c>
      <c r="BM316" s="209" t="s">
        <v>567</v>
      </c>
    </row>
    <row r="317" spans="1:65" s="2" customFormat="1" ht="16.5" customHeight="1">
      <c r="A317" s="39"/>
      <c r="B317" s="40"/>
      <c r="C317" s="239" t="s">
        <v>568</v>
      </c>
      <c r="D317" s="239" t="s">
        <v>171</v>
      </c>
      <c r="E317" s="240" t="s">
        <v>569</v>
      </c>
      <c r="F317" s="241" t="s">
        <v>570</v>
      </c>
      <c r="G317" s="242" t="s">
        <v>174</v>
      </c>
      <c r="H317" s="243">
        <v>0.742</v>
      </c>
      <c r="I317" s="244"/>
      <c r="J317" s="245">
        <f>ROUND(I317*H317,2)</f>
        <v>0</v>
      </c>
      <c r="K317" s="241" t="s">
        <v>136</v>
      </c>
      <c r="L317" s="246"/>
      <c r="M317" s="247" t="s">
        <v>19</v>
      </c>
      <c r="N317" s="248" t="s">
        <v>46</v>
      </c>
      <c r="O317" s="85"/>
      <c r="P317" s="207">
        <f>O317*H317</f>
        <v>0</v>
      </c>
      <c r="Q317" s="207">
        <v>0</v>
      </c>
      <c r="R317" s="207">
        <f>Q317*H317</f>
        <v>0</v>
      </c>
      <c r="S317" s="207">
        <v>0</v>
      </c>
      <c r="T317" s="20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09" t="s">
        <v>175</v>
      </c>
      <c r="AT317" s="209" t="s">
        <v>171</v>
      </c>
      <c r="AU317" s="209" t="s">
        <v>82</v>
      </c>
      <c r="AY317" s="18" t="s">
        <v>130</v>
      </c>
      <c r="BE317" s="210">
        <f>IF(N317="základní",J317,0)</f>
        <v>0</v>
      </c>
      <c r="BF317" s="210">
        <f>IF(N317="snížená",J317,0)</f>
        <v>0</v>
      </c>
      <c r="BG317" s="210">
        <f>IF(N317="zákl. přenesená",J317,0)</f>
        <v>0</v>
      </c>
      <c r="BH317" s="210">
        <f>IF(N317="sníž. přenesená",J317,0)</f>
        <v>0</v>
      </c>
      <c r="BI317" s="210">
        <f>IF(N317="nulová",J317,0)</f>
        <v>0</v>
      </c>
      <c r="BJ317" s="18" t="s">
        <v>80</v>
      </c>
      <c r="BK317" s="210">
        <f>ROUND(I317*H317,2)</f>
        <v>0</v>
      </c>
      <c r="BL317" s="18" t="s">
        <v>137</v>
      </c>
      <c r="BM317" s="209" t="s">
        <v>571</v>
      </c>
    </row>
    <row r="318" spans="1:65" s="2" customFormat="1" ht="16.5" customHeight="1">
      <c r="A318" s="39"/>
      <c r="B318" s="40"/>
      <c r="C318" s="239" t="s">
        <v>572</v>
      </c>
      <c r="D318" s="239" t="s">
        <v>171</v>
      </c>
      <c r="E318" s="240" t="s">
        <v>573</v>
      </c>
      <c r="F318" s="241" t="s">
        <v>574</v>
      </c>
      <c r="G318" s="242" t="s">
        <v>174</v>
      </c>
      <c r="H318" s="243">
        <v>0.498</v>
      </c>
      <c r="I318" s="244"/>
      <c r="J318" s="245">
        <f>ROUND(I318*H318,2)</f>
        <v>0</v>
      </c>
      <c r="K318" s="241" t="s">
        <v>136</v>
      </c>
      <c r="L318" s="246"/>
      <c r="M318" s="247" t="s">
        <v>19</v>
      </c>
      <c r="N318" s="248" t="s">
        <v>46</v>
      </c>
      <c r="O318" s="85"/>
      <c r="P318" s="207">
        <f>O318*H318</f>
        <v>0</v>
      </c>
      <c r="Q318" s="207">
        <v>0</v>
      </c>
      <c r="R318" s="207">
        <f>Q318*H318</f>
        <v>0</v>
      </c>
      <c r="S318" s="207">
        <v>0</v>
      </c>
      <c r="T318" s="20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09" t="s">
        <v>175</v>
      </c>
      <c r="AT318" s="209" t="s">
        <v>171</v>
      </c>
      <c r="AU318" s="209" t="s">
        <v>82</v>
      </c>
      <c r="AY318" s="18" t="s">
        <v>130</v>
      </c>
      <c r="BE318" s="210">
        <f>IF(N318="základní",J318,0)</f>
        <v>0</v>
      </c>
      <c r="BF318" s="210">
        <f>IF(N318="snížená",J318,0)</f>
        <v>0</v>
      </c>
      <c r="BG318" s="210">
        <f>IF(N318="zákl. přenesená",J318,0)</f>
        <v>0</v>
      </c>
      <c r="BH318" s="210">
        <f>IF(N318="sníž. přenesená",J318,0)</f>
        <v>0</v>
      </c>
      <c r="BI318" s="210">
        <f>IF(N318="nulová",J318,0)</f>
        <v>0</v>
      </c>
      <c r="BJ318" s="18" t="s">
        <v>80</v>
      </c>
      <c r="BK318" s="210">
        <f>ROUND(I318*H318,2)</f>
        <v>0</v>
      </c>
      <c r="BL318" s="18" t="s">
        <v>137</v>
      </c>
      <c r="BM318" s="209" t="s">
        <v>575</v>
      </c>
    </row>
    <row r="319" spans="1:63" s="12" customFormat="1" ht="22.8" customHeight="1">
      <c r="A319" s="12"/>
      <c r="B319" s="182"/>
      <c r="C319" s="183"/>
      <c r="D319" s="184" t="s">
        <v>74</v>
      </c>
      <c r="E319" s="196" t="s">
        <v>576</v>
      </c>
      <c r="F319" s="196" t="s">
        <v>577</v>
      </c>
      <c r="G319" s="183"/>
      <c r="H319" s="183"/>
      <c r="I319" s="186"/>
      <c r="J319" s="197">
        <f>BK319</f>
        <v>0</v>
      </c>
      <c r="K319" s="183"/>
      <c r="L319" s="188"/>
      <c r="M319" s="189"/>
      <c r="N319" s="190"/>
      <c r="O319" s="190"/>
      <c r="P319" s="191">
        <f>SUM(P320:P321)</f>
        <v>0</v>
      </c>
      <c r="Q319" s="190"/>
      <c r="R319" s="191">
        <f>SUM(R320:R321)</f>
        <v>0</v>
      </c>
      <c r="S319" s="190"/>
      <c r="T319" s="192">
        <f>SUM(T320:T321)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93" t="s">
        <v>80</v>
      </c>
      <c r="AT319" s="194" t="s">
        <v>74</v>
      </c>
      <c r="AU319" s="194" t="s">
        <v>80</v>
      </c>
      <c r="AY319" s="193" t="s">
        <v>130</v>
      </c>
      <c r="BK319" s="195">
        <f>SUM(BK320:BK321)</f>
        <v>0</v>
      </c>
    </row>
    <row r="320" spans="1:65" s="2" customFormat="1" ht="33" customHeight="1">
      <c r="A320" s="39"/>
      <c r="B320" s="40"/>
      <c r="C320" s="198" t="s">
        <v>578</v>
      </c>
      <c r="D320" s="198" t="s">
        <v>132</v>
      </c>
      <c r="E320" s="199" t="s">
        <v>579</v>
      </c>
      <c r="F320" s="200" t="s">
        <v>580</v>
      </c>
      <c r="G320" s="201" t="s">
        <v>174</v>
      </c>
      <c r="H320" s="202">
        <v>19.4</v>
      </c>
      <c r="I320" s="203"/>
      <c r="J320" s="204">
        <f>ROUND(I320*H320,2)</f>
        <v>0</v>
      </c>
      <c r="K320" s="200" t="s">
        <v>136</v>
      </c>
      <c r="L320" s="45"/>
      <c r="M320" s="205" t="s">
        <v>19</v>
      </c>
      <c r="N320" s="206" t="s">
        <v>46</v>
      </c>
      <c r="O320" s="85"/>
      <c r="P320" s="207">
        <f>O320*H320</f>
        <v>0</v>
      </c>
      <c r="Q320" s="207">
        <v>0</v>
      </c>
      <c r="R320" s="207">
        <f>Q320*H320</f>
        <v>0</v>
      </c>
      <c r="S320" s="207">
        <v>0</v>
      </c>
      <c r="T320" s="20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09" t="s">
        <v>137</v>
      </c>
      <c r="AT320" s="209" t="s">
        <v>132</v>
      </c>
      <c r="AU320" s="209" t="s">
        <v>82</v>
      </c>
      <c r="AY320" s="18" t="s">
        <v>130</v>
      </c>
      <c r="BE320" s="210">
        <f>IF(N320="základní",J320,0)</f>
        <v>0</v>
      </c>
      <c r="BF320" s="210">
        <f>IF(N320="snížená",J320,0)</f>
        <v>0</v>
      </c>
      <c r="BG320" s="210">
        <f>IF(N320="zákl. přenesená",J320,0)</f>
        <v>0</v>
      </c>
      <c r="BH320" s="210">
        <f>IF(N320="sníž. přenesená",J320,0)</f>
        <v>0</v>
      </c>
      <c r="BI320" s="210">
        <f>IF(N320="nulová",J320,0)</f>
        <v>0</v>
      </c>
      <c r="BJ320" s="18" t="s">
        <v>80</v>
      </c>
      <c r="BK320" s="210">
        <f>ROUND(I320*H320,2)</f>
        <v>0</v>
      </c>
      <c r="BL320" s="18" t="s">
        <v>137</v>
      </c>
      <c r="BM320" s="209" t="s">
        <v>581</v>
      </c>
    </row>
    <row r="321" spans="1:47" s="2" customFormat="1" ht="12">
      <c r="A321" s="39"/>
      <c r="B321" s="40"/>
      <c r="C321" s="41"/>
      <c r="D321" s="211" t="s">
        <v>139</v>
      </c>
      <c r="E321" s="41"/>
      <c r="F321" s="212" t="s">
        <v>582</v>
      </c>
      <c r="G321" s="41"/>
      <c r="H321" s="41"/>
      <c r="I321" s="213"/>
      <c r="J321" s="41"/>
      <c r="K321" s="41"/>
      <c r="L321" s="45"/>
      <c r="M321" s="214"/>
      <c r="N321" s="21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139</v>
      </c>
      <c r="AU321" s="18" t="s">
        <v>82</v>
      </c>
    </row>
    <row r="322" spans="1:63" s="12" customFormat="1" ht="25.9" customHeight="1">
      <c r="A322" s="12"/>
      <c r="B322" s="182"/>
      <c r="C322" s="183"/>
      <c r="D322" s="184" t="s">
        <v>74</v>
      </c>
      <c r="E322" s="185" t="s">
        <v>583</v>
      </c>
      <c r="F322" s="185" t="s">
        <v>584</v>
      </c>
      <c r="G322" s="183"/>
      <c r="H322" s="183"/>
      <c r="I322" s="186"/>
      <c r="J322" s="187">
        <f>BK322</f>
        <v>0</v>
      </c>
      <c r="K322" s="183"/>
      <c r="L322" s="188"/>
      <c r="M322" s="189"/>
      <c r="N322" s="190"/>
      <c r="O322" s="190"/>
      <c r="P322" s="191">
        <f>P323+P338+P358+P377+P405+P412+P422+P431+P442+P506+P522+P543+P567+P589+P597</f>
        <v>0</v>
      </c>
      <c r="Q322" s="190"/>
      <c r="R322" s="191">
        <f>R323+R338+R358+R377+R405+R412+R422+R431+R442+R506+R522+R543+R567+R589+R597</f>
        <v>2.19562666</v>
      </c>
      <c r="S322" s="190"/>
      <c r="T322" s="192">
        <f>T323+T338+T358+T377+T405+T412+T422+T431+T442+T506+T522+T543+T567+T589+T597</f>
        <v>0.05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93" t="s">
        <v>82</v>
      </c>
      <c r="AT322" s="194" t="s">
        <v>74</v>
      </c>
      <c r="AU322" s="194" t="s">
        <v>75</v>
      </c>
      <c r="AY322" s="193" t="s">
        <v>130</v>
      </c>
      <c r="BK322" s="195">
        <f>BK323+BK338+BK358+BK377+BK405+BK412+BK422+BK431+BK442+BK506+BK522+BK543+BK567+BK589+BK597</f>
        <v>0</v>
      </c>
    </row>
    <row r="323" spans="1:63" s="12" customFormat="1" ht="22.8" customHeight="1">
      <c r="A323" s="12"/>
      <c r="B323" s="182"/>
      <c r="C323" s="183"/>
      <c r="D323" s="184" t="s">
        <v>74</v>
      </c>
      <c r="E323" s="196" t="s">
        <v>585</v>
      </c>
      <c r="F323" s="196" t="s">
        <v>586</v>
      </c>
      <c r="G323" s="183"/>
      <c r="H323" s="183"/>
      <c r="I323" s="186"/>
      <c r="J323" s="197">
        <f>BK323</f>
        <v>0</v>
      </c>
      <c r="K323" s="183"/>
      <c r="L323" s="188"/>
      <c r="M323" s="189"/>
      <c r="N323" s="190"/>
      <c r="O323" s="190"/>
      <c r="P323" s="191">
        <f>SUM(P324:P337)</f>
        <v>0</v>
      </c>
      <c r="Q323" s="190"/>
      <c r="R323" s="191">
        <f>SUM(R324:R337)</f>
        <v>0.09152836</v>
      </c>
      <c r="S323" s="190"/>
      <c r="T323" s="192">
        <f>SUM(T324:T337)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93" t="s">
        <v>82</v>
      </c>
      <c r="AT323" s="194" t="s">
        <v>74</v>
      </c>
      <c r="AU323" s="194" t="s">
        <v>80</v>
      </c>
      <c r="AY323" s="193" t="s">
        <v>130</v>
      </c>
      <c r="BK323" s="195">
        <f>SUM(BK324:BK337)</f>
        <v>0</v>
      </c>
    </row>
    <row r="324" spans="1:65" s="2" customFormat="1" ht="24.15" customHeight="1">
      <c r="A324" s="39"/>
      <c r="B324" s="40"/>
      <c r="C324" s="198" t="s">
        <v>587</v>
      </c>
      <c r="D324" s="198" t="s">
        <v>132</v>
      </c>
      <c r="E324" s="199" t="s">
        <v>588</v>
      </c>
      <c r="F324" s="200" t="s">
        <v>589</v>
      </c>
      <c r="G324" s="201" t="s">
        <v>202</v>
      </c>
      <c r="H324" s="202">
        <v>21.2</v>
      </c>
      <c r="I324" s="203"/>
      <c r="J324" s="204">
        <f>ROUND(I324*H324,2)</f>
        <v>0</v>
      </c>
      <c r="K324" s="200" t="s">
        <v>136</v>
      </c>
      <c r="L324" s="45"/>
      <c r="M324" s="205" t="s">
        <v>19</v>
      </c>
      <c r="N324" s="206" t="s">
        <v>46</v>
      </c>
      <c r="O324" s="85"/>
      <c r="P324" s="207">
        <f>O324*H324</f>
        <v>0</v>
      </c>
      <c r="Q324" s="207">
        <v>0.0035</v>
      </c>
      <c r="R324" s="207">
        <f>Q324*H324</f>
        <v>0.0742</v>
      </c>
      <c r="S324" s="207">
        <v>0</v>
      </c>
      <c r="T324" s="20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09" t="s">
        <v>223</v>
      </c>
      <c r="AT324" s="209" t="s">
        <v>132</v>
      </c>
      <c r="AU324" s="209" t="s">
        <v>82</v>
      </c>
      <c r="AY324" s="18" t="s">
        <v>130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8" t="s">
        <v>80</v>
      </c>
      <c r="BK324" s="210">
        <f>ROUND(I324*H324,2)</f>
        <v>0</v>
      </c>
      <c r="BL324" s="18" t="s">
        <v>223</v>
      </c>
      <c r="BM324" s="209" t="s">
        <v>590</v>
      </c>
    </row>
    <row r="325" spans="1:47" s="2" customFormat="1" ht="12">
      <c r="A325" s="39"/>
      <c r="B325" s="40"/>
      <c r="C325" s="41"/>
      <c r="D325" s="211" t="s">
        <v>139</v>
      </c>
      <c r="E325" s="41"/>
      <c r="F325" s="212" t="s">
        <v>591</v>
      </c>
      <c r="G325" s="41"/>
      <c r="H325" s="41"/>
      <c r="I325" s="213"/>
      <c r="J325" s="41"/>
      <c r="K325" s="41"/>
      <c r="L325" s="45"/>
      <c r="M325" s="214"/>
      <c r="N325" s="215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139</v>
      </c>
      <c r="AU325" s="18" t="s">
        <v>82</v>
      </c>
    </row>
    <row r="326" spans="1:65" s="2" customFormat="1" ht="24.15" customHeight="1">
      <c r="A326" s="39"/>
      <c r="B326" s="40"/>
      <c r="C326" s="198" t="s">
        <v>592</v>
      </c>
      <c r="D326" s="198" t="s">
        <v>132</v>
      </c>
      <c r="E326" s="199" t="s">
        <v>593</v>
      </c>
      <c r="F326" s="200" t="s">
        <v>594</v>
      </c>
      <c r="G326" s="201" t="s">
        <v>202</v>
      </c>
      <c r="H326" s="202">
        <v>4.116</v>
      </c>
      <c r="I326" s="203"/>
      <c r="J326" s="204">
        <f>ROUND(I326*H326,2)</f>
        <v>0</v>
      </c>
      <c r="K326" s="200" t="s">
        <v>136</v>
      </c>
      <c r="L326" s="45"/>
      <c r="M326" s="205" t="s">
        <v>19</v>
      </c>
      <c r="N326" s="206" t="s">
        <v>46</v>
      </c>
      <c r="O326" s="85"/>
      <c r="P326" s="207">
        <f>O326*H326</f>
        <v>0</v>
      </c>
      <c r="Q326" s="207">
        <v>0.004</v>
      </c>
      <c r="R326" s="207">
        <f>Q326*H326</f>
        <v>0.016464</v>
      </c>
      <c r="S326" s="207">
        <v>0</v>
      </c>
      <c r="T326" s="20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09" t="s">
        <v>223</v>
      </c>
      <c r="AT326" s="209" t="s">
        <v>132</v>
      </c>
      <c r="AU326" s="209" t="s">
        <v>82</v>
      </c>
      <c r="AY326" s="18" t="s">
        <v>130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8" t="s">
        <v>80</v>
      </c>
      <c r="BK326" s="210">
        <f>ROUND(I326*H326,2)</f>
        <v>0</v>
      </c>
      <c r="BL326" s="18" t="s">
        <v>223</v>
      </c>
      <c r="BM326" s="209" t="s">
        <v>595</v>
      </c>
    </row>
    <row r="327" spans="1:47" s="2" customFormat="1" ht="12">
      <c r="A327" s="39"/>
      <c r="B327" s="40"/>
      <c r="C327" s="41"/>
      <c r="D327" s="211" t="s">
        <v>139</v>
      </c>
      <c r="E327" s="41"/>
      <c r="F327" s="212" t="s">
        <v>596</v>
      </c>
      <c r="G327" s="41"/>
      <c r="H327" s="41"/>
      <c r="I327" s="213"/>
      <c r="J327" s="41"/>
      <c r="K327" s="41"/>
      <c r="L327" s="45"/>
      <c r="M327" s="214"/>
      <c r="N327" s="21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139</v>
      </c>
      <c r="AU327" s="18" t="s">
        <v>82</v>
      </c>
    </row>
    <row r="328" spans="1:51" s="13" customFormat="1" ht="12">
      <c r="A328" s="13"/>
      <c r="B328" s="216"/>
      <c r="C328" s="217"/>
      <c r="D328" s="218" t="s">
        <v>141</v>
      </c>
      <c r="E328" s="219" t="s">
        <v>19</v>
      </c>
      <c r="F328" s="220" t="s">
        <v>597</v>
      </c>
      <c r="G328" s="217"/>
      <c r="H328" s="221">
        <v>4.116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7" t="s">
        <v>141</v>
      </c>
      <c r="AU328" s="227" t="s">
        <v>82</v>
      </c>
      <c r="AV328" s="13" t="s">
        <v>82</v>
      </c>
      <c r="AW328" s="13" t="s">
        <v>36</v>
      </c>
      <c r="AX328" s="13" t="s">
        <v>80</v>
      </c>
      <c r="AY328" s="227" t="s">
        <v>130</v>
      </c>
    </row>
    <row r="329" spans="1:65" s="2" customFormat="1" ht="24.15" customHeight="1">
      <c r="A329" s="39"/>
      <c r="B329" s="40"/>
      <c r="C329" s="198" t="s">
        <v>598</v>
      </c>
      <c r="D329" s="198" t="s">
        <v>132</v>
      </c>
      <c r="E329" s="199" t="s">
        <v>599</v>
      </c>
      <c r="F329" s="200" t="s">
        <v>600</v>
      </c>
      <c r="G329" s="201" t="s">
        <v>456</v>
      </c>
      <c r="H329" s="202">
        <v>20.58</v>
      </c>
      <c r="I329" s="203"/>
      <c r="J329" s="204">
        <f>ROUND(I329*H329,2)</f>
        <v>0</v>
      </c>
      <c r="K329" s="200" t="s">
        <v>136</v>
      </c>
      <c r="L329" s="45"/>
      <c r="M329" s="205" t="s">
        <v>19</v>
      </c>
      <c r="N329" s="206" t="s">
        <v>46</v>
      </c>
      <c r="O329" s="85"/>
      <c r="P329" s="207">
        <f>O329*H329</f>
        <v>0</v>
      </c>
      <c r="Q329" s="207">
        <v>0</v>
      </c>
      <c r="R329" s="207">
        <f>Q329*H329</f>
        <v>0</v>
      </c>
      <c r="S329" s="207">
        <v>0</v>
      </c>
      <c r="T329" s="20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09" t="s">
        <v>223</v>
      </c>
      <c r="AT329" s="209" t="s">
        <v>132</v>
      </c>
      <c r="AU329" s="209" t="s">
        <v>82</v>
      </c>
      <c r="AY329" s="18" t="s">
        <v>130</v>
      </c>
      <c r="BE329" s="210">
        <f>IF(N329="základní",J329,0)</f>
        <v>0</v>
      </c>
      <c r="BF329" s="210">
        <f>IF(N329="snížená",J329,0)</f>
        <v>0</v>
      </c>
      <c r="BG329" s="210">
        <f>IF(N329="zákl. přenesená",J329,0)</f>
        <v>0</v>
      </c>
      <c r="BH329" s="210">
        <f>IF(N329="sníž. přenesená",J329,0)</f>
        <v>0</v>
      </c>
      <c r="BI329" s="210">
        <f>IF(N329="nulová",J329,0)</f>
        <v>0</v>
      </c>
      <c r="BJ329" s="18" t="s">
        <v>80</v>
      </c>
      <c r="BK329" s="210">
        <f>ROUND(I329*H329,2)</f>
        <v>0</v>
      </c>
      <c r="BL329" s="18" t="s">
        <v>223</v>
      </c>
      <c r="BM329" s="209" t="s">
        <v>601</v>
      </c>
    </row>
    <row r="330" spans="1:47" s="2" customFormat="1" ht="12">
      <c r="A330" s="39"/>
      <c r="B330" s="40"/>
      <c r="C330" s="41"/>
      <c r="D330" s="211" t="s">
        <v>139</v>
      </c>
      <c r="E330" s="41"/>
      <c r="F330" s="212" t="s">
        <v>602</v>
      </c>
      <c r="G330" s="41"/>
      <c r="H330" s="41"/>
      <c r="I330" s="213"/>
      <c r="J330" s="41"/>
      <c r="K330" s="41"/>
      <c r="L330" s="45"/>
      <c r="M330" s="214"/>
      <c r="N330" s="215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139</v>
      </c>
      <c r="AU330" s="18" t="s">
        <v>82</v>
      </c>
    </row>
    <row r="331" spans="1:51" s="13" customFormat="1" ht="12">
      <c r="A331" s="13"/>
      <c r="B331" s="216"/>
      <c r="C331" s="217"/>
      <c r="D331" s="218" t="s">
        <v>141</v>
      </c>
      <c r="E331" s="219" t="s">
        <v>19</v>
      </c>
      <c r="F331" s="220" t="s">
        <v>603</v>
      </c>
      <c r="G331" s="217"/>
      <c r="H331" s="221">
        <v>20.58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7" t="s">
        <v>141</v>
      </c>
      <c r="AU331" s="227" t="s">
        <v>82</v>
      </c>
      <c r="AV331" s="13" t="s">
        <v>82</v>
      </c>
      <c r="AW331" s="13" t="s">
        <v>36</v>
      </c>
      <c r="AX331" s="13" t="s">
        <v>80</v>
      </c>
      <c r="AY331" s="227" t="s">
        <v>130</v>
      </c>
    </row>
    <row r="332" spans="1:65" s="2" customFormat="1" ht="16.5" customHeight="1">
      <c r="A332" s="39"/>
      <c r="B332" s="40"/>
      <c r="C332" s="239" t="s">
        <v>604</v>
      </c>
      <c r="D332" s="239" t="s">
        <v>171</v>
      </c>
      <c r="E332" s="240" t="s">
        <v>605</v>
      </c>
      <c r="F332" s="241" t="s">
        <v>606</v>
      </c>
      <c r="G332" s="242" t="s">
        <v>456</v>
      </c>
      <c r="H332" s="243">
        <v>21.609</v>
      </c>
      <c r="I332" s="244"/>
      <c r="J332" s="245">
        <f>ROUND(I332*H332,2)</f>
        <v>0</v>
      </c>
      <c r="K332" s="241" t="s">
        <v>136</v>
      </c>
      <c r="L332" s="246"/>
      <c r="M332" s="247" t="s">
        <v>19</v>
      </c>
      <c r="N332" s="248" t="s">
        <v>46</v>
      </c>
      <c r="O332" s="85"/>
      <c r="P332" s="207">
        <f>O332*H332</f>
        <v>0</v>
      </c>
      <c r="Q332" s="207">
        <v>4E-05</v>
      </c>
      <c r="R332" s="207">
        <f>Q332*H332</f>
        <v>0.0008643600000000001</v>
      </c>
      <c r="S332" s="207">
        <v>0</v>
      </c>
      <c r="T332" s="20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09" t="s">
        <v>328</v>
      </c>
      <c r="AT332" s="209" t="s">
        <v>171</v>
      </c>
      <c r="AU332" s="209" t="s">
        <v>82</v>
      </c>
      <c r="AY332" s="18" t="s">
        <v>130</v>
      </c>
      <c r="BE332" s="210">
        <f>IF(N332="základní",J332,0)</f>
        <v>0</v>
      </c>
      <c r="BF332" s="210">
        <f>IF(N332="snížená",J332,0)</f>
        <v>0</v>
      </c>
      <c r="BG332" s="210">
        <f>IF(N332="zákl. přenesená",J332,0)</f>
        <v>0</v>
      </c>
      <c r="BH332" s="210">
        <f>IF(N332="sníž. přenesená",J332,0)</f>
        <v>0</v>
      </c>
      <c r="BI332" s="210">
        <f>IF(N332="nulová",J332,0)</f>
        <v>0</v>
      </c>
      <c r="BJ332" s="18" t="s">
        <v>80</v>
      </c>
      <c r="BK332" s="210">
        <f>ROUND(I332*H332,2)</f>
        <v>0</v>
      </c>
      <c r="BL332" s="18" t="s">
        <v>223</v>
      </c>
      <c r="BM332" s="209" t="s">
        <v>607</v>
      </c>
    </row>
    <row r="333" spans="1:51" s="13" customFormat="1" ht="12">
      <c r="A333" s="13"/>
      <c r="B333" s="216"/>
      <c r="C333" s="217"/>
      <c r="D333" s="218" t="s">
        <v>141</v>
      </c>
      <c r="E333" s="217"/>
      <c r="F333" s="220" t="s">
        <v>608</v>
      </c>
      <c r="G333" s="217"/>
      <c r="H333" s="221">
        <v>21.609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7" t="s">
        <v>141</v>
      </c>
      <c r="AU333" s="227" t="s">
        <v>82</v>
      </c>
      <c r="AV333" s="13" t="s">
        <v>82</v>
      </c>
      <c r="AW333" s="13" t="s">
        <v>4</v>
      </c>
      <c r="AX333" s="13" t="s">
        <v>80</v>
      </c>
      <c r="AY333" s="227" t="s">
        <v>130</v>
      </c>
    </row>
    <row r="334" spans="1:65" s="2" customFormat="1" ht="24.15" customHeight="1">
      <c r="A334" s="39"/>
      <c r="B334" s="40"/>
      <c r="C334" s="198" t="s">
        <v>609</v>
      </c>
      <c r="D334" s="198" t="s">
        <v>132</v>
      </c>
      <c r="E334" s="199" t="s">
        <v>610</v>
      </c>
      <c r="F334" s="200" t="s">
        <v>611</v>
      </c>
      <c r="G334" s="201" t="s">
        <v>174</v>
      </c>
      <c r="H334" s="202">
        <v>0.092</v>
      </c>
      <c r="I334" s="203"/>
      <c r="J334" s="204">
        <f>ROUND(I334*H334,2)</f>
        <v>0</v>
      </c>
      <c r="K334" s="200" t="s">
        <v>136</v>
      </c>
      <c r="L334" s="45"/>
      <c r="M334" s="205" t="s">
        <v>19</v>
      </c>
      <c r="N334" s="206" t="s">
        <v>46</v>
      </c>
      <c r="O334" s="85"/>
      <c r="P334" s="207">
        <f>O334*H334</f>
        <v>0</v>
      </c>
      <c r="Q334" s="207">
        <v>0</v>
      </c>
      <c r="R334" s="207">
        <f>Q334*H334</f>
        <v>0</v>
      </c>
      <c r="S334" s="207">
        <v>0</v>
      </c>
      <c r="T334" s="20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09" t="s">
        <v>223</v>
      </c>
      <c r="AT334" s="209" t="s">
        <v>132</v>
      </c>
      <c r="AU334" s="209" t="s">
        <v>82</v>
      </c>
      <c r="AY334" s="18" t="s">
        <v>130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8" t="s">
        <v>80</v>
      </c>
      <c r="BK334" s="210">
        <f>ROUND(I334*H334,2)</f>
        <v>0</v>
      </c>
      <c r="BL334" s="18" t="s">
        <v>223</v>
      </c>
      <c r="BM334" s="209" t="s">
        <v>612</v>
      </c>
    </row>
    <row r="335" spans="1:47" s="2" customFormat="1" ht="12">
      <c r="A335" s="39"/>
      <c r="B335" s="40"/>
      <c r="C335" s="41"/>
      <c r="D335" s="211" t="s">
        <v>139</v>
      </c>
      <c r="E335" s="41"/>
      <c r="F335" s="212" t="s">
        <v>613</v>
      </c>
      <c r="G335" s="41"/>
      <c r="H335" s="41"/>
      <c r="I335" s="213"/>
      <c r="J335" s="41"/>
      <c r="K335" s="41"/>
      <c r="L335" s="45"/>
      <c r="M335" s="214"/>
      <c r="N335" s="215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139</v>
      </c>
      <c r="AU335" s="18" t="s">
        <v>82</v>
      </c>
    </row>
    <row r="336" spans="1:65" s="2" customFormat="1" ht="33" customHeight="1">
      <c r="A336" s="39"/>
      <c r="B336" s="40"/>
      <c r="C336" s="198" t="s">
        <v>614</v>
      </c>
      <c r="D336" s="198" t="s">
        <v>132</v>
      </c>
      <c r="E336" s="199" t="s">
        <v>615</v>
      </c>
      <c r="F336" s="200" t="s">
        <v>616</v>
      </c>
      <c r="G336" s="201" t="s">
        <v>174</v>
      </c>
      <c r="H336" s="202">
        <v>0.092</v>
      </c>
      <c r="I336" s="203"/>
      <c r="J336" s="204">
        <f>ROUND(I336*H336,2)</f>
        <v>0</v>
      </c>
      <c r="K336" s="200" t="s">
        <v>136</v>
      </c>
      <c r="L336" s="45"/>
      <c r="M336" s="205" t="s">
        <v>19</v>
      </c>
      <c r="N336" s="206" t="s">
        <v>46</v>
      </c>
      <c r="O336" s="85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09" t="s">
        <v>223</v>
      </c>
      <c r="AT336" s="209" t="s">
        <v>132</v>
      </c>
      <c r="AU336" s="209" t="s">
        <v>82</v>
      </c>
      <c r="AY336" s="18" t="s">
        <v>130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8" t="s">
        <v>80</v>
      </c>
      <c r="BK336" s="210">
        <f>ROUND(I336*H336,2)</f>
        <v>0</v>
      </c>
      <c r="BL336" s="18" t="s">
        <v>223</v>
      </c>
      <c r="BM336" s="209" t="s">
        <v>617</v>
      </c>
    </row>
    <row r="337" spans="1:47" s="2" customFormat="1" ht="12">
      <c r="A337" s="39"/>
      <c r="B337" s="40"/>
      <c r="C337" s="41"/>
      <c r="D337" s="211" t="s">
        <v>139</v>
      </c>
      <c r="E337" s="41"/>
      <c r="F337" s="212" t="s">
        <v>618</v>
      </c>
      <c r="G337" s="41"/>
      <c r="H337" s="41"/>
      <c r="I337" s="213"/>
      <c r="J337" s="41"/>
      <c r="K337" s="41"/>
      <c r="L337" s="45"/>
      <c r="M337" s="214"/>
      <c r="N337" s="21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139</v>
      </c>
      <c r="AU337" s="18" t="s">
        <v>82</v>
      </c>
    </row>
    <row r="338" spans="1:63" s="12" customFormat="1" ht="22.8" customHeight="1">
      <c r="A338" s="12"/>
      <c r="B338" s="182"/>
      <c r="C338" s="183"/>
      <c r="D338" s="184" t="s">
        <v>74</v>
      </c>
      <c r="E338" s="196" t="s">
        <v>619</v>
      </c>
      <c r="F338" s="196" t="s">
        <v>620</v>
      </c>
      <c r="G338" s="183"/>
      <c r="H338" s="183"/>
      <c r="I338" s="186"/>
      <c r="J338" s="197">
        <f>BK338</f>
        <v>0</v>
      </c>
      <c r="K338" s="183"/>
      <c r="L338" s="188"/>
      <c r="M338" s="189"/>
      <c r="N338" s="190"/>
      <c r="O338" s="190"/>
      <c r="P338" s="191">
        <f>SUM(P339:P357)</f>
        <v>0</v>
      </c>
      <c r="Q338" s="190"/>
      <c r="R338" s="191">
        <f>SUM(R339:R357)</f>
        <v>0.026819999999999997</v>
      </c>
      <c r="S338" s="190"/>
      <c r="T338" s="192">
        <f>SUM(T339:T357)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93" t="s">
        <v>82</v>
      </c>
      <c r="AT338" s="194" t="s">
        <v>74</v>
      </c>
      <c r="AU338" s="194" t="s">
        <v>80</v>
      </c>
      <c r="AY338" s="193" t="s">
        <v>130</v>
      </c>
      <c r="BK338" s="195">
        <f>SUM(BK339:BK357)</f>
        <v>0</v>
      </c>
    </row>
    <row r="339" spans="1:65" s="2" customFormat="1" ht="16.5" customHeight="1">
      <c r="A339" s="39"/>
      <c r="B339" s="40"/>
      <c r="C339" s="198" t="s">
        <v>621</v>
      </c>
      <c r="D339" s="198" t="s">
        <v>132</v>
      </c>
      <c r="E339" s="199" t="s">
        <v>622</v>
      </c>
      <c r="F339" s="200" t="s">
        <v>623</v>
      </c>
      <c r="G339" s="201" t="s">
        <v>409</v>
      </c>
      <c r="H339" s="202">
        <v>2</v>
      </c>
      <c r="I339" s="203"/>
      <c r="J339" s="204">
        <f>ROUND(I339*H339,2)</f>
        <v>0</v>
      </c>
      <c r="K339" s="200" t="s">
        <v>410</v>
      </c>
      <c r="L339" s="45"/>
      <c r="M339" s="205" t="s">
        <v>19</v>
      </c>
      <c r="N339" s="206" t="s">
        <v>46</v>
      </c>
      <c r="O339" s="85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9" t="s">
        <v>223</v>
      </c>
      <c r="AT339" s="209" t="s">
        <v>132</v>
      </c>
      <c r="AU339" s="209" t="s">
        <v>82</v>
      </c>
      <c r="AY339" s="18" t="s">
        <v>130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8" t="s">
        <v>80</v>
      </c>
      <c r="BK339" s="210">
        <f>ROUND(I339*H339,2)</f>
        <v>0</v>
      </c>
      <c r="BL339" s="18" t="s">
        <v>223</v>
      </c>
      <c r="BM339" s="209" t="s">
        <v>624</v>
      </c>
    </row>
    <row r="340" spans="1:65" s="2" customFormat="1" ht="16.5" customHeight="1">
      <c r="A340" s="39"/>
      <c r="B340" s="40"/>
      <c r="C340" s="198" t="s">
        <v>625</v>
      </c>
      <c r="D340" s="198" t="s">
        <v>132</v>
      </c>
      <c r="E340" s="199" t="s">
        <v>626</v>
      </c>
      <c r="F340" s="200" t="s">
        <v>627</v>
      </c>
      <c r="G340" s="201" t="s">
        <v>456</v>
      </c>
      <c r="H340" s="202">
        <v>10</v>
      </c>
      <c r="I340" s="203"/>
      <c r="J340" s="204">
        <f>ROUND(I340*H340,2)</f>
        <v>0</v>
      </c>
      <c r="K340" s="200" t="s">
        <v>136</v>
      </c>
      <c r="L340" s="45"/>
      <c r="M340" s="205" t="s">
        <v>19</v>
      </c>
      <c r="N340" s="206" t="s">
        <v>46</v>
      </c>
      <c r="O340" s="85"/>
      <c r="P340" s="207">
        <f>O340*H340</f>
        <v>0</v>
      </c>
      <c r="Q340" s="207">
        <v>0.00041</v>
      </c>
      <c r="R340" s="207">
        <f>Q340*H340</f>
        <v>0.0040999999999999995</v>
      </c>
      <c r="S340" s="207">
        <v>0</v>
      </c>
      <c r="T340" s="20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09" t="s">
        <v>223</v>
      </c>
      <c r="AT340" s="209" t="s">
        <v>132</v>
      </c>
      <c r="AU340" s="209" t="s">
        <v>82</v>
      </c>
      <c r="AY340" s="18" t="s">
        <v>130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8" t="s">
        <v>80</v>
      </c>
      <c r="BK340" s="210">
        <f>ROUND(I340*H340,2)</f>
        <v>0</v>
      </c>
      <c r="BL340" s="18" t="s">
        <v>223</v>
      </c>
      <c r="BM340" s="209" t="s">
        <v>628</v>
      </c>
    </row>
    <row r="341" spans="1:47" s="2" customFormat="1" ht="12">
      <c r="A341" s="39"/>
      <c r="B341" s="40"/>
      <c r="C341" s="41"/>
      <c r="D341" s="211" t="s">
        <v>139</v>
      </c>
      <c r="E341" s="41"/>
      <c r="F341" s="212" t="s">
        <v>629</v>
      </c>
      <c r="G341" s="41"/>
      <c r="H341" s="41"/>
      <c r="I341" s="213"/>
      <c r="J341" s="41"/>
      <c r="K341" s="41"/>
      <c r="L341" s="45"/>
      <c r="M341" s="214"/>
      <c r="N341" s="215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139</v>
      </c>
      <c r="AU341" s="18" t="s">
        <v>82</v>
      </c>
    </row>
    <row r="342" spans="1:65" s="2" customFormat="1" ht="16.5" customHeight="1">
      <c r="A342" s="39"/>
      <c r="B342" s="40"/>
      <c r="C342" s="198" t="s">
        <v>630</v>
      </c>
      <c r="D342" s="198" t="s">
        <v>132</v>
      </c>
      <c r="E342" s="199" t="s">
        <v>631</v>
      </c>
      <c r="F342" s="200" t="s">
        <v>632</v>
      </c>
      <c r="G342" s="201" t="s">
        <v>456</v>
      </c>
      <c r="H342" s="202">
        <v>10</v>
      </c>
      <c r="I342" s="203"/>
      <c r="J342" s="204">
        <f>ROUND(I342*H342,2)</f>
        <v>0</v>
      </c>
      <c r="K342" s="200" t="s">
        <v>136</v>
      </c>
      <c r="L342" s="45"/>
      <c r="M342" s="205" t="s">
        <v>19</v>
      </c>
      <c r="N342" s="206" t="s">
        <v>46</v>
      </c>
      <c r="O342" s="85"/>
      <c r="P342" s="207">
        <f>O342*H342</f>
        <v>0</v>
      </c>
      <c r="Q342" s="207">
        <v>0.00048</v>
      </c>
      <c r="R342" s="207">
        <f>Q342*H342</f>
        <v>0.0048000000000000004</v>
      </c>
      <c r="S342" s="207">
        <v>0</v>
      </c>
      <c r="T342" s="20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9" t="s">
        <v>223</v>
      </c>
      <c r="AT342" s="209" t="s">
        <v>132</v>
      </c>
      <c r="AU342" s="209" t="s">
        <v>82</v>
      </c>
      <c r="AY342" s="18" t="s">
        <v>130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8" t="s">
        <v>80</v>
      </c>
      <c r="BK342" s="210">
        <f>ROUND(I342*H342,2)</f>
        <v>0</v>
      </c>
      <c r="BL342" s="18" t="s">
        <v>223</v>
      </c>
      <c r="BM342" s="209" t="s">
        <v>633</v>
      </c>
    </row>
    <row r="343" spans="1:47" s="2" customFormat="1" ht="12">
      <c r="A343" s="39"/>
      <c r="B343" s="40"/>
      <c r="C343" s="41"/>
      <c r="D343" s="211" t="s">
        <v>139</v>
      </c>
      <c r="E343" s="41"/>
      <c r="F343" s="212" t="s">
        <v>634</v>
      </c>
      <c r="G343" s="41"/>
      <c r="H343" s="41"/>
      <c r="I343" s="213"/>
      <c r="J343" s="41"/>
      <c r="K343" s="41"/>
      <c r="L343" s="45"/>
      <c r="M343" s="214"/>
      <c r="N343" s="215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139</v>
      </c>
      <c r="AU343" s="18" t="s">
        <v>82</v>
      </c>
    </row>
    <row r="344" spans="1:65" s="2" customFormat="1" ht="16.5" customHeight="1">
      <c r="A344" s="39"/>
      <c r="B344" s="40"/>
      <c r="C344" s="198" t="s">
        <v>635</v>
      </c>
      <c r="D344" s="198" t="s">
        <v>132</v>
      </c>
      <c r="E344" s="199" t="s">
        <v>636</v>
      </c>
      <c r="F344" s="200" t="s">
        <v>637</v>
      </c>
      <c r="G344" s="201" t="s">
        <v>456</v>
      </c>
      <c r="H344" s="202">
        <v>8</v>
      </c>
      <c r="I344" s="203"/>
      <c r="J344" s="204">
        <f>ROUND(I344*H344,2)</f>
        <v>0</v>
      </c>
      <c r="K344" s="200" t="s">
        <v>136</v>
      </c>
      <c r="L344" s="45"/>
      <c r="M344" s="205" t="s">
        <v>19</v>
      </c>
      <c r="N344" s="206" t="s">
        <v>46</v>
      </c>
      <c r="O344" s="85"/>
      <c r="P344" s="207">
        <f>O344*H344</f>
        <v>0</v>
      </c>
      <c r="Q344" s="207">
        <v>0.00224</v>
      </c>
      <c r="R344" s="207">
        <f>Q344*H344</f>
        <v>0.01792</v>
      </c>
      <c r="S344" s="207">
        <v>0</v>
      </c>
      <c r="T344" s="20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09" t="s">
        <v>223</v>
      </c>
      <c r="AT344" s="209" t="s">
        <v>132</v>
      </c>
      <c r="AU344" s="209" t="s">
        <v>82</v>
      </c>
      <c r="AY344" s="18" t="s">
        <v>130</v>
      </c>
      <c r="BE344" s="210">
        <f>IF(N344="základní",J344,0)</f>
        <v>0</v>
      </c>
      <c r="BF344" s="210">
        <f>IF(N344="snížená",J344,0)</f>
        <v>0</v>
      </c>
      <c r="BG344" s="210">
        <f>IF(N344="zákl. přenesená",J344,0)</f>
        <v>0</v>
      </c>
      <c r="BH344" s="210">
        <f>IF(N344="sníž. přenesená",J344,0)</f>
        <v>0</v>
      </c>
      <c r="BI344" s="210">
        <f>IF(N344="nulová",J344,0)</f>
        <v>0</v>
      </c>
      <c r="BJ344" s="18" t="s">
        <v>80</v>
      </c>
      <c r="BK344" s="210">
        <f>ROUND(I344*H344,2)</f>
        <v>0</v>
      </c>
      <c r="BL344" s="18" t="s">
        <v>223</v>
      </c>
      <c r="BM344" s="209" t="s">
        <v>638</v>
      </c>
    </row>
    <row r="345" spans="1:47" s="2" customFormat="1" ht="12">
      <c r="A345" s="39"/>
      <c r="B345" s="40"/>
      <c r="C345" s="41"/>
      <c r="D345" s="211" t="s">
        <v>139</v>
      </c>
      <c r="E345" s="41"/>
      <c r="F345" s="212" t="s">
        <v>639</v>
      </c>
      <c r="G345" s="41"/>
      <c r="H345" s="41"/>
      <c r="I345" s="213"/>
      <c r="J345" s="41"/>
      <c r="K345" s="41"/>
      <c r="L345" s="45"/>
      <c r="M345" s="214"/>
      <c r="N345" s="215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139</v>
      </c>
      <c r="AU345" s="18" t="s">
        <v>82</v>
      </c>
    </row>
    <row r="346" spans="1:65" s="2" customFormat="1" ht="16.5" customHeight="1">
      <c r="A346" s="39"/>
      <c r="B346" s="40"/>
      <c r="C346" s="198" t="s">
        <v>640</v>
      </c>
      <c r="D346" s="198" t="s">
        <v>132</v>
      </c>
      <c r="E346" s="199" t="s">
        <v>641</v>
      </c>
      <c r="F346" s="200" t="s">
        <v>642</v>
      </c>
      <c r="G346" s="201" t="s">
        <v>349</v>
      </c>
      <c r="H346" s="202">
        <v>3</v>
      </c>
      <c r="I346" s="203"/>
      <c r="J346" s="204">
        <f>ROUND(I346*H346,2)</f>
        <v>0</v>
      </c>
      <c r="K346" s="200" t="s">
        <v>136</v>
      </c>
      <c r="L346" s="45"/>
      <c r="M346" s="205" t="s">
        <v>19</v>
      </c>
      <c r="N346" s="206" t="s">
        <v>46</v>
      </c>
      <c r="O346" s="85"/>
      <c r="P346" s="207">
        <f>O346*H346</f>
        <v>0</v>
      </c>
      <c r="Q346" s="207">
        <v>0</v>
      </c>
      <c r="R346" s="207">
        <f>Q346*H346</f>
        <v>0</v>
      </c>
      <c r="S346" s="207">
        <v>0</v>
      </c>
      <c r="T346" s="20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09" t="s">
        <v>223</v>
      </c>
      <c r="AT346" s="209" t="s">
        <v>132</v>
      </c>
      <c r="AU346" s="209" t="s">
        <v>82</v>
      </c>
      <c r="AY346" s="18" t="s">
        <v>130</v>
      </c>
      <c r="BE346" s="210">
        <f>IF(N346="základní",J346,0)</f>
        <v>0</v>
      </c>
      <c r="BF346" s="210">
        <f>IF(N346="snížená",J346,0)</f>
        <v>0</v>
      </c>
      <c r="BG346" s="210">
        <f>IF(N346="zákl. přenesená",J346,0)</f>
        <v>0</v>
      </c>
      <c r="BH346" s="210">
        <f>IF(N346="sníž. přenesená",J346,0)</f>
        <v>0</v>
      </c>
      <c r="BI346" s="210">
        <f>IF(N346="nulová",J346,0)</f>
        <v>0</v>
      </c>
      <c r="BJ346" s="18" t="s">
        <v>80</v>
      </c>
      <c r="BK346" s="210">
        <f>ROUND(I346*H346,2)</f>
        <v>0</v>
      </c>
      <c r="BL346" s="18" t="s">
        <v>223</v>
      </c>
      <c r="BM346" s="209" t="s">
        <v>643</v>
      </c>
    </row>
    <row r="347" spans="1:47" s="2" customFormat="1" ht="12">
      <c r="A347" s="39"/>
      <c r="B347" s="40"/>
      <c r="C347" s="41"/>
      <c r="D347" s="211" t="s">
        <v>139</v>
      </c>
      <c r="E347" s="41"/>
      <c r="F347" s="212" t="s">
        <v>644</v>
      </c>
      <c r="G347" s="41"/>
      <c r="H347" s="41"/>
      <c r="I347" s="213"/>
      <c r="J347" s="41"/>
      <c r="K347" s="41"/>
      <c r="L347" s="45"/>
      <c r="M347" s="214"/>
      <c r="N347" s="215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139</v>
      </c>
      <c r="AU347" s="18" t="s">
        <v>82</v>
      </c>
    </row>
    <row r="348" spans="1:65" s="2" customFormat="1" ht="16.5" customHeight="1">
      <c r="A348" s="39"/>
      <c r="B348" s="40"/>
      <c r="C348" s="198" t="s">
        <v>645</v>
      </c>
      <c r="D348" s="198" t="s">
        <v>132</v>
      </c>
      <c r="E348" s="199" t="s">
        <v>646</v>
      </c>
      <c r="F348" s="200" t="s">
        <v>647</v>
      </c>
      <c r="G348" s="201" t="s">
        <v>349</v>
      </c>
      <c r="H348" s="202">
        <v>3</v>
      </c>
      <c r="I348" s="203"/>
      <c r="J348" s="204">
        <f>ROUND(I348*H348,2)</f>
        <v>0</v>
      </c>
      <c r="K348" s="200" t="s">
        <v>136</v>
      </c>
      <c r="L348" s="45"/>
      <c r="M348" s="205" t="s">
        <v>19</v>
      </c>
      <c r="N348" s="206" t="s">
        <v>46</v>
      </c>
      <c r="O348" s="85"/>
      <c r="P348" s="207">
        <f>O348*H348</f>
        <v>0</v>
      </c>
      <c r="Q348" s="207">
        <v>0</v>
      </c>
      <c r="R348" s="207">
        <f>Q348*H348</f>
        <v>0</v>
      </c>
      <c r="S348" s="207">
        <v>0</v>
      </c>
      <c r="T348" s="20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09" t="s">
        <v>223</v>
      </c>
      <c r="AT348" s="209" t="s">
        <v>132</v>
      </c>
      <c r="AU348" s="209" t="s">
        <v>82</v>
      </c>
      <c r="AY348" s="18" t="s">
        <v>130</v>
      </c>
      <c r="BE348" s="210">
        <f>IF(N348="základní",J348,0)</f>
        <v>0</v>
      </c>
      <c r="BF348" s="210">
        <f>IF(N348="snížená",J348,0)</f>
        <v>0</v>
      </c>
      <c r="BG348" s="210">
        <f>IF(N348="zákl. přenesená",J348,0)</f>
        <v>0</v>
      </c>
      <c r="BH348" s="210">
        <f>IF(N348="sníž. přenesená",J348,0)</f>
        <v>0</v>
      </c>
      <c r="BI348" s="210">
        <f>IF(N348="nulová",J348,0)</f>
        <v>0</v>
      </c>
      <c r="BJ348" s="18" t="s">
        <v>80</v>
      </c>
      <c r="BK348" s="210">
        <f>ROUND(I348*H348,2)</f>
        <v>0</v>
      </c>
      <c r="BL348" s="18" t="s">
        <v>223</v>
      </c>
      <c r="BM348" s="209" t="s">
        <v>648</v>
      </c>
    </row>
    <row r="349" spans="1:47" s="2" customFormat="1" ht="12">
      <c r="A349" s="39"/>
      <c r="B349" s="40"/>
      <c r="C349" s="41"/>
      <c r="D349" s="211" t="s">
        <v>139</v>
      </c>
      <c r="E349" s="41"/>
      <c r="F349" s="212" t="s">
        <v>649</v>
      </c>
      <c r="G349" s="41"/>
      <c r="H349" s="41"/>
      <c r="I349" s="213"/>
      <c r="J349" s="41"/>
      <c r="K349" s="41"/>
      <c r="L349" s="45"/>
      <c r="M349" s="214"/>
      <c r="N349" s="215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139</v>
      </c>
      <c r="AU349" s="18" t="s">
        <v>82</v>
      </c>
    </row>
    <row r="350" spans="1:65" s="2" customFormat="1" ht="16.5" customHeight="1">
      <c r="A350" s="39"/>
      <c r="B350" s="40"/>
      <c r="C350" s="198" t="s">
        <v>650</v>
      </c>
      <c r="D350" s="198" t="s">
        <v>132</v>
      </c>
      <c r="E350" s="199" t="s">
        <v>651</v>
      </c>
      <c r="F350" s="200" t="s">
        <v>652</v>
      </c>
      <c r="G350" s="201" t="s">
        <v>349</v>
      </c>
      <c r="H350" s="202">
        <v>2</v>
      </c>
      <c r="I350" s="203"/>
      <c r="J350" s="204">
        <f>ROUND(I350*H350,2)</f>
        <v>0</v>
      </c>
      <c r="K350" s="200" t="s">
        <v>136</v>
      </c>
      <c r="L350" s="45"/>
      <c r="M350" s="205" t="s">
        <v>19</v>
      </c>
      <c r="N350" s="206" t="s">
        <v>46</v>
      </c>
      <c r="O350" s="85"/>
      <c r="P350" s="207">
        <f>O350*H350</f>
        <v>0</v>
      </c>
      <c r="Q350" s="207">
        <v>0</v>
      </c>
      <c r="R350" s="207">
        <f>Q350*H350</f>
        <v>0</v>
      </c>
      <c r="S350" s="207">
        <v>0</v>
      </c>
      <c r="T350" s="20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09" t="s">
        <v>223</v>
      </c>
      <c r="AT350" s="209" t="s">
        <v>132</v>
      </c>
      <c r="AU350" s="209" t="s">
        <v>82</v>
      </c>
      <c r="AY350" s="18" t="s">
        <v>130</v>
      </c>
      <c r="BE350" s="210">
        <f>IF(N350="základní",J350,0)</f>
        <v>0</v>
      </c>
      <c r="BF350" s="210">
        <f>IF(N350="snížená",J350,0)</f>
        <v>0</v>
      </c>
      <c r="BG350" s="210">
        <f>IF(N350="zákl. přenesená",J350,0)</f>
        <v>0</v>
      </c>
      <c r="BH350" s="210">
        <f>IF(N350="sníž. přenesená",J350,0)</f>
        <v>0</v>
      </c>
      <c r="BI350" s="210">
        <f>IF(N350="nulová",J350,0)</f>
        <v>0</v>
      </c>
      <c r="BJ350" s="18" t="s">
        <v>80</v>
      </c>
      <c r="BK350" s="210">
        <f>ROUND(I350*H350,2)</f>
        <v>0</v>
      </c>
      <c r="BL350" s="18" t="s">
        <v>223</v>
      </c>
      <c r="BM350" s="209" t="s">
        <v>653</v>
      </c>
    </row>
    <row r="351" spans="1:47" s="2" customFormat="1" ht="12">
      <c r="A351" s="39"/>
      <c r="B351" s="40"/>
      <c r="C351" s="41"/>
      <c r="D351" s="211" t="s">
        <v>139</v>
      </c>
      <c r="E351" s="41"/>
      <c r="F351" s="212" t="s">
        <v>654</v>
      </c>
      <c r="G351" s="41"/>
      <c r="H351" s="41"/>
      <c r="I351" s="213"/>
      <c r="J351" s="41"/>
      <c r="K351" s="41"/>
      <c r="L351" s="45"/>
      <c r="M351" s="214"/>
      <c r="N351" s="215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139</v>
      </c>
      <c r="AU351" s="18" t="s">
        <v>82</v>
      </c>
    </row>
    <row r="352" spans="1:65" s="2" customFormat="1" ht="16.5" customHeight="1">
      <c r="A352" s="39"/>
      <c r="B352" s="40"/>
      <c r="C352" s="198" t="s">
        <v>655</v>
      </c>
      <c r="D352" s="198" t="s">
        <v>132</v>
      </c>
      <c r="E352" s="199" t="s">
        <v>656</v>
      </c>
      <c r="F352" s="200" t="s">
        <v>657</v>
      </c>
      <c r="G352" s="201" t="s">
        <v>456</v>
      </c>
      <c r="H352" s="202">
        <v>28</v>
      </c>
      <c r="I352" s="203"/>
      <c r="J352" s="204">
        <f>ROUND(I352*H352,2)</f>
        <v>0</v>
      </c>
      <c r="K352" s="200" t="s">
        <v>136</v>
      </c>
      <c r="L352" s="45"/>
      <c r="M352" s="205" t="s">
        <v>19</v>
      </c>
      <c r="N352" s="206" t="s">
        <v>46</v>
      </c>
      <c r="O352" s="85"/>
      <c r="P352" s="207">
        <f>O352*H352</f>
        <v>0</v>
      </c>
      <c r="Q352" s="207">
        <v>0</v>
      </c>
      <c r="R352" s="207">
        <f>Q352*H352</f>
        <v>0</v>
      </c>
      <c r="S352" s="207">
        <v>0</v>
      </c>
      <c r="T352" s="20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09" t="s">
        <v>223</v>
      </c>
      <c r="AT352" s="209" t="s">
        <v>132</v>
      </c>
      <c r="AU352" s="209" t="s">
        <v>82</v>
      </c>
      <c r="AY352" s="18" t="s">
        <v>130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8" t="s">
        <v>80</v>
      </c>
      <c r="BK352" s="210">
        <f>ROUND(I352*H352,2)</f>
        <v>0</v>
      </c>
      <c r="BL352" s="18" t="s">
        <v>223</v>
      </c>
      <c r="BM352" s="209" t="s">
        <v>658</v>
      </c>
    </row>
    <row r="353" spans="1:47" s="2" customFormat="1" ht="12">
      <c r="A353" s="39"/>
      <c r="B353" s="40"/>
      <c r="C353" s="41"/>
      <c r="D353" s="211" t="s">
        <v>139</v>
      </c>
      <c r="E353" s="41"/>
      <c r="F353" s="212" t="s">
        <v>659</v>
      </c>
      <c r="G353" s="41"/>
      <c r="H353" s="41"/>
      <c r="I353" s="213"/>
      <c r="J353" s="41"/>
      <c r="K353" s="41"/>
      <c r="L353" s="45"/>
      <c r="M353" s="214"/>
      <c r="N353" s="215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139</v>
      </c>
      <c r="AU353" s="18" t="s">
        <v>82</v>
      </c>
    </row>
    <row r="354" spans="1:65" s="2" customFormat="1" ht="24.15" customHeight="1">
      <c r="A354" s="39"/>
      <c r="B354" s="40"/>
      <c r="C354" s="198" t="s">
        <v>660</v>
      </c>
      <c r="D354" s="198" t="s">
        <v>132</v>
      </c>
      <c r="E354" s="199" t="s">
        <v>661</v>
      </c>
      <c r="F354" s="200" t="s">
        <v>662</v>
      </c>
      <c r="G354" s="201" t="s">
        <v>174</v>
      </c>
      <c r="H354" s="202">
        <v>0.027</v>
      </c>
      <c r="I354" s="203"/>
      <c r="J354" s="204">
        <f>ROUND(I354*H354,2)</f>
        <v>0</v>
      </c>
      <c r="K354" s="200" t="s">
        <v>136</v>
      </c>
      <c r="L354" s="45"/>
      <c r="M354" s="205" t="s">
        <v>19</v>
      </c>
      <c r="N354" s="206" t="s">
        <v>46</v>
      </c>
      <c r="O354" s="85"/>
      <c r="P354" s="207">
        <f>O354*H354</f>
        <v>0</v>
      </c>
      <c r="Q354" s="207">
        <v>0</v>
      </c>
      <c r="R354" s="207">
        <f>Q354*H354</f>
        <v>0</v>
      </c>
      <c r="S354" s="207">
        <v>0</v>
      </c>
      <c r="T354" s="20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09" t="s">
        <v>223</v>
      </c>
      <c r="AT354" s="209" t="s">
        <v>132</v>
      </c>
      <c r="AU354" s="209" t="s">
        <v>82</v>
      </c>
      <c r="AY354" s="18" t="s">
        <v>130</v>
      </c>
      <c r="BE354" s="210">
        <f>IF(N354="základní",J354,0)</f>
        <v>0</v>
      </c>
      <c r="BF354" s="210">
        <f>IF(N354="snížená",J354,0)</f>
        <v>0</v>
      </c>
      <c r="BG354" s="210">
        <f>IF(N354="zákl. přenesená",J354,0)</f>
        <v>0</v>
      </c>
      <c r="BH354" s="210">
        <f>IF(N354="sníž. přenesená",J354,0)</f>
        <v>0</v>
      </c>
      <c r="BI354" s="210">
        <f>IF(N354="nulová",J354,0)</f>
        <v>0</v>
      </c>
      <c r="BJ354" s="18" t="s">
        <v>80</v>
      </c>
      <c r="BK354" s="210">
        <f>ROUND(I354*H354,2)</f>
        <v>0</v>
      </c>
      <c r="BL354" s="18" t="s">
        <v>223</v>
      </c>
      <c r="BM354" s="209" t="s">
        <v>663</v>
      </c>
    </row>
    <row r="355" spans="1:47" s="2" customFormat="1" ht="12">
      <c r="A355" s="39"/>
      <c r="B355" s="40"/>
      <c r="C355" s="41"/>
      <c r="D355" s="211" t="s">
        <v>139</v>
      </c>
      <c r="E355" s="41"/>
      <c r="F355" s="212" t="s">
        <v>664</v>
      </c>
      <c r="G355" s="41"/>
      <c r="H355" s="41"/>
      <c r="I355" s="213"/>
      <c r="J355" s="41"/>
      <c r="K355" s="41"/>
      <c r="L355" s="45"/>
      <c r="M355" s="214"/>
      <c r="N355" s="215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139</v>
      </c>
      <c r="AU355" s="18" t="s">
        <v>82</v>
      </c>
    </row>
    <row r="356" spans="1:65" s="2" customFormat="1" ht="24.15" customHeight="1">
      <c r="A356" s="39"/>
      <c r="B356" s="40"/>
      <c r="C356" s="198" t="s">
        <v>665</v>
      </c>
      <c r="D356" s="198" t="s">
        <v>132</v>
      </c>
      <c r="E356" s="199" t="s">
        <v>666</v>
      </c>
      <c r="F356" s="200" t="s">
        <v>667</v>
      </c>
      <c r="G356" s="201" t="s">
        <v>174</v>
      </c>
      <c r="H356" s="202">
        <v>0.027</v>
      </c>
      <c r="I356" s="203"/>
      <c r="J356" s="204">
        <f>ROUND(I356*H356,2)</f>
        <v>0</v>
      </c>
      <c r="K356" s="200" t="s">
        <v>136</v>
      </c>
      <c r="L356" s="45"/>
      <c r="M356" s="205" t="s">
        <v>19</v>
      </c>
      <c r="N356" s="206" t="s">
        <v>46</v>
      </c>
      <c r="O356" s="85"/>
      <c r="P356" s="207">
        <f>O356*H356</f>
        <v>0</v>
      </c>
      <c r="Q356" s="207">
        <v>0</v>
      </c>
      <c r="R356" s="207">
        <f>Q356*H356</f>
        <v>0</v>
      </c>
      <c r="S356" s="207">
        <v>0</v>
      </c>
      <c r="T356" s="20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09" t="s">
        <v>223</v>
      </c>
      <c r="AT356" s="209" t="s">
        <v>132</v>
      </c>
      <c r="AU356" s="209" t="s">
        <v>82</v>
      </c>
      <c r="AY356" s="18" t="s">
        <v>130</v>
      </c>
      <c r="BE356" s="210">
        <f>IF(N356="základní",J356,0)</f>
        <v>0</v>
      </c>
      <c r="BF356" s="210">
        <f>IF(N356="snížená",J356,0)</f>
        <v>0</v>
      </c>
      <c r="BG356" s="210">
        <f>IF(N356="zákl. přenesená",J356,0)</f>
        <v>0</v>
      </c>
      <c r="BH356" s="210">
        <f>IF(N356="sníž. přenesená",J356,0)</f>
        <v>0</v>
      </c>
      <c r="BI356" s="210">
        <f>IF(N356="nulová",J356,0)</f>
        <v>0</v>
      </c>
      <c r="BJ356" s="18" t="s">
        <v>80</v>
      </c>
      <c r="BK356" s="210">
        <f>ROUND(I356*H356,2)</f>
        <v>0</v>
      </c>
      <c r="BL356" s="18" t="s">
        <v>223</v>
      </c>
      <c r="BM356" s="209" t="s">
        <v>668</v>
      </c>
    </row>
    <row r="357" spans="1:47" s="2" customFormat="1" ht="12">
      <c r="A357" s="39"/>
      <c r="B357" s="40"/>
      <c r="C357" s="41"/>
      <c r="D357" s="211" t="s">
        <v>139</v>
      </c>
      <c r="E357" s="41"/>
      <c r="F357" s="212" t="s">
        <v>669</v>
      </c>
      <c r="G357" s="41"/>
      <c r="H357" s="41"/>
      <c r="I357" s="213"/>
      <c r="J357" s="41"/>
      <c r="K357" s="41"/>
      <c r="L357" s="45"/>
      <c r="M357" s="214"/>
      <c r="N357" s="215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139</v>
      </c>
      <c r="AU357" s="18" t="s">
        <v>82</v>
      </c>
    </row>
    <row r="358" spans="1:63" s="12" customFormat="1" ht="22.8" customHeight="1">
      <c r="A358" s="12"/>
      <c r="B358" s="182"/>
      <c r="C358" s="183"/>
      <c r="D358" s="184" t="s">
        <v>74</v>
      </c>
      <c r="E358" s="196" t="s">
        <v>670</v>
      </c>
      <c r="F358" s="196" t="s">
        <v>671</v>
      </c>
      <c r="G358" s="183"/>
      <c r="H358" s="183"/>
      <c r="I358" s="186"/>
      <c r="J358" s="197">
        <f>BK358</f>
        <v>0</v>
      </c>
      <c r="K358" s="183"/>
      <c r="L358" s="188"/>
      <c r="M358" s="189"/>
      <c r="N358" s="190"/>
      <c r="O358" s="190"/>
      <c r="P358" s="191">
        <f>SUM(P359:P376)</f>
        <v>0</v>
      </c>
      <c r="Q358" s="190"/>
      <c r="R358" s="191">
        <f>SUM(R359:R376)</f>
        <v>0.05301</v>
      </c>
      <c r="S358" s="190"/>
      <c r="T358" s="192">
        <f>SUM(T359:T376)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93" t="s">
        <v>82</v>
      </c>
      <c r="AT358" s="194" t="s">
        <v>74</v>
      </c>
      <c r="AU358" s="194" t="s">
        <v>80</v>
      </c>
      <c r="AY358" s="193" t="s">
        <v>130</v>
      </c>
      <c r="BK358" s="195">
        <f>SUM(BK359:BK376)</f>
        <v>0</v>
      </c>
    </row>
    <row r="359" spans="1:65" s="2" customFormat="1" ht="16.5" customHeight="1">
      <c r="A359" s="39"/>
      <c r="B359" s="40"/>
      <c r="C359" s="198" t="s">
        <v>365</v>
      </c>
      <c r="D359" s="198" t="s">
        <v>132</v>
      </c>
      <c r="E359" s="199" t="s">
        <v>672</v>
      </c>
      <c r="F359" s="200" t="s">
        <v>673</v>
      </c>
      <c r="G359" s="201" t="s">
        <v>409</v>
      </c>
      <c r="H359" s="202">
        <v>2</v>
      </c>
      <c r="I359" s="203"/>
      <c r="J359" s="204">
        <f>ROUND(I359*H359,2)</f>
        <v>0</v>
      </c>
      <c r="K359" s="200" t="s">
        <v>410</v>
      </c>
      <c r="L359" s="45"/>
      <c r="M359" s="205" t="s">
        <v>19</v>
      </c>
      <c r="N359" s="206" t="s">
        <v>46</v>
      </c>
      <c r="O359" s="85"/>
      <c r="P359" s="207">
        <f>O359*H359</f>
        <v>0</v>
      </c>
      <c r="Q359" s="207">
        <v>0</v>
      </c>
      <c r="R359" s="207">
        <f>Q359*H359</f>
        <v>0</v>
      </c>
      <c r="S359" s="207">
        <v>0</v>
      </c>
      <c r="T359" s="20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09" t="s">
        <v>223</v>
      </c>
      <c r="AT359" s="209" t="s">
        <v>132</v>
      </c>
      <c r="AU359" s="209" t="s">
        <v>82</v>
      </c>
      <c r="AY359" s="18" t="s">
        <v>130</v>
      </c>
      <c r="BE359" s="210">
        <f>IF(N359="základní",J359,0)</f>
        <v>0</v>
      </c>
      <c r="BF359" s="210">
        <f>IF(N359="snížená",J359,0)</f>
        <v>0</v>
      </c>
      <c r="BG359" s="210">
        <f>IF(N359="zákl. přenesená",J359,0)</f>
        <v>0</v>
      </c>
      <c r="BH359" s="210">
        <f>IF(N359="sníž. přenesená",J359,0)</f>
        <v>0</v>
      </c>
      <c r="BI359" s="210">
        <f>IF(N359="nulová",J359,0)</f>
        <v>0</v>
      </c>
      <c r="BJ359" s="18" t="s">
        <v>80</v>
      </c>
      <c r="BK359" s="210">
        <f>ROUND(I359*H359,2)</f>
        <v>0</v>
      </c>
      <c r="BL359" s="18" t="s">
        <v>223</v>
      </c>
      <c r="BM359" s="209" t="s">
        <v>674</v>
      </c>
    </row>
    <row r="360" spans="1:65" s="2" customFormat="1" ht="21.75" customHeight="1">
      <c r="A360" s="39"/>
      <c r="B360" s="40"/>
      <c r="C360" s="198" t="s">
        <v>372</v>
      </c>
      <c r="D360" s="198" t="s">
        <v>132</v>
      </c>
      <c r="E360" s="199" t="s">
        <v>675</v>
      </c>
      <c r="F360" s="200" t="s">
        <v>676</v>
      </c>
      <c r="G360" s="201" t="s">
        <v>456</v>
      </c>
      <c r="H360" s="202">
        <v>55</v>
      </c>
      <c r="I360" s="203"/>
      <c r="J360" s="204">
        <f>ROUND(I360*H360,2)</f>
        <v>0</v>
      </c>
      <c r="K360" s="200" t="s">
        <v>136</v>
      </c>
      <c r="L360" s="45"/>
      <c r="M360" s="205" t="s">
        <v>19</v>
      </c>
      <c r="N360" s="206" t="s">
        <v>46</v>
      </c>
      <c r="O360" s="85"/>
      <c r="P360" s="207">
        <f>O360*H360</f>
        <v>0</v>
      </c>
      <c r="Q360" s="207">
        <v>0.00084</v>
      </c>
      <c r="R360" s="207">
        <f>Q360*H360</f>
        <v>0.046200000000000005</v>
      </c>
      <c r="S360" s="207">
        <v>0</v>
      </c>
      <c r="T360" s="20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09" t="s">
        <v>223</v>
      </c>
      <c r="AT360" s="209" t="s">
        <v>132</v>
      </c>
      <c r="AU360" s="209" t="s">
        <v>82</v>
      </c>
      <c r="AY360" s="18" t="s">
        <v>130</v>
      </c>
      <c r="BE360" s="210">
        <f>IF(N360="základní",J360,0)</f>
        <v>0</v>
      </c>
      <c r="BF360" s="210">
        <f>IF(N360="snížená",J360,0)</f>
        <v>0</v>
      </c>
      <c r="BG360" s="210">
        <f>IF(N360="zákl. přenesená",J360,0)</f>
        <v>0</v>
      </c>
      <c r="BH360" s="210">
        <f>IF(N360="sníž. přenesená",J360,0)</f>
        <v>0</v>
      </c>
      <c r="BI360" s="210">
        <f>IF(N360="nulová",J360,0)</f>
        <v>0</v>
      </c>
      <c r="BJ360" s="18" t="s">
        <v>80</v>
      </c>
      <c r="BK360" s="210">
        <f>ROUND(I360*H360,2)</f>
        <v>0</v>
      </c>
      <c r="BL360" s="18" t="s">
        <v>223</v>
      </c>
      <c r="BM360" s="209" t="s">
        <v>677</v>
      </c>
    </row>
    <row r="361" spans="1:47" s="2" customFormat="1" ht="12">
      <c r="A361" s="39"/>
      <c r="B361" s="40"/>
      <c r="C361" s="41"/>
      <c r="D361" s="211" t="s">
        <v>139</v>
      </c>
      <c r="E361" s="41"/>
      <c r="F361" s="212" t="s">
        <v>678</v>
      </c>
      <c r="G361" s="41"/>
      <c r="H361" s="41"/>
      <c r="I361" s="213"/>
      <c r="J361" s="41"/>
      <c r="K361" s="41"/>
      <c r="L361" s="45"/>
      <c r="M361" s="214"/>
      <c r="N361" s="215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139</v>
      </c>
      <c r="AU361" s="18" t="s">
        <v>82</v>
      </c>
    </row>
    <row r="362" spans="1:51" s="13" customFormat="1" ht="12">
      <c r="A362" s="13"/>
      <c r="B362" s="216"/>
      <c r="C362" s="217"/>
      <c r="D362" s="218" t="s">
        <v>141</v>
      </c>
      <c r="E362" s="219" t="s">
        <v>19</v>
      </c>
      <c r="F362" s="220" t="s">
        <v>679</v>
      </c>
      <c r="G362" s="217"/>
      <c r="H362" s="221">
        <v>55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7" t="s">
        <v>141</v>
      </c>
      <c r="AU362" s="227" t="s">
        <v>82</v>
      </c>
      <c r="AV362" s="13" t="s">
        <v>82</v>
      </c>
      <c r="AW362" s="13" t="s">
        <v>36</v>
      </c>
      <c r="AX362" s="13" t="s">
        <v>80</v>
      </c>
      <c r="AY362" s="227" t="s">
        <v>130</v>
      </c>
    </row>
    <row r="363" spans="1:65" s="2" customFormat="1" ht="24.15" customHeight="1">
      <c r="A363" s="39"/>
      <c r="B363" s="40"/>
      <c r="C363" s="198" t="s">
        <v>393</v>
      </c>
      <c r="D363" s="198" t="s">
        <v>132</v>
      </c>
      <c r="E363" s="199" t="s">
        <v>680</v>
      </c>
      <c r="F363" s="200" t="s">
        <v>681</v>
      </c>
      <c r="G363" s="201" t="s">
        <v>456</v>
      </c>
      <c r="H363" s="202">
        <v>55</v>
      </c>
      <c r="I363" s="203"/>
      <c r="J363" s="204">
        <f>ROUND(I363*H363,2)</f>
        <v>0</v>
      </c>
      <c r="K363" s="200" t="s">
        <v>136</v>
      </c>
      <c r="L363" s="45"/>
      <c r="M363" s="205" t="s">
        <v>19</v>
      </c>
      <c r="N363" s="206" t="s">
        <v>46</v>
      </c>
      <c r="O363" s="85"/>
      <c r="P363" s="207">
        <f>O363*H363</f>
        <v>0</v>
      </c>
      <c r="Q363" s="207">
        <v>7E-05</v>
      </c>
      <c r="R363" s="207">
        <f>Q363*H363</f>
        <v>0.0038499999999999997</v>
      </c>
      <c r="S363" s="207">
        <v>0</v>
      </c>
      <c r="T363" s="20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09" t="s">
        <v>223</v>
      </c>
      <c r="AT363" s="209" t="s">
        <v>132</v>
      </c>
      <c r="AU363" s="209" t="s">
        <v>82</v>
      </c>
      <c r="AY363" s="18" t="s">
        <v>130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8" t="s">
        <v>80</v>
      </c>
      <c r="BK363" s="210">
        <f>ROUND(I363*H363,2)</f>
        <v>0</v>
      </c>
      <c r="BL363" s="18" t="s">
        <v>223</v>
      </c>
      <c r="BM363" s="209" t="s">
        <v>682</v>
      </c>
    </row>
    <row r="364" spans="1:47" s="2" customFormat="1" ht="12">
      <c r="A364" s="39"/>
      <c r="B364" s="40"/>
      <c r="C364" s="41"/>
      <c r="D364" s="211" t="s">
        <v>139</v>
      </c>
      <c r="E364" s="41"/>
      <c r="F364" s="212" t="s">
        <v>683</v>
      </c>
      <c r="G364" s="41"/>
      <c r="H364" s="41"/>
      <c r="I364" s="213"/>
      <c r="J364" s="41"/>
      <c r="K364" s="41"/>
      <c r="L364" s="45"/>
      <c r="M364" s="214"/>
      <c r="N364" s="215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139</v>
      </c>
      <c r="AU364" s="18" t="s">
        <v>82</v>
      </c>
    </row>
    <row r="365" spans="1:65" s="2" customFormat="1" ht="16.5" customHeight="1">
      <c r="A365" s="39"/>
      <c r="B365" s="40"/>
      <c r="C365" s="198" t="s">
        <v>684</v>
      </c>
      <c r="D365" s="198" t="s">
        <v>132</v>
      </c>
      <c r="E365" s="199" t="s">
        <v>685</v>
      </c>
      <c r="F365" s="200" t="s">
        <v>686</v>
      </c>
      <c r="G365" s="201" t="s">
        <v>349</v>
      </c>
      <c r="H365" s="202">
        <v>14</v>
      </c>
      <c r="I365" s="203"/>
      <c r="J365" s="204">
        <f>ROUND(I365*H365,2)</f>
        <v>0</v>
      </c>
      <c r="K365" s="200" t="s">
        <v>136</v>
      </c>
      <c r="L365" s="45"/>
      <c r="M365" s="205" t="s">
        <v>19</v>
      </c>
      <c r="N365" s="206" t="s">
        <v>46</v>
      </c>
      <c r="O365" s="85"/>
      <c r="P365" s="207">
        <f>O365*H365</f>
        <v>0</v>
      </c>
      <c r="Q365" s="207">
        <v>0</v>
      </c>
      <c r="R365" s="207">
        <f>Q365*H365</f>
        <v>0</v>
      </c>
      <c r="S365" s="207">
        <v>0</v>
      </c>
      <c r="T365" s="20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09" t="s">
        <v>223</v>
      </c>
      <c r="AT365" s="209" t="s">
        <v>132</v>
      </c>
      <c r="AU365" s="209" t="s">
        <v>82</v>
      </c>
      <c r="AY365" s="18" t="s">
        <v>130</v>
      </c>
      <c r="BE365" s="210">
        <f>IF(N365="základní",J365,0)</f>
        <v>0</v>
      </c>
      <c r="BF365" s="210">
        <f>IF(N365="snížená",J365,0)</f>
        <v>0</v>
      </c>
      <c r="BG365" s="210">
        <f>IF(N365="zákl. přenesená",J365,0)</f>
        <v>0</v>
      </c>
      <c r="BH365" s="210">
        <f>IF(N365="sníž. přenesená",J365,0)</f>
        <v>0</v>
      </c>
      <c r="BI365" s="210">
        <f>IF(N365="nulová",J365,0)</f>
        <v>0</v>
      </c>
      <c r="BJ365" s="18" t="s">
        <v>80</v>
      </c>
      <c r="BK365" s="210">
        <f>ROUND(I365*H365,2)</f>
        <v>0</v>
      </c>
      <c r="BL365" s="18" t="s">
        <v>223</v>
      </c>
      <c r="BM365" s="209" t="s">
        <v>687</v>
      </c>
    </row>
    <row r="366" spans="1:47" s="2" customFormat="1" ht="12">
      <c r="A366" s="39"/>
      <c r="B366" s="40"/>
      <c r="C366" s="41"/>
      <c r="D366" s="211" t="s">
        <v>139</v>
      </c>
      <c r="E366" s="41"/>
      <c r="F366" s="212" t="s">
        <v>688</v>
      </c>
      <c r="G366" s="41"/>
      <c r="H366" s="41"/>
      <c r="I366" s="213"/>
      <c r="J366" s="41"/>
      <c r="K366" s="41"/>
      <c r="L366" s="45"/>
      <c r="M366" s="214"/>
      <c r="N366" s="215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139</v>
      </c>
      <c r="AU366" s="18" t="s">
        <v>82</v>
      </c>
    </row>
    <row r="367" spans="1:65" s="2" customFormat="1" ht="16.5" customHeight="1">
      <c r="A367" s="39"/>
      <c r="B367" s="40"/>
      <c r="C367" s="198" t="s">
        <v>689</v>
      </c>
      <c r="D367" s="198" t="s">
        <v>132</v>
      </c>
      <c r="E367" s="199" t="s">
        <v>690</v>
      </c>
      <c r="F367" s="200" t="s">
        <v>691</v>
      </c>
      <c r="G367" s="201" t="s">
        <v>349</v>
      </c>
      <c r="H367" s="202">
        <v>2</v>
      </c>
      <c r="I367" s="203"/>
      <c r="J367" s="204">
        <f>ROUND(I367*H367,2)</f>
        <v>0</v>
      </c>
      <c r="K367" s="200" t="s">
        <v>136</v>
      </c>
      <c r="L367" s="45"/>
      <c r="M367" s="205" t="s">
        <v>19</v>
      </c>
      <c r="N367" s="206" t="s">
        <v>46</v>
      </c>
      <c r="O367" s="85"/>
      <c r="P367" s="207">
        <f>O367*H367</f>
        <v>0</v>
      </c>
      <c r="Q367" s="207">
        <v>0.00057</v>
      </c>
      <c r="R367" s="207">
        <f>Q367*H367</f>
        <v>0.00114</v>
      </c>
      <c r="S367" s="207">
        <v>0</v>
      </c>
      <c r="T367" s="20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09" t="s">
        <v>223</v>
      </c>
      <c r="AT367" s="209" t="s">
        <v>132</v>
      </c>
      <c r="AU367" s="209" t="s">
        <v>82</v>
      </c>
      <c r="AY367" s="18" t="s">
        <v>130</v>
      </c>
      <c r="BE367" s="210">
        <f>IF(N367="základní",J367,0)</f>
        <v>0</v>
      </c>
      <c r="BF367" s="210">
        <f>IF(N367="snížená",J367,0)</f>
        <v>0</v>
      </c>
      <c r="BG367" s="210">
        <f>IF(N367="zákl. přenesená",J367,0)</f>
        <v>0</v>
      </c>
      <c r="BH367" s="210">
        <f>IF(N367="sníž. přenesená",J367,0)</f>
        <v>0</v>
      </c>
      <c r="BI367" s="210">
        <f>IF(N367="nulová",J367,0)</f>
        <v>0</v>
      </c>
      <c r="BJ367" s="18" t="s">
        <v>80</v>
      </c>
      <c r="BK367" s="210">
        <f>ROUND(I367*H367,2)</f>
        <v>0</v>
      </c>
      <c r="BL367" s="18" t="s">
        <v>223</v>
      </c>
      <c r="BM367" s="209" t="s">
        <v>692</v>
      </c>
    </row>
    <row r="368" spans="1:47" s="2" customFormat="1" ht="12">
      <c r="A368" s="39"/>
      <c r="B368" s="40"/>
      <c r="C368" s="41"/>
      <c r="D368" s="211" t="s">
        <v>139</v>
      </c>
      <c r="E368" s="41"/>
      <c r="F368" s="212" t="s">
        <v>693</v>
      </c>
      <c r="G368" s="41"/>
      <c r="H368" s="41"/>
      <c r="I368" s="213"/>
      <c r="J368" s="41"/>
      <c r="K368" s="41"/>
      <c r="L368" s="45"/>
      <c r="M368" s="214"/>
      <c r="N368" s="215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139</v>
      </c>
      <c r="AU368" s="18" t="s">
        <v>82</v>
      </c>
    </row>
    <row r="369" spans="1:65" s="2" customFormat="1" ht="16.5" customHeight="1">
      <c r="A369" s="39"/>
      <c r="B369" s="40"/>
      <c r="C369" s="198" t="s">
        <v>694</v>
      </c>
      <c r="D369" s="198" t="s">
        <v>132</v>
      </c>
      <c r="E369" s="199" t="s">
        <v>695</v>
      </c>
      <c r="F369" s="200" t="s">
        <v>696</v>
      </c>
      <c r="G369" s="201" t="s">
        <v>349</v>
      </c>
      <c r="H369" s="202">
        <v>2</v>
      </c>
      <c r="I369" s="203"/>
      <c r="J369" s="204">
        <f>ROUND(I369*H369,2)</f>
        <v>0</v>
      </c>
      <c r="K369" s="200" t="s">
        <v>136</v>
      </c>
      <c r="L369" s="45"/>
      <c r="M369" s="205" t="s">
        <v>19</v>
      </c>
      <c r="N369" s="206" t="s">
        <v>46</v>
      </c>
      <c r="O369" s="85"/>
      <c r="P369" s="207">
        <f>O369*H369</f>
        <v>0</v>
      </c>
      <c r="Q369" s="207">
        <v>0.00036</v>
      </c>
      <c r="R369" s="207">
        <f>Q369*H369</f>
        <v>0.00072</v>
      </c>
      <c r="S369" s="207">
        <v>0</v>
      </c>
      <c r="T369" s="208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09" t="s">
        <v>223</v>
      </c>
      <c r="AT369" s="209" t="s">
        <v>132</v>
      </c>
      <c r="AU369" s="209" t="s">
        <v>82</v>
      </c>
      <c r="AY369" s="18" t="s">
        <v>130</v>
      </c>
      <c r="BE369" s="210">
        <f>IF(N369="základní",J369,0)</f>
        <v>0</v>
      </c>
      <c r="BF369" s="210">
        <f>IF(N369="snížená",J369,0)</f>
        <v>0</v>
      </c>
      <c r="BG369" s="210">
        <f>IF(N369="zákl. přenesená",J369,0)</f>
        <v>0</v>
      </c>
      <c r="BH369" s="210">
        <f>IF(N369="sníž. přenesená",J369,0)</f>
        <v>0</v>
      </c>
      <c r="BI369" s="210">
        <f>IF(N369="nulová",J369,0)</f>
        <v>0</v>
      </c>
      <c r="BJ369" s="18" t="s">
        <v>80</v>
      </c>
      <c r="BK369" s="210">
        <f>ROUND(I369*H369,2)</f>
        <v>0</v>
      </c>
      <c r="BL369" s="18" t="s">
        <v>223</v>
      </c>
      <c r="BM369" s="209" t="s">
        <v>697</v>
      </c>
    </row>
    <row r="370" spans="1:47" s="2" customFormat="1" ht="12">
      <c r="A370" s="39"/>
      <c r="B370" s="40"/>
      <c r="C370" s="41"/>
      <c r="D370" s="211" t="s">
        <v>139</v>
      </c>
      <c r="E370" s="41"/>
      <c r="F370" s="212" t="s">
        <v>698</v>
      </c>
      <c r="G370" s="41"/>
      <c r="H370" s="41"/>
      <c r="I370" s="213"/>
      <c r="J370" s="41"/>
      <c r="K370" s="41"/>
      <c r="L370" s="45"/>
      <c r="M370" s="214"/>
      <c r="N370" s="215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139</v>
      </c>
      <c r="AU370" s="18" t="s">
        <v>82</v>
      </c>
    </row>
    <row r="371" spans="1:65" s="2" customFormat="1" ht="24.15" customHeight="1">
      <c r="A371" s="39"/>
      <c r="B371" s="40"/>
      <c r="C371" s="198" t="s">
        <v>699</v>
      </c>
      <c r="D371" s="198" t="s">
        <v>132</v>
      </c>
      <c r="E371" s="199" t="s">
        <v>700</v>
      </c>
      <c r="F371" s="200" t="s">
        <v>701</v>
      </c>
      <c r="G371" s="201" t="s">
        <v>456</v>
      </c>
      <c r="H371" s="202">
        <v>55</v>
      </c>
      <c r="I371" s="203"/>
      <c r="J371" s="204">
        <f>ROUND(I371*H371,2)</f>
        <v>0</v>
      </c>
      <c r="K371" s="200" t="s">
        <v>136</v>
      </c>
      <c r="L371" s="45"/>
      <c r="M371" s="205" t="s">
        <v>19</v>
      </c>
      <c r="N371" s="206" t="s">
        <v>46</v>
      </c>
      <c r="O371" s="85"/>
      <c r="P371" s="207">
        <f>O371*H371</f>
        <v>0</v>
      </c>
      <c r="Q371" s="207">
        <v>2E-05</v>
      </c>
      <c r="R371" s="207">
        <f>Q371*H371</f>
        <v>0.0011</v>
      </c>
      <c r="S371" s="207">
        <v>0</v>
      </c>
      <c r="T371" s="208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09" t="s">
        <v>223</v>
      </c>
      <c r="AT371" s="209" t="s">
        <v>132</v>
      </c>
      <c r="AU371" s="209" t="s">
        <v>82</v>
      </c>
      <c r="AY371" s="18" t="s">
        <v>130</v>
      </c>
      <c r="BE371" s="210">
        <f>IF(N371="základní",J371,0)</f>
        <v>0</v>
      </c>
      <c r="BF371" s="210">
        <f>IF(N371="snížená",J371,0)</f>
        <v>0</v>
      </c>
      <c r="BG371" s="210">
        <f>IF(N371="zákl. přenesená",J371,0)</f>
        <v>0</v>
      </c>
      <c r="BH371" s="210">
        <f>IF(N371="sníž. přenesená",J371,0)</f>
        <v>0</v>
      </c>
      <c r="BI371" s="210">
        <f>IF(N371="nulová",J371,0)</f>
        <v>0</v>
      </c>
      <c r="BJ371" s="18" t="s">
        <v>80</v>
      </c>
      <c r="BK371" s="210">
        <f>ROUND(I371*H371,2)</f>
        <v>0</v>
      </c>
      <c r="BL371" s="18" t="s">
        <v>223</v>
      </c>
      <c r="BM371" s="209" t="s">
        <v>702</v>
      </c>
    </row>
    <row r="372" spans="1:47" s="2" customFormat="1" ht="12">
      <c r="A372" s="39"/>
      <c r="B372" s="40"/>
      <c r="C372" s="41"/>
      <c r="D372" s="211" t="s">
        <v>139</v>
      </c>
      <c r="E372" s="41"/>
      <c r="F372" s="212" t="s">
        <v>703</v>
      </c>
      <c r="G372" s="41"/>
      <c r="H372" s="41"/>
      <c r="I372" s="213"/>
      <c r="J372" s="41"/>
      <c r="K372" s="41"/>
      <c r="L372" s="45"/>
      <c r="M372" s="214"/>
      <c r="N372" s="215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139</v>
      </c>
      <c r="AU372" s="18" t="s">
        <v>82</v>
      </c>
    </row>
    <row r="373" spans="1:65" s="2" customFormat="1" ht="24.15" customHeight="1">
      <c r="A373" s="39"/>
      <c r="B373" s="40"/>
      <c r="C373" s="198" t="s">
        <v>704</v>
      </c>
      <c r="D373" s="198" t="s">
        <v>132</v>
      </c>
      <c r="E373" s="199" t="s">
        <v>705</v>
      </c>
      <c r="F373" s="200" t="s">
        <v>706</v>
      </c>
      <c r="G373" s="201" t="s">
        <v>174</v>
      </c>
      <c r="H373" s="202">
        <v>0.053</v>
      </c>
      <c r="I373" s="203"/>
      <c r="J373" s="204">
        <f>ROUND(I373*H373,2)</f>
        <v>0</v>
      </c>
      <c r="K373" s="200" t="s">
        <v>136</v>
      </c>
      <c r="L373" s="45"/>
      <c r="M373" s="205" t="s">
        <v>19</v>
      </c>
      <c r="N373" s="206" t="s">
        <v>46</v>
      </c>
      <c r="O373" s="85"/>
      <c r="P373" s="207">
        <f>O373*H373</f>
        <v>0</v>
      </c>
      <c r="Q373" s="207">
        <v>0</v>
      </c>
      <c r="R373" s="207">
        <f>Q373*H373</f>
        <v>0</v>
      </c>
      <c r="S373" s="207">
        <v>0</v>
      </c>
      <c r="T373" s="20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09" t="s">
        <v>223</v>
      </c>
      <c r="AT373" s="209" t="s">
        <v>132</v>
      </c>
      <c r="AU373" s="209" t="s">
        <v>82</v>
      </c>
      <c r="AY373" s="18" t="s">
        <v>130</v>
      </c>
      <c r="BE373" s="210">
        <f>IF(N373="základní",J373,0)</f>
        <v>0</v>
      </c>
      <c r="BF373" s="210">
        <f>IF(N373="snížená",J373,0)</f>
        <v>0</v>
      </c>
      <c r="BG373" s="210">
        <f>IF(N373="zákl. přenesená",J373,0)</f>
        <v>0</v>
      </c>
      <c r="BH373" s="210">
        <f>IF(N373="sníž. přenesená",J373,0)</f>
        <v>0</v>
      </c>
      <c r="BI373" s="210">
        <f>IF(N373="nulová",J373,0)</f>
        <v>0</v>
      </c>
      <c r="BJ373" s="18" t="s">
        <v>80</v>
      </c>
      <c r="BK373" s="210">
        <f>ROUND(I373*H373,2)</f>
        <v>0</v>
      </c>
      <c r="BL373" s="18" t="s">
        <v>223</v>
      </c>
      <c r="BM373" s="209" t="s">
        <v>707</v>
      </c>
    </row>
    <row r="374" spans="1:47" s="2" customFormat="1" ht="12">
      <c r="A374" s="39"/>
      <c r="B374" s="40"/>
      <c r="C374" s="41"/>
      <c r="D374" s="211" t="s">
        <v>139</v>
      </c>
      <c r="E374" s="41"/>
      <c r="F374" s="212" t="s">
        <v>708</v>
      </c>
      <c r="G374" s="41"/>
      <c r="H374" s="41"/>
      <c r="I374" s="213"/>
      <c r="J374" s="41"/>
      <c r="K374" s="41"/>
      <c r="L374" s="45"/>
      <c r="M374" s="214"/>
      <c r="N374" s="215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139</v>
      </c>
      <c r="AU374" s="18" t="s">
        <v>82</v>
      </c>
    </row>
    <row r="375" spans="1:65" s="2" customFormat="1" ht="24.15" customHeight="1">
      <c r="A375" s="39"/>
      <c r="B375" s="40"/>
      <c r="C375" s="198" t="s">
        <v>709</v>
      </c>
      <c r="D375" s="198" t="s">
        <v>132</v>
      </c>
      <c r="E375" s="199" t="s">
        <v>710</v>
      </c>
      <c r="F375" s="200" t="s">
        <v>711</v>
      </c>
      <c r="G375" s="201" t="s">
        <v>174</v>
      </c>
      <c r="H375" s="202">
        <v>0.053</v>
      </c>
      <c r="I375" s="203"/>
      <c r="J375" s="204">
        <f>ROUND(I375*H375,2)</f>
        <v>0</v>
      </c>
      <c r="K375" s="200" t="s">
        <v>136</v>
      </c>
      <c r="L375" s="45"/>
      <c r="M375" s="205" t="s">
        <v>19</v>
      </c>
      <c r="N375" s="206" t="s">
        <v>46</v>
      </c>
      <c r="O375" s="85"/>
      <c r="P375" s="207">
        <f>O375*H375</f>
        <v>0</v>
      </c>
      <c r="Q375" s="207">
        <v>0</v>
      </c>
      <c r="R375" s="207">
        <f>Q375*H375</f>
        <v>0</v>
      </c>
      <c r="S375" s="207">
        <v>0</v>
      </c>
      <c r="T375" s="20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09" t="s">
        <v>223</v>
      </c>
      <c r="AT375" s="209" t="s">
        <v>132</v>
      </c>
      <c r="AU375" s="209" t="s">
        <v>82</v>
      </c>
      <c r="AY375" s="18" t="s">
        <v>130</v>
      </c>
      <c r="BE375" s="210">
        <f>IF(N375="základní",J375,0)</f>
        <v>0</v>
      </c>
      <c r="BF375" s="210">
        <f>IF(N375="snížená",J375,0)</f>
        <v>0</v>
      </c>
      <c r="BG375" s="210">
        <f>IF(N375="zákl. přenesená",J375,0)</f>
        <v>0</v>
      </c>
      <c r="BH375" s="210">
        <f>IF(N375="sníž. přenesená",J375,0)</f>
        <v>0</v>
      </c>
      <c r="BI375" s="210">
        <f>IF(N375="nulová",J375,0)</f>
        <v>0</v>
      </c>
      <c r="BJ375" s="18" t="s">
        <v>80</v>
      </c>
      <c r="BK375" s="210">
        <f>ROUND(I375*H375,2)</f>
        <v>0</v>
      </c>
      <c r="BL375" s="18" t="s">
        <v>223</v>
      </c>
      <c r="BM375" s="209" t="s">
        <v>712</v>
      </c>
    </row>
    <row r="376" spans="1:47" s="2" customFormat="1" ht="12">
      <c r="A376" s="39"/>
      <c r="B376" s="40"/>
      <c r="C376" s="41"/>
      <c r="D376" s="211" t="s">
        <v>139</v>
      </c>
      <c r="E376" s="41"/>
      <c r="F376" s="212" t="s">
        <v>713</v>
      </c>
      <c r="G376" s="41"/>
      <c r="H376" s="41"/>
      <c r="I376" s="213"/>
      <c r="J376" s="41"/>
      <c r="K376" s="41"/>
      <c r="L376" s="45"/>
      <c r="M376" s="214"/>
      <c r="N376" s="215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139</v>
      </c>
      <c r="AU376" s="18" t="s">
        <v>82</v>
      </c>
    </row>
    <row r="377" spans="1:63" s="12" customFormat="1" ht="22.8" customHeight="1">
      <c r="A377" s="12"/>
      <c r="B377" s="182"/>
      <c r="C377" s="183"/>
      <c r="D377" s="184" t="s">
        <v>74</v>
      </c>
      <c r="E377" s="196" t="s">
        <v>714</v>
      </c>
      <c r="F377" s="196" t="s">
        <v>715</v>
      </c>
      <c r="G377" s="183"/>
      <c r="H377" s="183"/>
      <c r="I377" s="186"/>
      <c r="J377" s="197">
        <f>BK377</f>
        <v>0</v>
      </c>
      <c r="K377" s="183"/>
      <c r="L377" s="188"/>
      <c r="M377" s="189"/>
      <c r="N377" s="190"/>
      <c r="O377" s="190"/>
      <c r="P377" s="191">
        <f>SUM(P378:P404)</f>
        <v>0</v>
      </c>
      <c r="Q377" s="190"/>
      <c r="R377" s="191">
        <f>SUM(R378:R404)</f>
        <v>0.1274</v>
      </c>
      <c r="S377" s="190"/>
      <c r="T377" s="192">
        <f>SUM(T378:T404)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193" t="s">
        <v>82</v>
      </c>
      <c r="AT377" s="194" t="s">
        <v>74</v>
      </c>
      <c r="AU377" s="194" t="s">
        <v>80</v>
      </c>
      <c r="AY377" s="193" t="s">
        <v>130</v>
      </c>
      <c r="BK377" s="195">
        <f>SUM(BK378:BK404)</f>
        <v>0</v>
      </c>
    </row>
    <row r="378" spans="1:65" s="2" customFormat="1" ht="21.75" customHeight="1">
      <c r="A378" s="39"/>
      <c r="B378" s="40"/>
      <c r="C378" s="198" t="s">
        <v>716</v>
      </c>
      <c r="D378" s="198" t="s">
        <v>132</v>
      </c>
      <c r="E378" s="199" t="s">
        <v>717</v>
      </c>
      <c r="F378" s="200" t="s">
        <v>718</v>
      </c>
      <c r="G378" s="201" t="s">
        <v>398</v>
      </c>
      <c r="H378" s="202">
        <v>1</v>
      </c>
      <c r="I378" s="203"/>
      <c r="J378" s="204">
        <f>ROUND(I378*H378,2)</f>
        <v>0</v>
      </c>
      <c r="K378" s="200" t="s">
        <v>136</v>
      </c>
      <c r="L378" s="45"/>
      <c r="M378" s="205" t="s">
        <v>19</v>
      </c>
      <c r="N378" s="206" t="s">
        <v>46</v>
      </c>
      <c r="O378" s="85"/>
      <c r="P378" s="207">
        <f>O378*H378</f>
        <v>0</v>
      </c>
      <c r="Q378" s="207">
        <v>0.01697</v>
      </c>
      <c r="R378" s="207">
        <f>Q378*H378</f>
        <v>0.01697</v>
      </c>
      <c r="S378" s="207">
        <v>0</v>
      </c>
      <c r="T378" s="20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09" t="s">
        <v>223</v>
      </c>
      <c r="AT378" s="209" t="s">
        <v>132</v>
      </c>
      <c r="AU378" s="209" t="s">
        <v>82</v>
      </c>
      <c r="AY378" s="18" t="s">
        <v>130</v>
      </c>
      <c r="BE378" s="210">
        <f>IF(N378="základní",J378,0)</f>
        <v>0</v>
      </c>
      <c r="BF378" s="210">
        <f>IF(N378="snížená",J378,0)</f>
        <v>0</v>
      </c>
      <c r="BG378" s="210">
        <f>IF(N378="zákl. přenesená",J378,0)</f>
        <v>0</v>
      </c>
      <c r="BH378" s="210">
        <f>IF(N378="sníž. přenesená",J378,0)</f>
        <v>0</v>
      </c>
      <c r="BI378" s="210">
        <f>IF(N378="nulová",J378,0)</f>
        <v>0</v>
      </c>
      <c r="BJ378" s="18" t="s">
        <v>80</v>
      </c>
      <c r="BK378" s="210">
        <f>ROUND(I378*H378,2)</f>
        <v>0</v>
      </c>
      <c r="BL378" s="18" t="s">
        <v>223</v>
      </c>
      <c r="BM378" s="209" t="s">
        <v>719</v>
      </c>
    </row>
    <row r="379" spans="1:47" s="2" customFormat="1" ht="12">
      <c r="A379" s="39"/>
      <c r="B379" s="40"/>
      <c r="C379" s="41"/>
      <c r="D379" s="211" t="s">
        <v>139</v>
      </c>
      <c r="E379" s="41"/>
      <c r="F379" s="212" t="s">
        <v>720</v>
      </c>
      <c r="G379" s="41"/>
      <c r="H379" s="41"/>
      <c r="I379" s="213"/>
      <c r="J379" s="41"/>
      <c r="K379" s="41"/>
      <c r="L379" s="45"/>
      <c r="M379" s="214"/>
      <c r="N379" s="215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139</v>
      </c>
      <c r="AU379" s="18" t="s">
        <v>82</v>
      </c>
    </row>
    <row r="380" spans="1:65" s="2" customFormat="1" ht="24.15" customHeight="1">
      <c r="A380" s="39"/>
      <c r="B380" s="40"/>
      <c r="C380" s="198" t="s">
        <v>721</v>
      </c>
      <c r="D380" s="198" t="s">
        <v>132</v>
      </c>
      <c r="E380" s="199" t="s">
        <v>722</v>
      </c>
      <c r="F380" s="200" t="s">
        <v>723</v>
      </c>
      <c r="G380" s="201" t="s">
        <v>398</v>
      </c>
      <c r="H380" s="202">
        <v>1</v>
      </c>
      <c r="I380" s="203"/>
      <c r="J380" s="204">
        <f>ROUND(I380*H380,2)</f>
        <v>0</v>
      </c>
      <c r="K380" s="200" t="s">
        <v>136</v>
      </c>
      <c r="L380" s="45"/>
      <c r="M380" s="205" t="s">
        <v>19</v>
      </c>
      <c r="N380" s="206" t="s">
        <v>46</v>
      </c>
      <c r="O380" s="85"/>
      <c r="P380" s="207">
        <f>O380*H380</f>
        <v>0</v>
      </c>
      <c r="Q380" s="207">
        <v>0.01647</v>
      </c>
      <c r="R380" s="207">
        <f>Q380*H380</f>
        <v>0.01647</v>
      </c>
      <c r="S380" s="207">
        <v>0</v>
      </c>
      <c r="T380" s="208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09" t="s">
        <v>223</v>
      </c>
      <c r="AT380" s="209" t="s">
        <v>132</v>
      </c>
      <c r="AU380" s="209" t="s">
        <v>82</v>
      </c>
      <c r="AY380" s="18" t="s">
        <v>130</v>
      </c>
      <c r="BE380" s="210">
        <f>IF(N380="základní",J380,0)</f>
        <v>0</v>
      </c>
      <c r="BF380" s="210">
        <f>IF(N380="snížená",J380,0)</f>
        <v>0</v>
      </c>
      <c r="BG380" s="210">
        <f>IF(N380="zákl. přenesená",J380,0)</f>
        <v>0</v>
      </c>
      <c r="BH380" s="210">
        <f>IF(N380="sníž. přenesená",J380,0)</f>
        <v>0</v>
      </c>
      <c r="BI380" s="210">
        <f>IF(N380="nulová",J380,0)</f>
        <v>0</v>
      </c>
      <c r="BJ380" s="18" t="s">
        <v>80</v>
      </c>
      <c r="BK380" s="210">
        <f>ROUND(I380*H380,2)</f>
        <v>0</v>
      </c>
      <c r="BL380" s="18" t="s">
        <v>223</v>
      </c>
      <c r="BM380" s="209" t="s">
        <v>724</v>
      </c>
    </row>
    <row r="381" spans="1:47" s="2" customFormat="1" ht="12">
      <c r="A381" s="39"/>
      <c r="B381" s="40"/>
      <c r="C381" s="41"/>
      <c r="D381" s="211" t="s">
        <v>139</v>
      </c>
      <c r="E381" s="41"/>
      <c r="F381" s="212" t="s">
        <v>725</v>
      </c>
      <c r="G381" s="41"/>
      <c r="H381" s="41"/>
      <c r="I381" s="213"/>
      <c r="J381" s="41"/>
      <c r="K381" s="41"/>
      <c r="L381" s="45"/>
      <c r="M381" s="214"/>
      <c r="N381" s="215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139</v>
      </c>
      <c r="AU381" s="18" t="s">
        <v>82</v>
      </c>
    </row>
    <row r="382" spans="1:65" s="2" customFormat="1" ht="24.15" customHeight="1">
      <c r="A382" s="39"/>
      <c r="B382" s="40"/>
      <c r="C382" s="198" t="s">
        <v>726</v>
      </c>
      <c r="D382" s="198" t="s">
        <v>132</v>
      </c>
      <c r="E382" s="199" t="s">
        <v>727</v>
      </c>
      <c r="F382" s="200" t="s">
        <v>728</v>
      </c>
      <c r="G382" s="201" t="s">
        <v>398</v>
      </c>
      <c r="H382" s="202">
        <v>2</v>
      </c>
      <c r="I382" s="203"/>
      <c r="J382" s="204">
        <f>ROUND(I382*H382,2)</f>
        <v>0</v>
      </c>
      <c r="K382" s="200" t="s">
        <v>136</v>
      </c>
      <c r="L382" s="45"/>
      <c r="M382" s="205" t="s">
        <v>19</v>
      </c>
      <c r="N382" s="206" t="s">
        <v>46</v>
      </c>
      <c r="O382" s="85"/>
      <c r="P382" s="207">
        <f>O382*H382</f>
        <v>0</v>
      </c>
      <c r="Q382" s="207">
        <v>0.00946</v>
      </c>
      <c r="R382" s="207">
        <f>Q382*H382</f>
        <v>0.01892</v>
      </c>
      <c r="S382" s="207">
        <v>0</v>
      </c>
      <c r="T382" s="208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09" t="s">
        <v>223</v>
      </c>
      <c r="AT382" s="209" t="s">
        <v>132</v>
      </c>
      <c r="AU382" s="209" t="s">
        <v>82</v>
      </c>
      <c r="AY382" s="18" t="s">
        <v>130</v>
      </c>
      <c r="BE382" s="210">
        <f>IF(N382="základní",J382,0)</f>
        <v>0</v>
      </c>
      <c r="BF382" s="210">
        <f>IF(N382="snížená",J382,0)</f>
        <v>0</v>
      </c>
      <c r="BG382" s="210">
        <f>IF(N382="zákl. přenesená",J382,0)</f>
        <v>0</v>
      </c>
      <c r="BH382" s="210">
        <f>IF(N382="sníž. přenesená",J382,0)</f>
        <v>0</v>
      </c>
      <c r="BI382" s="210">
        <f>IF(N382="nulová",J382,0)</f>
        <v>0</v>
      </c>
      <c r="BJ382" s="18" t="s">
        <v>80</v>
      </c>
      <c r="BK382" s="210">
        <f>ROUND(I382*H382,2)</f>
        <v>0</v>
      </c>
      <c r="BL382" s="18" t="s">
        <v>223</v>
      </c>
      <c r="BM382" s="209" t="s">
        <v>729</v>
      </c>
    </row>
    <row r="383" spans="1:47" s="2" customFormat="1" ht="12">
      <c r="A383" s="39"/>
      <c r="B383" s="40"/>
      <c r="C383" s="41"/>
      <c r="D383" s="211" t="s">
        <v>139</v>
      </c>
      <c r="E383" s="41"/>
      <c r="F383" s="212" t="s">
        <v>730</v>
      </c>
      <c r="G383" s="41"/>
      <c r="H383" s="41"/>
      <c r="I383" s="213"/>
      <c r="J383" s="41"/>
      <c r="K383" s="41"/>
      <c r="L383" s="45"/>
      <c r="M383" s="214"/>
      <c r="N383" s="215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139</v>
      </c>
      <c r="AU383" s="18" t="s">
        <v>82</v>
      </c>
    </row>
    <row r="384" spans="1:65" s="2" customFormat="1" ht="16.5" customHeight="1">
      <c r="A384" s="39"/>
      <c r="B384" s="40"/>
      <c r="C384" s="198" t="s">
        <v>14</v>
      </c>
      <c r="D384" s="198" t="s">
        <v>132</v>
      </c>
      <c r="E384" s="199" t="s">
        <v>731</v>
      </c>
      <c r="F384" s="200" t="s">
        <v>732</v>
      </c>
      <c r="G384" s="201" t="s">
        <v>398</v>
      </c>
      <c r="H384" s="202">
        <v>1</v>
      </c>
      <c r="I384" s="203"/>
      <c r="J384" s="204">
        <f>ROUND(I384*H384,2)</f>
        <v>0</v>
      </c>
      <c r="K384" s="200" t="s">
        <v>136</v>
      </c>
      <c r="L384" s="45"/>
      <c r="M384" s="205" t="s">
        <v>19</v>
      </c>
      <c r="N384" s="206" t="s">
        <v>46</v>
      </c>
      <c r="O384" s="85"/>
      <c r="P384" s="207">
        <f>O384*H384</f>
        <v>0</v>
      </c>
      <c r="Q384" s="207">
        <v>0.01383</v>
      </c>
      <c r="R384" s="207">
        <f>Q384*H384</f>
        <v>0.01383</v>
      </c>
      <c r="S384" s="207">
        <v>0</v>
      </c>
      <c r="T384" s="20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09" t="s">
        <v>223</v>
      </c>
      <c r="AT384" s="209" t="s">
        <v>132</v>
      </c>
      <c r="AU384" s="209" t="s">
        <v>82</v>
      </c>
      <c r="AY384" s="18" t="s">
        <v>130</v>
      </c>
      <c r="BE384" s="210">
        <f>IF(N384="základní",J384,0)</f>
        <v>0</v>
      </c>
      <c r="BF384" s="210">
        <f>IF(N384="snížená",J384,0)</f>
        <v>0</v>
      </c>
      <c r="BG384" s="210">
        <f>IF(N384="zákl. přenesená",J384,0)</f>
        <v>0</v>
      </c>
      <c r="BH384" s="210">
        <f>IF(N384="sníž. přenesená",J384,0)</f>
        <v>0</v>
      </c>
      <c r="BI384" s="210">
        <f>IF(N384="nulová",J384,0)</f>
        <v>0</v>
      </c>
      <c r="BJ384" s="18" t="s">
        <v>80</v>
      </c>
      <c r="BK384" s="210">
        <f>ROUND(I384*H384,2)</f>
        <v>0</v>
      </c>
      <c r="BL384" s="18" t="s">
        <v>223</v>
      </c>
      <c r="BM384" s="209" t="s">
        <v>733</v>
      </c>
    </row>
    <row r="385" spans="1:47" s="2" customFormat="1" ht="12">
      <c r="A385" s="39"/>
      <c r="B385" s="40"/>
      <c r="C385" s="41"/>
      <c r="D385" s="211" t="s">
        <v>139</v>
      </c>
      <c r="E385" s="41"/>
      <c r="F385" s="212" t="s">
        <v>734</v>
      </c>
      <c r="G385" s="41"/>
      <c r="H385" s="41"/>
      <c r="I385" s="213"/>
      <c r="J385" s="41"/>
      <c r="K385" s="41"/>
      <c r="L385" s="45"/>
      <c r="M385" s="214"/>
      <c r="N385" s="215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139</v>
      </c>
      <c r="AU385" s="18" t="s">
        <v>82</v>
      </c>
    </row>
    <row r="386" spans="1:65" s="2" customFormat="1" ht="24.15" customHeight="1">
      <c r="A386" s="39"/>
      <c r="B386" s="40"/>
      <c r="C386" s="198" t="s">
        <v>735</v>
      </c>
      <c r="D386" s="198" t="s">
        <v>132</v>
      </c>
      <c r="E386" s="199" t="s">
        <v>736</v>
      </c>
      <c r="F386" s="200" t="s">
        <v>737</v>
      </c>
      <c r="G386" s="201" t="s">
        <v>398</v>
      </c>
      <c r="H386" s="202">
        <v>1</v>
      </c>
      <c r="I386" s="203"/>
      <c r="J386" s="204">
        <f>ROUND(I386*H386,2)</f>
        <v>0</v>
      </c>
      <c r="K386" s="200" t="s">
        <v>136</v>
      </c>
      <c r="L386" s="45"/>
      <c r="M386" s="205" t="s">
        <v>19</v>
      </c>
      <c r="N386" s="206" t="s">
        <v>46</v>
      </c>
      <c r="O386" s="85"/>
      <c r="P386" s="207">
        <f>O386*H386</f>
        <v>0</v>
      </c>
      <c r="Q386" s="207">
        <v>0.03646</v>
      </c>
      <c r="R386" s="207">
        <f>Q386*H386</f>
        <v>0.03646</v>
      </c>
      <c r="S386" s="207">
        <v>0</v>
      </c>
      <c r="T386" s="20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09" t="s">
        <v>223</v>
      </c>
      <c r="AT386" s="209" t="s">
        <v>132</v>
      </c>
      <c r="AU386" s="209" t="s">
        <v>82</v>
      </c>
      <c r="AY386" s="18" t="s">
        <v>130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18" t="s">
        <v>80</v>
      </c>
      <c r="BK386" s="210">
        <f>ROUND(I386*H386,2)</f>
        <v>0</v>
      </c>
      <c r="BL386" s="18" t="s">
        <v>223</v>
      </c>
      <c r="BM386" s="209" t="s">
        <v>738</v>
      </c>
    </row>
    <row r="387" spans="1:47" s="2" customFormat="1" ht="12">
      <c r="A387" s="39"/>
      <c r="B387" s="40"/>
      <c r="C387" s="41"/>
      <c r="D387" s="211" t="s">
        <v>139</v>
      </c>
      <c r="E387" s="41"/>
      <c r="F387" s="212" t="s">
        <v>739</v>
      </c>
      <c r="G387" s="41"/>
      <c r="H387" s="41"/>
      <c r="I387" s="213"/>
      <c r="J387" s="41"/>
      <c r="K387" s="41"/>
      <c r="L387" s="45"/>
      <c r="M387" s="214"/>
      <c r="N387" s="215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139</v>
      </c>
      <c r="AU387" s="18" t="s">
        <v>82</v>
      </c>
    </row>
    <row r="388" spans="1:65" s="2" customFormat="1" ht="21.75" customHeight="1">
      <c r="A388" s="39"/>
      <c r="B388" s="40"/>
      <c r="C388" s="198" t="s">
        <v>740</v>
      </c>
      <c r="D388" s="198" t="s">
        <v>132</v>
      </c>
      <c r="E388" s="199" t="s">
        <v>741</v>
      </c>
      <c r="F388" s="200" t="s">
        <v>742</v>
      </c>
      <c r="G388" s="201" t="s">
        <v>398</v>
      </c>
      <c r="H388" s="202">
        <v>1</v>
      </c>
      <c r="I388" s="203"/>
      <c r="J388" s="204">
        <f>ROUND(I388*H388,2)</f>
        <v>0</v>
      </c>
      <c r="K388" s="200" t="s">
        <v>136</v>
      </c>
      <c r="L388" s="45"/>
      <c r="M388" s="205" t="s">
        <v>19</v>
      </c>
      <c r="N388" s="206" t="s">
        <v>46</v>
      </c>
      <c r="O388" s="85"/>
      <c r="P388" s="207">
        <f>O388*H388</f>
        <v>0</v>
      </c>
      <c r="Q388" s="207">
        <v>0.01475</v>
      </c>
      <c r="R388" s="207">
        <f>Q388*H388</f>
        <v>0.01475</v>
      </c>
      <c r="S388" s="207">
        <v>0</v>
      </c>
      <c r="T388" s="208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09" t="s">
        <v>223</v>
      </c>
      <c r="AT388" s="209" t="s">
        <v>132</v>
      </c>
      <c r="AU388" s="209" t="s">
        <v>82</v>
      </c>
      <c r="AY388" s="18" t="s">
        <v>130</v>
      </c>
      <c r="BE388" s="210">
        <f>IF(N388="základní",J388,0)</f>
        <v>0</v>
      </c>
      <c r="BF388" s="210">
        <f>IF(N388="snížená",J388,0)</f>
        <v>0</v>
      </c>
      <c r="BG388" s="210">
        <f>IF(N388="zákl. přenesená",J388,0)</f>
        <v>0</v>
      </c>
      <c r="BH388" s="210">
        <f>IF(N388="sníž. přenesená",J388,0)</f>
        <v>0</v>
      </c>
      <c r="BI388" s="210">
        <f>IF(N388="nulová",J388,0)</f>
        <v>0</v>
      </c>
      <c r="BJ388" s="18" t="s">
        <v>80</v>
      </c>
      <c r="BK388" s="210">
        <f>ROUND(I388*H388,2)</f>
        <v>0</v>
      </c>
      <c r="BL388" s="18" t="s">
        <v>223</v>
      </c>
      <c r="BM388" s="209" t="s">
        <v>743</v>
      </c>
    </row>
    <row r="389" spans="1:47" s="2" customFormat="1" ht="12">
      <c r="A389" s="39"/>
      <c r="B389" s="40"/>
      <c r="C389" s="41"/>
      <c r="D389" s="211" t="s">
        <v>139</v>
      </c>
      <c r="E389" s="41"/>
      <c r="F389" s="212" t="s">
        <v>744</v>
      </c>
      <c r="G389" s="41"/>
      <c r="H389" s="41"/>
      <c r="I389" s="213"/>
      <c r="J389" s="41"/>
      <c r="K389" s="41"/>
      <c r="L389" s="45"/>
      <c r="M389" s="214"/>
      <c r="N389" s="215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139</v>
      </c>
      <c r="AU389" s="18" t="s">
        <v>82</v>
      </c>
    </row>
    <row r="390" spans="1:65" s="2" customFormat="1" ht="16.5" customHeight="1">
      <c r="A390" s="39"/>
      <c r="B390" s="40"/>
      <c r="C390" s="198" t="s">
        <v>745</v>
      </c>
      <c r="D390" s="198" t="s">
        <v>132</v>
      </c>
      <c r="E390" s="199" t="s">
        <v>746</v>
      </c>
      <c r="F390" s="200" t="s">
        <v>747</v>
      </c>
      <c r="G390" s="201" t="s">
        <v>398</v>
      </c>
      <c r="H390" s="202">
        <v>6</v>
      </c>
      <c r="I390" s="203"/>
      <c r="J390" s="204">
        <f>ROUND(I390*H390,2)</f>
        <v>0</v>
      </c>
      <c r="K390" s="200" t="s">
        <v>136</v>
      </c>
      <c r="L390" s="45"/>
      <c r="M390" s="205" t="s">
        <v>19</v>
      </c>
      <c r="N390" s="206" t="s">
        <v>46</v>
      </c>
      <c r="O390" s="85"/>
      <c r="P390" s="207">
        <f>O390*H390</f>
        <v>0</v>
      </c>
      <c r="Q390" s="207">
        <v>0.00024</v>
      </c>
      <c r="R390" s="207">
        <f>Q390*H390</f>
        <v>0.00144</v>
      </c>
      <c r="S390" s="207">
        <v>0</v>
      </c>
      <c r="T390" s="20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09" t="s">
        <v>223</v>
      </c>
      <c r="AT390" s="209" t="s">
        <v>132</v>
      </c>
      <c r="AU390" s="209" t="s">
        <v>82</v>
      </c>
      <c r="AY390" s="18" t="s">
        <v>130</v>
      </c>
      <c r="BE390" s="210">
        <f>IF(N390="základní",J390,0)</f>
        <v>0</v>
      </c>
      <c r="BF390" s="210">
        <f>IF(N390="snížená",J390,0)</f>
        <v>0</v>
      </c>
      <c r="BG390" s="210">
        <f>IF(N390="zákl. přenesená",J390,0)</f>
        <v>0</v>
      </c>
      <c r="BH390" s="210">
        <f>IF(N390="sníž. přenesená",J390,0)</f>
        <v>0</v>
      </c>
      <c r="BI390" s="210">
        <f>IF(N390="nulová",J390,0)</f>
        <v>0</v>
      </c>
      <c r="BJ390" s="18" t="s">
        <v>80</v>
      </c>
      <c r="BK390" s="210">
        <f>ROUND(I390*H390,2)</f>
        <v>0</v>
      </c>
      <c r="BL390" s="18" t="s">
        <v>223</v>
      </c>
      <c r="BM390" s="209" t="s">
        <v>748</v>
      </c>
    </row>
    <row r="391" spans="1:47" s="2" customFormat="1" ht="12">
      <c r="A391" s="39"/>
      <c r="B391" s="40"/>
      <c r="C391" s="41"/>
      <c r="D391" s="211" t="s">
        <v>139</v>
      </c>
      <c r="E391" s="41"/>
      <c r="F391" s="212" t="s">
        <v>749</v>
      </c>
      <c r="G391" s="41"/>
      <c r="H391" s="41"/>
      <c r="I391" s="213"/>
      <c r="J391" s="41"/>
      <c r="K391" s="41"/>
      <c r="L391" s="45"/>
      <c r="M391" s="214"/>
      <c r="N391" s="215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139</v>
      </c>
      <c r="AU391" s="18" t="s">
        <v>82</v>
      </c>
    </row>
    <row r="392" spans="1:65" s="2" customFormat="1" ht="16.5" customHeight="1">
      <c r="A392" s="39"/>
      <c r="B392" s="40"/>
      <c r="C392" s="198" t="s">
        <v>750</v>
      </c>
      <c r="D392" s="198" t="s">
        <v>132</v>
      </c>
      <c r="E392" s="199" t="s">
        <v>751</v>
      </c>
      <c r="F392" s="200" t="s">
        <v>752</v>
      </c>
      <c r="G392" s="201" t="s">
        <v>349</v>
      </c>
      <c r="H392" s="202">
        <v>1</v>
      </c>
      <c r="I392" s="203"/>
      <c r="J392" s="204">
        <f>ROUND(I392*H392,2)</f>
        <v>0</v>
      </c>
      <c r="K392" s="200" t="s">
        <v>136</v>
      </c>
      <c r="L392" s="45"/>
      <c r="M392" s="205" t="s">
        <v>19</v>
      </c>
      <c r="N392" s="206" t="s">
        <v>46</v>
      </c>
      <c r="O392" s="85"/>
      <c r="P392" s="207">
        <f>O392*H392</f>
        <v>0</v>
      </c>
      <c r="Q392" s="207">
        <v>0.00109</v>
      </c>
      <c r="R392" s="207">
        <f>Q392*H392</f>
        <v>0.00109</v>
      </c>
      <c r="S392" s="207">
        <v>0</v>
      </c>
      <c r="T392" s="20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09" t="s">
        <v>223</v>
      </c>
      <c r="AT392" s="209" t="s">
        <v>132</v>
      </c>
      <c r="AU392" s="209" t="s">
        <v>82</v>
      </c>
      <c r="AY392" s="18" t="s">
        <v>130</v>
      </c>
      <c r="BE392" s="210">
        <f>IF(N392="základní",J392,0)</f>
        <v>0</v>
      </c>
      <c r="BF392" s="210">
        <f>IF(N392="snížená",J392,0)</f>
        <v>0</v>
      </c>
      <c r="BG392" s="210">
        <f>IF(N392="zákl. přenesená",J392,0)</f>
        <v>0</v>
      </c>
      <c r="BH392" s="210">
        <f>IF(N392="sníž. přenesená",J392,0)</f>
        <v>0</v>
      </c>
      <c r="BI392" s="210">
        <f>IF(N392="nulová",J392,0)</f>
        <v>0</v>
      </c>
      <c r="BJ392" s="18" t="s">
        <v>80</v>
      </c>
      <c r="BK392" s="210">
        <f>ROUND(I392*H392,2)</f>
        <v>0</v>
      </c>
      <c r="BL392" s="18" t="s">
        <v>223</v>
      </c>
      <c r="BM392" s="209" t="s">
        <v>753</v>
      </c>
    </row>
    <row r="393" spans="1:47" s="2" customFormat="1" ht="12">
      <c r="A393" s="39"/>
      <c r="B393" s="40"/>
      <c r="C393" s="41"/>
      <c r="D393" s="211" t="s">
        <v>139</v>
      </c>
      <c r="E393" s="41"/>
      <c r="F393" s="212" t="s">
        <v>754</v>
      </c>
      <c r="G393" s="41"/>
      <c r="H393" s="41"/>
      <c r="I393" s="213"/>
      <c r="J393" s="41"/>
      <c r="K393" s="41"/>
      <c r="L393" s="45"/>
      <c r="M393" s="214"/>
      <c r="N393" s="215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139</v>
      </c>
      <c r="AU393" s="18" t="s">
        <v>82</v>
      </c>
    </row>
    <row r="394" spans="1:65" s="2" customFormat="1" ht="16.5" customHeight="1">
      <c r="A394" s="39"/>
      <c r="B394" s="40"/>
      <c r="C394" s="198" t="s">
        <v>755</v>
      </c>
      <c r="D394" s="198" t="s">
        <v>132</v>
      </c>
      <c r="E394" s="199" t="s">
        <v>756</v>
      </c>
      <c r="F394" s="200" t="s">
        <v>757</v>
      </c>
      <c r="G394" s="201" t="s">
        <v>398</v>
      </c>
      <c r="H394" s="202">
        <v>3</v>
      </c>
      <c r="I394" s="203"/>
      <c r="J394" s="204">
        <f>ROUND(I394*H394,2)</f>
        <v>0</v>
      </c>
      <c r="K394" s="200" t="s">
        <v>136</v>
      </c>
      <c r="L394" s="45"/>
      <c r="M394" s="205" t="s">
        <v>19</v>
      </c>
      <c r="N394" s="206" t="s">
        <v>46</v>
      </c>
      <c r="O394" s="85"/>
      <c r="P394" s="207">
        <f>O394*H394</f>
        <v>0</v>
      </c>
      <c r="Q394" s="207">
        <v>0.0018</v>
      </c>
      <c r="R394" s="207">
        <f>Q394*H394</f>
        <v>0.0054</v>
      </c>
      <c r="S394" s="207">
        <v>0</v>
      </c>
      <c r="T394" s="20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09" t="s">
        <v>223</v>
      </c>
      <c r="AT394" s="209" t="s">
        <v>132</v>
      </c>
      <c r="AU394" s="209" t="s">
        <v>82</v>
      </c>
      <c r="AY394" s="18" t="s">
        <v>130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18" t="s">
        <v>80</v>
      </c>
      <c r="BK394" s="210">
        <f>ROUND(I394*H394,2)</f>
        <v>0</v>
      </c>
      <c r="BL394" s="18" t="s">
        <v>223</v>
      </c>
      <c r="BM394" s="209" t="s">
        <v>758</v>
      </c>
    </row>
    <row r="395" spans="1:47" s="2" customFormat="1" ht="12">
      <c r="A395" s="39"/>
      <c r="B395" s="40"/>
      <c r="C395" s="41"/>
      <c r="D395" s="211" t="s">
        <v>139</v>
      </c>
      <c r="E395" s="41"/>
      <c r="F395" s="212" t="s">
        <v>759</v>
      </c>
      <c r="G395" s="41"/>
      <c r="H395" s="41"/>
      <c r="I395" s="213"/>
      <c r="J395" s="41"/>
      <c r="K395" s="41"/>
      <c r="L395" s="45"/>
      <c r="M395" s="214"/>
      <c r="N395" s="215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139</v>
      </c>
      <c r="AU395" s="18" t="s">
        <v>82</v>
      </c>
    </row>
    <row r="396" spans="1:65" s="2" customFormat="1" ht="16.5" customHeight="1">
      <c r="A396" s="39"/>
      <c r="B396" s="40"/>
      <c r="C396" s="198" t="s">
        <v>760</v>
      </c>
      <c r="D396" s="198" t="s">
        <v>132</v>
      </c>
      <c r="E396" s="199" t="s">
        <v>761</v>
      </c>
      <c r="F396" s="200" t="s">
        <v>762</v>
      </c>
      <c r="G396" s="201" t="s">
        <v>398</v>
      </c>
      <c r="H396" s="202">
        <v>1</v>
      </c>
      <c r="I396" s="203"/>
      <c r="J396" s="204">
        <f>ROUND(I396*H396,2)</f>
        <v>0</v>
      </c>
      <c r="K396" s="200" t="s">
        <v>136</v>
      </c>
      <c r="L396" s="45"/>
      <c r="M396" s="205" t="s">
        <v>19</v>
      </c>
      <c r="N396" s="206" t="s">
        <v>46</v>
      </c>
      <c r="O396" s="85"/>
      <c r="P396" s="207">
        <f>O396*H396</f>
        <v>0</v>
      </c>
      <c r="Q396" s="207">
        <v>0.00184</v>
      </c>
      <c r="R396" s="207">
        <f>Q396*H396</f>
        <v>0.00184</v>
      </c>
      <c r="S396" s="207">
        <v>0</v>
      </c>
      <c r="T396" s="20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09" t="s">
        <v>223</v>
      </c>
      <c r="AT396" s="209" t="s">
        <v>132</v>
      </c>
      <c r="AU396" s="209" t="s">
        <v>82</v>
      </c>
      <c r="AY396" s="18" t="s">
        <v>130</v>
      </c>
      <c r="BE396" s="210">
        <f>IF(N396="základní",J396,0)</f>
        <v>0</v>
      </c>
      <c r="BF396" s="210">
        <f>IF(N396="snížená",J396,0)</f>
        <v>0</v>
      </c>
      <c r="BG396" s="210">
        <f>IF(N396="zákl. přenesená",J396,0)</f>
        <v>0</v>
      </c>
      <c r="BH396" s="210">
        <f>IF(N396="sníž. přenesená",J396,0)</f>
        <v>0</v>
      </c>
      <c r="BI396" s="210">
        <f>IF(N396="nulová",J396,0)</f>
        <v>0</v>
      </c>
      <c r="BJ396" s="18" t="s">
        <v>80</v>
      </c>
      <c r="BK396" s="210">
        <f>ROUND(I396*H396,2)</f>
        <v>0</v>
      </c>
      <c r="BL396" s="18" t="s">
        <v>223</v>
      </c>
      <c r="BM396" s="209" t="s">
        <v>763</v>
      </c>
    </row>
    <row r="397" spans="1:47" s="2" customFormat="1" ht="12">
      <c r="A397" s="39"/>
      <c r="B397" s="40"/>
      <c r="C397" s="41"/>
      <c r="D397" s="211" t="s">
        <v>139</v>
      </c>
      <c r="E397" s="41"/>
      <c r="F397" s="212" t="s">
        <v>764</v>
      </c>
      <c r="G397" s="41"/>
      <c r="H397" s="41"/>
      <c r="I397" s="213"/>
      <c r="J397" s="41"/>
      <c r="K397" s="41"/>
      <c r="L397" s="45"/>
      <c r="M397" s="214"/>
      <c r="N397" s="215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139</v>
      </c>
      <c r="AU397" s="18" t="s">
        <v>82</v>
      </c>
    </row>
    <row r="398" spans="1:65" s="2" customFormat="1" ht="16.5" customHeight="1">
      <c r="A398" s="39"/>
      <c r="B398" s="40"/>
      <c r="C398" s="198" t="s">
        <v>765</v>
      </c>
      <c r="D398" s="198" t="s">
        <v>132</v>
      </c>
      <c r="E398" s="199" t="s">
        <v>766</v>
      </c>
      <c r="F398" s="200" t="s">
        <v>767</v>
      </c>
      <c r="G398" s="201" t="s">
        <v>349</v>
      </c>
      <c r="H398" s="202">
        <v>1</v>
      </c>
      <c r="I398" s="203"/>
      <c r="J398" s="204">
        <f>ROUND(I398*H398,2)</f>
        <v>0</v>
      </c>
      <c r="K398" s="200" t="s">
        <v>136</v>
      </c>
      <c r="L398" s="45"/>
      <c r="M398" s="205" t="s">
        <v>19</v>
      </c>
      <c r="N398" s="206" t="s">
        <v>46</v>
      </c>
      <c r="O398" s="85"/>
      <c r="P398" s="207">
        <f>O398*H398</f>
        <v>0</v>
      </c>
      <c r="Q398" s="207">
        <v>6E-05</v>
      </c>
      <c r="R398" s="207">
        <f>Q398*H398</f>
        <v>6E-05</v>
      </c>
      <c r="S398" s="207">
        <v>0</v>
      </c>
      <c r="T398" s="208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09" t="s">
        <v>223</v>
      </c>
      <c r="AT398" s="209" t="s">
        <v>132</v>
      </c>
      <c r="AU398" s="209" t="s">
        <v>82</v>
      </c>
      <c r="AY398" s="18" t="s">
        <v>130</v>
      </c>
      <c r="BE398" s="210">
        <f>IF(N398="základní",J398,0)</f>
        <v>0</v>
      </c>
      <c r="BF398" s="210">
        <f>IF(N398="snížená",J398,0)</f>
        <v>0</v>
      </c>
      <c r="BG398" s="210">
        <f>IF(N398="zákl. přenesená",J398,0)</f>
        <v>0</v>
      </c>
      <c r="BH398" s="210">
        <f>IF(N398="sníž. přenesená",J398,0)</f>
        <v>0</v>
      </c>
      <c r="BI398" s="210">
        <f>IF(N398="nulová",J398,0)</f>
        <v>0</v>
      </c>
      <c r="BJ398" s="18" t="s">
        <v>80</v>
      </c>
      <c r="BK398" s="210">
        <f>ROUND(I398*H398,2)</f>
        <v>0</v>
      </c>
      <c r="BL398" s="18" t="s">
        <v>223</v>
      </c>
      <c r="BM398" s="209" t="s">
        <v>768</v>
      </c>
    </row>
    <row r="399" spans="1:47" s="2" customFormat="1" ht="12">
      <c r="A399" s="39"/>
      <c r="B399" s="40"/>
      <c r="C399" s="41"/>
      <c r="D399" s="211" t="s">
        <v>139</v>
      </c>
      <c r="E399" s="41"/>
      <c r="F399" s="212" t="s">
        <v>769</v>
      </c>
      <c r="G399" s="41"/>
      <c r="H399" s="41"/>
      <c r="I399" s="213"/>
      <c r="J399" s="41"/>
      <c r="K399" s="41"/>
      <c r="L399" s="45"/>
      <c r="M399" s="214"/>
      <c r="N399" s="215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139</v>
      </c>
      <c r="AU399" s="18" t="s">
        <v>82</v>
      </c>
    </row>
    <row r="400" spans="1:65" s="2" customFormat="1" ht="16.5" customHeight="1">
      <c r="A400" s="39"/>
      <c r="B400" s="40"/>
      <c r="C400" s="239" t="s">
        <v>770</v>
      </c>
      <c r="D400" s="239" t="s">
        <v>171</v>
      </c>
      <c r="E400" s="240" t="s">
        <v>771</v>
      </c>
      <c r="F400" s="241" t="s">
        <v>772</v>
      </c>
      <c r="G400" s="242" t="s">
        <v>349</v>
      </c>
      <c r="H400" s="243">
        <v>1</v>
      </c>
      <c r="I400" s="244"/>
      <c r="J400" s="245">
        <f>ROUND(I400*H400,2)</f>
        <v>0</v>
      </c>
      <c r="K400" s="241" t="s">
        <v>136</v>
      </c>
      <c r="L400" s="246"/>
      <c r="M400" s="247" t="s">
        <v>19</v>
      </c>
      <c r="N400" s="248" t="s">
        <v>46</v>
      </c>
      <c r="O400" s="85"/>
      <c r="P400" s="207">
        <f>O400*H400</f>
        <v>0</v>
      </c>
      <c r="Q400" s="207">
        <v>0.00017</v>
      </c>
      <c r="R400" s="207">
        <f>Q400*H400</f>
        <v>0.00017</v>
      </c>
      <c r="S400" s="207">
        <v>0</v>
      </c>
      <c r="T400" s="20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09" t="s">
        <v>328</v>
      </c>
      <c r="AT400" s="209" t="s">
        <v>171</v>
      </c>
      <c r="AU400" s="209" t="s">
        <v>82</v>
      </c>
      <c r="AY400" s="18" t="s">
        <v>130</v>
      </c>
      <c r="BE400" s="210">
        <f>IF(N400="základní",J400,0)</f>
        <v>0</v>
      </c>
      <c r="BF400" s="210">
        <f>IF(N400="snížená",J400,0)</f>
        <v>0</v>
      </c>
      <c r="BG400" s="210">
        <f>IF(N400="zákl. přenesená",J400,0)</f>
        <v>0</v>
      </c>
      <c r="BH400" s="210">
        <f>IF(N400="sníž. přenesená",J400,0)</f>
        <v>0</v>
      </c>
      <c r="BI400" s="210">
        <f>IF(N400="nulová",J400,0)</f>
        <v>0</v>
      </c>
      <c r="BJ400" s="18" t="s">
        <v>80</v>
      </c>
      <c r="BK400" s="210">
        <f>ROUND(I400*H400,2)</f>
        <v>0</v>
      </c>
      <c r="BL400" s="18" t="s">
        <v>223</v>
      </c>
      <c r="BM400" s="209" t="s">
        <v>773</v>
      </c>
    </row>
    <row r="401" spans="1:65" s="2" customFormat="1" ht="24.15" customHeight="1">
      <c r="A401" s="39"/>
      <c r="B401" s="40"/>
      <c r="C401" s="198" t="s">
        <v>774</v>
      </c>
      <c r="D401" s="198" t="s">
        <v>132</v>
      </c>
      <c r="E401" s="199" t="s">
        <v>775</v>
      </c>
      <c r="F401" s="200" t="s">
        <v>776</v>
      </c>
      <c r="G401" s="201" t="s">
        <v>174</v>
      </c>
      <c r="H401" s="202">
        <v>0.127</v>
      </c>
      <c r="I401" s="203"/>
      <c r="J401" s="204">
        <f>ROUND(I401*H401,2)</f>
        <v>0</v>
      </c>
      <c r="K401" s="200" t="s">
        <v>136</v>
      </c>
      <c r="L401" s="45"/>
      <c r="M401" s="205" t="s">
        <v>19</v>
      </c>
      <c r="N401" s="206" t="s">
        <v>46</v>
      </c>
      <c r="O401" s="85"/>
      <c r="P401" s="207">
        <f>O401*H401</f>
        <v>0</v>
      </c>
      <c r="Q401" s="207">
        <v>0</v>
      </c>
      <c r="R401" s="207">
        <f>Q401*H401</f>
        <v>0</v>
      </c>
      <c r="S401" s="207">
        <v>0</v>
      </c>
      <c r="T401" s="208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09" t="s">
        <v>223</v>
      </c>
      <c r="AT401" s="209" t="s">
        <v>132</v>
      </c>
      <c r="AU401" s="209" t="s">
        <v>82</v>
      </c>
      <c r="AY401" s="18" t="s">
        <v>130</v>
      </c>
      <c r="BE401" s="210">
        <f>IF(N401="základní",J401,0)</f>
        <v>0</v>
      </c>
      <c r="BF401" s="210">
        <f>IF(N401="snížená",J401,0)</f>
        <v>0</v>
      </c>
      <c r="BG401" s="210">
        <f>IF(N401="zákl. přenesená",J401,0)</f>
        <v>0</v>
      </c>
      <c r="BH401" s="210">
        <f>IF(N401="sníž. přenesená",J401,0)</f>
        <v>0</v>
      </c>
      <c r="BI401" s="210">
        <f>IF(N401="nulová",J401,0)</f>
        <v>0</v>
      </c>
      <c r="BJ401" s="18" t="s">
        <v>80</v>
      </c>
      <c r="BK401" s="210">
        <f>ROUND(I401*H401,2)</f>
        <v>0</v>
      </c>
      <c r="BL401" s="18" t="s">
        <v>223</v>
      </c>
      <c r="BM401" s="209" t="s">
        <v>777</v>
      </c>
    </row>
    <row r="402" spans="1:47" s="2" customFormat="1" ht="12">
      <c r="A402" s="39"/>
      <c r="B402" s="40"/>
      <c r="C402" s="41"/>
      <c r="D402" s="211" t="s">
        <v>139</v>
      </c>
      <c r="E402" s="41"/>
      <c r="F402" s="212" t="s">
        <v>778</v>
      </c>
      <c r="G402" s="41"/>
      <c r="H402" s="41"/>
      <c r="I402" s="213"/>
      <c r="J402" s="41"/>
      <c r="K402" s="41"/>
      <c r="L402" s="45"/>
      <c r="M402" s="214"/>
      <c r="N402" s="215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139</v>
      </c>
      <c r="AU402" s="18" t="s">
        <v>82</v>
      </c>
    </row>
    <row r="403" spans="1:65" s="2" customFormat="1" ht="24.15" customHeight="1">
      <c r="A403" s="39"/>
      <c r="B403" s="40"/>
      <c r="C403" s="198" t="s">
        <v>779</v>
      </c>
      <c r="D403" s="198" t="s">
        <v>132</v>
      </c>
      <c r="E403" s="199" t="s">
        <v>780</v>
      </c>
      <c r="F403" s="200" t="s">
        <v>781</v>
      </c>
      <c r="G403" s="201" t="s">
        <v>174</v>
      </c>
      <c r="H403" s="202">
        <v>0.127</v>
      </c>
      <c r="I403" s="203"/>
      <c r="J403" s="204">
        <f>ROUND(I403*H403,2)</f>
        <v>0</v>
      </c>
      <c r="K403" s="200" t="s">
        <v>136</v>
      </c>
      <c r="L403" s="45"/>
      <c r="M403" s="205" t="s">
        <v>19</v>
      </c>
      <c r="N403" s="206" t="s">
        <v>46</v>
      </c>
      <c r="O403" s="85"/>
      <c r="P403" s="207">
        <f>O403*H403</f>
        <v>0</v>
      </c>
      <c r="Q403" s="207">
        <v>0</v>
      </c>
      <c r="R403" s="207">
        <f>Q403*H403</f>
        <v>0</v>
      </c>
      <c r="S403" s="207">
        <v>0</v>
      </c>
      <c r="T403" s="208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09" t="s">
        <v>223</v>
      </c>
      <c r="AT403" s="209" t="s">
        <v>132</v>
      </c>
      <c r="AU403" s="209" t="s">
        <v>82</v>
      </c>
      <c r="AY403" s="18" t="s">
        <v>130</v>
      </c>
      <c r="BE403" s="210">
        <f>IF(N403="základní",J403,0)</f>
        <v>0</v>
      </c>
      <c r="BF403" s="210">
        <f>IF(N403="snížená",J403,0)</f>
        <v>0</v>
      </c>
      <c r="BG403" s="210">
        <f>IF(N403="zákl. přenesená",J403,0)</f>
        <v>0</v>
      </c>
      <c r="BH403" s="210">
        <f>IF(N403="sníž. přenesená",J403,0)</f>
        <v>0</v>
      </c>
      <c r="BI403" s="210">
        <f>IF(N403="nulová",J403,0)</f>
        <v>0</v>
      </c>
      <c r="BJ403" s="18" t="s">
        <v>80</v>
      </c>
      <c r="BK403" s="210">
        <f>ROUND(I403*H403,2)</f>
        <v>0</v>
      </c>
      <c r="BL403" s="18" t="s">
        <v>223</v>
      </c>
      <c r="BM403" s="209" t="s">
        <v>782</v>
      </c>
    </row>
    <row r="404" spans="1:47" s="2" customFormat="1" ht="12">
      <c r="A404" s="39"/>
      <c r="B404" s="40"/>
      <c r="C404" s="41"/>
      <c r="D404" s="211" t="s">
        <v>139</v>
      </c>
      <c r="E404" s="41"/>
      <c r="F404" s="212" t="s">
        <v>783</v>
      </c>
      <c r="G404" s="41"/>
      <c r="H404" s="41"/>
      <c r="I404" s="213"/>
      <c r="J404" s="41"/>
      <c r="K404" s="41"/>
      <c r="L404" s="45"/>
      <c r="M404" s="214"/>
      <c r="N404" s="215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139</v>
      </c>
      <c r="AU404" s="18" t="s">
        <v>82</v>
      </c>
    </row>
    <row r="405" spans="1:63" s="12" customFormat="1" ht="22.8" customHeight="1">
      <c r="A405" s="12"/>
      <c r="B405" s="182"/>
      <c r="C405" s="183"/>
      <c r="D405" s="184" t="s">
        <v>74</v>
      </c>
      <c r="E405" s="196" t="s">
        <v>784</v>
      </c>
      <c r="F405" s="196" t="s">
        <v>785</v>
      </c>
      <c r="G405" s="183"/>
      <c r="H405" s="183"/>
      <c r="I405" s="186"/>
      <c r="J405" s="197">
        <f>BK405</f>
        <v>0</v>
      </c>
      <c r="K405" s="183"/>
      <c r="L405" s="188"/>
      <c r="M405" s="189"/>
      <c r="N405" s="190"/>
      <c r="O405" s="190"/>
      <c r="P405" s="191">
        <f>SUM(P406:P411)</f>
        <v>0</v>
      </c>
      <c r="Q405" s="190"/>
      <c r="R405" s="191">
        <f>SUM(R406:R411)</f>
        <v>0.0092</v>
      </c>
      <c r="S405" s="190"/>
      <c r="T405" s="192">
        <f>SUM(T406:T411)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93" t="s">
        <v>82</v>
      </c>
      <c r="AT405" s="194" t="s">
        <v>74</v>
      </c>
      <c r="AU405" s="194" t="s">
        <v>80</v>
      </c>
      <c r="AY405" s="193" t="s">
        <v>130</v>
      </c>
      <c r="BK405" s="195">
        <f>SUM(BK406:BK411)</f>
        <v>0</v>
      </c>
    </row>
    <row r="406" spans="1:65" s="2" customFormat="1" ht="24.15" customHeight="1">
      <c r="A406" s="39"/>
      <c r="B406" s="40"/>
      <c r="C406" s="198" t="s">
        <v>786</v>
      </c>
      <c r="D406" s="198" t="s">
        <v>132</v>
      </c>
      <c r="E406" s="199" t="s">
        <v>787</v>
      </c>
      <c r="F406" s="200" t="s">
        <v>788</v>
      </c>
      <c r="G406" s="201" t="s">
        <v>398</v>
      </c>
      <c r="H406" s="202">
        <v>1</v>
      </c>
      <c r="I406" s="203"/>
      <c r="J406" s="204">
        <f>ROUND(I406*H406,2)</f>
        <v>0</v>
      </c>
      <c r="K406" s="200" t="s">
        <v>136</v>
      </c>
      <c r="L406" s="45"/>
      <c r="M406" s="205" t="s">
        <v>19</v>
      </c>
      <c r="N406" s="206" t="s">
        <v>46</v>
      </c>
      <c r="O406" s="85"/>
      <c r="P406" s="207">
        <f>O406*H406</f>
        <v>0</v>
      </c>
      <c r="Q406" s="207">
        <v>0.0092</v>
      </c>
      <c r="R406" s="207">
        <f>Q406*H406</f>
        <v>0.0092</v>
      </c>
      <c r="S406" s="207">
        <v>0</v>
      </c>
      <c r="T406" s="20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09" t="s">
        <v>223</v>
      </c>
      <c r="AT406" s="209" t="s">
        <v>132</v>
      </c>
      <c r="AU406" s="209" t="s">
        <v>82</v>
      </c>
      <c r="AY406" s="18" t="s">
        <v>130</v>
      </c>
      <c r="BE406" s="210">
        <f>IF(N406="základní",J406,0)</f>
        <v>0</v>
      </c>
      <c r="BF406" s="210">
        <f>IF(N406="snížená",J406,0)</f>
        <v>0</v>
      </c>
      <c r="BG406" s="210">
        <f>IF(N406="zákl. přenesená",J406,0)</f>
        <v>0</v>
      </c>
      <c r="BH406" s="210">
        <f>IF(N406="sníž. přenesená",J406,0)</f>
        <v>0</v>
      </c>
      <c r="BI406" s="210">
        <f>IF(N406="nulová",J406,0)</f>
        <v>0</v>
      </c>
      <c r="BJ406" s="18" t="s">
        <v>80</v>
      </c>
      <c r="BK406" s="210">
        <f>ROUND(I406*H406,2)</f>
        <v>0</v>
      </c>
      <c r="BL406" s="18" t="s">
        <v>223</v>
      </c>
      <c r="BM406" s="209" t="s">
        <v>789</v>
      </c>
    </row>
    <row r="407" spans="1:47" s="2" customFormat="1" ht="12">
      <c r="A407" s="39"/>
      <c r="B407" s="40"/>
      <c r="C407" s="41"/>
      <c r="D407" s="211" t="s">
        <v>139</v>
      </c>
      <c r="E407" s="41"/>
      <c r="F407" s="212" t="s">
        <v>790</v>
      </c>
      <c r="G407" s="41"/>
      <c r="H407" s="41"/>
      <c r="I407" s="213"/>
      <c r="J407" s="41"/>
      <c r="K407" s="41"/>
      <c r="L407" s="45"/>
      <c r="M407" s="214"/>
      <c r="N407" s="215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139</v>
      </c>
      <c r="AU407" s="18" t="s">
        <v>82</v>
      </c>
    </row>
    <row r="408" spans="1:65" s="2" customFormat="1" ht="24.15" customHeight="1">
      <c r="A408" s="39"/>
      <c r="B408" s="40"/>
      <c r="C408" s="198" t="s">
        <v>791</v>
      </c>
      <c r="D408" s="198" t="s">
        <v>132</v>
      </c>
      <c r="E408" s="199" t="s">
        <v>792</v>
      </c>
      <c r="F408" s="200" t="s">
        <v>793</v>
      </c>
      <c r="G408" s="201" t="s">
        <v>174</v>
      </c>
      <c r="H408" s="202">
        <v>0.009</v>
      </c>
      <c r="I408" s="203"/>
      <c r="J408" s="204">
        <f>ROUND(I408*H408,2)</f>
        <v>0</v>
      </c>
      <c r="K408" s="200" t="s">
        <v>136</v>
      </c>
      <c r="L408" s="45"/>
      <c r="M408" s="205" t="s">
        <v>19</v>
      </c>
      <c r="N408" s="206" t="s">
        <v>46</v>
      </c>
      <c r="O408" s="85"/>
      <c r="P408" s="207">
        <f>O408*H408</f>
        <v>0</v>
      </c>
      <c r="Q408" s="207">
        <v>0</v>
      </c>
      <c r="R408" s="207">
        <f>Q408*H408</f>
        <v>0</v>
      </c>
      <c r="S408" s="207">
        <v>0</v>
      </c>
      <c r="T408" s="20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09" t="s">
        <v>223</v>
      </c>
      <c r="AT408" s="209" t="s">
        <v>132</v>
      </c>
      <c r="AU408" s="209" t="s">
        <v>82</v>
      </c>
      <c r="AY408" s="18" t="s">
        <v>130</v>
      </c>
      <c r="BE408" s="210">
        <f>IF(N408="základní",J408,0)</f>
        <v>0</v>
      </c>
      <c r="BF408" s="210">
        <f>IF(N408="snížená",J408,0)</f>
        <v>0</v>
      </c>
      <c r="BG408" s="210">
        <f>IF(N408="zákl. přenesená",J408,0)</f>
        <v>0</v>
      </c>
      <c r="BH408" s="210">
        <f>IF(N408="sníž. přenesená",J408,0)</f>
        <v>0</v>
      </c>
      <c r="BI408" s="210">
        <f>IF(N408="nulová",J408,0)</f>
        <v>0</v>
      </c>
      <c r="BJ408" s="18" t="s">
        <v>80</v>
      </c>
      <c r="BK408" s="210">
        <f>ROUND(I408*H408,2)</f>
        <v>0</v>
      </c>
      <c r="BL408" s="18" t="s">
        <v>223</v>
      </c>
      <c r="BM408" s="209" t="s">
        <v>794</v>
      </c>
    </row>
    <row r="409" spans="1:47" s="2" customFormat="1" ht="12">
      <c r="A409" s="39"/>
      <c r="B409" s="40"/>
      <c r="C409" s="41"/>
      <c r="D409" s="211" t="s">
        <v>139</v>
      </c>
      <c r="E409" s="41"/>
      <c r="F409" s="212" t="s">
        <v>795</v>
      </c>
      <c r="G409" s="41"/>
      <c r="H409" s="41"/>
      <c r="I409" s="213"/>
      <c r="J409" s="41"/>
      <c r="K409" s="41"/>
      <c r="L409" s="45"/>
      <c r="M409" s="214"/>
      <c r="N409" s="215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139</v>
      </c>
      <c r="AU409" s="18" t="s">
        <v>82</v>
      </c>
    </row>
    <row r="410" spans="1:65" s="2" customFormat="1" ht="24.15" customHeight="1">
      <c r="A410" s="39"/>
      <c r="B410" s="40"/>
      <c r="C410" s="198" t="s">
        <v>796</v>
      </c>
      <c r="D410" s="198" t="s">
        <v>132</v>
      </c>
      <c r="E410" s="199" t="s">
        <v>797</v>
      </c>
      <c r="F410" s="200" t="s">
        <v>798</v>
      </c>
      <c r="G410" s="201" t="s">
        <v>174</v>
      </c>
      <c r="H410" s="202">
        <v>0.009</v>
      </c>
      <c r="I410" s="203"/>
      <c r="J410" s="204">
        <f>ROUND(I410*H410,2)</f>
        <v>0</v>
      </c>
      <c r="K410" s="200" t="s">
        <v>136</v>
      </c>
      <c r="L410" s="45"/>
      <c r="M410" s="205" t="s">
        <v>19</v>
      </c>
      <c r="N410" s="206" t="s">
        <v>46</v>
      </c>
      <c r="O410" s="85"/>
      <c r="P410" s="207">
        <f>O410*H410</f>
        <v>0</v>
      </c>
      <c r="Q410" s="207">
        <v>0</v>
      </c>
      <c r="R410" s="207">
        <f>Q410*H410</f>
        <v>0</v>
      </c>
      <c r="S410" s="207">
        <v>0</v>
      </c>
      <c r="T410" s="20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09" t="s">
        <v>223</v>
      </c>
      <c r="AT410" s="209" t="s">
        <v>132</v>
      </c>
      <c r="AU410" s="209" t="s">
        <v>82</v>
      </c>
      <c r="AY410" s="18" t="s">
        <v>130</v>
      </c>
      <c r="BE410" s="210">
        <f>IF(N410="základní",J410,0)</f>
        <v>0</v>
      </c>
      <c r="BF410" s="210">
        <f>IF(N410="snížená",J410,0)</f>
        <v>0</v>
      </c>
      <c r="BG410" s="210">
        <f>IF(N410="zákl. přenesená",J410,0)</f>
        <v>0</v>
      </c>
      <c r="BH410" s="210">
        <f>IF(N410="sníž. přenesená",J410,0)</f>
        <v>0</v>
      </c>
      <c r="BI410" s="210">
        <f>IF(N410="nulová",J410,0)</f>
        <v>0</v>
      </c>
      <c r="BJ410" s="18" t="s">
        <v>80</v>
      </c>
      <c r="BK410" s="210">
        <f>ROUND(I410*H410,2)</f>
        <v>0</v>
      </c>
      <c r="BL410" s="18" t="s">
        <v>223</v>
      </c>
      <c r="BM410" s="209" t="s">
        <v>799</v>
      </c>
    </row>
    <row r="411" spans="1:47" s="2" customFormat="1" ht="12">
      <c r="A411" s="39"/>
      <c r="B411" s="40"/>
      <c r="C411" s="41"/>
      <c r="D411" s="211" t="s">
        <v>139</v>
      </c>
      <c r="E411" s="41"/>
      <c r="F411" s="212" t="s">
        <v>800</v>
      </c>
      <c r="G411" s="41"/>
      <c r="H411" s="41"/>
      <c r="I411" s="213"/>
      <c r="J411" s="41"/>
      <c r="K411" s="41"/>
      <c r="L411" s="45"/>
      <c r="M411" s="214"/>
      <c r="N411" s="215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139</v>
      </c>
      <c r="AU411" s="18" t="s">
        <v>82</v>
      </c>
    </row>
    <row r="412" spans="1:63" s="12" customFormat="1" ht="22.8" customHeight="1">
      <c r="A412" s="12"/>
      <c r="B412" s="182"/>
      <c r="C412" s="183"/>
      <c r="D412" s="184" t="s">
        <v>74</v>
      </c>
      <c r="E412" s="196" t="s">
        <v>801</v>
      </c>
      <c r="F412" s="196" t="s">
        <v>802</v>
      </c>
      <c r="G412" s="183"/>
      <c r="H412" s="183"/>
      <c r="I412" s="186"/>
      <c r="J412" s="197">
        <f>BK412</f>
        <v>0</v>
      </c>
      <c r="K412" s="183"/>
      <c r="L412" s="188"/>
      <c r="M412" s="189"/>
      <c r="N412" s="190"/>
      <c r="O412" s="190"/>
      <c r="P412" s="191">
        <f>SUM(P413:P421)</f>
        <v>0</v>
      </c>
      <c r="Q412" s="190"/>
      <c r="R412" s="191">
        <f>SUM(R413:R421)</f>
        <v>0.0069</v>
      </c>
      <c r="S412" s="190"/>
      <c r="T412" s="192">
        <f>SUM(T413:T421)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193" t="s">
        <v>82</v>
      </c>
      <c r="AT412" s="194" t="s">
        <v>74</v>
      </c>
      <c r="AU412" s="194" t="s">
        <v>80</v>
      </c>
      <c r="AY412" s="193" t="s">
        <v>130</v>
      </c>
      <c r="BK412" s="195">
        <f>SUM(BK413:BK421)</f>
        <v>0</v>
      </c>
    </row>
    <row r="413" spans="1:65" s="2" customFormat="1" ht="16.5" customHeight="1">
      <c r="A413" s="39"/>
      <c r="B413" s="40"/>
      <c r="C413" s="198" t="s">
        <v>803</v>
      </c>
      <c r="D413" s="198" t="s">
        <v>132</v>
      </c>
      <c r="E413" s="199" t="s">
        <v>804</v>
      </c>
      <c r="F413" s="200" t="s">
        <v>805</v>
      </c>
      <c r="G413" s="201" t="s">
        <v>409</v>
      </c>
      <c r="H413" s="202">
        <v>2</v>
      </c>
      <c r="I413" s="203"/>
      <c r="J413" s="204">
        <f>ROUND(I413*H413,2)</f>
        <v>0</v>
      </c>
      <c r="K413" s="200" t="s">
        <v>410</v>
      </c>
      <c r="L413" s="45"/>
      <c r="M413" s="205" t="s">
        <v>19</v>
      </c>
      <c r="N413" s="206" t="s">
        <v>46</v>
      </c>
      <c r="O413" s="85"/>
      <c r="P413" s="207">
        <f>O413*H413</f>
        <v>0</v>
      </c>
      <c r="Q413" s="207">
        <v>0</v>
      </c>
      <c r="R413" s="207">
        <f>Q413*H413</f>
        <v>0</v>
      </c>
      <c r="S413" s="207">
        <v>0</v>
      </c>
      <c r="T413" s="20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09" t="s">
        <v>223</v>
      </c>
      <c r="AT413" s="209" t="s">
        <v>132</v>
      </c>
      <c r="AU413" s="209" t="s">
        <v>82</v>
      </c>
      <c r="AY413" s="18" t="s">
        <v>130</v>
      </c>
      <c r="BE413" s="210">
        <f>IF(N413="základní",J413,0)</f>
        <v>0</v>
      </c>
      <c r="BF413" s="210">
        <f>IF(N413="snížená",J413,0)</f>
        <v>0</v>
      </c>
      <c r="BG413" s="210">
        <f>IF(N413="zákl. přenesená",J413,0)</f>
        <v>0</v>
      </c>
      <c r="BH413" s="210">
        <f>IF(N413="sníž. přenesená",J413,0)</f>
        <v>0</v>
      </c>
      <c r="BI413" s="210">
        <f>IF(N413="nulová",J413,0)</f>
        <v>0</v>
      </c>
      <c r="BJ413" s="18" t="s">
        <v>80</v>
      </c>
      <c r="BK413" s="210">
        <f>ROUND(I413*H413,2)</f>
        <v>0</v>
      </c>
      <c r="BL413" s="18" t="s">
        <v>223</v>
      </c>
      <c r="BM413" s="209" t="s">
        <v>806</v>
      </c>
    </row>
    <row r="414" spans="1:65" s="2" customFormat="1" ht="16.5" customHeight="1">
      <c r="A414" s="39"/>
      <c r="B414" s="40"/>
      <c r="C414" s="198" t="s">
        <v>807</v>
      </c>
      <c r="D414" s="198" t="s">
        <v>132</v>
      </c>
      <c r="E414" s="199" t="s">
        <v>808</v>
      </c>
      <c r="F414" s="200" t="s">
        <v>809</v>
      </c>
      <c r="G414" s="201" t="s">
        <v>456</v>
      </c>
      <c r="H414" s="202">
        <v>15</v>
      </c>
      <c r="I414" s="203"/>
      <c r="J414" s="204">
        <f>ROUND(I414*H414,2)</f>
        <v>0</v>
      </c>
      <c r="K414" s="200" t="s">
        <v>136</v>
      </c>
      <c r="L414" s="45"/>
      <c r="M414" s="205" t="s">
        <v>19</v>
      </c>
      <c r="N414" s="206" t="s">
        <v>46</v>
      </c>
      <c r="O414" s="85"/>
      <c r="P414" s="207">
        <f>O414*H414</f>
        <v>0</v>
      </c>
      <c r="Q414" s="207">
        <v>0.00046</v>
      </c>
      <c r="R414" s="207">
        <f>Q414*H414</f>
        <v>0.0069</v>
      </c>
      <c r="S414" s="207">
        <v>0</v>
      </c>
      <c r="T414" s="208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09" t="s">
        <v>223</v>
      </c>
      <c r="AT414" s="209" t="s">
        <v>132</v>
      </c>
      <c r="AU414" s="209" t="s">
        <v>82</v>
      </c>
      <c r="AY414" s="18" t="s">
        <v>130</v>
      </c>
      <c r="BE414" s="210">
        <f>IF(N414="základní",J414,0)</f>
        <v>0</v>
      </c>
      <c r="BF414" s="210">
        <f>IF(N414="snížená",J414,0)</f>
        <v>0</v>
      </c>
      <c r="BG414" s="210">
        <f>IF(N414="zákl. přenesená",J414,0)</f>
        <v>0</v>
      </c>
      <c r="BH414" s="210">
        <f>IF(N414="sníž. přenesená",J414,0)</f>
        <v>0</v>
      </c>
      <c r="BI414" s="210">
        <f>IF(N414="nulová",J414,0)</f>
        <v>0</v>
      </c>
      <c r="BJ414" s="18" t="s">
        <v>80</v>
      </c>
      <c r="BK414" s="210">
        <f>ROUND(I414*H414,2)</f>
        <v>0</v>
      </c>
      <c r="BL414" s="18" t="s">
        <v>223</v>
      </c>
      <c r="BM414" s="209" t="s">
        <v>810</v>
      </c>
    </row>
    <row r="415" spans="1:47" s="2" customFormat="1" ht="12">
      <c r="A415" s="39"/>
      <c r="B415" s="40"/>
      <c r="C415" s="41"/>
      <c r="D415" s="211" t="s">
        <v>139</v>
      </c>
      <c r="E415" s="41"/>
      <c r="F415" s="212" t="s">
        <v>811</v>
      </c>
      <c r="G415" s="41"/>
      <c r="H415" s="41"/>
      <c r="I415" s="213"/>
      <c r="J415" s="41"/>
      <c r="K415" s="41"/>
      <c r="L415" s="45"/>
      <c r="M415" s="214"/>
      <c r="N415" s="215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139</v>
      </c>
      <c r="AU415" s="18" t="s">
        <v>82</v>
      </c>
    </row>
    <row r="416" spans="1:65" s="2" customFormat="1" ht="16.5" customHeight="1">
      <c r="A416" s="39"/>
      <c r="B416" s="40"/>
      <c r="C416" s="198" t="s">
        <v>812</v>
      </c>
      <c r="D416" s="198" t="s">
        <v>132</v>
      </c>
      <c r="E416" s="199" t="s">
        <v>813</v>
      </c>
      <c r="F416" s="200" t="s">
        <v>814</v>
      </c>
      <c r="G416" s="201" t="s">
        <v>456</v>
      </c>
      <c r="H416" s="202">
        <v>15</v>
      </c>
      <c r="I416" s="203"/>
      <c r="J416" s="204">
        <f>ROUND(I416*H416,2)</f>
        <v>0</v>
      </c>
      <c r="K416" s="200" t="s">
        <v>136</v>
      </c>
      <c r="L416" s="45"/>
      <c r="M416" s="205" t="s">
        <v>19</v>
      </c>
      <c r="N416" s="206" t="s">
        <v>46</v>
      </c>
      <c r="O416" s="85"/>
      <c r="P416" s="207">
        <f>O416*H416</f>
        <v>0</v>
      </c>
      <c r="Q416" s="207">
        <v>0</v>
      </c>
      <c r="R416" s="207">
        <f>Q416*H416</f>
        <v>0</v>
      </c>
      <c r="S416" s="207">
        <v>0</v>
      </c>
      <c r="T416" s="20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09" t="s">
        <v>223</v>
      </c>
      <c r="AT416" s="209" t="s">
        <v>132</v>
      </c>
      <c r="AU416" s="209" t="s">
        <v>82</v>
      </c>
      <c r="AY416" s="18" t="s">
        <v>130</v>
      </c>
      <c r="BE416" s="210">
        <f>IF(N416="základní",J416,0)</f>
        <v>0</v>
      </c>
      <c r="BF416" s="210">
        <f>IF(N416="snížená",J416,0)</f>
        <v>0</v>
      </c>
      <c r="BG416" s="210">
        <f>IF(N416="zákl. přenesená",J416,0)</f>
        <v>0</v>
      </c>
      <c r="BH416" s="210">
        <f>IF(N416="sníž. přenesená",J416,0)</f>
        <v>0</v>
      </c>
      <c r="BI416" s="210">
        <f>IF(N416="nulová",J416,0)</f>
        <v>0</v>
      </c>
      <c r="BJ416" s="18" t="s">
        <v>80</v>
      </c>
      <c r="BK416" s="210">
        <f>ROUND(I416*H416,2)</f>
        <v>0</v>
      </c>
      <c r="BL416" s="18" t="s">
        <v>223</v>
      </c>
      <c r="BM416" s="209" t="s">
        <v>815</v>
      </c>
    </row>
    <row r="417" spans="1:47" s="2" customFormat="1" ht="12">
      <c r="A417" s="39"/>
      <c r="B417" s="40"/>
      <c r="C417" s="41"/>
      <c r="D417" s="211" t="s">
        <v>139</v>
      </c>
      <c r="E417" s="41"/>
      <c r="F417" s="212" t="s">
        <v>816</v>
      </c>
      <c r="G417" s="41"/>
      <c r="H417" s="41"/>
      <c r="I417" s="213"/>
      <c r="J417" s="41"/>
      <c r="K417" s="41"/>
      <c r="L417" s="45"/>
      <c r="M417" s="214"/>
      <c r="N417" s="215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139</v>
      </c>
      <c r="AU417" s="18" t="s">
        <v>82</v>
      </c>
    </row>
    <row r="418" spans="1:65" s="2" customFormat="1" ht="24.15" customHeight="1">
      <c r="A418" s="39"/>
      <c r="B418" s="40"/>
      <c r="C418" s="198" t="s">
        <v>817</v>
      </c>
      <c r="D418" s="198" t="s">
        <v>132</v>
      </c>
      <c r="E418" s="199" t="s">
        <v>818</v>
      </c>
      <c r="F418" s="200" t="s">
        <v>819</v>
      </c>
      <c r="G418" s="201" t="s">
        <v>174</v>
      </c>
      <c r="H418" s="202">
        <v>0.007</v>
      </c>
      <c r="I418" s="203"/>
      <c r="J418" s="204">
        <f>ROUND(I418*H418,2)</f>
        <v>0</v>
      </c>
      <c r="K418" s="200" t="s">
        <v>136</v>
      </c>
      <c r="L418" s="45"/>
      <c r="M418" s="205" t="s">
        <v>19</v>
      </c>
      <c r="N418" s="206" t="s">
        <v>46</v>
      </c>
      <c r="O418" s="85"/>
      <c r="P418" s="207">
        <f>O418*H418</f>
        <v>0</v>
      </c>
      <c r="Q418" s="207">
        <v>0</v>
      </c>
      <c r="R418" s="207">
        <f>Q418*H418</f>
        <v>0</v>
      </c>
      <c r="S418" s="207">
        <v>0</v>
      </c>
      <c r="T418" s="208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09" t="s">
        <v>223</v>
      </c>
      <c r="AT418" s="209" t="s">
        <v>132</v>
      </c>
      <c r="AU418" s="209" t="s">
        <v>82</v>
      </c>
      <c r="AY418" s="18" t="s">
        <v>130</v>
      </c>
      <c r="BE418" s="210">
        <f>IF(N418="základní",J418,0)</f>
        <v>0</v>
      </c>
      <c r="BF418" s="210">
        <f>IF(N418="snížená",J418,0)</f>
        <v>0</v>
      </c>
      <c r="BG418" s="210">
        <f>IF(N418="zákl. přenesená",J418,0)</f>
        <v>0</v>
      </c>
      <c r="BH418" s="210">
        <f>IF(N418="sníž. přenesená",J418,0)</f>
        <v>0</v>
      </c>
      <c r="BI418" s="210">
        <f>IF(N418="nulová",J418,0)</f>
        <v>0</v>
      </c>
      <c r="BJ418" s="18" t="s">
        <v>80</v>
      </c>
      <c r="BK418" s="210">
        <f>ROUND(I418*H418,2)</f>
        <v>0</v>
      </c>
      <c r="BL418" s="18" t="s">
        <v>223</v>
      </c>
      <c r="BM418" s="209" t="s">
        <v>820</v>
      </c>
    </row>
    <row r="419" spans="1:47" s="2" customFormat="1" ht="12">
      <c r="A419" s="39"/>
      <c r="B419" s="40"/>
      <c r="C419" s="41"/>
      <c r="D419" s="211" t="s">
        <v>139</v>
      </c>
      <c r="E419" s="41"/>
      <c r="F419" s="212" t="s">
        <v>821</v>
      </c>
      <c r="G419" s="41"/>
      <c r="H419" s="41"/>
      <c r="I419" s="213"/>
      <c r="J419" s="41"/>
      <c r="K419" s="41"/>
      <c r="L419" s="45"/>
      <c r="M419" s="214"/>
      <c r="N419" s="215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139</v>
      </c>
      <c r="AU419" s="18" t="s">
        <v>82</v>
      </c>
    </row>
    <row r="420" spans="1:65" s="2" customFormat="1" ht="24.15" customHeight="1">
      <c r="A420" s="39"/>
      <c r="B420" s="40"/>
      <c r="C420" s="198" t="s">
        <v>822</v>
      </c>
      <c r="D420" s="198" t="s">
        <v>132</v>
      </c>
      <c r="E420" s="199" t="s">
        <v>823</v>
      </c>
      <c r="F420" s="200" t="s">
        <v>824</v>
      </c>
      <c r="G420" s="201" t="s">
        <v>174</v>
      </c>
      <c r="H420" s="202">
        <v>0.007</v>
      </c>
      <c r="I420" s="203"/>
      <c r="J420" s="204">
        <f>ROUND(I420*H420,2)</f>
        <v>0</v>
      </c>
      <c r="K420" s="200" t="s">
        <v>136</v>
      </c>
      <c r="L420" s="45"/>
      <c r="M420" s="205" t="s">
        <v>19</v>
      </c>
      <c r="N420" s="206" t="s">
        <v>46</v>
      </c>
      <c r="O420" s="85"/>
      <c r="P420" s="207">
        <f>O420*H420</f>
        <v>0</v>
      </c>
      <c r="Q420" s="207">
        <v>0</v>
      </c>
      <c r="R420" s="207">
        <f>Q420*H420</f>
        <v>0</v>
      </c>
      <c r="S420" s="207">
        <v>0</v>
      </c>
      <c r="T420" s="20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09" t="s">
        <v>223</v>
      </c>
      <c r="AT420" s="209" t="s">
        <v>132</v>
      </c>
      <c r="AU420" s="209" t="s">
        <v>82</v>
      </c>
      <c r="AY420" s="18" t="s">
        <v>130</v>
      </c>
      <c r="BE420" s="210">
        <f>IF(N420="základní",J420,0)</f>
        <v>0</v>
      </c>
      <c r="BF420" s="210">
        <f>IF(N420="snížená",J420,0)</f>
        <v>0</v>
      </c>
      <c r="BG420" s="210">
        <f>IF(N420="zákl. přenesená",J420,0)</f>
        <v>0</v>
      </c>
      <c r="BH420" s="210">
        <f>IF(N420="sníž. přenesená",J420,0)</f>
        <v>0</v>
      </c>
      <c r="BI420" s="210">
        <f>IF(N420="nulová",J420,0)</f>
        <v>0</v>
      </c>
      <c r="BJ420" s="18" t="s">
        <v>80</v>
      </c>
      <c r="BK420" s="210">
        <f>ROUND(I420*H420,2)</f>
        <v>0</v>
      </c>
      <c r="BL420" s="18" t="s">
        <v>223</v>
      </c>
      <c r="BM420" s="209" t="s">
        <v>825</v>
      </c>
    </row>
    <row r="421" spans="1:47" s="2" customFormat="1" ht="12">
      <c r="A421" s="39"/>
      <c r="B421" s="40"/>
      <c r="C421" s="41"/>
      <c r="D421" s="211" t="s">
        <v>139</v>
      </c>
      <c r="E421" s="41"/>
      <c r="F421" s="212" t="s">
        <v>826</v>
      </c>
      <c r="G421" s="41"/>
      <c r="H421" s="41"/>
      <c r="I421" s="213"/>
      <c r="J421" s="41"/>
      <c r="K421" s="41"/>
      <c r="L421" s="45"/>
      <c r="M421" s="214"/>
      <c r="N421" s="215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139</v>
      </c>
      <c r="AU421" s="18" t="s">
        <v>82</v>
      </c>
    </row>
    <row r="422" spans="1:63" s="12" customFormat="1" ht="22.8" customHeight="1">
      <c r="A422" s="12"/>
      <c r="B422" s="182"/>
      <c r="C422" s="183"/>
      <c r="D422" s="184" t="s">
        <v>74</v>
      </c>
      <c r="E422" s="196" t="s">
        <v>827</v>
      </c>
      <c r="F422" s="196" t="s">
        <v>828</v>
      </c>
      <c r="G422" s="183"/>
      <c r="H422" s="183"/>
      <c r="I422" s="186"/>
      <c r="J422" s="197">
        <f>BK422</f>
        <v>0</v>
      </c>
      <c r="K422" s="183"/>
      <c r="L422" s="188"/>
      <c r="M422" s="189"/>
      <c r="N422" s="190"/>
      <c r="O422" s="190"/>
      <c r="P422" s="191">
        <f>SUM(P423:P430)</f>
        <v>0</v>
      </c>
      <c r="Q422" s="190"/>
      <c r="R422" s="191">
        <f>SUM(R423:R430)</f>
        <v>0.00054</v>
      </c>
      <c r="S422" s="190"/>
      <c r="T422" s="192">
        <f>SUM(T423:T430)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193" t="s">
        <v>82</v>
      </c>
      <c r="AT422" s="194" t="s">
        <v>74</v>
      </c>
      <c r="AU422" s="194" t="s">
        <v>80</v>
      </c>
      <c r="AY422" s="193" t="s">
        <v>130</v>
      </c>
      <c r="BK422" s="195">
        <f>SUM(BK423:BK430)</f>
        <v>0</v>
      </c>
    </row>
    <row r="423" spans="1:65" s="2" customFormat="1" ht="21.75" customHeight="1">
      <c r="A423" s="39"/>
      <c r="B423" s="40"/>
      <c r="C423" s="198" t="s">
        <v>829</v>
      </c>
      <c r="D423" s="198" t="s">
        <v>132</v>
      </c>
      <c r="E423" s="199" t="s">
        <v>830</v>
      </c>
      <c r="F423" s="200" t="s">
        <v>831</v>
      </c>
      <c r="G423" s="201" t="s">
        <v>349</v>
      </c>
      <c r="H423" s="202">
        <v>1</v>
      </c>
      <c r="I423" s="203"/>
      <c r="J423" s="204">
        <f>ROUND(I423*H423,2)</f>
        <v>0</v>
      </c>
      <c r="K423" s="200" t="s">
        <v>136</v>
      </c>
      <c r="L423" s="45"/>
      <c r="M423" s="205" t="s">
        <v>19</v>
      </c>
      <c r="N423" s="206" t="s">
        <v>46</v>
      </c>
      <c r="O423" s="85"/>
      <c r="P423" s="207">
        <f>O423*H423</f>
        <v>0</v>
      </c>
      <c r="Q423" s="207">
        <v>0.00029</v>
      </c>
      <c r="R423" s="207">
        <f>Q423*H423</f>
        <v>0.00029</v>
      </c>
      <c r="S423" s="207">
        <v>0</v>
      </c>
      <c r="T423" s="20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09" t="s">
        <v>223</v>
      </c>
      <c r="AT423" s="209" t="s">
        <v>132</v>
      </c>
      <c r="AU423" s="209" t="s">
        <v>82</v>
      </c>
      <c r="AY423" s="18" t="s">
        <v>130</v>
      </c>
      <c r="BE423" s="210">
        <f>IF(N423="základní",J423,0)</f>
        <v>0</v>
      </c>
      <c r="BF423" s="210">
        <f>IF(N423="snížená",J423,0)</f>
        <v>0</v>
      </c>
      <c r="BG423" s="210">
        <f>IF(N423="zákl. přenesená",J423,0)</f>
        <v>0</v>
      </c>
      <c r="BH423" s="210">
        <f>IF(N423="sníž. přenesená",J423,0)</f>
        <v>0</v>
      </c>
      <c r="BI423" s="210">
        <f>IF(N423="nulová",J423,0)</f>
        <v>0</v>
      </c>
      <c r="BJ423" s="18" t="s">
        <v>80</v>
      </c>
      <c r="BK423" s="210">
        <f>ROUND(I423*H423,2)</f>
        <v>0</v>
      </c>
      <c r="BL423" s="18" t="s">
        <v>223</v>
      </c>
      <c r="BM423" s="209" t="s">
        <v>832</v>
      </c>
    </row>
    <row r="424" spans="1:47" s="2" customFormat="1" ht="12">
      <c r="A424" s="39"/>
      <c r="B424" s="40"/>
      <c r="C424" s="41"/>
      <c r="D424" s="211" t="s">
        <v>139</v>
      </c>
      <c r="E424" s="41"/>
      <c r="F424" s="212" t="s">
        <v>833</v>
      </c>
      <c r="G424" s="41"/>
      <c r="H424" s="41"/>
      <c r="I424" s="213"/>
      <c r="J424" s="41"/>
      <c r="K424" s="41"/>
      <c r="L424" s="45"/>
      <c r="M424" s="214"/>
      <c r="N424" s="215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139</v>
      </c>
      <c r="AU424" s="18" t="s">
        <v>82</v>
      </c>
    </row>
    <row r="425" spans="1:65" s="2" customFormat="1" ht="16.5" customHeight="1">
      <c r="A425" s="39"/>
      <c r="B425" s="40"/>
      <c r="C425" s="198" t="s">
        <v>834</v>
      </c>
      <c r="D425" s="198" t="s">
        <v>132</v>
      </c>
      <c r="E425" s="199" t="s">
        <v>835</v>
      </c>
      <c r="F425" s="200" t="s">
        <v>836</v>
      </c>
      <c r="G425" s="201" t="s">
        <v>349</v>
      </c>
      <c r="H425" s="202">
        <v>1</v>
      </c>
      <c r="I425" s="203"/>
      <c r="J425" s="204">
        <f>ROUND(I425*H425,2)</f>
        <v>0</v>
      </c>
      <c r="K425" s="200" t="s">
        <v>136</v>
      </c>
      <c r="L425" s="45"/>
      <c r="M425" s="205" t="s">
        <v>19</v>
      </c>
      <c r="N425" s="206" t="s">
        <v>46</v>
      </c>
      <c r="O425" s="85"/>
      <c r="P425" s="207">
        <f>O425*H425</f>
        <v>0</v>
      </c>
      <c r="Q425" s="207">
        <v>0.00025</v>
      </c>
      <c r="R425" s="207">
        <f>Q425*H425</f>
        <v>0.00025</v>
      </c>
      <c r="S425" s="207">
        <v>0</v>
      </c>
      <c r="T425" s="208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09" t="s">
        <v>223</v>
      </c>
      <c r="AT425" s="209" t="s">
        <v>132</v>
      </c>
      <c r="AU425" s="209" t="s">
        <v>82</v>
      </c>
      <c r="AY425" s="18" t="s">
        <v>130</v>
      </c>
      <c r="BE425" s="210">
        <f>IF(N425="základní",J425,0)</f>
        <v>0</v>
      </c>
      <c r="BF425" s="210">
        <f>IF(N425="snížená",J425,0)</f>
        <v>0</v>
      </c>
      <c r="BG425" s="210">
        <f>IF(N425="zákl. přenesená",J425,0)</f>
        <v>0</v>
      </c>
      <c r="BH425" s="210">
        <f>IF(N425="sníž. přenesená",J425,0)</f>
        <v>0</v>
      </c>
      <c r="BI425" s="210">
        <f>IF(N425="nulová",J425,0)</f>
        <v>0</v>
      </c>
      <c r="BJ425" s="18" t="s">
        <v>80</v>
      </c>
      <c r="BK425" s="210">
        <f>ROUND(I425*H425,2)</f>
        <v>0</v>
      </c>
      <c r="BL425" s="18" t="s">
        <v>223</v>
      </c>
      <c r="BM425" s="209" t="s">
        <v>837</v>
      </c>
    </row>
    <row r="426" spans="1:47" s="2" customFormat="1" ht="12">
      <c r="A426" s="39"/>
      <c r="B426" s="40"/>
      <c r="C426" s="41"/>
      <c r="D426" s="211" t="s">
        <v>139</v>
      </c>
      <c r="E426" s="41"/>
      <c r="F426" s="212" t="s">
        <v>838</v>
      </c>
      <c r="G426" s="41"/>
      <c r="H426" s="41"/>
      <c r="I426" s="213"/>
      <c r="J426" s="41"/>
      <c r="K426" s="41"/>
      <c r="L426" s="45"/>
      <c r="M426" s="214"/>
      <c r="N426" s="215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139</v>
      </c>
      <c r="AU426" s="18" t="s">
        <v>82</v>
      </c>
    </row>
    <row r="427" spans="1:65" s="2" customFormat="1" ht="24.15" customHeight="1">
      <c r="A427" s="39"/>
      <c r="B427" s="40"/>
      <c r="C427" s="198" t="s">
        <v>839</v>
      </c>
      <c r="D427" s="198" t="s">
        <v>132</v>
      </c>
      <c r="E427" s="199" t="s">
        <v>840</v>
      </c>
      <c r="F427" s="200" t="s">
        <v>841</v>
      </c>
      <c r="G427" s="201" t="s">
        <v>174</v>
      </c>
      <c r="H427" s="202">
        <v>0.001</v>
      </c>
      <c r="I427" s="203"/>
      <c r="J427" s="204">
        <f>ROUND(I427*H427,2)</f>
        <v>0</v>
      </c>
      <c r="K427" s="200" t="s">
        <v>136</v>
      </c>
      <c r="L427" s="45"/>
      <c r="M427" s="205" t="s">
        <v>19</v>
      </c>
      <c r="N427" s="206" t="s">
        <v>46</v>
      </c>
      <c r="O427" s="85"/>
      <c r="P427" s="207">
        <f>O427*H427</f>
        <v>0</v>
      </c>
      <c r="Q427" s="207">
        <v>0</v>
      </c>
      <c r="R427" s="207">
        <f>Q427*H427</f>
        <v>0</v>
      </c>
      <c r="S427" s="207">
        <v>0</v>
      </c>
      <c r="T427" s="208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09" t="s">
        <v>223</v>
      </c>
      <c r="AT427" s="209" t="s">
        <v>132</v>
      </c>
      <c r="AU427" s="209" t="s">
        <v>82</v>
      </c>
      <c r="AY427" s="18" t="s">
        <v>130</v>
      </c>
      <c r="BE427" s="210">
        <f>IF(N427="základní",J427,0)</f>
        <v>0</v>
      </c>
      <c r="BF427" s="210">
        <f>IF(N427="snížená",J427,0)</f>
        <v>0</v>
      </c>
      <c r="BG427" s="210">
        <f>IF(N427="zákl. přenesená",J427,0)</f>
        <v>0</v>
      </c>
      <c r="BH427" s="210">
        <f>IF(N427="sníž. přenesená",J427,0)</f>
        <v>0</v>
      </c>
      <c r="BI427" s="210">
        <f>IF(N427="nulová",J427,0)</f>
        <v>0</v>
      </c>
      <c r="BJ427" s="18" t="s">
        <v>80</v>
      </c>
      <c r="BK427" s="210">
        <f>ROUND(I427*H427,2)</f>
        <v>0</v>
      </c>
      <c r="BL427" s="18" t="s">
        <v>223</v>
      </c>
      <c r="BM427" s="209" t="s">
        <v>842</v>
      </c>
    </row>
    <row r="428" spans="1:47" s="2" customFormat="1" ht="12">
      <c r="A428" s="39"/>
      <c r="B428" s="40"/>
      <c r="C428" s="41"/>
      <c r="D428" s="211" t="s">
        <v>139</v>
      </c>
      <c r="E428" s="41"/>
      <c r="F428" s="212" t="s">
        <v>843</v>
      </c>
      <c r="G428" s="41"/>
      <c r="H428" s="41"/>
      <c r="I428" s="213"/>
      <c r="J428" s="41"/>
      <c r="K428" s="41"/>
      <c r="L428" s="45"/>
      <c r="M428" s="214"/>
      <c r="N428" s="215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139</v>
      </c>
      <c r="AU428" s="18" t="s">
        <v>82</v>
      </c>
    </row>
    <row r="429" spans="1:65" s="2" customFormat="1" ht="24.15" customHeight="1">
      <c r="A429" s="39"/>
      <c r="B429" s="40"/>
      <c r="C429" s="198" t="s">
        <v>844</v>
      </c>
      <c r="D429" s="198" t="s">
        <v>132</v>
      </c>
      <c r="E429" s="199" t="s">
        <v>845</v>
      </c>
      <c r="F429" s="200" t="s">
        <v>846</v>
      </c>
      <c r="G429" s="201" t="s">
        <v>174</v>
      </c>
      <c r="H429" s="202">
        <v>0.001</v>
      </c>
      <c r="I429" s="203"/>
      <c r="J429" s="204">
        <f>ROUND(I429*H429,2)</f>
        <v>0</v>
      </c>
      <c r="K429" s="200" t="s">
        <v>136</v>
      </c>
      <c r="L429" s="45"/>
      <c r="M429" s="205" t="s">
        <v>19</v>
      </c>
      <c r="N429" s="206" t="s">
        <v>46</v>
      </c>
      <c r="O429" s="85"/>
      <c r="P429" s="207">
        <f>O429*H429</f>
        <v>0</v>
      </c>
      <c r="Q429" s="207">
        <v>0</v>
      </c>
      <c r="R429" s="207">
        <f>Q429*H429</f>
        <v>0</v>
      </c>
      <c r="S429" s="207">
        <v>0</v>
      </c>
      <c r="T429" s="208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09" t="s">
        <v>223</v>
      </c>
      <c r="AT429" s="209" t="s">
        <v>132</v>
      </c>
      <c r="AU429" s="209" t="s">
        <v>82</v>
      </c>
      <c r="AY429" s="18" t="s">
        <v>130</v>
      </c>
      <c r="BE429" s="210">
        <f>IF(N429="základní",J429,0)</f>
        <v>0</v>
      </c>
      <c r="BF429" s="210">
        <f>IF(N429="snížená",J429,0)</f>
        <v>0</v>
      </c>
      <c r="BG429" s="210">
        <f>IF(N429="zákl. přenesená",J429,0)</f>
        <v>0</v>
      </c>
      <c r="BH429" s="210">
        <f>IF(N429="sníž. přenesená",J429,0)</f>
        <v>0</v>
      </c>
      <c r="BI429" s="210">
        <f>IF(N429="nulová",J429,0)</f>
        <v>0</v>
      </c>
      <c r="BJ429" s="18" t="s">
        <v>80</v>
      </c>
      <c r="BK429" s="210">
        <f>ROUND(I429*H429,2)</f>
        <v>0</v>
      </c>
      <c r="BL429" s="18" t="s">
        <v>223</v>
      </c>
      <c r="BM429" s="209" t="s">
        <v>847</v>
      </c>
    </row>
    <row r="430" spans="1:47" s="2" customFormat="1" ht="12">
      <c r="A430" s="39"/>
      <c r="B430" s="40"/>
      <c r="C430" s="41"/>
      <c r="D430" s="211" t="s">
        <v>139</v>
      </c>
      <c r="E430" s="41"/>
      <c r="F430" s="212" t="s">
        <v>848</v>
      </c>
      <c r="G430" s="41"/>
      <c r="H430" s="41"/>
      <c r="I430" s="213"/>
      <c r="J430" s="41"/>
      <c r="K430" s="41"/>
      <c r="L430" s="45"/>
      <c r="M430" s="214"/>
      <c r="N430" s="215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139</v>
      </c>
      <c r="AU430" s="18" t="s">
        <v>82</v>
      </c>
    </row>
    <row r="431" spans="1:63" s="12" customFormat="1" ht="22.8" customHeight="1">
      <c r="A431" s="12"/>
      <c r="B431" s="182"/>
      <c r="C431" s="183"/>
      <c r="D431" s="184" t="s">
        <v>74</v>
      </c>
      <c r="E431" s="196" t="s">
        <v>849</v>
      </c>
      <c r="F431" s="196" t="s">
        <v>850</v>
      </c>
      <c r="G431" s="183"/>
      <c r="H431" s="183"/>
      <c r="I431" s="186"/>
      <c r="J431" s="197">
        <f>BK431</f>
        <v>0</v>
      </c>
      <c r="K431" s="183"/>
      <c r="L431" s="188"/>
      <c r="M431" s="189"/>
      <c r="N431" s="190"/>
      <c r="O431" s="190"/>
      <c r="P431" s="191">
        <f>SUM(P432:P441)</f>
        <v>0</v>
      </c>
      <c r="Q431" s="190"/>
      <c r="R431" s="191">
        <f>SUM(R432:R441)</f>
        <v>0.03674</v>
      </c>
      <c r="S431" s="190"/>
      <c r="T431" s="192">
        <f>SUM(T432:T441)</f>
        <v>0.02493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193" t="s">
        <v>82</v>
      </c>
      <c r="AT431" s="194" t="s">
        <v>74</v>
      </c>
      <c r="AU431" s="194" t="s">
        <v>80</v>
      </c>
      <c r="AY431" s="193" t="s">
        <v>130</v>
      </c>
      <c r="BK431" s="195">
        <f>SUM(BK432:BK441)</f>
        <v>0</v>
      </c>
    </row>
    <row r="432" spans="1:65" s="2" customFormat="1" ht="24.15" customHeight="1">
      <c r="A432" s="39"/>
      <c r="B432" s="40"/>
      <c r="C432" s="198" t="s">
        <v>851</v>
      </c>
      <c r="D432" s="198" t="s">
        <v>132</v>
      </c>
      <c r="E432" s="199" t="s">
        <v>852</v>
      </c>
      <c r="F432" s="200" t="s">
        <v>853</v>
      </c>
      <c r="G432" s="201" t="s">
        <v>349</v>
      </c>
      <c r="H432" s="202">
        <v>1</v>
      </c>
      <c r="I432" s="203"/>
      <c r="J432" s="204">
        <f>ROUND(I432*H432,2)</f>
        <v>0</v>
      </c>
      <c r="K432" s="200" t="s">
        <v>136</v>
      </c>
      <c r="L432" s="45"/>
      <c r="M432" s="205" t="s">
        <v>19</v>
      </c>
      <c r="N432" s="206" t="s">
        <v>46</v>
      </c>
      <c r="O432" s="85"/>
      <c r="P432" s="207">
        <f>O432*H432</f>
        <v>0</v>
      </c>
      <c r="Q432" s="207">
        <v>0.03664</v>
      </c>
      <c r="R432" s="207">
        <f>Q432*H432</f>
        <v>0.03664</v>
      </c>
      <c r="S432" s="207">
        <v>0</v>
      </c>
      <c r="T432" s="20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09" t="s">
        <v>223</v>
      </c>
      <c r="AT432" s="209" t="s">
        <v>132</v>
      </c>
      <c r="AU432" s="209" t="s">
        <v>82</v>
      </c>
      <c r="AY432" s="18" t="s">
        <v>130</v>
      </c>
      <c r="BE432" s="210">
        <f>IF(N432="základní",J432,0)</f>
        <v>0</v>
      </c>
      <c r="BF432" s="210">
        <f>IF(N432="snížená",J432,0)</f>
        <v>0</v>
      </c>
      <c r="BG432" s="210">
        <f>IF(N432="zákl. přenesená",J432,0)</f>
        <v>0</v>
      </c>
      <c r="BH432" s="210">
        <f>IF(N432="sníž. přenesená",J432,0)</f>
        <v>0</v>
      </c>
      <c r="BI432" s="210">
        <f>IF(N432="nulová",J432,0)</f>
        <v>0</v>
      </c>
      <c r="BJ432" s="18" t="s">
        <v>80</v>
      </c>
      <c r="BK432" s="210">
        <f>ROUND(I432*H432,2)</f>
        <v>0</v>
      </c>
      <c r="BL432" s="18" t="s">
        <v>223</v>
      </c>
      <c r="BM432" s="209" t="s">
        <v>854</v>
      </c>
    </row>
    <row r="433" spans="1:47" s="2" customFormat="1" ht="12">
      <c r="A433" s="39"/>
      <c r="B433" s="40"/>
      <c r="C433" s="41"/>
      <c r="D433" s="211" t="s">
        <v>139</v>
      </c>
      <c r="E433" s="41"/>
      <c r="F433" s="212" t="s">
        <v>855</v>
      </c>
      <c r="G433" s="41"/>
      <c r="H433" s="41"/>
      <c r="I433" s="213"/>
      <c r="J433" s="41"/>
      <c r="K433" s="41"/>
      <c r="L433" s="45"/>
      <c r="M433" s="214"/>
      <c r="N433" s="215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139</v>
      </c>
      <c r="AU433" s="18" t="s">
        <v>82</v>
      </c>
    </row>
    <row r="434" spans="1:65" s="2" customFormat="1" ht="16.5" customHeight="1">
      <c r="A434" s="39"/>
      <c r="B434" s="40"/>
      <c r="C434" s="198" t="s">
        <v>856</v>
      </c>
      <c r="D434" s="198" t="s">
        <v>132</v>
      </c>
      <c r="E434" s="199" t="s">
        <v>857</v>
      </c>
      <c r="F434" s="200" t="s">
        <v>858</v>
      </c>
      <c r="G434" s="201" t="s">
        <v>349</v>
      </c>
      <c r="H434" s="202">
        <v>1</v>
      </c>
      <c r="I434" s="203"/>
      <c r="J434" s="204">
        <f>ROUND(I434*H434,2)</f>
        <v>0</v>
      </c>
      <c r="K434" s="200" t="s">
        <v>136</v>
      </c>
      <c r="L434" s="45"/>
      <c r="M434" s="205" t="s">
        <v>19</v>
      </c>
      <c r="N434" s="206" t="s">
        <v>46</v>
      </c>
      <c r="O434" s="85"/>
      <c r="P434" s="207">
        <f>O434*H434</f>
        <v>0</v>
      </c>
      <c r="Q434" s="207">
        <v>8E-05</v>
      </c>
      <c r="R434" s="207">
        <f>Q434*H434</f>
        <v>8E-05</v>
      </c>
      <c r="S434" s="207">
        <v>0.02493</v>
      </c>
      <c r="T434" s="208">
        <f>S434*H434</f>
        <v>0.02493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09" t="s">
        <v>223</v>
      </c>
      <c r="AT434" s="209" t="s">
        <v>132</v>
      </c>
      <c r="AU434" s="209" t="s">
        <v>82</v>
      </c>
      <c r="AY434" s="18" t="s">
        <v>130</v>
      </c>
      <c r="BE434" s="210">
        <f>IF(N434="základní",J434,0)</f>
        <v>0</v>
      </c>
      <c r="BF434" s="210">
        <f>IF(N434="snížená",J434,0)</f>
        <v>0</v>
      </c>
      <c r="BG434" s="210">
        <f>IF(N434="zákl. přenesená",J434,0)</f>
        <v>0</v>
      </c>
      <c r="BH434" s="210">
        <f>IF(N434="sníž. přenesená",J434,0)</f>
        <v>0</v>
      </c>
      <c r="BI434" s="210">
        <f>IF(N434="nulová",J434,0)</f>
        <v>0</v>
      </c>
      <c r="BJ434" s="18" t="s">
        <v>80</v>
      </c>
      <c r="BK434" s="210">
        <f>ROUND(I434*H434,2)</f>
        <v>0</v>
      </c>
      <c r="BL434" s="18" t="s">
        <v>223</v>
      </c>
      <c r="BM434" s="209" t="s">
        <v>859</v>
      </c>
    </row>
    <row r="435" spans="1:47" s="2" customFormat="1" ht="12">
      <c r="A435" s="39"/>
      <c r="B435" s="40"/>
      <c r="C435" s="41"/>
      <c r="D435" s="211" t="s">
        <v>139</v>
      </c>
      <c r="E435" s="41"/>
      <c r="F435" s="212" t="s">
        <v>860</v>
      </c>
      <c r="G435" s="41"/>
      <c r="H435" s="41"/>
      <c r="I435" s="213"/>
      <c r="J435" s="41"/>
      <c r="K435" s="41"/>
      <c r="L435" s="45"/>
      <c r="M435" s="214"/>
      <c r="N435" s="215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139</v>
      </c>
      <c r="AU435" s="18" t="s">
        <v>82</v>
      </c>
    </row>
    <row r="436" spans="1:65" s="2" customFormat="1" ht="16.5" customHeight="1">
      <c r="A436" s="39"/>
      <c r="B436" s="40"/>
      <c r="C436" s="198" t="s">
        <v>861</v>
      </c>
      <c r="D436" s="198" t="s">
        <v>132</v>
      </c>
      <c r="E436" s="199" t="s">
        <v>862</v>
      </c>
      <c r="F436" s="200" t="s">
        <v>863</v>
      </c>
      <c r="G436" s="201" t="s">
        <v>349</v>
      </c>
      <c r="H436" s="202">
        <v>1</v>
      </c>
      <c r="I436" s="203"/>
      <c r="J436" s="204">
        <f>ROUND(I436*H436,2)</f>
        <v>0</v>
      </c>
      <c r="K436" s="200" t="s">
        <v>136</v>
      </c>
      <c r="L436" s="45"/>
      <c r="M436" s="205" t="s">
        <v>19</v>
      </c>
      <c r="N436" s="206" t="s">
        <v>46</v>
      </c>
      <c r="O436" s="85"/>
      <c r="P436" s="207">
        <f>O436*H436</f>
        <v>0</v>
      </c>
      <c r="Q436" s="207">
        <v>2E-05</v>
      </c>
      <c r="R436" s="207">
        <f>Q436*H436</f>
        <v>2E-05</v>
      </c>
      <c r="S436" s="207">
        <v>0</v>
      </c>
      <c r="T436" s="208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09" t="s">
        <v>223</v>
      </c>
      <c r="AT436" s="209" t="s">
        <v>132</v>
      </c>
      <c r="AU436" s="209" t="s">
        <v>82</v>
      </c>
      <c r="AY436" s="18" t="s">
        <v>130</v>
      </c>
      <c r="BE436" s="210">
        <f>IF(N436="základní",J436,0)</f>
        <v>0</v>
      </c>
      <c r="BF436" s="210">
        <f>IF(N436="snížená",J436,0)</f>
        <v>0</v>
      </c>
      <c r="BG436" s="210">
        <f>IF(N436="zákl. přenesená",J436,0)</f>
        <v>0</v>
      </c>
      <c r="BH436" s="210">
        <f>IF(N436="sníž. přenesená",J436,0)</f>
        <v>0</v>
      </c>
      <c r="BI436" s="210">
        <f>IF(N436="nulová",J436,0)</f>
        <v>0</v>
      </c>
      <c r="BJ436" s="18" t="s">
        <v>80</v>
      </c>
      <c r="BK436" s="210">
        <f>ROUND(I436*H436,2)</f>
        <v>0</v>
      </c>
      <c r="BL436" s="18" t="s">
        <v>223</v>
      </c>
      <c r="BM436" s="209" t="s">
        <v>864</v>
      </c>
    </row>
    <row r="437" spans="1:47" s="2" customFormat="1" ht="12">
      <c r="A437" s="39"/>
      <c r="B437" s="40"/>
      <c r="C437" s="41"/>
      <c r="D437" s="211" t="s">
        <v>139</v>
      </c>
      <c r="E437" s="41"/>
      <c r="F437" s="212" t="s">
        <v>865</v>
      </c>
      <c r="G437" s="41"/>
      <c r="H437" s="41"/>
      <c r="I437" s="213"/>
      <c r="J437" s="41"/>
      <c r="K437" s="41"/>
      <c r="L437" s="45"/>
      <c r="M437" s="214"/>
      <c r="N437" s="215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139</v>
      </c>
      <c r="AU437" s="18" t="s">
        <v>82</v>
      </c>
    </row>
    <row r="438" spans="1:65" s="2" customFormat="1" ht="24.15" customHeight="1">
      <c r="A438" s="39"/>
      <c r="B438" s="40"/>
      <c r="C438" s="198" t="s">
        <v>866</v>
      </c>
      <c r="D438" s="198" t="s">
        <v>132</v>
      </c>
      <c r="E438" s="199" t="s">
        <v>867</v>
      </c>
      <c r="F438" s="200" t="s">
        <v>868</v>
      </c>
      <c r="G438" s="201" t="s">
        <v>174</v>
      </c>
      <c r="H438" s="202">
        <v>0.037</v>
      </c>
      <c r="I438" s="203"/>
      <c r="J438" s="204">
        <f>ROUND(I438*H438,2)</f>
        <v>0</v>
      </c>
      <c r="K438" s="200" t="s">
        <v>136</v>
      </c>
      <c r="L438" s="45"/>
      <c r="M438" s="205" t="s">
        <v>19</v>
      </c>
      <c r="N438" s="206" t="s">
        <v>46</v>
      </c>
      <c r="O438" s="85"/>
      <c r="P438" s="207">
        <f>O438*H438</f>
        <v>0</v>
      </c>
      <c r="Q438" s="207">
        <v>0</v>
      </c>
      <c r="R438" s="207">
        <f>Q438*H438</f>
        <v>0</v>
      </c>
      <c r="S438" s="207">
        <v>0</v>
      </c>
      <c r="T438" s="208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09" t="s">
        <v>223</v>
      </c>
      <c r="AT438" s="209" t="s">
        <v>132</v>
      </c>
      <c r="AU438" s="209" t="s">
        <v>82</v>
      </c>
      <c r="AY438" s="18" t="s">
        <v>130</v>
      </c>
      <c r="BE438" s="210">
        <f>IF(N438="základní",J438,0)</f>
        <v>0</v>
      </c>
      <c r="BF438" s="210">
        <f>IF(N438="snížená",J438,0)</f>
        <v>0</v>
      </c>
      <c r="BG438" s="210">
        <f>IF(N438="zákl. přenesená",J438,0)</f>
        <v>0</v>
      </c>
      <c r="BH438" s="210">
        <f>IF(N438="sníž. přenesená",J438,0)</f>
        <v>0</v>
      </c>
      <c r="BI438" s="210">
        <f>IF(N438="nulová",J438,0)</f>
        <v>0</v>
      </c>
      <c r="BJ438" s="18" t="s">
        <v>80</v>
      </c>
      <c r="BK438" s="210">
        <f>ROUND(I438*H438,2)</f>
        <v>0</v>
      </c>
      <c r="BL438" s="18" t="s">
        <v>223</v>
      </c>
      <c r="BM438" s="209" t="s">
        <v>869</v>
      </c>
    </row>
    <row r="439" spans="1:47" s="2" customFormat="1" ht="12">
      <c r="A439" s="39"/>
      <c r="B439" s="40"/>
      <c r="C439" s="41"/>
      <c r="D439" s="211" t="s">
        <v>139</v>
      </c>
      <c r="E439" s="41"/>
      <c r="F439" s="212" t="s">
        <v>870</v>
      </c>
      <c r="G439" s="41"/>
      <c r="H439" s="41"/>
      <c r="I439" s="213"/>
      <c r="J439" s="41"/>
      <c r="K439" s="41"/>
      <c r="L439" s="45"/>
      <c r="M439" s="214"/>
      <c r="N439" s="215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139</v>
      </c>
      <c r="AU439" s="18" t="s">
        <v>82</v>
      </c>
    </row>
    <row r="440" spans="1:65" s="2" customFormat="1" ht="24.15" customHeight="1">
      <c r="A440" s="39"/>
      <c r="B440" s="40"/>
      <c r="C440" s="198" t="s">
        <v>871</v>
      </c>
      <c r="D440" s="198" t="s">
        <v>132</v>
      </c>
      <c r="E440" s="199" t="s">
        <v>872</v>
      </c>
      <c r="F440" s="200" t="s">
        <v>873</v>
      </c>
      <c r="G440" s="201" t="s">
        <v>174</v>
      </c>
      <c r="H440" s="202">
        <v>0.037</v>
      </c>
      <c r="I440" s="203"/>
      <c r="J440" s="204">
        <f>ROUND(I440*H440,2)</f>
        <v>0</v>
      </c>
      <c r="K440" s="200" t="s">
        <v>136</v>
      </c>
      <c r="L440" s="45"/>
      <c r="M440" s="205" t="s">
        <v>19</v>
      </c>
      <c r="N440" s="206" t="s">
        <v>46</v>
      </c>
      <c r="O440" s="85"/>
      <c r="P440" s="207">
        <f>O440*H440</f>
        <v>0</v>
      </c>
      <c r="Q440" s="207">
        <v>0</v>
      </c>
      <c r="R440" s="207">
        <f>Q440*H440</f>
        <v>0</v>
      </c>
      <c r="S440" s="207">
        <v>0</v>
      </c>
      <c r="T440" s="208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09" t="s">
        <v>223</v>
      </c>
      <c r="AT440" s="209" t="s">
        <v>132</v>
      </c>
      <c r="AU440" s="209" t="s">
        <v>82</v>
      </c>
      <c r="AY440" s="18" t="s">
        <v>130</v>
      </c>
      <c r="BE440" s="210">
        <f>IF(N440="základní",J440,0)</f>
        <v>0</v>
      </c>
      <c r="BF440" s="210">
        <f>IF(N440="snížená",J440,0)</f>
        <v>0</v>
      </c>
      <c r="BG440" s="210">
        <f>IF(N440="zákl. přenesená",J440,0)</f>
        <v>0</v>
      </c>
      <c r="BH440" s="210">
        <f>IF(N440="sníž. přenesená",J440,0)</f>
        <v>0</v>
      </c>
      <c r="BI440" s="210">
        <f>IF(N440="nulová",J440,0)</f>
        <v>0</v>
      </c>
      <c r="BJ440" s="18" t="s">
        <v>80</v>
      </c>
      <c r="BK440" s="210">
        <f>ROUND(I440*H440,2)</f>
        <v>0</v>
      </c>
      <c r="BL440" s="18" t="s">
        <v>223</v>
      </c>
      <c r="BM440" s="209" t="s">
        <v>874</v>
      </c>
    </row>
    <row r="441" spans="1:47" s="2" customFormat="1" ht="12">
      <c r="A441" s="39"/>
      <c r="B441" s="40"/>
      <c r="C441" s="41"/>
      <c r="D441" s="211" t="s">
        <v>139</v>
      </c>
      <c r="E441" s="41"/>
      <c r="F441" s="212" t="s">
        <v>875</v>
      </c>
      <c r="G441" s="41"/>
      <c r="H441" s="41"/>
      <c r="I441" s="213"/>
      <c r="J441" s="41"/>
      <c r="K441" s="41"/>
      <c r="L441" s="45"/>
      <c r="M441" s="214"/>
      <c r="N441" s="215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139</v>
      </c>
      <c r="AU441" s="18" t="s">
        <v>82</v>
      </c>
    </row>
    <row r="442" spans="1:63" s="12" customFormat="1" ht="22.8" customHeight="1">
      <c r="A442" s="12"/>
      <c r="B442" s="182"/>
      <c r="C442" s="183"/>
      <c r="D442" s="184" t="s">
        <v>74</v>
      </c>
      <c r="E442" s="196" t="s">
        <v>876</v>
      </c>
      <c r="F442" s="196" t="s">
        <v>877</v>
      </c>
      <c r="G442" s="183"/>
      <c r="H442" s="183"/>
      <c r="I442" s="186"/>
      <c r="J442" s="197">
        <f>BK442</f>
        <v>0</v>
      </c>
      <c r="K442" s="183"/>
      <c r="L442" s="188"/>
      <c r="M442" s="189"/>
      <c r="N442" s="190"/>
      <c r="O442" s="190"/>
      <c r="P442" s="191">
        <f>SUM(P443:P505)</f>
        <v>0</v>
      </c>
      <c r="Q442" s="190"/>
      <c r="R442" s="191">
        <f>SUM(R443:R505)</f>
        <v>0.0702575</v>
      </c>
      <c r="S442" s="190"/>
      <c r="T442" s="192">
        <f>SUM(T443:T505)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193" t="s">
        <v>82</v>
      </c>
      <c r="AT442" s="194" t="s">
        <v>74</v>
      </c>
      <c r="AU442" s="194" t="s">
        <v>80</v>
      </c>
      <c r="AY442" s="193" t="s">
        <v>130</v>
      </c>
      <c r="BK442" s="195">
        <f>SUM(BK443:BK505)</f>
        <v>0</v>
      </c>
    </row>
    <row r="443" spans="1:65" s="2" customFormat="1" ht="24.15" customHeight="1">
      <c r="A443" s="39"/>
      <c r="B443" s="40"/>
      <c r="C443" s="198" t="s">
        <v>878</v>
      </c>
      <c r="D443" s="198" t="s">
        <v>132</v>
      </c>
      <c r="E443" s="199" t="s">
        <v>879</v>
      </c>
      <c r="F443" s="200" t="s">
        <v>880</v>
      </c>
      <c r="G443" s="201" t="s">
        <v>456</v>
      </c>
      <c r="H443" s="202">
        <v>15</v>
      </c>
      <c r="I443" s="203"/>
      <c r="J443" s="204">
        <f>ROUND(I443*H443,2)</f>
        <v>0</v>
      </c>
      <c r="K443" s="200" t="s">
        <v>136</v>
      </c>
      <c r="L443" s="45"/>
      <c r="M443" s="205" t="s">
        <v>19</v>
      </c>
      <c r="N443" s="206" t="s">
        <v>46</v>
      </c>
      <c r="O443" s="85"/>
      <c r="P443" s="207">
        <f>O443*H443</f>
        <v>0</v>
      </c>
      <c r="Q443" s="207">
        <v>0</v>
      </c>
      <c r="R443" s="207">
        <f>Q443*H443</f>
        <v>0</v>
      </c>
      <c r="S443" s="207">
        <v>0</v>
      </c>
      <c r="T443" s="20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09" t="s">
        <v>223</v>
      </c>
      <c r="AT443" s="209" t="s">
        <v>132</v>
      </c>
      <c r="AU443" s="209" t="s">
        <v>82</v>
      </c>
      <c r="AY443" s="18" t="s">
        <v>130</v>
      </c>
      <c r="BE443" s="210">
        <f>IF(N443="základní",J443,0)</f>
        <v>0</v>
      </c>
      <c r="BF443" s="210">
        <f>IF(N443="snížená",J443,0)</f>
        <v>0</v>
      </c>
      <c r="BG443" s="210">
        <f>IF(N443="zákl. přenesená",J443,0)</f>
        <v>0</v>
      </c>
      <c r="BH443" s="210">
        <f>IF(N443="sníž. přenesená",J443,0)</f>
        <v>0</v>
      </c>
      <c r="BI443" s="210">
        <f>IF(N443="nulová",J443,0)</f>
        <v>0</v>
      </c>
      <c r="BJ443" s="18" t="s">
        <v>80</v>
      </c>
      <c r="BK443" s="210">
        <f>ROUND(I443*H443,2)</f>
        <v>0</v>
      </c>
      <c r="BL443" s="18" t="s">
        <v>223</v>
      </c>
      <c r="BM443" s="209" t="s">
        <v>881</v>
      </c>
    </row>
    <row r="444" spans="1:47" s="2" customFormat="1" ht="12">
      <c r="A444" s="39"/>
      <c r="B444" s="40"/>
      <c r="C444" s="41"/>
      <c r="D444" s="211" t="s">
        <v>139</v>
      </c>
      <c r="E444" s="41"/>
      <c r="F444" s="212" t="s">
        <v>882</v>
      </c>
      <c r="G444" s="41"/>
      <c r="H444" s="41"/>
      <c r="I444" s="213"/>
      <c r="J444" s="41"/>
      <c r="K444" s="41"/>
      <c r="L444" s="45"/>
      <c r="M444" s="214"/>
      <c r="N444" s="215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139</v>
      </c>
      <c r="AU444" s="18" t="s">
        <v>82</v>
      </c>
    </row>
    <row r="445" spans="1:65" s="2" customFormat="1" ht="16.5" customHeight="1">
      <c r="A445" s="39"/>
      <c r="B445" s="40"/>
      <c r="C445" s="239" t="s">
        <v>883</v>
      </c>
      <c r="D445" s="239" t="s">
        <v>171</v>
      </c>
      <c r="E445" s="240" t="s">
        <v>884</v>
      </c>
      <c r="F445" s="241" t="s">
        <v>885</v>
      </c>
      <c r="G445" s="242" t="s">
        <v>456</v>
      </c>
      <c r="H445" s="243">
        <v>15.75</v>
      </c>
      <c r="I445" s="244"/>
      <c r="J445" s="245">
        <f>ROUND(I445*H445,2)</f>
        <v>0</v>
      </c>
      <c r="K445" s="241" t="s">
        <v>136</v>
      </c>
      <c r="L445" s="246"/>
      <c r="M445" s="247" t="s">
        <v>19</v>
      </c>
      <c r="N445" s="248" t="s">
        <v>46</v>
      </c>
      <c r="O445" s="85"/>
      <c r="P445" s="207">
        <f>O445*H445</f>
        <v>0</v>
      </c>
      <c r="Q445" s="207">
        <v>0.00021</v>
      </c>
      <c r="R445" s="207">
        <f>Q445*H445</f>
        <v>0.0033075</v>
      </c>
      <c r="S445" s="207">
        <v>0</v>
      </c>
      <c r="T445" s="208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09" t="s">
        <v>328</v>
      </c>
      <c r="AT445" s="209" t="s">
        <v>171</v>
      </c>
      <c r="AU445" s="209" t="s">
        <v>82</v>
      </c>
      <c r="AY445" s="18" t="s">
        <v>130</v>
      </c>
      <c r="BE445" s="210">
        <f>IF(N445="základní",J445,0)</f>
        <v>0</v>
      </c>
      <c r="BF445" s="210">
        <f>IF(N445="snížená",J445,0)</f>
        <v>0</v>
      </c>
      <c r="BG445" s="210">
        <f>IF(N445="zákl. přenesená",J445,0)</f>
        <v>0</v>
      </c>
      <c r="BH445" s="210">
        <f>IF(N445="sníž. přenesená",J445,0)</f>
        <v>0</v>
      </c>
      <c r="BI445" s="210">
        <f>IF(N445="nulová",J445,0)</f>
        <v>0</v>
      </c>
      <c r="BJ445" s="18" t="s">
        <v>80</v>
      </c>
      <c r="BK445" s="210">
        <f>ROUND(I445*H445,2)</f>
        <v>0</v>
      </c>
      <c r="BL445" s="18" t="s">
        <v>223</v>
      </c>
      <c r="BM445" s="209" t="s">
        <v>886</v>
      </c>
    </row>
    <row r="446" spans="1:51" s="13" customFormat="1" ht="12">
      <c r="A446" s="13"/>
      <c r="B446" s="216"/>
      <c r="C446" s="217"/>
      <c r="D446" s="218" t="s">
        <v>141</v>
      </c>
      <c r="E446" s="217"/>
      <c r="F446" s="220" t="s">
        <v>887</v>
      </c>
      <c r="G446" s="217"/>
      <c r="H446" s="221">
        <v>15.75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27" t="s">
        <v>141</v>
      </c>
      <c r="AU446" s="227" t="s">
        <v>82</v>
      </c>
      <c r="AV446" s="13" t="s">
        <v>82</v>
      </c>
      <c r="AW446" s="13" t="s">
        <v>4</v>
      </c>
      <c r="AX446" s="13" t="s">
        <v>80</v>
      </c>
      <c r="AY446" s="227" t="s">
        <v>130</v>
      </c>
    </row>
    <row r="447" spans="1:65" s="2" customFormat="1" ht="24.15" customHeight="1">
      <c r="A447" s="39"/>
      <c r="B447" s="40"/>
      <c r="C447" s="198" t="s">
        <v>888</v>
      </c>
      <c r="D447" s="198" t="s">
        <v>132</v>
      </c>
      <c r="E447" s="199" t="s">
        <v>889</v>
      </c>
      <c r="F447" s="200" t="s">
        <v>890</v>
      </c>
      <c r="G447" s="201" t="s">
        <v>349</v>
      </c>
      <c r="H447" s="202">
        <v>10</v>
      </c>
      <c r="I447" s="203"/>
      <c r="J447" s="204">
        <f>ROUND(I447*H447,2)</f>
        <v>0</v>
      </c>
      <c r="K447" s="200" t="s">
        <v>136</v>
      </c>
      <c r="L447" s="45"/>
      <c r="M447" s="205" t="s">
        <v>19</v>
      </c>
      <c r="N447" s="206" t="s">
        <v>46</v>
      </c>
      <c r="O447" s="85"/>
      <c r="P447" s="207">
        <f>O447*H447</f>
        <v>0</v>
      </c>
      <c r="Q447" s="207">
        <v>0</v>
      </c>
      <c r="R447" s="207">
        <f>Q447*H447</f>
        <v>0</v>
      </c>
      <c r="S447" s="207">
        <v>0</v>
      </c>
      <c r="T447" s="208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09" t="s">
        <v>223</v>
      </c>
      <c r="AT447" s="209" t="s">
        <v>132</v>
      </c>
      <c r="AU447" s="209" t="s">
        <v>82</v>
      </c>
      <c r="AY447" s="18" t="s">
        <v>130</v>
      </c>
      <c r="BE447" s="210">
        <f>IF(N447="základní",J447,0)</f>
        <v>0</v>
      </c>
      <c r="BF447" s="210">
        <f>IF(N447="snížená",J447,0)</f>
        <v>0</v>
      </c>
      <c r="BG447" s="210">
        <f>IF(N447="zákl. přenesená",J447,0)</f>
        <v>0</v>
      </c>
      <c r="BH447" s="210">
        <f>IF(N447="sníž. přenesená",J447,0)</f>
        <v>0</v>
      </c>
      <c r="BI447" s="210">
        <f>IF(N447="nulová",J447,0)</f>
        <v>0</v>
      </c>
      <c r="BJ447" s="18" t="s">
        <v>80</v>
      </c>
      <c r="BK447" s="210">
        <f>ROUND(I447*H447,2)</f>
        <v>0</v>
      </c>
      <c r="BL447" s="18" t="s">
        <v>223</v>
      </c>
      <c r="BM447" s="209" t="s">
        <v>891</v>
      </c>
    </row>
    <row r="448" spans="1:47" s="2" customFormat="1" ht="12">
      <c r="A448" s="39"/>
      <c r="B448" s="40"/>
      <c r="C448" s="41"/>
      <c r="D448" s="211" t="s">
        <v>139</v>
      </c>
      <c r="E448" s="41"/>
      <c r="F448" s="212" t="s">
        <v>892</v>
      </c>
      <c r="G448" s="41"/>
      <c r="H448" s="41"/>
      <c r="I448" s="213"/>
      <c r="J448" s="41"/>
      <c r="K448" s="41"/>
      <c r="L448" s="45"/>
      <c r="M448" s="214"/>
      <c r="N448" s="215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139</v>
      </c>
      <c r="AU448" s="18" t="s">
        <v>82</v>
      </c>
    </row>
    <row r="449" spans="1:65" s="2" customFormat="1" ht="16.5" customHeight="1">
      <c r="A449" s="39"/>
      <c r="B449" s="40"/>
      <c r="C449" s="239" t="s">
        <v>893</v>
      </c>
      <c r="D449" s="239" t="s">
        <v>171</v>
      </c>
      <c r="E449" s="240" t="s">
        <v>894</v>
      </c>
      <c r="F449" s="241" t="s">
        <v>895</v>
      </c>
      <c r="G449" s="242" t="s">
        <v>349</v>
      </c>
      <c r="H449" s="243">
        <v>10</v>
      </c>
      <c r="I449" s="244"/>
      <c r="J449" s="245">
        <f>ROUND(I449*H449,2)</f>
        <v>0</v>
      </c>
      <c r="K449" s="241" t="s">
        <v>136</v>
      </c>
      <c r="L449" s="246"/>
      <c r="M449" s="247" t="s">
        <v>19</v>
      </c>
      <c r="N449" s="248" t="s">
        <v>46</v>
      </c>
      <c r="O449" s="85"/>
      <c r="P449" s="207">
        <f>O449*H449</f>
        <v>0</v>
      </c>
      <c r="Q449" s="207">
        <v>4E-05</v>
      </c>
      <c r="R449" s="207">
        <f>Q449*H449</f>
        <v>0.0004</v>
      </c>
      <c r="S449" s="207">
        <v>0</v>
      </c>
      <c r="T449" s="208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09" t="s">
        <v>328</v>
      </c>
      <c r="AT449" s="209" t="s">
        <v>171</v>
      </c>
      <c r="AU449" s="209" t="s">
        <v>82</v>
      </c>
      <c r="AY449" s="18" t="s">
        <v>130</v>
      </c>
      <c r="BE449" s="210">
        <f>IF(N449="základní",J449,0)</f>
        <v>0</v>
      </c>
      <c r="BF449" s="210">
        <f>IF(N449="snížená",J449,0)</f>
        <v>0</v>
      </c>
      <c r="BG449" s="210">
        <f>IF(N449="zákl. přenesená",J449,0)</f>
        <v>0</v>
      </c>
      <c r="BH449" s="210">
        <f>IF(N449="sníž. přenesená",J449,0)</f>
        <v>0</v>
      </c>
      <c r="BI449" s="210">
        <f>IF(N449="nulová",J449,0)</f>
        <v>0</v>
      </c>
      <c r="BJ449" s="18" t="s">
        <v>80</v>
      </c>
      <c r="BK449" s="210">
        <f>ROUND(I449*H449,2)</f>
        <v>0</v>
      </c>
      <c r="BL449" s="18" t="s">
        <v>223</v>
      </c>
      <c r="BM449" s="209" t="s">
        <v>896</v>
      </c>
    </row>
    <row r="450" spans="1:65" s="2" customFormat="1" ht="16.5" customHeight="1">
      <c r="A450" s="39"/>
      <c r="B450" s="40"/>
      <c r="C450" s="239" t="s">
        <v>897</v>
      </c>
      <c r="D450" s="239" t="s">
        <v>171</v>
      </c>
      <c r="E450" s="240" t="s">
        <v>898</v>
      </c>
      <c r="F450" s="241" t="s">
        <v>899</v>
      </c>
      <c r="G450" s="242" t="s">
        <v>349</v>
      </c>
      <c r="H450" s="243">
        <v>2</v>
      </c>
      <c r="I450" s="244"/>
      <c r="J450" s="245">
        <f>ROUND(I450*H450,2)</f>
        <v>0</v>
      </c>
      <c r="K450" s="241" t="s">
        <v>136</v>
      </c>
      <c r="L450" s="246"/>
      <c r="M450" s="247" t="s">
        <v>19</v>
      </c>
      <c r="N450" s="248" t="s">
        <v>46</v>
      </c>
      <c r="O450" s="85"/>
      <c r="P450" s="207">
        <f>O450*H450</f>
        <v>0</v>
      </c>
      <c r="Q450" s="207">
        <v>3E-05</v>
      </c>
      <c r="R450" s="207">
        <f>Q450*H450</f>
        <v>6E-05</v>
      </c>
      <c r="S450" s="207">
        <v>0</v>
      </c>
      <c r="T450" s="208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09" t="s">
        <v>328</v>
      </c>
      <c r="AT450" s="209" t="s">
        <v>171</v>
      </c>
      <c r="AU450" s="209" t="s">
        <v>82</v>
      </c>
      <c r="AY450" s="18" t="s">
        <v>130</v>
      </c>
      <c r="BE450" s="210">
        <f>IF(N450="základní",J450,0)</f>
        <v>0</v>
      </c>
      <c r="BF450" s="210">
        <f>IF(N450="snížená",J450,0)</f>
        <v>0</v>
      </c>
      <c r="BG450" s="210">
        <f>IF(N450="zákl. přenesená",J450,0)</f>
        <v>0</v>
      </c>
      <c r="BH450" s="210">
        <f>IF(N450="sníž. přenesená",J450,0)</f>
        <v>0</v>
      </c>
      <c r="BI450" s="210">
        <f>IF(N450="nulová",J450,0)</f>
        <v>0</v>
      </c>
      <c r="BJ450" s="18" t="s">
        <v>80</v>
      </c>
      <c r="BK450" s="210">
        <f>ROUND(I450*H450,2)</f>
        <v>0</v>
      </c>
      <c r="BL450" s="18" t="s">
        <v>223</v>
      </c>
      <c r="BM450" s="209" t="s">
        <v>900</v>
      </c>
    </row>
    <row r="451" spans="1:65" s="2" customFormat="1" ht="16.5" customHeight="1">
      <c r="A451" s="39"/>
      <c r="B451" s="40"/>
      <c r="C451" s="239" t="s">
        <v>901</v>
      </c>
      <c r="D451" s="239" t="s">
        <v>171</v>
      </c>
      <c r="E451" s="240" t="s">
        <v>902</v>
      </c>
      <c r="F451" s="241" t="s">
        <v>903</v>
      </c>
      <c r="G451" s="242" t="s">
        <v>349</v>
      </c>
      <c r="H451" s="243">
        <v>2</v>
      </c>
      <c r="I451" s="244"/>
      <c r="J451" s="245">
        <f>ROUND(I451*H451,2)</f>
        <v>0</v>
      </c>
      <c r="K451" s="241" t="s">
        <v>136</v>
      </c>
      <c r="L451" s="246"/>
      <c r="M451" s="247" t="s">
        <v>19</v>
      </c>
      <c r="N451" s="248" t="s">
        <v>46</v>
      </c>
      <c r="O451" s="85"/>
      <c r="P451" s="207">
        <f>O451*H451</f>
        <v>0</v>
      </c>
      <c r="Q451" s="207">
        <v>1E-05</v>
      </c>
      <c r="R451" s="207">
        <f>Q451*H451</f>
        <v>2E-05</v>
      </c>
      <c r="S451" s="207">
        <v>0</v>
      </c>
      <c r="T451" s="208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09" t="s">
        <v>328</v>
      </c>
      <c r="AT451" s="209" t="s">
        <v>171</v>
      </c>
      <c r="AU451" s="209" t="s">
        <v>82</v>
      </c>
      <c r="AY451" s="18" t="s">
        <v>130</v>
      </c>
      <c r="BE451" s="210">
        <f>IF(N451="základní",J451,0)</f>
        <v>0</v>
      </c>
      <c r="BF451" s="210">
        <f>IF(N451="snížená",J451,0)</f>
        <v>0</v>
      </c>
      <c r="BG451" s="210">
        <f>IF(N451="zákl. přenesená",J451,0)</f>
        <v>0</v>
      </c>
      <c r="BH451" s="210">
        <f>IF(N451="sníž. přenesená",J451,0)</f>
        <v>0</v>
      </c>
      <c r="BI451" s="210">
        <f>IF(N451="nulová",J451,0)</f>
        <v>0</v>
      </c>
      <c r="BJ451" s="18" t="s">
        <v>80</v>
      </c>
      <c r="BK451" s="210">
        <f>ROUND(I451*H451,2)</f>
        <v>0</v>
      </c>
      <c r="BL451" s="18" t="s">
        <v>223</v>
      </c>
      <c r="BM451" s="209" t="s">
        <v>904</v>
      </c>
    </row>
    <row r="452" spans="1:65" s="2" customFormat="1" ht="24.15" customHeight="1">
      <c r="A452" s="39"/>
      <c r="B452" s="40"/>
      <c r="C452" s="198" t="s">
        <v>905</v>
      </c>
      <c r="D452" s="198" t="s">
        <v>132</v>
      </c>
      <c r="E452" s="199" t="s">
        <v>906</v>
      </c>
      <c r="F452" s="200" t="s">
        <v>907</v>
      </c>
      <c r="G452" s="201" t="s">
        <v>456</v>
      </c>
      <c r="H452" s="202">
        <v>50</v>
      </c>
      <c r="I452" s="203"/>
      <c r="J452" s="204">
        <f>ROUND(I452*H452,2)</f>
        <v>0</v>
      </c>
      <c r="K452" s="200" t="s">
        <v>136</v>
      </c>
      <c r="L452" s="45"/>
      <c r="M452" s="205" t="s">
        <v>19</v>
      </c>
      <c r="N452" s="206" t="s">
        <v>46</v>
      </c>
      <c r="O452" s="85"/>
      <c r="P452" s="207">
        <f>O452*H452</f>
        <v>0</v>
      </c>
      <c r="Q452" s="207">
        <v>0</v>
      </c>
      <c r="R452" s="207">
        <f>Q452*H452</f>
        <v>0</v>
      </c>
      <c r="S452" s="207">
        <v>0</v>
      </c>
      <c r="T452" s="208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09" t="s">
        <v>137</v>
      </c>
      <c r="AT452" s="209" t="s">
        <v>132</v>
      </c>
      <c r="AU452" s="209" t="s">
        <v>82</v>
      </c>
      <c r="AY452" s="18" t="s">
        <v>130</v>
      </c>
      <c r="BE452" s="210">
        <f>IF(N452="základní",J452,0)</f>
        <v>0</v>
      </c>
      <c r="BF452" s="210">
        <f>IF(N452="snížená",J452,0)</f>
        <v>0</v>
      </c>
      <c r="BG452" s="210">
        <f>IF(N452="zákl. přenesená",J452,0)</f>
        <v>0</v>
      </c>
      <c r="BH452" s="210">
        <f>IF(N452="sníž. přenesená",J452,0)</f>
        <v>0</v>
      </c>
      <c r="BI452" s="210">
        <f>IF(N452="nulová",J452,0)</f>
        <v>0</v>
      </c>
      <c r="BJ452" s="18" t="s">
        <v>80</v>
      </c>
      <c r="BK452" s="210">
        <f>ROUND(I452*H452,2)</f>
        <v>0</v>
      </c>
      <c r="BL452" s="18" t="s">
        <v>137</v>
      </c>
      <c r="BM452" s="209" t="s">
        <v>908</v>
      </c>
    </row>
    <row r="453" spans="1:47" s="2" customFormat="1" ht="12">
      <c r="A453" s="39"/>
      <c r="B453" s="40"/>
      <c r="C453" s="41"/>
      <c r="D453" s="211" t="s">
        <v>139</v>
      </c>
      <c r="E453" s="41"/>
      <c r="F453" s="212" t="s">
        <v>909</v>
      </c>
      <c r="G453" s="41"/>
      <c r="H453" s="41"/>
      <c r="I453" s="213"/>
      <c r="J453" s="41"/>
      <c r="K453" s="41"/>
      <c r="L453" s="45"/>
      <c r="M453" s="214"/>
      <c r="N453" s="215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139</v>
      </c>
      <c r="AU453" s="18" t="s">
        <v>82</v>
      </c>
    </row>
    <row r="454" spans="1:51" s="13" customFormat="1" ht="12">
      <c r="A454" s="13"/>
      <c r="B454" s="216"/>
      <c r="C454" s="217"/>
      <c r="D454" s="218" t="s">
        <v>141</v>
      </c>
      <c r="E454" s="219" t="s">
        <v>19</v>
      </c>
      <c r="F454" s="220" t="s">
        <v>910</v>
      </c>
      <c r="G454" s="217"/>
      <c r="H454" s="221">
        <v>50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7" t="s">
        <v>141</v>
      </c>
      <c r="AU454" s="227" t="s">
        <v>82</v>
      </c>
      <c r="AV454" s="13" t="s">
        <v>82</v>
      </c>
      <c r="AW454" s="13" t="s">
        <v>36</v>
      </c>
      <c r="AX454" s="13" t="s">
        <v>80</v>
      </c>
      <c r="AY454" s="227" t="s">
        <v>130</v>
      </c>
    </row>
    <row r="455" spans="1:65" s="2" customFormat="1" ht="16.5" customHeight="1">
      <c r="A455" s="39"/>
      <c r="B455" s="40"/>
      <c r="C455" s="239" t="s">
        <v>911</v>
      </c>
      <c r="D455" s="239" t="s">
        <v>171</v>
      </c>
      <c r="E455" s="240" t="s">
        <v>912</v>
      </c>
      <c r="F455" s="241" t="s">
        <v>913</v>
      </c>
      <c r="G455" s="242" t="s">
        <v>456</v>
      </c>
      <c r="H455" s="243">
        <v>57.5</v>
      </c>
      <c r="I455" s="244"/>
      <c r="J455" s="245">
        <f>ROUND(I455*H455,2)</f>
        <v>0</v>
      </c>
      <c r="K455" s="241" t="s">
        <v>136</v>
      </c>
      <c r="L455" s="246"/>
      <c r="M455" s="247" t="s">
        <v>19</v>
      </c>
      <c r="N455" s="248" t="s">
        <v>46</v>
      </c>
      <c r="O455" s="85"/>
      <c r="P455" s="207">
        <f>O455*H455</f>
        <v>0</v>
      </c>
      <c r="Q455" s="207">
        <v>5E-05</v>
      </c>
      <c r="R455" s="207">
        <f>Q455*H455</f>
        <v>0.002875</v>
      </c>
      <c r="S455" s="207">
        <v>0</v>
      </c>
      <c r="T455" s="20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09" t="s">
        <v>175</v>
      </c>
      <c r="AT455" s="209" t="s">
        <v>171</v>
      </c>
      <c r="AU455" s="209" t="s">
        <v>82</v>
      </c>
      <c r="AY455" s="18" t="s">
        <v>130</v>
      </c>
      <c r="BE455" s="210">
        <f>IF(N455="základní",J455,0)</f>
        <v>0</v>
      </c>
      <c r="BF455" s="210">
        <f>IF(N455="snížená",J455,0)</f>
        <v>0</v>
      </c>
      <c r="BG455" s="210">
        <f>IF(N455="zákl. přenesená",J455,0)</f>
        <v>0</v>
      </c>
      <c r="BH455" s="210">
        <f>IF(N455="sníž. přenesená",J455,0)</f>
        <v>0</v>
      </c>
      <c r="BI455" s="210">
        <f>IF(N455="nulová",J455,0)</f>
        <v>0</v>
      </c>
      <c r="BJ455" s="18" t="s">
        <v>80</v>
      </c>
      <c r="BK455" s="210">
        <f>ROUND(I455*H455,2)</f>
        <v>0</v>
      </c>
      <c r="BL455" s="18" t="s">
        <v>137</v>
      </c>
      <c r="BM455" s="209" t="s">
        <v>914</v>
      </c>
    </row>
    <row r="456" spans="1:51" s="13" customFormat="1" ht="12">
      <c r="A456" s="13"/>
      <c r="B456" s="216"/>
      <c r="C456" s="217"/>
      <c r="D456" s="218" t="s">
        <v>141</v>
      </c>
      <c r="E456" s="217"/>
      <c r="F456" s="220" t="s">
        <v>915</v>
      </c>
      <c r="G456" s="217"/>
      <c r="H456" s="221">
        <v>57.5</v>
      </c>
      <c r="I456" s="222"/>
      <c r="J456" s="217"/>
      <c r="K456" s="217"/>
      <c r="L456" s="223"/>
      <c r="M456" s="224"/>
      <c r="N456" s="225"/>
      <c r="O456" s="225"/>
      <c r="P456" s="225"/>
      <c r="Q456" s="225"/>
      <c r="R456" s="225"/>
      <c r="S456" s="225"/>
      <c r="T456" s="22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7" t="s">
        <v>141</v>
      </c>
      <c r="AU456" s="227" t="s">
        <v>82</v>
      </c>
      <c r="AV456" s="13" t="s">
        <v>82</v>
      </c>
      <c r="AW456" s="13" t="s">
        <v>4</v>
      </c>
      <c r="AX456" s="13" t="s">
        <v>80</v>
      </c>
      <c r="AY456" s="227" t="s">
        <v>130</v>
      </c>
    </row>
    <row r="457" spans="1:65" s="2" customFormat="1" ht="24.15" customHeight="1">
      <c r="A457" s="39"/>
      <c r="B457" s="40"/>
      <c r="C457" s="198" t="s">
        <v>916</v>
      </c>
      <c r="D457" s="198" t="s">
        <v>132</v>
      </c>
      <c r="E457" s="199" t="s">
        <v>917</v>
      </c>
      <c r="F457" s="200" t="s">
        <v>918</v>
      </c>
      <c r="G457" s="201" t="s">
        <v>456</v>
      </c>
      <c r="H457" s="202">
        <v>60</v>
      </c>
      <c r="I457" s="203"/>
      <c r="J457" s="204">
        <f>ROUND(I457*H457,2)</f>
        <v>0</v>
      </c>
      <c r="K457" s="200" t="s">
        <v>136</v>
      </c>
      <c r="L457" s="45"/>
      <c r="M457" s="205" t="s">
        <v>19</v>
      </c>
      <c r="N457" s="206" t="s">
        <v>46</v>
      </c>
      <c r="O457" s="85"/>
      <c r="P457" s="207">
        <f>O457*H457</f>
        <v>0</v>
      </c>
      <c r="Q457" s="207">
        <v>0</v>
      </c>
      <c r="R457" s="207">
        <f>Q457*H457</f>
        <v>0</v>
      </c>
      <c r="S457" s="207">
        <v>0</v>
      </c>
      <c r="T457" s="208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09" t="s">
        <v>223</v>
      </c>
      <c r="AT457" s="209" t="s">
        <v>132</v>
      </c>
      <c r="AU457" s="209" t="s">
        <v>82</v>
      </c>
      <c r="AY457" s="18" t="s">
        <v>130</v>
      </c>
      <c r="BE457" s="210">
        <f>IF(N457="základní",J457,0)</f>
        <v>0</v>
      </c>
      <c r="BF457" s="210">
        <f>IF(N457="snížená",J457,0)</f>
        <v>0</v>
      </c>
      <c r="BG457" s="210">
        <f>IF(N457="zákl. přenesená",J457,0)</f>
        <v>0</v>
      </c>
      <c r="BH457" s="210">
        <f>IF(N457="sníž. přenesená",J457,0)</f>
        <v>0</v>
      </c>
      <c r="BI457" s="210">
        <f>IF(N457="nulová",J457,0)</f>
        <v>0</v>
      </c>
      <c r="BJ457" s="18" t="s">
        <v>80</v>
      </c>
      <c r="BK457" s="210">
        <f>ROUND(I457*H457,2)</f>
        <v>0</v>
      </c>
      <c r="BL457" s="18" t="s">
        <v>223</v>
      </c>
      <c r="BM457" s="209" t="s">
        <v>919</v>
      </c>
    </row>
    <row r="458" spans="1:47" s="2" customFormat="1" ht="12">
      <c r="A458" s="39"/>
      <c r="B458" s="40"/>
      <c r="C458" s="41"/>
      <c r="D458" s="211" t="s">
        <v>139</v>
      </c>
      <c r="E458" s="41"/>
      <c r="F458" s="212" t="s">
        <v>920</v>
      </c>
      <c r="G458" s="41"/>
      <c r="H458" s="41"/>
      <c r="I458" s="213"/>
      <c r="J458" s="41"/>
      <c r="K458" s="41"/>
      <c r="L458" s="45"/>
      <c r="M458" s="214"/>
      <c r="N458" s="215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139</v>
      </c>
      <c r="AU458" s="18" t="s">
        <v>82</v>
      </c>
    </row>
    <row r="459" spans="1:65" s="2" customFormat="1" ht="16.5" customHeight="1">
      <c r="A459" s="39"/>
      <c r="B459" s="40"/>
      <c r="C459" s="239" t="s">
        <v>921</v>
      </c>
      <c r="D459" s="239" t="s">
        <v>171</v>
      </c>
      <c r="E459" s="240" t="s">
        <v>922</v>
      </c>
      <c r="F459" s="241" t="s">
        <v>923</v>
      </c>
      <c r="G459" s="242" t="s">
        <v>456</v>
      </c>
      <c r="H459" s="243">
        <v>69</v>
      </c>
      <c r="I459" s="244"/>
      <c r="J459" s="245">
        <f>ROUND(I459*H459,2)</f>
        <v>0</v>
      </c>
      <c r="K459" s="241" t="s">
        <v>136</v>
      </c>
      <c r="L459" s="246"/>
      <c r="M459" s="247" t="s">
        <v>19</v>
      </c>
      <c r="N459" s="248" t="s">
        <v>46</v>
      </c>
      <c r="O459" s="85"/>
      <c r="P459" s="207">
        <f>O459*H459</f>
        <v>0</v>
      </c>
      <c r="Q459" s="207">
        <v>0.00012</v>
      </c>
      <c r="R459" s="207">
        <f>Q459*H459</f>
        <v>0.008280000000000001</v>
      </c>
      <c r="S459" s="207">
        <v>0</v>
      </c>
      <c r="T459" s="208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09" t="s">
        <v>328</v>
      </c>
      <c r="AT459" s="209" t="s">
        <v>171</v>
      </c>
      <c r="AU459" s="209" t="s">
        <v>82</v>
      </c>
      <c r="AY459" s="18" t="s">
        <v>130</v>
      </c>
      <c r="BE459" s="210">
        <f>IF(N459="základní",J459,0)</f>
        <v>0</v>
      </c>
      <c r="BF459" s="210">
        <f>IF(N459="snížená",J459,0)</f>
        <v>0</v>
      </c>
      <c r="BG459" s="210">
        <f>IF(N459="zákl. přenesená",J459,0)</f>
        <v>0</v>
      </c>
      <c r="BH459" s="210">
        <f>IF(N459="sníž. přenesená",J459,0)</f>
        <v>0</v>
      </c>
      <c r="BI459" s="210">
        <f>IF(N459="nulová",J459,0)</f>
        <v>0</v>
      </c>
      <c r="BJ459" s="18" t="s">
        <v>80</v>
      </c>
      <c r="BK459" s="210">
        <f>ROUND(I459*H459,2)</f>
        <v>0</v>
      </c>
      <c r="BL459" s="18" t="s">
        <v>223</v>
      </c>
      <c r="BM459" s="209" t="s">
        <v>924</v>
      </c>
    </row>
    <row r="460" spans="1:51" s="13" customFormat="1" ht="12">
      <c r="A460" s="13"/>
      <c r="B460" s="216"/>
      <c r="C460" s="217"/>
      <c r="D460" s="218" t="s">
        <v>141</v>
      </c>
      <c r="E460" s="217"/>
      <c r="F460" s="220" t="s">
        <v>925</v>
      </c>
      <c r="G460" s="217"/>
      <c r="H460" s="221">
        <v>69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27" t="s">
        <v>141</v>
      </c>
      <c r="AU460" s="227" t="s">
        <v>82</v>
      </c>
      <c r="AV460" s="13" t="s">
        <v>82</v>
      </c>
      <c r="AW460" s="13" t="s">
        <v>4</v>
      </c>
      <c r="AX460" s="13" t="s">
        <v>80</v>
      </c>
      <c r="AY460" s="227" t="s">
        <v>130</v>
      </c>
    </row>
    <row r="461" spans="1:65" s="2" customFormat="1" ht="24.15" customHeight="1">
      <c r="A461" s="39"/>
      <c r="B461" s="40"/>
      <c r="C461" s="198" t="s">
        <v>926</v>
      </c>
      <c r="D461" s="198" t="s">
        <v>132</v>
      </c>
      <c r="E461" s="199" t="s">
        <v>927</v>
      </c>
      <c r="F461" s="200" t="s">
        <v>928</v>
      </c>
      <c r="G461" s="201" t="s">
        <v>456</v>
      </c>
      <c r="H461" s="202">
        <v>120</v>
      </c>
      <c r="I461" s="203"/>
      <c r="J461" s="204">
        <f>ROUND(I461*H461,2)</f>
        <v>0</v>
      </c>
      <c r="K461" s="200" t="s">
        <v>136</v>
      </c>
      <c r="L461" s="45"/>
      <c r="M461" s="205" t="s">
        <v>19</v>
      </c>
      <c r="N461" s="206" t="s">
        <v>46</v>
      </c>
      <c r="O461" s="85"/>
      <c r="P461" s="207">
        <f>O461*H461</f>
        <v>0</v>
      </c>
      <c r="Q461" s="207">
        <v>0</v>
      </c>
      <c r="R461" s="207">
        <f>Q461*H461</f>
        <v>0</v>
      </c>
      <c r="S461" s="207">
        <v>0</v>
      </c>
      <c r="T461" s="208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09" t="s">
        <v>223</v>
      </c>
      <c r="AT461" s="209" t="s">
        <v>132</v>
      </c>
      <c r="AU461" s="209" t="s">
        <v>82</v>
      </c>
      <c r="AY461" s="18" t="s">
        <v>130</v>
      </c>
      <c r="BE461" s="210">
        <f>IF(N461="základní",J461,0)</f>
        <v>0</v>
      </c>
      <c r="BF461" s="210">
        <f>IF(N461="snížená",J461,0)</f>
        <v>0</v>
      </c>
      <c r="BG461" s="210">
        <f>IF(N461="zákl. přenesená",J461,0)</f>
        <v>0</v>
      </c>
      <c r="BH461" s="210">
        <f>IF(N461="sníž. přenesená",J461,0)</f>
        <v>0</v>
      </c>
      <c r="BI461" s="210">
        <f>IF(N461="nulová",J461,0)</f>
        <v>0</v>
      </c>
      <c r="BJ461" s="18" t="s">
        <v>80</v>
      </c>
      <c r="BK461" s="210">
        <f>ROUND(I461*H461,2)</f>
        <v>0</v>
      </c>
      <c r="BL461" s="18" t="s">
        <v>223</v>
      </c>
      <c r="BM461" s="209" t="s">
        <v>929</v>
      </c>
    </row>
    <row r="462" spans="1:47" s="2" customFormat="1" ht="12">
      <c r="A462" s="39"/>
      <c r="B462" s="40"/>
      <c r="C462" s="41"/>
      <c r="D462" s="211" t="s">
        <v>139</v>
      </c>
      <c r="E462" s="41"/>
      <c r="F462" s="212" t="s">
        <v>930</v>
      </c>
      <c r="G462" s="41"/>
      <c r="H462" s="41"/>
      <c r="I462" s="213"/>
      <c r="J462" s="41"/>
      <c r="K462" s="41"/>
      <c r="L462" s="45"/>
      <c r="M462" s="214"/>
      <c r="N462" s="215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139</v>
      </c>
      <c r="AU462" s="18" t="s">
        <v>82</v>
      </c>
    </row>
    <row r="463" spans="1:65" s="2" customFormat="1" ht="16.5" customHeight="1">
      <c r="A463" s="39"/>
      <c r="B463" s="40"/>
      <c r="C463" s="239" t="s">
        <v>931</v>
      </c>
      <c r="D463" s="239" t="s">
        <v>171</v>
      </c>
      <c r="E463" s="240" t="s">
        <v>932</v>
      </c>
      <c r="F463" s="241" t="s">
        <v>933</v>
      </c>
      <c r="G463" s="242" t="s">
        <v>456</v>
      </c>
      <c r="H463" s="243">
        <v>138</v>
      </c>
      <c r="I463" s="244"/>
      <c r="J463" s="245">
        <f>ROUND(I463*H463,2)</f>
        <v>0</v>
      </c>
      <c r="K463" s="241" t="s">
        <v>136</v>
      </c>
      <c r="L463" s="246"/>
      <c r="M463" s="247" t="s">
        <v>19</v>
      </c>
      <c r="N463" s="248" t="s">
        <v>46</v>
      </c>
      <c r="O463" s="85"/>
      <c r="P463" s="207">
        <f>O463*H463</f>
        <v>0</v>
      </c>
      <c r="Q463" s="207">
        <v>0.00017</v>
      </c>
      <c r="R463" s="207">
        <f>Q463*H463</f>
        <v>0.02346</v>
      </c>
      <c r="S463" s="207">
        <v>0</v>
      </c>
      <c r="T463" s="20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09" t="s">
        <v>328</v>
      </c>
      <c r="AT463" s="209" t="s">
        <v>171</v>
      </c>
      <c r="AU463" s="209" t="s">
        <v>82</v>
      </c>
      <c r="AY463" s="18" t="s">
        <v>130</v>
      </c>
      <c r="BE463" s="210">
        <f>IF(N463="základní",J463,0)</f>
        <v>0</v>
      </c>
      <c r="BF463" s="210">
        <f>IF(N463="snížená",J463,0)</f>
        <v>0</v>
      </c>
      <c r="BG463" s="210">
        <f>IF(N463="zákl. přenesená",J463,0)</f>
        <v>0</v>
      </c>
      <c r="BH463" s="210">
        <f>IF(N463="sníž. přenesená",J463,0)</f>
        <v>0</v>
      </c>
      <c r="BI463" s="210">
        <f>IF(N463="nulová",J463,0)</f>
        <v>0</v>
      </c>
      <c r="BJ463" s="18" t="s">
        <v>80</v>
      </c>
      <c r="BK463" s="210">
        <f>ROUND(I463*H463,2)</f>
        <v>0</v>
      </c>
      <c r="BL463" s="18" t="s">
        <v>223</v>
      </c>
      <c r="BM463" s="209" t="s">
        <v>934</v>
      </c>
    </row>
    <row r="464" spans="1:51" s="13" customFormat="1" ht="12">
      <c r="A464" s="13"/>
      <c r="B464" s="216"/>
      <c r="C464" s="217"/>
      <c r="D464" s="218" t="s">
        <v>141</v>
      </c>
      <c r="E464" s="217"/>
      <c r="F464" s="220" t="s">
        <v>935</v>
      </c>
      <c r="G464" s="217"/>
      <c r="H464" s="221">
        <v>138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27" t="s">
        <v>141</v>
      </c>
      <c r="AU464" s="227" t="s">
        <v>82</v>
      </c>
      <c r="AV464" s="13" t="s">
        <v>82</v>
      </c>
      <c r="AW464" s="13" t="s">
        <v>4</v>
      </c>
      <c r="AX464" s="13" t="s">
        <v>80</v>
      </c>
      <c r="AY464" s="227" t="s">
        <v>130</v>
      </c>
    </row>
    <row r="465" spans="1:65" s="2" customFormat="1" ht="24.15" customHeight="1">
      <c r="A465" s="39"/>
      <c r="B465" s="40"/>
      <c r="C465" s="198" t="s">
        <v>936</v>
      </c>
      <c r="D465" s="198" t="s">
        <v>132</v>
      </c>
      <c r="E465" s="199" t="s">
        <v>937</v>
      </c>
      <c r="F465" s="200" t="s">
        <v>938</v>
      </c>
      <c r="G465" s="201" t="s">
        <v>456</v>
      </c>
      <c r="H465" s="202">
        <v>15</v>
      </c>
      <c r="I465" s="203"/>
      <c r="J465" s="204">
        <f>ROUND(I465*H465,2)</f>
        <v>0</v>
      </c>
      <c r="K465" s="200" t="s">
        <v>136</v>
      </c>
      <c r="L465" s="45"/>
      <c r="M465" s="205" t="s">
        <v>19</v>
      </c>
      <c r="N465" s="206" t="s">
        <v>46</v>
      </c>
      <c r="O465" s="85"/>
      <c r="P465" s="207">
        <f>O465*H465</f>
        <v>0</v>
      </c>
      <c r="Q465" s="207">
        <v>0</v>
      </c>
      <c r="R465" s="207">
        <f>Q465*H465</f>
        <v>0</v>
      </c>
      <c r="S465" s="207">
        <v>0</v>
      </c>
      <c r="T465" s="208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09" t="s">
        <v>223</v>
      </c>
      <c r="AT465" s="209" t="s">
        <v>132</v>
      </c>
      <c r="AU465" s="209" t="s">
        <v>82</v>
      </c>
      <c r="AY465" s="18" t="s">
        <v>130</v>
      </c>
      <c r="BE465" s="210">
        <f>IF(N465="základní",J465,0)</f>
        <v>0</v>
      </c>
      <c r="BF465" s="210">
        <f>IF(N465="snížená",J465,0)</f>
        <v>0</v>
      </c>
      <c r="BG465" s="210">
        <f>IF(N465="zákl. přenesená",J465,0)</f>
        <v>0</v>
      </c>
      <c r="BH465" s="210">
        <f>IF(N465="sníž. přenesená",J465,0)</f>
        <v>0</v>
      </c>
      <c r="BI465" s="210">
        <f>IF(N465="nulová",J465,0)</f>
        <v>0</v>
      </c>
      <c r="BJ465" s="18" t="s">
        <v>80</v>
      </c>
      <c r="BK465" s="210">
        <f>ROUND(I465*H465,2)</f>
        <v>0</v>
      </c>
      <c r="BL465" s="18" t="s">
        <v>223</v>
      </c>
      <c r="BM465" s="209" t="s">
        <v>939</v>
      </c>
    </row>
    <row r="466" spans="1:47" s="2" customFormat="1" ht="12">
      <c r="A466" s="39"/>
      <c r="B466" s="40"/>
      <c r="C466" s="41"/>
      <c r="D466" s="211" t="s">
        <v>139</v>
      </c>
      <c r="E466" s="41"/>
      <c r="F466" s="212" t="s">
        <v>940</v>
      </c>
      <c r="G466" s="41"/>
      <c r="H466" s="41"/>
      <c r="I466" s="213"/>
      <c r="J466" s="41"/>
      <c r="K466" s="41"/>
      <c r="L466" s="45"/>
      <c r="M466" s="214"/>
      <c r="N466" s="215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139</v>
      </c>
      <c r="AU466" s="18" t="s">
        <v>82</v>
      </c>
    </row>
    <row r="467" spans="1:65" s="2" customFormat="1" ht="16.5" customHeight="1">
      <c r="A467" s="39"/>
      <c r="B467" s="40"/>
      <c r="C467" s="239" t="s">
        <v>941</v>
      </c>
      <c r="D467" s="239" t="s">
        <v>171</v>
      </c>
      <c r="E467" s="240" t="s">
        <v>942</v>
      </c>
      <c r="F467" s="241" t="s">
        <v>943</v>
      </c>
      <c r="G467" s="242" t="s">
        <v>456</v>
      </c>
      <c r="H467" s="243">
        <v>17.25</v>
      </c>
      <c r="I467" s="244"/>
      <c r="J467" s="245">
        <f>ROUND(I467*H467,2)</f>
        <v>0</v>
      </c>
      <c r="K467" s="241" t="s">
        <v>136</v>
      </c>
      <c r="L467" s="246"/>
      <c r="M467" s="247" t="s">
        <v>19</v>
      </c>
      <c r="N467" s="248" t="s">
        <v>46</v>
      </c>
      <c r="O467" s="85"/>
      <c r="P467" s="207">
        <f>O467*H467</f>
        <v>0</v>
      </c>
      <c r="Q467" s="207">
        <v>0.00016</v>
      </c>
      <c r="R467" s="207">
        <f>Q467*H467</f>
        <v>0.0027600000000000003</v>
      </c>
      <c r="S467" s="207">
        <v>0</v>
      </c>
      <c r="T467" s="20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09" t="s">
        <v>328</v>
      </c>
      <c r="AT467" s="209" t="s">
        <v>171</v>
      </c>
      <c r="AU467" s="209" t="s">
        <v>82</v>
      </c>
      <c r="AY467" s="18" t="s">
        <v>130</v>
      </c>
      <c r="BE467" s="210">
        <f>IF(N467="základní",J467,0)</f>
        <v>0</v>
      </c>
      <c r="BF467" s="210">
        <f>IF(N467="snížená",J467,0)</f>
        <v>0</v>
      </c>
      <c r="BG467" s="210">
        <f>IF(N467="zákl. přenesená",J467,0)</f>
        <v>0</v>
      </c>
      <c r="BH467" s="210">
        <f>IF(N467="sníž. přenesená",J467,0)</f>
        <v>0</v>
      </c>
      <c r="BI467" s="210">
        <f>IF(N467="nulová",J467,0)</f>
        <v>0</v>
      </c>
      <c r="BJ467" s="18" t="s">
        <v>80</v>
      </c>
      <c r="BK467" s="210">
        <f>ROUND(I467*H467,2)</f>
        <v>0</v>
      </c>
      <c r="BL467" s="18" t="s">
        <v>223</v>
      </c>
      <c r="BM467" s="209" t="s">
        <v>944</v>
      </c>
    </row>
    <row r="468" spans="1:51" s="13" customFormat="1" ht="12">
      <c r="A468" s="13"/>
      <c r="B468" s="216"/>
      <c r="C468" s="217"/>
      <c r="D468" s="218" t="s">
        <v>141</v>
      </c>
      <c r="E468" s="217"/>
      <c r="F468" s="220" t="s">
        <v>945</v>
      </c>
      <c r="G468" s="217"/>
      <c r="H468" s="221">
        <v>17.25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7" t="s">
        <v>141</v>
      </c>
      <c r="AU468" s="227" t="s">
        <v>82</v>
      </c>
      <c r="AV468" s="13" t="s">
        <v>82</v>
      </c>
      <c r="AW468" s="13" t="s">
        <v>4</v>
      </c>
      <c r="AX468" s="13" t="s">
        <v>80</v>
      </c>
      <c r="AY468" s="227" t="s">
        <v>130</v>
      </c>
    </row>
    <row r="469" spans="1:65" s="2" customFormat="1" ht="24.15" customHeight="1">
      <c r="A469" s="39"/>
      <c r="B469" s="40"/>
      <c r="C469" s="198" t="s">
        <v>946</v>
      </c>
      <c r="D469" s="198" t="s">
        <v>132</v>
      </c>
      <c r="E469" s="199" t="s">
        <v>937</v>
      </c>
      <c r="F469" s="200" t="s">
        <v>938</v>
      </c>
      <c r="G469" s="201" t="s">
        <v>456</v>
      </c>
      <c r="H469" s="202">
        <v>10</v>
      </c>
      <c r="I469" s="203"/>
      <c r="J469" s="204">
        <f>ROUND(I469*H469,2)</f>
        <v>0</v>
      </c>
      <c r="K469" s="200" t="s">
        <v>136</v>
      </c>
      <c r="L469" s="45"/>
      <c r="M469" s="205" t="s">
        <v>19</v>
      </c>
      <c r="N469" s="206" t="s">
        <v>46</v>
      </c>
      <c r="O469" s="85"/>
      <c r="P469" s="207">
        <f>O469*H469</f>
        <v>0</v>
      </c>
      <c r="Q469" s="207">
        <v>0</v>
      </c>
      <c r="R469" s="207">
        <f>Q469*H469</f>
        <v>0</v>
      </c>
      <c r="S469" s="207">
        <v>0</v>
      </c>
      <c r="T469" s="208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09" t="s">
        <v>223</v>
      </c>
      <c r="AT469" s="209" t="s">
        <v>132</v>
      </c>
      <c r="AU469" s="209" t="s">
        <v>82</v>
      </c>
      <c r="AY469" s="18" t="s">
        <v>130</v>
      </c>
      <c r="BE469" s="210">
        <f>IF(N469="základní",J469,0)</f>
        <v>0</v>
      </c>
      <c r="BF469" s="210">
        <f>IF(N469="snížená",J469,0)</f>
        <v>0</v>
      </c>
      <c r="BG469" s="210">
        <f>IF(N469="zákl. přenesená",J469,0)</f>
        <v>0</v>
      </c>
      <c r="BH469" s="210">
        <f>IF(N469="sníž. přenesená",J469,0)</f>
        <v>0</v>
      </c>
      <c r="BI469" s="210">
        <f>IF(N469="nulová",J469,0)</f>
        <v>0</v>
      </c>
      <c r="BJ469" s="18" t="s">
        <v>80</v>
      </c>
      <c r="BK469" s="210">
        <f>ROUND(I469*H469,2)</f>
        <v>0</v>
      </c>
      <c r="BL469" s="18" t="s">
        <v>223</v>
      </c>
      <c r="BM469" s="209" t="s">
        <v>947</v>
      </c>
    </row>
    <row r="470" spans="1:47" s="2" customFormat="1" ht="12">
      <c r="A470" s="39"/>
      <c r="B470" s="40"/>
      <c r="C470" s="41"/>
      <c r="D470" s="211" t="s">
        <v>139</v>
      </c>
      <c r="E470" s="41"/>
      <c r="F470" s="212" t="s">
        <v>940</v>
      </c>
      <c r="G470" s="41"/>
      <c r="H470" s="41"/>
      <c r="I470" s="213"/>
      <c r="J470" s="41"/>
      <c r="K470" s="41"/>
      <c r="L470" s="45"/>
      <c r="M470" s="214"/>
      <c r="N470" s="215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139</v>
      </c>
      <c r="AU470" s="18" t="s">
        <v>82</v>
      </c>
    </row>
    <row r="471" spans="1:65" s="2" customFormat="1" ht="16.5" customHeight="1">
      <c r="A471" s="39"/>
      <c r="B471" s="40"/>
      <c r="C471" s="239" t="s">
        <v>948</v>
      </c>
      <c r="D471" s="239" t="s">
        <v>171</v>
      </c>
      <c r="E471" s="240" t="s">
        <v>949</v>
      </c>
      <c r="F471" s="241" t="s">
        <v>950</v>
      </c>
      <c r="G471" s="242" t="s">
        <v>456</v>
      </c>
      <c r="H471" s="243">
        <v>11.5</v>
      </c>
      <c r="I471" s="244"/>
      <c r="J471" s="245">
        <f>ROUND(I471*H471,2)</f>
        <v>0</v>
      </c>
      <c r="K471" s="241" t="s">
        <v>136</v>
      </c>
      <c r="L471" s="246"/>
      <c r="M471" s="247" t="s">
        <v>19</v>
      </c>
      <c r="N471" s="248" t="s">
        <v>46</v>
      </c>
      <c r="O471" s="85"/>
      <c r="P471" s="207">
        <f>O471*H471</f>
        <v>0</v>
      </c>
      <c r="Q471" s="207">
        <v>0.00025</v>
      </c>
      <c r="R471" s="207">
        <f>Q471*H471</f>
        <v>0.002875</v>
      </c>
      <c r="S471" s="207">
        <v>0</v>
      </c>
      <c r="T471" s="208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09" t="s">
        <v>328</v>
      </c>
      <c r="AT471" s="209" t="s">
        <v>171</v>
      </c>
      <c r="AU471" s="209" t="s">
        <v>82</v>
      </c>
      <c r="AY471" s="18" t="s">
        <v>130</v>
      </c>
      <c r="BE471" s="210">
        <f>IF(N471="základní",J471,0)</f>
        <v>0</v>
      </c>
      <c r="BF471" s="210">
        <f>IF(N471="snížená",J471,0)</f>
        <v>0</v>
      </c>
      <c r="BG471" s="210">
        <f>IF(N471="zákl. přenesená",J471,0)</f>
        <v>0</v>
      </c>
      <c r="BH471" s="210">
        <f>IF(N471="sníž. přenesená",J471,0)</f>
        <v>0</v>
      </c>
      <c r="BI471" s="210">
        <f>IF(N471="nulová",J471,0)</f>
        <v>0</v>
      </c>
      <c r="BJ471" s="18" t="s">
        <v>80</v>
      </c>
      <c r="BK471" s="210">
        <f>ROUND(I471*H471,2)</f>
        <v>0</v>
      </c>
      <c r="BL471" s="18" t="s">
        <v>223</v>
      </c>
      <c r="BM471" s="209" t="s">
        <v>951</v>
      </c>
    </row>
    <row r="472" spans="1:51" s="13" customFormat="1" ht="12">
      <c r="A472" s="13"/>
      <c r="B472" s="216"/>
      <c r="C472" s="217"/>
      <c r="D472" s="218" t="s">
        <v>141</v>
      </c>
      <c r="E472" s="217"/>
      <c r="F472" s="220" t="s">
        <v>952</v>
      </c>
      <c r="G472" s="217"/>
      <c r="H472" s="221">
        <v>11.5</v>
      </c>
      <c r="I472" s="222"/>
      <c r="J472" s="217"/>
      <c r="K472" s="217"/>
      <c r="L472" s="223"/>
      <c r="M472" s="224"/>
      <c r="N472" s="225"/>
      <c r="O472" s="225"/>
      <c r="P472" s="225"/>
      <c r="Q472" s="225"/>
      <c r="R472" s="225"/>
      <c r="S472" s="225"/>
      <c r="T472" s="22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7" t="s">
        <v>141</v>
      </c>
      <c r="AU472" s="227" t="s">
        <v>82</v>
      </c>
      <c r="AV472" s="13" t="s">
        <v>82</v>
      </c>
      <c r="AW472" s="13" t="s">
        <v>4</v>
      </c>
      <c r="AX472" s="13" t="s">
        <v>80</v>
      </c>
      <c r="AY472" s="227" t="s">
        <v>130</v>
      </c>
    </row>
    <row r="473" spans="1:65" s="2" customFormat="1" ht="21.75" customHeight="1">
      <c r="A473" s="39"/>
      <c r="B473" s="40"/>
      <c r="C473" s="198" t="s">
        <v>953</v>
      </c>
      <c r="D473" s="198" t="s">
        <v>132</v>
      </c>
      <c r="E473" s="199" t="s">
        <v>954</v>
      </c>
      <c r="F473" s="200" t="s">
        <v>955</v>
      </c>
      <c r="G473" s="201" t="s">
        <v>349</v>
      </c>
      <c r="H473" s="202">
        <v>1</v>
      </c>
      <c r="I473" s="203"/>
      <c r="J473" s="204">
        <f>ROUND(I473*H473,2)</f>
        <v>0</v>
      </c>
      <c r="K473" s="200" t="s">
        <v>136</v>
      </c>
      <c r="L473" s="45"/>
      <c r="M473" s="205" t="s">
        <v>19</v>
      </c>
      <c r="N473" s="206" t="s">
        <v>46</v>
      </c>
      <c r="O473" s="85"/>
      <c r="P473" s="207">
        <f>O473*H473</f>
        <v>0</v>
      </c>
      <c r="Q473" s="207">
        <v>0</v>
      </c>
      <c r="R473" s="207">
        <f>Q473*H473</f>
        <v>0</v>
      </c>
      <c r="S473" s="207">
        <v>0</v>
      </c>
      <c r="T473" s="208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09" t="s">
        <v>223</v>
      </c>
      <c r="AT473" s="209" t="s">
        <v>132</v>
      </c>
      <c r="AU473" s="209" t="s">
        <v>82</v>
      </c>
      <c r="AY473" s="18" t="s">
        <v>130</v>
      </c>
      <c r="BE473" s="210">
        <f>IF(N473="základní",J473,0)</f>
        <v>0</v>
      </c>
      <c r="BF473" s="210">
        <f>IF(N473="snížená",J473,0)</f>
        <v>0</v>
      </c>
      <c r="BG473" s="210">
        <f>IF(N473="zákl. přenesená",J473,0)</f>
        <v>0</v>
      </c>
      <c r="BH473" s="210">
        <f>IF(N473="sníž. přenesená",J473,0)</f>
        <v>0</v>
      </c>
      <c r="BI473" s="210">
        <f>IF(N473="nulová",J473,0)</f>
        <v>0</v>
      </c>
      <c r="BJ473" s="18" t="s">
        <v>80</v>
      </c>
      <c r="BK473" s="210">
        <f>ROUND(I473*H473,2)</f>
        <v>0</v>
      </c>
      <c r="BL473" s="18" t="s">
        <v>223</v>
      </c>
      <c r="BM473" s="209" t="s">
        <v>956</v>
      </c>
    </row>
    <row r="474" spans="1:47" s="2" customFormat="1" ht="12">
      <c r="A474" s="39"/>
      <c r="B474" s="40"/>
      <c r="C474" s="41"/>
      <c r="D474" s="211" t="s">
        <v>139</v>
      </c>
      <c r="E474" s="41"/>
      <c r="F474" s="212" t="s">
        <v>957</v>
      </c>
      <c r="G474" s="41"/>
      <c r="H474" s="41"/>
      <c r="I474" s="213"/>
      <c r="J474" s="41"/>
      <c r="K474" s="41"/>
      <c r="L474" s="45"/>
      <c r="M474" s="214"/>
      <c r="N474" s="215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139</v>
      </c>
      <c r="AU474" s="18" t="s">
        <v>82</v>
      </c>
    </row>
    <row r="475" spans="1:65" s="2" customFormat="1" ht="16.5" customHeight="1">
      <c r="A475" s="39"/>
      <c r="B475" s="40"/>
      <c r="C475" s="239" t="s">
        <v>958</v>
      </c>
      <c r="D475" s="239" t="s">
        <v>171</v>
      </c>
      <c r="E475" s="240" t="s">
        <v>959</v>
      </c>
      <c r="F475" s="241" t="s">
        <v>960</v>
      </c>
      <c r="G475" s="242" t="s">
        <v>349</v>
      </c>
      <c r="H475" s="243">
        <v>1</v>
      </c>
      <c r="I475" s="244"/>
      <c r="J475" s="245">
        <f>ROUND(I475*H475,2)</f>
        <v>0</v>
      </c>
      <c r="K475" s="241" t="s">
        <v>136</v>
      </c>
      <c r="L475" s="246"/>
      <c r="M475" s="247" t="s">
        <v>19</v>
      </c>
      <c r="N475" s="248" t="s">
        <v>46</v>
      </c>
      <c r="O475" s="85"/>
      <c r="P475" s="207">
        <f>O475*H475</f>
        <v>0</v>
      </c>
      <c r="Q475" s="207">
        <v>0.00084</v>
      </c>
      <c r="R475" s="207">
        <f>Q475*H475</f>
        <v>0.00084</v>
      </c>
      <c r="S475" s="207">
        <v>0</v>
      </c>
      <c r="T475" s="208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09" t="s">
        <v>328</v>
      </c>
      <c r="AT475" s="209" t="s">
        <v>171</v>
      </c>
      <c r="AU475" s="209" t="s">
        <v>82</v>
      </c>
      <c r="AY475" s="18" t="s">
        <v>130</v>
      </c>
      <c r="BE475" s="210">
        <f>IF(N475="základní",J475,0)</f>
        <v>0</v>
      </c>
      <c r="BF475" s="210">
        <f>IF(N475="snížená",J475,0)</f>
        <v>0</v>
      </c>
      <c r="BG475" s="210">
        <f>IF(N475="zákl. přenesená",J475,0)</f>
        <v>0</v>
      </c>
      <c r="BH475" s="210">
        <f>IF(N475="sníž. přenesená",J475,0)</f>
        <v>0</v>
      </c>
      <c r="BI475" s="210">
        <f>IF(N475="nulová",J475,0)</f>
        <v>0</v>
      </c>
      <c r="BJ475" s="18" t="s">
        <v>80</v>
      </c>
      <c r="BK475" s="210">
        <f>ROUND(I475*H475,2)</f>
        <v>0</v>
      </c>
      <c r="BL475" s="18" t="s">
        <v>223</v>
      </c>
      <c r="BM475" s="209" t="s">
        <v>961</v>
      </c>
    </row>
    <row r="476" spans="1:65" s="2" customFormat="1" ht="24.15" customHeight="1">
      <c r="A476" s="39"/>
      <c r="B476" s="40"/>
      <c r="C476" s="198" t="s">
        <v>962</v>
      </c>
      <c r="D476" s="198" t="s">
        <v>132</v>
      </c>
      <c r="E476" s="199" t="s">
        <v>963</v>
      </c>
      <c r="F476" s="200" t="s">
        <v>964</v>
      </c>
      <c r="G476" s="201" t="s">
        <v>349</v>
      </c>
      <c r="H476" s="202">
        <v>4</v>
      </c>
      <c r="I476" s="203"/>
      <c r="J476" s="204">
        <f>ROUND(I476*H476,2)</f>
        <v>0</v>
      </c>
      <c r="K476" s="200" t="s">
        <v>136</v>
      </c>
      <c r="L476" s="45"/>
      <c r="M476" s="205" t="s">
        <v>19</v>
      </c>
      <c r="N476" s="206" t="s">
        <v>46</v>
      </c>
      <c r="O476" s="85"/>
      <c r="P476" s="207">
        <f>O476*H476</f>
        <v>0</v>
      </c>
      <c r="Q476" s="207">
        <v>0</v>
      </c>
      <c r="R476" s="207">
        <f>Q476*H476</f>
        <v>0</v>
      </c>
      <c r="S476" s="207">
        <v>0</v>
      </c>
      <c r="T476" s="208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09" t="s">
        <v>223</v>
      </c>
      <c r="AT476" s="209" t="s">
        <v>132</v>
      </c>
      <c r="AU476" s="209" t="s">
        <v>82</v>
      </c>
      <c r="AY476" s="18" t="s">
        <v>130</v>
      </c>
      <c r="BE476" s="210">
        <f>IF(N476="základní",J476,0)</f>
        <v>0</v>
      </c>
      <c r="BF476" s="210">
        <f>IF(N476="snížená",J476,0)</f>
        <v>0</v>
      </c>
      <c r="BG476" s="210">
        <f>IF(N476="zákl. přenesená",J476,0)</f>
        <v>0</v>
      </c>
      <c r="BH476" s="210">
        <f>IF(N476="sníž. přenesená",J476,0)</f>
        <v>0</v>
      </c>
      <c r="BI476" s="210">
        <f>IF(N476="nulová",J476,0)</f>
        <v>0</v>
      </c>
      <c r="BJ476" s="18" t="s">
        <v>80</v>
      </c>
      <c r="BK476" s="210">
        <f>ROUND(I476*H476,2)</f>
        <v>0</v>
      </c>
      <c r="BL476" s="18" t="s">
        <v>223</v>
      </c>
      <c r="BM476" s="209" t="s">
        <v>965</v>
      </c>
    </row>
    <row r="477" spans="1:47" s="2" customFormat="1" ht="12">
      <c r="A477" s="39"/>
      <c r="B477" s="40"/>
      <c r="C477" s="41"/>
      <c r="D477" s="211" t="s">
        <v>139</v>
      </c>
      <c r="E477" s="41"/>
      <c r="F477" s="212" t="s">
        <v>966</v>
      </c>
      <c r="G477" s="41"/>
      <c r="H477" s="41"/>
      <c r="I477" s="213"/>
      <c r="J477" s="41"/>
      <c r="K477" s="41"/>
      <c r="L477" s="45"/>
      <c r="M477" s="214"/>
      <c r="N477" s="215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139</v>
      </c>
      <c r="AU477" s="18" t="s">
        <v>82</v>
      </c>
    </row>
    <row r="478" spans="1:65" s="2" customFormat="1" ht="16.5" customHeight="1">
      <c r="A478" s="39"/>
      <c r="B478" s="40"/>
      <c r="C478" s="239" t="s">
        <v>967</v>
      </c>
      <c r="D478" s="239" t="s">
        <v>171</v>
      </c>
      <c r="E478" s="240" t="s">
        <v>968</v>
      </c>
      <c r="F478" s="241" t="s">
        <v>969</v>
      </c>
      <c r="G478" s="242" t="s">
        <v>349</v>
      </c>
      <c r="H478" s="243">
        <v>4</v>
      </c>
      <c r="I478" s="244"/>
      <c r="J478" s="245">
        <f>ROUND(I478*H478,2)</f>
        <v>0</v>
      </c>
      <c r="K478" s="241" t="s">
        <v>136</v>
      </c>
      <c r="L478" s="246"/>
      <c r="M478" s="247" t="s">
        <v>19</v>
      </c>
      <c r="N478" s="248" t="s">
        <v>46</v>
      </c>
      <c r="O478" s="85"/>
      <c r="P478" s="207">
        <f>O478*H478</f>
        <v>0</v>
      </c>
      <c r="Q478" s="207">
        <v>9E-05</v>
      </c>
      <c r="R478" s="207">
        <f>Q478*H478</f>
        <v>0.00036</v>
      </c>
      <c r="S478" s="207">
        <v>0</v>
      </c>
      <c r="T478" s="208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09" t="s">
        <v>328</v>
      </c>
      <c r="AT478" s="209" t="s">
        <v>171</v>
      </c>
      <c r="AU478" s="209" t="s">
        <v>82</v>
      </c>
      <c r="AY478" s="18" t="s">
        <v>130</v>
      </c>
      <c r="BE478" s="210">
        <f>IF(N478="základní",J478,0)</f>
        <v>0</v>
      </c>
      <c r="BF478" s="210">
        <f>IF(N478="snížená",J478,0)</f>
        <v>0</v>
      </c>
      <c r="BG478" s="210">
        <f>IF(N478="zákl. přenesená",J478,0)</f>
        <v>0</v>
      </c>
      <c r="BH478" s="210">
        <f>IF(N478="sníž. přenesená",J478,0)</f>
        <v>0</v>
      </c>
      <c r="BI478" s="210">
        <f>IF(N478="nulová",J478,0)</f>
        <v>0</v>
      </c>
      <c r="BJ478" s="18" t="s">
        <v>80</v>
      </c>
      <c r="BK478" s="210">
        <f>ROUND(I478*H478,2)</f>
        <v>0</v>
      </c>
      <c r="BL478" s="18" t="s">
        <v>223</v>
      </c>
      <c r="BM478" s="209" t="s">
        <v>970</v>
      </c>
    </row>
    <row r="479" spans="1:65" s="2" customFormat="1" ht="24.15" customHeight="1">
      <c r="A479" s="39"/>
      <c r="B479" s="40"/>
      <c r="C479" s="198" t="s">
        <v>971</v>
      </c>
      <c r="D479" s="198" t="s">
        <v>132</v>
      </c>
      <c r="E479" s="199" t="s">
        <v>972</v>
      </c>
      <c r="F479" s="200" t="s">
        <v>973</v>
      </c>
      <c r="G479" s="201" t="s">
        <v>349</v>
      </c>
      <c r="H479" s="202">
        <v>6</v>
      </c>
      <c r="I479" s="203"/>
      <c r="J479" s="204">
        <f>ROUND(I479*H479,2)</f>
        <v>0</v>
      </c>
      <c r="K479" s="200" t="s">
        <v>136</v>
      </c>
      <c r="L479" s="45"/>
      <c r="M479" s="205" t="s">
        <v>19</v>
      </c>
      <c r="N479" s="206" t="s">
        <v>46</v>
      </c>
      <c r="O479" s="85"/>
      <c r="P479" s="207">
        <f>O479*H479</f>
        <v>0</v>
      </c>
      <c r="Q479" s="207">
        <v>0</v>
      </c>
      <c r="R479" s="207">
        <f>Q479*H479</f>
        <v>0</v>
      </c>
      <c r="S479" s="207">
        <v>0</v>
      </c>
      <c r="T479" s="20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09" t="s">
        <v>223</v>
      </c>
      <c r="AT479" s="209" t="s">
        <v>132</v>
      </c>
      <c r="AU479" s="209" t="s">
        <v>82</v>
      </c>
      <c r="AY479" s="18" t="s">
        <v>130</v>
      </c>
      <c r="BE479" s="210">
        <f>IF(N479="základní",J479,0)</f>
        <v>0</v>
      </c>
      <c r="BF479" s="210">
        <f>IF(N479="snížená",J479,0)</f>
        <v>0</v>
      </c>
      <c r="BG479" s="210">
        <f>IF(N479="zákl. přenesená",J479,0)</f>
        <v>0</v>
      </c>
      <c r="BH479" s="210">
        <f>IF(N479="sníž. přenesená",J479,0)</f>
        <v>0</v>
      </c>
      <c r="BI479" s="210">
        <f>IF(N479="nulová",J479,0)</f>
        <v>0</v>
      </c>
      <c r="BJ479" s="18" t="s">
        <v>80</v>
      </c>
      <c r="BK479" s="210">
        <f>ROUND(I479*H479,2)</f>
        <v>0</v>
      </c>
      <c r="BL479" s="18" t="s">
        <v>223</v>
      </c>
      <c r="BM479" s="209" t="s">
        <v>974</v>
      </c>
    </row>
    <row r="480" spans="1:47" s="2" customFormat="1" ht="12">
      <c r="A480" s="39"/>
      <c r="B480" s="40"/>
      <c r="C480" s="41"/>
      <c r="D480" s="211" t="s">
        <v>139</v>
      </c>
      <c r="E480" s="41"/>
      <c r="F480" s="212" t="s">
        <v>975</v>
      </c>
      <c r="G480" s="41"/>
      <c r="H480" s="41"/>
      <c r="I480" s="213"/>
      <c r="J480" s="41"/>
      <c r="K480" s="41"/>
      <c r="L480" s="45"/>
      <c r="M480" s="214"/>
      <c r="N480" s="215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139</v>
      </c>
      <c r="AU480" s="18" t="s">
        <v>82</v>
      </c>
    </row>
    <row r="481" spans="1:65" s="2" customFormat="1" ht="16.5" customHeight="1">
      <c r="A481" s="39"/>
      <c r="B481" s="40"/>
      <c r="C481" s="239" t="s">
        <v>976</v>
      </c>
      <c r="D481" s="239" t="s">
        <v>171</v>
      </c>
      <c r="E481" s="240" t="s">
        <v>977</v>
      </c>
      <c r="F481" s="241" t="s">
        <v>978</v>
      </c>
      <c r="G481" s="242" t="s">
        <v>349</v>
      </c>
      <c r="H481" s="243">
        <v>6</v>
      </c>
      <c r="I481" s="244"/>
      <c r="J481" s="245">
        <f>ROUND(I481*H481,2)</f>
        <v>0</v>
      </c>
      <c r="K481" s="241" t="s">
        <v>136</v>
      </c>
      <c r="L481" s="246"/>
      <c r="M481" s="247" t="s">
        <v>19</v>
      </c>
      <c r="N481" s="248" t="s">
        <v>46</v>
      </c>
      <c r="O481" s="85"/>
      <c r="P481" s="207">
        <f>O481*H481</f>
        <v>0</v>
      </c>
      <c r="Q481" s="207">
        <v>6E-05</v>
      </c>
      <c r="R481" s="207">
        <f>Q481*H481</f>
        <v>0.00036</v>
      </c>
      <c r="S481" s="207">
        <v>0</v>
      </c>
      <c r="T481" s="208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09" t="s">
        <v>328</v>
      </c>
      <c r="AT481" s="209" t="s">
        <v>171</v>
      </c>
      <c r="AU481" s="209" t="s">
        <v>82</v>
      </c>
      <c r="AY481" s="18" t="s">
        <v>130</v>
      </c>
      <c r="BE481" s="210">
        <f>IF(N481="základní",J481,0)</f>
        <v>0</v>
      </c>
      <c r="BF481" s="210">
        <f>IF(N481="snížená",J481,0)</f>
        <v>0</v>
      </c>
      <c r="BG481" s="210">
        <f>IF(N481="zákl. přenesená",J481,0)</f>
        <v>0</v>
      </c>
      <c r="BH481" s="210">
        <f>IF(N481="sníž. přenesená",J481,0)</f>
        <v>0</v>
      </c>
      <c r="BI481" s="210">
        <f>IF(N481="nulová",J481,0)</f>
        <v>0</v>
      </c>
      <c r="BJ481" s="18" t="s">
        <v>80</v>
      </c>
      <c r="BK481" s="210">
        <f>ROUND(I481*H481,2)</f>
        <v>0</v>
      </c>
      <c r="BL481" s="18" t="s">
        <v>223</v>
      </c>
      <c r="BM481" s="209" t="s">
        <v>979</v>
      </c>
    </row>
    <row r="482" spans="1:65" s="2" customFormat="1" ht="16.5" customHeight="1">
      <c r="A482" s="39"/>
      <c r="B482" s="40"/>
      <c r="C482" s="239" t="s">
        <v>980</v>
      </c>
      <c r="D482" s="239" t="s">
        <v>171</v>
      </c>
      <c r="E482" s="240" t="s">
        <v>981</v>
      </c>
      <c r="F482" s="241" t="s">
        <v>982</v>
      </c>
      <c r="G482" s="242" t="s">
        <v>349</v>
      </c>
      <c r="H482" s="243">
        <v>6</v>
      </c>
      <c r="I482" s="244"/>
      <c r="J482" s="245">
        <f>ROUND(I482*H482,2)</f>
        <v>0</v>
      </c>
      <c r="K482" s="241" t="s">
        <v>136</v>
      </c>
      <c r="L482" s="246"/>
      <c r="M482" s="247" t="s">
        <v>19</v>
      </c>
      <c r="N482" s="248" t="s">
        <v>46</v>
      </c>
      <c r="O482" s="85"/>
      <c r="P482" s="207">
        <f>O482*H482</f>
        <v>0</v>
      </c>
      <c r="Q482" s="207">
        <v>1E-05</v>
      </c>
      <c r="R482" s="207">
        <f>Q482*H482</f>
        <v>6.000000000000001E-05</v>
      </c>
      <c r="S482" s="207">
        <v>0</v>
      </c>
      <c r="T482" s="208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09" t="s">
        <v>328</v>
      </c>
      <c r="AT482" s="209" t="s">
        <v>171</v>
      </c>
      <c r="AU482" s="209" t="s">
        <v>82</v>
      </c>
      <c r="AY482" s="18" t="s">
        <v>130</v>
      </c>
      <c r="BE482" s="210">
        <f>IF(N482="základní",J482,0)</f>
        <v>0</v>
      </c>
      <c r="BF482" s="210">
        <f>IF(N482="snížená",J482,0)</f>
        <v>0</v>
      </c>
      <c r="BG482" s="210">
        <f>IF(N482="zákl. přenesená",J482,0)</f>
        <v>0</v>
      </c>
      <c r="BH482" s="210">
        <f>IF(N482="sníž. přenesená",J482,0)</f>
        <v>0</v>
      </c>
      <c r="BI482" s="210">
        <f>IF(N482="nulová",J482,0)</f>
        <v>0</v>
      </c>
      <c r="BJ482" s="18" t="s">
        <v>80</v>
      </c>
      <c r="BK482" s="210">
        <f>ROUND(I482*H482,2)</f>
        <v>0</v>
      </c>
      <c r="BL482" s="18" t="s">
        <v>223</v>
      </c>
      <c r="BM482" s="209" t="s">
        <v>983</v>
      </c>
    </row>
    <row r="483" spans="1:65" s="2" customFormat="1" ht="16.5" customHeight="1">
      <c r="A483" s="39"/>
      <c r="B483" s="40"/>
      <c r="C483" s="198" t="s">
        <v>984</v>
      </c>
      <c r="D483" s="198" t="s">
        <v>132</v>
      </c>
      <c r="E483" s="199" t="s">
        <v>985</v>
      </c>
      <c r="F483" s="200" t="s">
        <v>986</v>
      </c>
      <c r="G483" s="201" t="s">
        <v>349</v>
      </c>
      <c r="H483" s="202">
        <v>4</v>
      </c>
      <c r="I483" s="203"/>
      <c r="J483" s="204">
        <f>ROUND(I483*H483,2)</f>
        <v>0</v>
      </c>
      <c r="K483" s="200" t="s">
        <v>136</v>
      </c>
      <c r="L483" s="45"/>
      <c r="M483" s="205" t="s">
        <v>19</v>
      </c>
      <c r="N483" s="206" t="s">
        <v>46</v>
      </c>
      <c r="O483" s="85"/>
      <c r="P483" s="207">
        <f>O483*H483</f>
        <v>0</v>
      </c>
      <c r="Q483" s="207">
        <v>0</v>
      </c>
      <c r="R483" s="207">
        <f>Q483*H483</f>
        <v>0</v>
      </c>
      <c r="S483" s="207">
        <v>0</v>
      </c>
      <c r="T483" s="20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09" t="s">
        <v>223</v>
      </c>
      <c r="AT483" s="209" t="s">
        <v>132</v>
      </c>
      <c r="AU483" s="209" t="s">
        <v>82</v>
      </c>
      <c r="AY483" s="18" t="s">
        <v>130</v>
      </c>
      <c r="BE483" s="210">
        <f>IF(N483="základní",J483,0)</f>
        <v>0</v>
      </c>
      <c r="BF483" s="210">
        <f>IF(N483="snížená",J483,0)</f>
        <v>0</v>
      </c>
      <c r="BG483" s="210">
        <f>IF(N483="zákl. přenesená",J483,0)</f>
        <v>0</v>
      </c>
      <c r="BH483" s="210">
        <f>IF(N483="sníž. přenesená",J483,0)</f>
        <v>0</v>
      </c>
      <c r="BI483" s="210">
        <f>IF(N483="nulová",J483,0)</f>
        <v>0</v>
      </c>
      <c r="BJ483" s="18" t="s">
        <v>80</v>
      </c>
      <c r="BK483" s="210">
        <f>ROUND(I483*H483,2)</f>
        <v>0</v>
      </c>
      <c r="BL483" s="18" t="s">
        <v>223</v>
      </c>
      <c r="BM483" s="209" t="s">
        <v>987</v>
      </c>
    </row>
    <row r="484" spans="1:47" s="2" customFormat="1" ht="12">
      <c r="A484" s="39"/>
      <c r="B484" s="40"/>
      <c r="C484" s="41"/>
      <c r="D484" s="211" t="s">
        <v>139</v>
      </c>
      <c r="E484" s="41"/>
      <c r="F484" s="212" t="s">
        <v>988</v>
      </c>
      <c r="G484" s="41"/>
      <c r="H484" s="41"/>
      <c r="I484" s="213"/>
      <c r="J484" s="41"/>
      <c r="K484" s="41"/>
      <c r="L484" s="45"/>
      <c r="M484" s="214"/>
      <c r="N484" s="215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139</v>
      </c>
      <c r="AU484" s="18" t="s">
        <v>82</v>
      </c>
    </row>
    <row r="485" spans="1:65" s="2" customFormat="1" ht="16.5" customHeight="1">
      <c r="A485" s="39"/>
      <c r="B485" s="40"/>
      <c r="C485" s="239" t="s">
        <v>989</v>
      </c>
      <c r="D485" s="239" t="s">
        <v>171</v>
      </c>
      <c r="E485" s="240" t="s">
        <v>990</v>
      </c>
      <c r="F485" s="241" t="s">
        <v>991</v>
      </c>
      <c r="G485" s="242" t="s">
        <v>349</v>
      </c>
      <c r="H485" s="243">
        <v>1</v>
      </c>
      <c r="I485" s="244"/>
      <c r="J485" s="245">
        <f>ROUND(I485*H485,2)</f>
        <v>0</v>
      </c>
      <c r="K485" s="241" t="s">
        <v>136</v>
      </c>
      <c r="L485" s="246"/>
      <c r="M485" s="247" t="s">
        <v>19</v>
      </c>
      <c r="N485" s="248" t="s">
        <v>46</v>
      </c>
      <c r="O485" s="85"/>
      <c r="P485" s="207">
        <f>O485*H485</f>
        <v>0</v>
      </c>
      <c r="Q485" s="207">
        <v>0.0004</v>
      </c>
      <c r="R485" s="207">
        <f>Q485*H485</f>
        <v>0.0004</v>
      </c>
      <c r="S485" s="207">
        <v>0</v>
      </c>
      <c r="T485" s="208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09" t="s">
        <v>328</v>
      </c>
      <c r="AT485" s="209" t="s">
        <v>171</v>
      </c>
      <c r="AU485" s="209" t="s">
        <v>82</v>
      </c>
      <c r="AY485" s="18" t="s">
        <v>130</v>
      </c>
      <c r="BE485" s="210">
        <f>IF(N485="základní",J485,0)</f>
        <v>0</v>
      </c>
      <c r="BF485" s="210">
        <f>IF(N485="snížená",J485,0)</f>
        <v>0</v>
      </c>
      <c r="BG485" s="210">
        <f>IF(N485="zákl. přenesená",J485,0)</f>
        <v>0</v>
      </c>
      <c r="BH485" s="210">
        <f>IF(N485="sníž. přenesená",J485,0)</f>
        <v>0</v>
      </c>
      <c r="BI485" s="210">
        <f>IF(N485="nulová",J485,0)</f>
        <v>0</v>
      </c>
      <c r="BJ485" s="18" t="s">
        <v>80</v>
      </c>
      <c r="BK485" s="210">
        <f>ROUND(I485*H485,2)</f>
        <v>0</v>
      </c>
      <c r="BL485" s="18" t="s">
        <v>223</v>
      </c>
      <c r="BM485" s="209" t="s">
        <v>992</v>
      </c>
    </row>
    <row r="486" spans="1:65" s="2" customFormat="1" ht="16.5" customHeight="1">
      <c r="A486" s="39"/>
      <c r="B486" s="40"/>
      <c r="C486" s="239" t="s">
        <v>993</v>
      </c>
      <c r="D486" s="239" t="s">
        <v>171</v>
      </c>
      <c r="E486" s="240" t="s">
        <v>994</v>
      </c>
      <c r="F486" s="241" t="s">
        <v>995</v>
      </c>
      <c r="G486" s="242" t="s">
        <v>349</v>
      </c>
      <c r="H486" s="243">
        <v>3</v>
      </c>
      <c r="I486" s="244"/>
      <c r="J486" s="245">
        <f>ROUND(I486*H486,2)</f>
        <v>0</v>
      </c>
      <c r="K486" s="241" t="s">
        <v>136</v>
      </c>
      <c r="L486" s="246"/>
      <c r="M486" s="247" t="s">
        <v>19</v>
      </c>
      <c r="N486" s="248" t="s">
        <v>46</v>
      </c>
      <c r="O486" s="85"/>
      <c r="P486" s="207">
        <f>O486*H486</f>
        <v>0</v>
      </c>
      <c r="Q486" s="207">
        <v>0.0004</v>
      </c>
      <c r="R486" s="207">
        <f>Q486*H486</f>
        <v>0.0012000000000000001</v>
      </c>
      <c r="S486" s="207">
        <v>0</v>
      </c>
      <c r="T486" s="20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09" t="s">
        <v>328</v>
      </c>
      <c r="AT486" s="209" t="s">
        <v>171</v>
      </c>
      <c r="AU486" s="209" t="s">
        <v>82</v>
      </c>
      <c r="AY486" s="18" t="s">
        <v>130</v>
      </c>
      <c r="BE486" s="210">
        <f>IF(N486="základní",J486,0)</f>
        <v>0</v>
      </c>
      <c r="BF486" s="210">
        <f>IF(N486="snížená",J486,0)</f>
        <v>0</v>
      </c>
      <c r="BG486" s="210">
        <f>IF(N486="zákl. přenesená",J486,0)</f>
        <v>0</v>
      </c>
      <c r="BH486" s="210">
        <f>IF(N486="sníž. přenesená",J486,0)</f>
        <v>0</v>
      </c>
      <c r="BI486" s="210">
        <f>IF(N486="nulová",J486,0)</f>
        <v>0</v>
      </c>
      <c r="BJ486" s="18" t="s">
        <v>80</v>
      </c>
      <c r="BK486" s="210">
        <f>ROUND(I486*H486,2)</f>
        <v>0</v>
      </c>
      <c r="BL486" s="18" t="s">
        <v>223</v>
      </c>
      <c r="BM486" s="209" t="s">
        <v>996</v>
      </c>
    </row>
    <row r="487" spans="1:65" s="2" customFormat="1" ht="16.5" customHeight="1">
      <c r="A487" s="39"/>
      <c r="B487" s="40"/>
      <c r="C487" s="198" t="s">
        <v>997</v>
      </c>
      <c r="D487" s="198" t="s">
        <v>132</v>
      </c>
      <c r="E487" s="199" t="s">
        <v>998</v>
      </c>
      <c r="F487" s="200" t="s">
        <v>999</v>
      </c>
      <c r="G487" s="201" t="s">
        <v>349</v>
      </c>
      <c r="H487" s="202">
        <v>1</v>
      </c>
      <c r="I487" s="203"/>
      <c r="J487" s="204">
        <f>ROUND(I487*H487,2)</f>
        <v>0</v>
      </c>
      <c r="K487" s="200" t="s">
        <v>136</v>
      </c>
      <c r="L487" s="45"/>
      <c r="M487" s="205" t="s">
        <v>19</v>
      </c>
      <c r="N487" s="206" t="s">
        <v>46</v>
      </c>
      <c r="O487" s="85"/>
      <c r="P487" s="207">
        <f>O487*H487</f>
        <v>0</v>
      </c>
      <c r="Q487" s="207">
        <v>0</v>
      </c>
      <c r="R487" s="207">
        <f>Q487*H487</f>
        <v>0</v>
      </c>
      <c r="S487" s="207">
        <v>0</v>
      </c>
      <c r="T487" s="208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09" t="s">
        <v>223</v>
      </c>
      <c r="AT487" s="209" t="s">
        <v>132</v>
      </c>
      <c r="AU487" s="209" t="s">
        <v>82</v>
      </c>
      <c r="AY487" s="18" t="s">
        <v>130</v>
      </c>
      <c r="BE487" s="210">
        <f>IF(N487="základní",J487,0)</f>
        <v>0</v>
      </c>
      <c r="BF487" s="210">
        <f>IF(N487="snížená",J487,0)</f>
        <v>0</v>
      </c>
      <c r="BG487" s="210">
        <f>IF(N487="zákl. přenesená",J487,0)</f>
        <v>0</v>
      </c>
      <c r="BH487" s="210">
        <f>IF(N487="sníž. přenesená",J487,0)</f>
        <v>0</v>
      </c>
      <c r="BI487" s="210">
        <f>IF(N487="nulová",J487,0)</f>
        <v>0</v>
      </c>
      <c r="BJ487" s="18" t="s">
        <v>80</v>
      </c>
      <c r="BK487" s="210">
        <f>ROUND(I487*H487,2)</f>
        <v>0</v>
      </c>
      <c r="BL487" s="18" t="s">
        <v>223</v>
      </c>
      <c r="BM487" s="209" t="s">
        <v>1000</v>
      </c>
    </row>
    <row r="488" spans="1:47" s="2" customFormat="1" ht="12">
      <c r="A488" s="39"/>
      <c r="B488" s="40"/>
      <c r="C488" s="41"/>
      <c r="D488" s="211" t="s">
        <v>139</v>
      </c>
      <c r="E488" s="41"/>
      <c r="F488" s="212" t="s">
        <v>1001</v>
      </c>
      <c r="G488" s="41"/>
      <c r="H488" s="41"/>
      <c r="I488" s="213"/>
      <c r="J488" s="41"/>
      <c r="K488" s="41"/>
      <c r="L488" s="45"/>
      <c r="M488" s="214"/>
      <c r="N488" s="215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139</v>
      </c>
      <c r="AU488" s="18" t="s">
        <v>82</v>
      </c>
    </row>
    <row r="489" spans="1:65" s="2" customFormat="1" ht="16.5" customHeight="1">
      <c r="A489" s="39"/>
      <c r="B489" s="40"/>
      <c r="C489" s="239" t="s">
        <v>1002</v>
      </c>
      <c r="D489" s="239" t="s">
        <v>171</v>
      </c>
      <c r="E489" s="240" t="s">
        <v>1003</v>
      </c>
      <c r="F489" s="241" t="s">
        <v>1004</v>
      </c>
      <c r="G489" s="242" t="s">
        <v>349</v>
      </c>
      <c r="H489" s="243">
        <v>1</v>
      </c>
      <c r="I489" s="244"/>
      <c r="J489" s="245">
        <f>ROUND(I489*H489,2)</f>
        <v>0</v>
      </c>
      <c r="K489" s="241" t="s">
        <v>410</v>
      </c>
      <c r="L489" s="246"/>
      <c r="M489" s="247" t="s">
        <v>19</v>
      </c>
      <c r="N489" s="248" t="s">
        <v>46</v>
      </c>
      <c r="O489" s="85"/>
      <c r="P489" s="207">
        <f>O489*H489</f>
        <v>0</v>
      </c>
      <c r="Q489" s="207">
        <v>0</v>
      </c>
      <c r="R489" s="207">
        <f>Q489*H489</f>
        <v>0</v>
      </c>
      <c r="S489" s="207">
        <v>0</v>
      </c>
      <c r="T489" s="208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09" t="s">
        <v>328</v>
      </c>
      <c r="AT489" s="209" t="s">
        <v>171</v>
      </c>
      <c r="AU489" s="209" t="s">
        <v>82</v>
      </c>
      <c r="AY489" s="18" t="s">
        <v>130</v>
      </c>
      <c r="BE489" s="210">
        <f>IF(N489="základní",J489,0)</f>
        <v>0</v>
      </c>
      <c r="BF489" s="210">
        <f>IF(N489="snížená",J489,0)</f>
        <v>0</v>
      </c>
      <c r="BG489" s="210">
        <f>IF(N489="zákl. přenesená",J489,0)</f>
        <v>0</v>
      </c>
      <c r="BH489" s="210">
        <f>IF(N489="sníž. přenesená",J489,0)</f>
        <v>0</v>
      </c>
      <c r="BI489" s="210">
        <f>IF(N489="nulová",J489,0)</f>
        <v>0</v>
      </c>
      <c r="BJ489" s="18" t="s">
        <v>80</v>
      </c>
      <c r="BK489" s="210">
        <f>ROUND(I489*H489,2)</f>
        <v>0</v>
      </c>
      <c r="BL489" s="18" t="s">
        <v>223</v>
      </c>
      <c r="BM489" s="209" t="s">
        <v>1005</v>
      </c>
    </row>
    <row r="490" spans="1:47" s="2" customFormat="1" ht="12">
      <c r="A490" s="39"/>
      <c r="B490" s="40"/>
      <c r="C490" s="41"/>
      <c r="D490" s="218" t="s">
        <v>445</v>
      </c>
      <c r="E490" s="41"/>
      <c r="F490" s="249" t="s">
        <v>1006</v>
      </c>
      <c r="G490" s="41"/>
      <c r="H490" s="41"/>
      <c r="I490" s="213"/>
      <c r="J490" s="41"/>
      <c r="K490" s="41"/>
      <c r="L490" s="45"/>
      <c r="M490" s="214"/>
      <c r="N490" s="215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445</v>
      </c>
      <c r="AU490" s="18" t="s">
        <v>82</v>
      </c>
    </row>
    <row r="491" spans="1:65" s="2" customFormat="1" ht="24.15" customHeight="1">
      <c r="A491" s="39"/>
      <c r="B491" s="40"/>
      <c r="C491" s="198" t="s">
        <v>1007</v>
      </c>
      <c r="D491" s="198" t="s">
        <v>132</v>
      </c>
      <c r="E491" s="199" t="s">
        <v>1008</v>
      </c>
      <c r="F491" s="200" t="s">
        <v>1009</v>
      </c>
      <c r="G491" s="201" t="s">
        <v>349</v>
      </c>
      <c r="H491" s="202">
        <v>6</v>
      </c>
      <c r="I491" s="203"/>
      <c r="J491" s="204">
        <f>ROUND(I491*H491,2)</f>
        <v>0</v>
      </c>
      <c r="K491" s="200" t="s">
        <v>136</v>
      </c>
      <c r="L491" s="45"/>
      <c r="M491" s="205" t="s">
        <v>19</v>
      </c>
      <c r="N491" s="206" t="s">
        <v>46</v>
      </c>
      <c r="O491" s="85"/>
      <c r="P491" s="207">
        <f>O491*H491</f>
        <v>0</v>
      </c>
      <c r="Q491" s="207">
        <v>0</v>
      </c>
      <c r="R491" s="207">
        <f>Q491*H491</f>
        <v>0</v>
      </c>
      <c r="S491" s="207">
        <v>0</v>
      </c>
      <c r="T491" s="208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09" t="s">
        <v>223</v>
      </c>
      <c r="AT491" s="209" t="s">
        <v>132</v>
      </c>
      <c r="AU491" s="209" t="s">
        <v>82</v>
      </c>
      <c r="AY491" s="18" t="s">
        <v>130</v>
      </c>
      <c r="BE491" s="210">
        <f>IF(N491="základní",J491,0)</f>
        <v>0</v>
      </c>
      <c r="BF491" s="210">
        <f>IF(N491="snížená",J491,0)</f>
        <v>0</v>
      </c>
      <c r="BG491" s="210">
        <f>IF(N491="zákl. přenesená",J491,0)</f>
        <v>0</v>
      </c>
      <c r="BH491" s="210">
        <f>IF(N491="sníž. přenesená",J491,0)</f>
        <v>0</v>
      </c>
      <c r="BI491" s="210">
        <f>IF(N491="nulová",J491,0)</f>
        <v>0</v>
      </c>
      <c r="BJ491" s="18" t="s">
        <v>80</v>
      </c>
      <c r="BK491" s="210">
        <f>ROUND(I491*H491,2)</f>
        <v>0</v>
      </c>
      <c r="BL491" s="18" t="s">
        <v>223</v>
      </c>
      <c r="BM491" s="209" t="s">
        <v>1010</v>
      </c>
    </row>
    <row r="492" spans="1:47" s="2" customFormat="1" ht="12">
      <c r="A492" s="39"/>
      <c r="B492" s="40"/>
      <c r="C492" s="41"/>
      <c r="D492" s="211" t="s">
        <v>139</v>
      </c>
      <c r="E492" s="41"/>
      <c r="F492" s="212" t="s">
        <v>1011</v>
      </c>
      <c r="G492" s="41"/>
      <c r="H492" s="41"/>
      <c r="I492" s="213"/>
      <c r="J492" s="41"/>
      <c r="K492" s="41"/>
      <c r="L492" s="45"/>
      <c r="M492" s="214"/>
      <c r="N492" s="215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139</v>
      </c>
      <c r="AU492" s="18" t="s">
        <v>82</v>
      </c>
    </row>
    <row r="493" spans="1:65" s="2" customFormat="1" ht="16.5" customHeight="1">
      <c r="A493" s="39"/>
      <c r="B493" s="40"/>
      <c r="C493" s="239" t="s">
        <v>1012</v>
      </c>
      <c r="D493" s="239" t="s">
        <v>171</v>
      </c>
      <c r="E493" s="240" t="s">
        <v>1013</v>
      </c>
      <c r="F493" s="241" t="s">
        <v>1014</v>
      </c>
      <c r="G493" s="242" t="s">
        <v>349</v>
      </c>
      <c r="H493" s="243">
        <v>4</v>
      </c>
      <c r="I493" s="244"/>
      <c r="J493" s="245">
        <f>ROUND(I493*H493,2)</f>
        <v>0</v>
      </c>
      <c r="K493" s="241" t="s">
        <v>410</v>
      </c>
      <c r="L493" s="246"/>
      <c r="M493" s="247" t="s">
        <v>19</v>
      </c>
      <c r="N493" s="248" t="s">
        <v>46</v>
      </c>
      <c r="O493" s="85"/>
      <c r="P493" s="207">
        <f>O493*H493</f>
        <v>0</v>
      </c>
      <c r="Q493" s="207">
        <v>0.002</v>
      </c>
      <c r="R493" s="207">
        <f>Q493*H493</f>
        <v>0.008</v>
      </c>
      <c r="S493" s="207">
        <v>0</v>
      </c>
      <c r="T493" s="20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09" t="s">
        <v>328</v>
      </c>
      <c r="AT493" s="209" t="s">
        <v>171</v>
      </c>
      <c r="AU493" s="209" t="s">
        <v>82</v>
      </c>
      <c r="AY493" s="18" t="s">
        <v>130</v>
      </c>
      <c r="BE493" s="210">
        <f>IF(N493="základní",J493,0)</f>
        <v>0</v>
      </c>
      <c r="BF493" s="210">
        <f>IF(N493="snížená",J493,0)</f>
        <v>0</v>
      </c>
      <c r="BG493" s="210">
        <f>IF(N493="zákl. přenesená",J493,0)</f>
        <v>0</v>
      </c>
      <c r="BH493" s="210">
        <f>IF(N493="sníž. přenesená",J493,0)</f>
        <v>0</v>
      </c>
      <c r="BI493" s="210">
        <f>IF(N493="nulová",J493,0)</f>
        <v>0</v>
      </c>
      <c r="BJ493" s="18" t="s">
        <v>80</v>
      </c>
      <c r="BK493" s="210">
        <f>ROUND(I493*H493,2)</f>
        <v>0</v>
      </c>
      <c r="BL493" s="18" t="s">
        <v>223</v>
      </c>
      <c r="BM493" s="209" t="s">
        <v>1015</v>
      </c>
    </row>
    <row r="494" spans="1:65" s="2" customFormat="1" ht="16.5" customHeight="1">
      <c r="A494" s="39"/>
      <c r="B494" s="40"/>
      <c r="C494" s="239" t="s">
        <v>1016</v>
      </c>
      <c r="D494" s="239" t="s">
        <v>171</v>
      </c>
      <c r="E494" s="240" t="s">
        <v>1017</v>
      </c>
      <c r="F494" s="241" t="s">
        <v>1018</v>
      </c>
      <c r="G494" s="242" t="s">
        <v>349</v>
      </c>
      <c r="H494" s="243">
        <v>2</v>
      </c>
      <c r="I494" s="244"/>
      <c r="J494" s="245">
        <f>ROUND(I494*H494,2)</f>
        <v>0</v>
      </c>
      <c r="K494" s="241" t="s">
        <v>410</v>
      </c>
      <c r="L494" s="246"/>
      <c r="M494" s="247" t="s">
        <v>19</v>
      </c>
      <c r="N494" s="248" t="s">
        <v>46</v>
      </c>
      <c r="O494" s="85"/>
      <c r="P494" s="207">
        <f>O494*H494</f>
        <v>0</v>
      </c>
      <c r="Q494" s="207">
        <v>0.002</v>
      </c>
      <c r="R494" s="207">
        <f>Q494*H494</f>
        <v>0.004</v>
      </c>
      <c r="S494" s="207">
        <v>0</v>
      </c>
      <c r="T494" s="208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09" t="s">
        <v>328</v>
      </c>
      <c r="AT494" s="209" t="s">
        <v>171</v>
      </c>
      <c r="AU494" s="209" t="s">
        <v>82</v>
      </c>
      <c r="AY494" s="18" t="s">
        <v>130</v>
      </c>
      <c r="BE494" s="210">
        <f>IF(N494="základní",J494,0)</f>
        <v>0</v>
      </c>
      <c r="BF494" s="210">
        <f>IF(N494="snížená",J494,0)</f>
        <v>0</v>
      </c>
      <c r="BG494" s="210">
        <f>IF(N494="zákl. přenesená",J494,0)</f>
        <v>0</v>
      </c>
      <c r="BH494" s="210">
        <f>IF(N494="sníž. přenesená",J494,0)</f>
        <v>0</v>
      </c>
      <c r="BI494" s="210">
        <f>IF(N494="nulová",J494,0)</f>
        <v>0</v>
      </c>
      <c r="BJ494" s="18" t="s">
        <v>80</v>
      </c>
      <c r="BK494" s="210">
        <f>ROUND(I494*H494,2)</f>
        <v>0</v>
      </c>
      <c r="BL494" s="18" t="s">
        <v>223</v>
      </c>
      <c r="BM494" s="209" t="s">
        <v>1019</v>
      </c>
    </row>
    <row r="495" spans="1:65" s="2" customFormat="1" ht="16.5" customHeight="1">
      <c r="A495" s="39"/>
      <c r="B495" s="40"/>
      <c r="C495" s="198" t="s">
        <v>1020</v>
      </c>
      <c r="D495" s="198" t="s">
        <v>132</v>
      </c>
      <c r="E495" s="199" t="s">
        <v>1021</v>
      </c>
      <c r="F495" s="200" t="s">
        <v>1022</v>
      </c>
      <c r="G495" s="201" t="s">
        <v>1023</v>
      </c>
      <c r="H495" s="202">
        <v>8</v>
      </c>
      <c r="I495" s="203"/>
      <c r="J495" s="204">
        <f>ROUND(I495*H495,2)</f>
        <v>0</v>
      </c>
      <c r="K495" s="200" t="s">
        <v>136</v>
      </c>
      <c r="L495" s="45"/>
      <c r="M495" s="205" t="s">
        <v>19</v>
      </c>
      <c r="N495" s="206" t="s">
        <v>46</v>
      </c>
      <c r="O495" s="85"/>
      <c r="P495" s="207">
        <f>O495*H495</f>
        <v>0</v>
      </c>
      <c r="Q495" s="207">
        <v>0</v>
      </c>
      <c r="R495" s="207">
        <f>Q495*H495</f>
        <v>0</v>
      </c>
      <c r="S495" s="207">
        <v>0</v>
      </c>
      <c r="T495" s="208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09" t="s">
        <v>223</v>
      </c>
      <c r="AT495" s="209" t="s">
        <v>132</v>
      </c>
      <c r="AU495" s="209" t="s">
        <v>82</v>
      </c>
      <c r="AY495" s="18" t="s">
        <v>130</v>
      </c>
      <c r="BE495" s="210">
        <f>IF(N495="základní",J495,0)</f>
        <v>0</v>
      </c>
      <c r="BF495" s="210">
        <f>IF(N495="snížená",J495,0)</f>
        <v>0</v>
      </c>
      <c r="BG495" s="210">
        <f>IF(N495="zákl. přenesená",J495,0)</f>
        <v>0</v>
      </c>
      <c r="BH495" s="210">
        <f>IF(N495="sníž. přenesená",J495,0)</f>
        <v>0</v>
      </c>
      <c r="BI495" s="210">
        <f>IF(N495="nulová",J495,0)</f>
        <v>0</v>
      </c>
      <c r="BJ495" s="18" t="s">
        <v>80</v>
      </c>
      <c r="BK495" s="210">
        <f>ROUND(I495*H495,2)</f>
        <v>0</v>
      </c>
      <c r="BL495" s="18" t="s">
        <v>223</v>
      </c>
      <c r="BM495" s="209" t="s">
        <v>1024</v>
      </c>
    </row>
    <row r="496" spans="1:47" s="2" customFormat="1" ht="12">
      <c r="A496" s="39"/>
      <c r="B496" s="40"/>
      <c r="C496" s="41"/>
      <c r="D496" s="211" t="s">
        <v>139</v>
      </c>
      <c r="E496" s="41"/>
      <c r="F496" s="212" t="s">
        <v>1025</v>
      </c>
      <c r="G496" s="41"/>
      <c r="H496" s="41"/>
      <c r="I496" s="213"/>
      <c r="J496" s="41"/>
      <c r="K496" s="41"/>
      <c r="L496" s="45"/>
      <c r="M496" s="214"/>
      <c r="N496" s="215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139</v>
      </c>
      <c r="AU496" s="18" t="s">
        <v>82</v>
      </c>
    </row>
    <row r="497" spans="1:51" s="13" customFormat="1" ht="12">
      <c r="A497" s="13"/>
      <c r="B497" s="216"/>
      <c r="C497" s="217"/>
      <c r="D497" s="218" t="s">
        <v>141</v>
      </c>
      <c r="E497" s="219" t="s">
        <v>19</v>
      </c>
      <c r="F497" s="220" t="s">
        <v>1026</v>
      </c>
      <c r="G497" s="217"/>
      <c r="H497" s="221">
        <v>8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7" t="s">
        <v>141</v>
      </c>
      <c r="AU497" s="227" t="s">
        <v>82</v>
      </c>
      <c r="AV497" s="13" t="s">
        <v>82</v>
      </c>
      <c r="AW497" s="13" t="s">
        <v>36</v>
      </c>
      <c r="AX497" s="13" t="s">
        <v>80</v>
      </c>
      <c r="AY497" s="227" t="s">
        <v>130</v>
      </c>
    </row>
    <row r="498" spans="1:65" s="2" customFormat="1" ht="16.5" customHeight="1">
      <c r="A498" s="39"/>
      <c r="B498" s="40"/>
      <c r="C498" s="239" t="s">
        <v>1027</v>
      </c>
      <c r="D498" s="239" t="s">
        <v>171</v>
      </c>
      <c r="E498" s="240" t="s">
        <v>1028</v>
      </c>
      <c r="F498" s="241" t="s">
        <v>1029</v>
      </c>
      <c r="G498" s="242" t="s">
        <v>1030</v>
      </c>
      <c r="H498" s="243">
        <v>10</v>
      </c>
      <c r="I498" s="244"/>
      <c r="J498" s="245">
        <f>ROUND(I498*H498,2)</f>
        <v>0</v>
      </c>
      <c r="K498" s="241" t="s">
        <v>136</v>
      </c>
      <c r="L498" s="246"/>
      <c r="M498" s="247" t="s">
        <v>19</v>
      </c>
      <c r="N498" s="248" t="s">
        <v>46</v>
      </c>
      <c r="O498" s="85"/>
      <c r="P498" s="207">
        <f>O498*H498</f>
        <v>0</v>
      </c>
      <c r="Q498" s="207">
        <v>0.001</v>
      </c>
      <c r="R498" s="207">
        <f>Q498*H498</f>
        <v>0.01</v>
      </c>
      <c r="S498" s="207">
        <v>0</v>
      </c>
      <c r="T498" s="20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09" t="s">
        <v>328</v>
      </c>
      <c r="AT498" s="209" t="s">
        <v>171</v>
      </c>
      <c r="AU498" s="209" t="s">
        <v>82</v>
      </c>
      <c r="AY498" s="18" t="s">
        <v>130</v>
      </c>
      <c r="BE498" s="210">
        <f>IF(N498="základní",J498,0)</f>
        <v>0</v>
      </c>
      <c r="BF498" s="210">
        <f>IF(N498="snížená",J498,0)</f>
        <v>0</v>
      </c>
      <c r="BG498" s="210">
        <f>IF(N498="zákl. přenesená",J498,0)</f>
        <v>0</v>
      </c>
      <c r="BH498" s="210">
        <f>IF(N498="sníž. přenesená",J498,0)</f>
        <v>0</v>
      </c>
      <c r="BI498" s="210">
        <f>IF(N498="nulová",J498,0)</f>
        <v>0</v>
      </c>
      <c r="BJ498" s="18" t="s">
        <v>80</v>
      </c>
      <c r="BK498" s="210">
        <f>ROUND(I498*H498,2)</f>
        <v>0</v>
      </c>
      <c r="BL498" s="18" t="s">
        <v>223</v>
      </c>
      <c r="BM498" s="209" t="s">
        <v>1031</v>
      </c>
    </row>
    <row r="499" spans="1:65" s="2" customFormat="1" ht="16.5" customHeight="1">
      <c r="A499" s="39"/>
      <c r="B499" s="40"/>
      <c r="C499" s="239" t="s">
        <v>1032</v>
      </c>
      <c r="D499" s="239" t="s">
        <v>171</v>
      </c>
      <c r="E499" s="240" t="s">
        <v>1033</v>
      </c>
      <c r="F499" s="241" t="s">
        <v>1034</v>
      </c>
      <c r="G499" s="242" t="s">
        <v>1030</v>
      </c>
      <c r="H499" s="243">
        <v>1</v>
      </c>
      <c r="I499" s="244"/>
      <c r="J499" s="245">
        <f>ROUND(I499*H499,2)</f>
        <v>0</v>
      </c>
      <c r="K499" s="241" t="s">
        <v>136</v>
      </c>
      <c r="L499" s="246"/>
      <c r="M499" s="247" t="s">
        <v>19</v>
      </c>
      <c r="N499" s="248" t="s">
        <v>46</v>
      </c>
      <c r="O499" s="85"/>
      <c r="P499" s="207">
        <f>O499*H499</f>
        <v>0</v>
      </c>
      <c r="Q499" s="207">
        <v>0.001</v>
      </c>
      <c r="R499" s="207">
        <f>Q499*H499</f>
        <v>0.001</v>
      </c>
      <c r="S499" s="207">
        <v>0</v>
      </c>
      <c r="T499" s="208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09" t="s">
        <v>328</v>
      </c>
      <c r="AT499" s="209" t="s">
        <v>171</v>
      </c>
      <c r="AU499" s="209" t="s">
        <v>82</v>
      </c>
      <c r="AY499" s="18" t="s">
        <v>130</v>
      </c>
      <c r="BE499" s="210">
        <f>IF(N499="základní",J499,0)</f>
        <v>0</v>
      </c>
      <c r="BF499" s="210">
        <f>IF(N499="snížená",J499,0)</f>
        <v>0</v>
      </c>
      <c r="BG499" s="210">
        <f>IF(N499="zákl. přenesená",J499,0)</f>
        <v>0</v>
      </c>
      <c r="BH499" s="210">
        <f>IF(N499="sníž. přenesená",J499,0)</f>
        <v>0</v>
      </c>
      <c r="BI499" s="210">
        <f>IF(N499="nulová",J499,0)</f>
        <v>0</v>
      </c>
      <c r="BJ499" s="18" t="s">
        <v>80</v>
      </c>
      <c r="BK499" s="210">
        <f>ROUND(I499*H499,2)</f>
        <v>0</v>
      </c>
      <c r="BL499" s="18" t="s">
        <v>223</v>
      </c>
      <c r="BM499" s="209" t="s">
        <v>1035</v>
      </c>
    </row>
    <row r="500" spans="1:65" s="2" customFormat="1" ht="24.15" customHeight="1">
      <c r="A500" s="39"/>
      <c r="B500" s="40"/>
      <c r="C500" s="198" t="s">
        <v>1036</v>
      </c>
      <c r="D500" s="198" t="s">
        <v>132</v>
      </c>
      <c r="E500" s="199" t="s">
        <v>1037</v>
      </c>
      <c r="F500" s="200" t="s">
        <v>1038</v>
      </c>
      <c r="G500" s="201" t="s">
        <v>349</v>
      </c>
      <c r="H500" s="202">
        <v>1</v>
      </c>
      <c r="I500" s="203"/>
      <c r="J500" s="204">
        <f>ROUND(I500*H500,2)</f>
        <v>0</v>
      </c>
      <c r="K500" s="200" t="s">
        <v>136</v>
      </c>
      <c r="L500" s="45"/>
      <c r="M500" s="205" t="s">
        <v>19</v>
      </c>
      <c r="N500" s="206" t="s">
        <v>46</v>
      </c>
      <c r="O500" s="85"/>
      <c r="P500" s="207">
        <f>O500*H500</f>
        <v>0</v>
      </c>
      <c r="Q500" s="207">
        <v>0</v>
      </c>
      <c r="R500" s="207">
        <f>Q500*H500</f>
        <v>0</v>
      </c>
      <c r="S500" s="207">
        <v>0</v>
      </c>
      <c r="T500" s="208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09" t="s">
        <v>223</v>
      </c>
      <c r="AT500" s="209" t="s">
        <v>132</v>
      </c>
      <c r="AU500" s="209" t="s">
        <v>82</v>
      </c>
      <c r="AY500" s="18" t="s">
        <v>130</v>
      </c>
      <c r="BE500" s="210">
        <f>IF(N500="základní",J500,0)</f>
        <v>0</v>
      </c>
      <c r="BF500" s="210">
        <f>IF(N500="snížená",J500,0)</f>
        <v>0</v>
      </c>
      <c r="BG500" s="210">
        <f>IF(N500="zákl. přenesená",J500,0)</f>
        <v>0</v>
      </c>
      <c r="BH500" s="210">
        <f>IF(N500="sníž. přenesená",J500,0)</f>
        <v>0</v>
      </c>
      <c r="BI500" s="210">
        <f>IF(N500="nulová",J500,0)</f>
        <v>0</v>
      </c>
      <c r="BJ500" s="18" t="s">
        <v>80</v>
      </c>
      <c r="BK500" s="210">
        <f>ROUND(I500*H500,2)</f>
        <v>0</v>
      </c>
      <c r="BL500" s="18" t="s">
        <v>223</v>
      </c>
      <c r="BM500" s="209" t="s">
        <v>1039</v>
      </c>
    </row>
    <row r="501" spans="1:47" s="2" customFormat="1" ht="12">
      <c r="A501" s="39"/>
      <c r="B501" s="40"/>
      <c r="C501" s="41"/>
      <c r="D501" s="211" t="s">
        <v>139</v>
      </c>
      <c r="E501" s="41"/>
      <c r="F501" s="212" t="s">
        <v>1040</v>
      </c>
      <c r="G501" s="41"/>
      <c r="H501" s="41"/>
      <c r="I501" s="213"/>
      <c r="J501" s="41"/>
      <c r="K501" s="41"/>
      <c r="L501" s="45"/>
      <c r="M501" s="214"/>
      <c r="N501" s="215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139</v>
      </c>
      <c r="AU501" s="18" t="s">
        <v>82</v>
      </c>
    </row>
    <row r="502" spans="1:65" s="2" customFormat="1" ht="24.15" customHeight="1">
      <c r="A502" s="39"/>
      <c r="B502" s="40"/>
      <c r="C502" s="198" t="s">
        <v>1041</v>
      </c>
      <c r="D502" s="198" t="s">
        <v>132</v>
      </c>
      <c r="E502" s="199" t="s">
        <v>1042</v>
      </c>
      <c r="F502" s="200" t="s">
        <v>1043</v>
      </c>
      <c r="G502" s="201" t="s">
        <v>174</v>
      </c>
      <c r="H502" s="202">
        <v>0.067</v>
      </c>
      <c r="I502" s="203"/>
      <c r="J502" s="204">
        <f>ROUND(I502*H502,2)</f>
        <v>0</v>
      </c>
      <c r="K502" s="200" t="s">
        <v>136</v>
      </c>
      <c r="L502" s="45"/>
      <c r="M502" s="205" t="s">
        <v>19</v>
      </c>
      <c r="N502" s="206" t="s">
        <v>46</v>
      </c>
      <c r="O502" s="85"/>
      <c r="P502" s="207">
        <f>O502*H502</f>
        <v>0</v>
      </c>
      <c r="Q502" s="207">
        <v>0</v>
      </c>
      <c r="R502" s="207">
        <f>Q502*H502</f>
        <v>0</v>
      </c>
      <c r="S502" s="207">
        <v>0</v>
      </c>
      <c r="T502" s="208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09" t="s">
        <v>223</v>
      </c>
      <c r="AT502" s="209" t="s">
        <v>132</v>
      </c>
      <c r="AU502" s="209" t="s">
        <v>82</v>
      </c>
      <c r="AY502" s="18" t="s">
        <v>130</v>
      </c>
      <c r="BE502" s="210">
        <f>IF(N502="základní",J502,0)</f>
        <v>0</v>
      </c>
      <c r="BF502" s="210">
        <f>IF(N502="snížená",J502,0)</f>
        <v>0</v>
      </c>
      <c r="BG502" s="210">
        <f>IF(N502="zákl. přenesená",J502,0)</f>
        <v>0</v>
      </c>
      <c r="BH502" s="210">
        <f>IF(N502="sníž. přenesená",J502,0)</f>
        <v>0</v>
      </c>
      <c r="BI502" s="210">
        <f>IF(N502="nulová",J502,0)</f>
        <v>0</v>
      </c>
      <c r="BJ502" s="18" t="s">
        <v>80</v>
      </c>
      <c r="BK502" s="210">
        <f>ROUND(I502*H502,2)</f>
        <v>0</v>
      </c>
      <c r="BL502" s="18" t="s">
        <v>223</v>
      </c>
      <c r="BM502" s="209" t="s">
        <v>1044</v>
      </c>
    </row>
    <row r="503" spans="1:47" s="2" customFormat="1" ht="12">
      <c r="A503" s="39"/>
      <c r="B503" s="40"/>
      <c r="C503" s="41"/>
      <c r="D503" s="211" t="s">
        <v>139</v>
      </c>
      <c r="E503" s="41"/>
      <c r="F503" s="212" t="s">
        <v>1045</v>
      </c>
      <c r="G503" s="41"/>
      <c r="H503" s="41"/>
      <c r="I503" s="213"/>
      <c r="J503" s="41"/>
      <c r="K503" s="41"/>
      <c r="L503" s="45"/>
      <c r="M503" s="214"/>
      <c r="N503" s="215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139</v>
      </c>
      <c r="AU503" s="18" t="s">
        <v>82</v>
      </c>
    </row>
    <row r="504" spans="1:65" s="2" customFormat="1" ht="24.15" customHeight="1">
      <c r="A504" s="39"/>
      <c r="B504" s="40"/>
      <c r="C504" s="198" t="s">
        <v>1046</v>
      </c>
      <c r="D504" s="198" t="s">
        <v>132</v>
      </c>
      <c r="E504" s="199" t="s">
        <v>1047</v>
      </c>
      <c r="F504" s="200" t="s">
        <v>1048</v>
      </c>
      <c r="G504" s="201" t="s">
        <v>174</v>
      </c>
      <c r="H504" s="202">
        <v>0.067</v>
      </c>
      <c r="I504" s="203"/>
      <c r="J504" s="204">
        <f>ROUND(I504*H504,2)</f>
        <v>0</v>
      </c>
      <c r="K504" s="200" t="s">
        <v>136</v>
      </c>
      <c r="L504" s="45"/>
      <c r="M504" s="205" t="s">
        <v>19</v>
      </c>
      <c r="N504" s="206" t="s">
        <v>46</v>
      </c>
      <c r="O504" s="85"/>
      <c r="P504" s="207">
        <f>O504*H504</f>
        <v>0</v>
      </c>
      <c r="Q504" s="207">
        <v>0</v>
      </c>
      <c r="R504" s="207">
        <f>Q504*H504</f>
        <v>0</v>
      </c>
      <c r="S504" s="207">
        <v>0</v>
      </c>
      <c r="T504" s="208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09" t="s">
        <v>223</v>
      </c>
      <c r="AT504" s="209" t="s">
        <v>132</v>
      </c>
      <c r="AU504" s="209" t="s">
        <v>82</v>
      </c>
      <c r="AY504" s="18" t="s">
        <v>130</v>
      </c>
      <c r="BE504" s="210">
        <f>IF(N504="základní",J504,0)</f>
        <v>0</v>
      </c>
      <c r="BF504" s="210">
        <f>IF(N504="snížená",J504,0)</f>
        <v>0</v>
      </c>
      <c r="BG504" s="210">
        <f>IF(N504="zákl. přenesená",J504,0)</f>
        <v>0</v>
      </c>
      <c r="BH504" s="210">
        <f>IF(N504="sníž. přenesená",J504,0)</f>
        <v>0</v>
      </c>
      <c r="BI504" s="210">
        <f>IF(N504="nulová",J504,0)</f>
        <v>0</v>
      </c>
      <c r="BJ504" s="18" t="s">
        <v>80</v>
      </c>
      <c r="BK504" s="210">
        <f>ROUND(I504*H504,2)</f>
        <v>0</v>
      </c>
      <c r="BL504" s="18" t="s">
        <v>223</v>
      </c>
      <c r="BM504" s="209" t="s">
        <v>1049</v>
      </c>
    </row>
    <row r="505" spans="1:47" s="2" customFormat="1" ht="12">
      <c r="A505" s="39"/>
      <c r="B505" s="40"/>
      <c r="C505" s="41"/>
      <c r="D505" s="211" t="s">
        <v>139</v>
      </c>
      <c r="E505" s="41"/>
      <c r="F505" s="212" t="s">
        <v>1050</v>
      </c>
      <c r="G505" s="41"/>
      <c r="H505" s="41"/>
      <c r="I505" s="213"/>
      <c r="J505" s="41"/>
      <c r="K505" s="41"/>
      <c r="L505" s="45"/>
      <c r="M505" s="214"/>
      <c r="N505" s="215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139</v>
      </c>
      <c r="AU505" s="18" t="s">
        <v>82</v>
      </c>
    </row>
    <row r="506" spans="1:63" s="12" customFormat="1" ht="22.8" customHeight="1">
      <c r="A506" s="12"/>
      <c r="B506" s="182"/>
      <c r="C506" s="183"/>
      <c r="D506" s="184" t="s">
        <v>74</v>
      </c>
      <c r="E506" s="196" t="s">
        <v>1051</v>
      </c>
      <c r="F506" s="196" t="s">
        <v>1052</v>
      </c>
      <c r="G506" s="183"/>
      <c r="H506" s="183"/>
      <c r="I506" s="186"/>
      <c r="J506" s="197">
        <f>BK506</f>
        <v>0</v>
      </c>
      <c r="K506" s="183"/>
      <c r="L506" s="188"/>
      <c r="M506" s="189"/>
      <c r="N506" s="190"/>
      <c r="O506" s="190"/>
      <c r="P506" s="191">
        <f>SUM(P507:P521)</f>
        <v>0</v>
      </c>
      <c r="Q506" s="190"/>
      <c r="R506" s="191">
        <f>SUM(R507:R521)</f>
        <v>0.00466</v>
      </c>
      <c r="S506" s="190"/>
      <c r="T506" s="192">
        <f>SUM(T507:T521)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193" t="s">
        <v>82</v>
      </c>
      <c r="AT506" s="194" t="s">
        <v>74</v>
      </c>
      <c r="AU506" s="194" t="s">
        <v>80</v>
      </c>
      <c r="AY506" s="193" t="s">
        <v>130</v>
      </c>
      <c r="BK506" s="195">
        <f>SUM(BK507:BK521)</f>
        <v>0</v>
      </c>
    </row>
    <row r="507" spans="1:65" s="2" customFormat="1" ht="24.15" customHeight="1">
      <c r="A507" s="39"/>
      <c r="B507" s="40"/>
      <c r="C507" s="198" t="s">
        <v>1053</v>
      </c>
      <c r="D507" s="198" t="s">
        <v>132</v>
      </c>
      <c r="E507" s="199" t="s">
        <v>1054</v>
      </c>
      <c r="F507" s="200" t="s">
        <v>1055</v>
      </c>
      <c r="G507" s="201" t="s">
        <v>349</v>
      </c>
      <c r="H507" s="202">
        <v>2</v>
      </c>
      <c r="I507" s="203"/>
      <c r="J507" s="204">
        <f>ROUND(I507*H507,2)</f>
        <v>0</v>
      </c>
      <c r="K507" s="200" t="s">
        <v>136</v>
      </c>
      <c r="L507" s="45"/>
      <c r="M507" s="205" t="s">
        <v>19</v>
      </c>
      <c r="N507" s="206" t="s">
        <v>46</v>
      </c>
      <c r="O507" s="85"/>
      <c r="P507" s="207">
        <f>O507*H507</f>
        <v>0</v>
      </c>
      <c r="Q507" s="207">
        <v>0</v>
      </c>
      <c r="R507" s="207">
        <f>Q507*H507</f>
        <v>0</v>
      </c>
      <c r="S507" s="207">
        <v>0</v>
      </c>
      <c r="T507" s="208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09" t="s">
        <v>223</v>
      </c>
      <c r="AT507" s="209" t="s">
        <v>132</v>
      </c>
      <c r="AU507" s="209" t="s">
        <v>82</v>
      </c>
      <c r="AY507" s="18" t="s">
        <v>130</v>
      </c>
      <c r="BE507" s="210">
        <f>IF(N507="základní",J507,0)</f>
        <v>0</v>
      </c>
      <c r="BF507" s="210">
        <f>IF(N507="snížená",J507,0)</f>
        <v>0</v>
      </c>
      <c r="BG507" s="210">
        <f>IF(N507="zákl. přenesená",J507,0)</f>
        <v>0</v>
      </c>
      <c r="BH507" s="210">
        <f>IF(N507="sníž. přenesená",J507,0)</f>
        <v>0</v>
      </c>
      <c r="BI507" s="210">
        <f>IF(N507="nulová",J507,0)</f>
        <v>0</v>
      </c>
      <c r="BJ507" s="18" t="s">
        <v>80</v>
      </c>
      <c r="BK507" s="210">
        <f>ROUND(I507*H507,2)</f>
        <v>0</v>
      </c>
      <c r="BL507" s="18" t="s">
        <v>223</v>
      </c>
      <c r="BM507" s="209" t="s">
        <v>1056</v>
      </c>
    </row>
    <row r="508" spans="1:47" s="2" customFormat="1" ht="12">
      <c r="A508" s="39"/>
      <c r="B508" s="40"/>
      <c r="C508" s="41"/>
      <c r="D508" s="211" t="s">
        <v>139</v>
      </c>
      <c r="E508" s="41"/>
      <c r="F508" s="212" t="s">
        <v>1057</v>
      </c>
      <c r="G508" s="41"/>
      <c r="H508" s="41"/>
      <c r="I508" s="213"/>
      <c r="J508" s="41"/>
      <c r="K508" s="41"/>
      <c r="L508" s="45"/>
      <c r="M508" s="214"/>
      <c r="N508" s="215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139</v>
      </c>
      <c r="AU508" s="18" t="s">
        <v>82</v>
      </c>
    </row>
    <row r="509" spans="1:65" s="2" customFormat="1" ht="16.5" customHeight="1">
      <c r="A509" s="39"/>
      <c r="B509" s="40"/>
      <c r="C509" s="239" t="s">
        <v>1058</v>
      </c>
      <c r="D509" s="239" t="s">
        <v>171</v>
      </c>
      <c r="E509" s="240" t="s">
        <v>1059</v>
      </c>
      <c r="F509" s="241" t="s">
        <v>1060</v>
      </c>
      <c r="G509" s="242" t="s">
        <v>349</v>
      </c>
      <c r="H509" s="243">
        <v>1</v>
      </c>
      <c r="I509" s="244"/>
      <c r="J509" s="245">
        <f>ROUND(I509*H509,2)</f>
        <v>0</v>
      </c>
      <c r="K509" s="241" t="s">
        <v>410</v>
      </c>
      <c r="L509" s="246"/>
      <c r="M509" s="247" t="s">
        <v>19</v>
      </c>
      <c r="N509" s="248" t="s">
        <v>46</v>
      </c>
      <c r="O509" s="85"/>
      <c r="P509" s="207">
        <f>O509*H509</f>
        <v>0</v>
      </c>
      <c r="Q509" s="207">
        <v>0.00048</v>
      </c>
      <c r="R509" s="207">
        <f>Q509*H509</f>
        <v>0.00048</v>
      </c>
      <c r="S509" s="207">
        <v>0</v>
      </c>
      <c r="T509" s="208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09" t="s">
        <v>328</v>
      </c>
      <c r="AT509" s="209" t="s">
        <v>171</v>
      </c>
      <c r="AU509" s="209" t="s">
        <v>82</v>
      </c>
      <c r="AY509" s="18" t="s">
        <v>130</v>
      </c>
      <c r="BE509" s="210">
        <f>IF(N509="základní",J509,0)</f>
        <v>0</v>
      </c>
      <c r="BF509" s="210">
        <f>IF(N509="snížená",J509,0)</f>
        <v>0</v>
      </c>
      <c r="BG509" s="210">
        <f>IF(N509="zákl. přenesená",J509,0)</f>
        <v>0</v>
      </c>
      <c r="BH509" s="210">
        <f>IF(N509="sníž. přenesená",J509,0)</f>
        <v>0</v>
      </c>
      <c r="BI509" s="210">
        <f>IF(N509="nulová",J509,0)</f>
        <v>0</v>
      </c>
      <c r="BJ509" s="18" t="s">
        <v>80</v>
      </c>
      <c r="BK509" s="210">
        <f>ROUND(I509*H509,2)</f>
        <v>0</v>
      </c>
      <c r="BL509" s="18" t="s">
        <v>223</v>
      </c>
      <c r="BM509" s="209" t="s">
        <v>1061</v>
      </c>
    </row>
    <row r="510" spans="1:65" s="2" customFormat="1" ht="16.5" customHeight="1">
      <c r="A510" s="39"/>
      <c r="B510" s="40"/>
      <c r="C510" s="239" t="s">
        <v>1062</v>
      </c>
      <c r="D510" s="239" t="s">
        <v>171</v>
      </c>
      <c r="E510" s="240" t="s">
        <v>1063</v>
      </c>
      <c r="F510" s="241" t="s">
        <v>1064</v>
      </c>
      <c r="G510" s="242" t="s">
        <v>349</v>
      </c>
      <c r="H510" s="243">
        <v>1</v>
      </c>
      <c r="I510" s="244"/>
      <c r="J510" s="245">
        <f>ROUND(I510*H510,2)</f>
        <v>0</v>
      </c>
      <c r="K510" s="241" t="s">
        <v>410</v>
      </c>
      <c r="L510" s="246"/>
      <c r="M510" s="247" t="s">
        <v>19</v>
      </c>
      <c r="N510" s="248" t="s">
        <v>46</v>
      </c>
      <c r="O510" s="85"/>
      <c r="P510" s="207">
        <f>O510*H510</f>
        <v>0</v>
      </c>
      <c r="Q510" s="207">
        <v>0.0009</v>
      </c>
      <c r="R510" s="207">
        <f>Q510*H510</f>
        <v>0.0009</v>
      </c>
      <c r="S510" s="207">
        <v>0</v>
      </c>
      <c r="T510" s="208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09" t="s">
        <v>328</v>
      </c>
      <c r="AT510" s="209" t="s">
        <v>171</v>
      </c>
      <c r="AU510" s="209" t="s">
        <v>82</v>
      </c>
      <c r="AY510" s="18" t="s">
        <v>130</v>
      </c>
      <c r="BE510" s="210">
        <f>IF(N510="základní",J510,0)</f>
        <v>0</v>
      </c>
      <c r="BF510" s="210">
        <f>IF(N510="snížená",J510,0)</f>
        <v>0</v>
      </c>
      <c r="BG510" s="210">
        <f>IF(N510="zákl. přenesená",J510,0)</f>
        <v>0</v>
      </c>
      <c r="BH510" s="210">
        <f>IF(N510="sníž. přenesená",J510,0)</f>
        <v>0</v>
      </c>
      <c r="BI510" s="210">
        <f>IF(N510="nulová",J510,0)</f>
        <v>0</v>
      </c>
      <c r="BJ510" s="18" t="s">
        <v>80</v>
      </c>
      <c r="BK510" s="210">
        <f>ROUND(I510*H510,2)</f>
        <v>0</v>
      </c>
      <c r="BL510" s="18" t="s">
        <v>223</v>
      </c>
      <c r="BM510" s="209" t="s">
        <v>1065</v>
      </c>
    </row>
    <row r="511" spans="1:65" s="2" customFormat="1" ht="21.75" customHeight="1">
      <c r="A511" s="39"/>
      <c r="B511" s="40"/>
      <c r="C511" s="198" t="s">
        <v>1066</v>
      </c>
      <c r="D511" s="198" t="s">
        <v>132</v>
      </c>
      <c r="E511" s="199" t="s">
        <v>1067</v>
      </c>
      <c r="F511" s="200" t="s">
        <v>1068</v>
      </c>
      <c r="G511" s="201" t="s">
        <v>349</v>
      </c>
      <c r="H511" s="202">
        <v>2</v>
      </c>
      <c r="I511" s="203"/>
      <c r="J511" s="204">
        <f>ROUND(I511*H511,2)</f>
        <v>0</v>
      </c>
      <c r="K511" s="200" t="s">
        <v>136</v>
      </c>
      <c r="L511" s="45"/>
      <c r="M511" s="205" t="s">
        <v>19</v>
      </c>
      <c r="N511" s="206" t="s">
        <v>46</v>
      </c>
      <c r="O511" s="85"/>
      <c r="P511" s="207">
        <f>O511*H511</f>
        <v>0</v>
      </c>
      <c r="Q511" s="207">
        <v>0</v>
      </c>
      <c r="R511" s="207">
        <f>Q511*H511</f>
        <v>0</v>
      </c>
      <c r="S511" s="207">
        <v>0</v>
      </c>
      <c r="T511" s="208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09" t="s">
        <v>223</v>
      </c>
      <c r="AT511" s="209" t="s">
        <v>132</v>
      </c>
      <c r="AU511" s="209" t="s">
        <v>82</v>
      </c>
      <c r="AY511" s="18" t="s">
        <v>130</v>
      </c>
      <c r="BE511" s="210">
        <f>IF(N511="základní",J511,0)</f>
        <v>0</v>
      </c>
      <c r="BF511" s="210">
        <f>IF(N511="snížená",J511,0)</f>
        <v>0</v>
      </c>
      <c r="BG511" s="210">
        <f>IF(N511="zákl. přenesená",J511,0)</f>
        <v>0</v>
      </c>
      <c r="BH511" s="210">
        <f>IF(N511="sníž. přenesená",J511,0)</f>
        <v>0</v>
      </c>
      <c r="BI511" s="210">
        <f>IF(N511="nulová",J511,0)</f>
        <v>0</v>
      </c>
      <c r="BJ511" s="18" t="s">
        <v>80</v>
      </c>
      <c r="BK511" s="210">
        <f>ROUND(I511*H511,2)</f>
        <v>0</v>
      </c>
      <c r="BL511" s="18" t="s">
        <v>223</v>
      </c>
      <c r="BM511" s="209" t="s">
        <v>1069</v>
      </c>
    </row>
    <row r="512" spans="1:47" s="2" customFormat="1" ht="12">
      <c r="A512" s="39"/>
      <c r="B512" s="40"/>
      <c r="C512" s="41"/>
      <c r="D512" s="211" t="s">
        <v>139</v>
      </c>
      <c r="E512" s="41"/>
      <c r="F512" s="212" t="s">
        <v>1070</v>
      </c>
      <c r="G512" s="41"/>
      <c r="H512" s="41"/>
      <c r="I512" s="213"/>
      <c r="J512" s="41"/>
      <c r="K512" s="41"/>
      <c r="L512" s="45"/>
      <c r="M512" s="214"/>
      <c r="N512" s="215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139</v>
      </c>
      <c r="AU512" s="18" t="s">
        <v>82</v>
      </c>
    </row>
    <row r="513" spans="1:65" s="2" customFormat="1" ht="16.5" customHeight="1">
      <c r="A513" s="39"/>
      <c r="B513" s="40"/>
      <c r="C513" s="239" t="s">
        <v>1071</v>
      </c>
      <c r="D513" s="239" t="s">
        <v>171</v>
      </c>
      <c r="E513" s="240" t="s">
        <v>1072</v>
      </c>
      <c r="F513" s="241" t="s">
        <v>1073</v>
      </c>
      <c r="G513" s="242" t="s">
        <v>349</v>
      </c>
      <c r="H513" s="243">
        <v>2</v>
      </c>
      <c r="I513" s="244"/>
      <c r="J513" s="245">
        <f>ROUND(I513*H513,2)</f>
        <v>0</v>
      </c>
      <c r="K513" s="241" t="s">
        <v>410</v>
      </c>
      <c r="L513" s="246"/>
      <c r="M513" s="247" t="s">
        <v>19</v>
      </c>
      <c r="N513" s="248" t="s">
        <v>46</v>
      </c>
      <c r="O513" s="85"/>
      <c r="P513" s="207">
        <f>O513*H513</f>
        <v>0</v>
      </c>
      <c r="Q513" s="207">
        <v>0.0008</v>
      </c>
      <c r="R513" s="207">
        <f>Q513*H513</f>
        <v>0.0016</v>
      </c>
      <c r="S513" s="207">
        <v>0</v>
      </c>
      <c r="T513" s="208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09" t="s">
        <v>328</v>
      </c>
      <c r="AT513" s="209" t="s">
        <v>171</v>
      </c>
      <c r="AU513" s="209" t="s">
        <v>82</v>
      </c>
      <c r="AY513" s="18" t="s">
        <v>130</v>
      </c>
      <c r="BE513" s="210">
        <f>IF(N513="základní",J513,0)</f>
        <v>0</v>
      </c>
      <c r="BF513" s="210">
        <f>IF(N513="snížená",J513,0)</f>
        <v>0</v>
      </c>
      <c r="BG513" s="210">
        <f>IF(N513="zákl. přenesená",J513,0)</f>
        <v>0</v>
      </c>
      <c r="BH513" s="210">
        <f>IF(N513="sníž. přenesená",J513,0)</f>
        <v>0</v>
      </c>
      <c r="BI513" s="210">
        <f>IF(N513="nulová",J513,0)</f>
        <v>0</v>
      </c>
      <c r="BJ513" s="18" t="s">
        <v>80</v>
      </c>
      <c r="BK513" s="210">
        <f>ROUND(I513*H513,2)</f>
        <v>0</v>
      </c>
      <c r="BL513" s="18" t="s">
        <v>223</v>
      </c>
      <c r="BM513" s="209" t="s">
        <v>1074</v>
      </c>
    </row>
    <row r="514" spans="1:65" s="2" customFormat="1" ht="16.5" customHeight="1">
      <c r="A514" s="39"/>
      <c r="B514" s="40"/>
      <c r="C514" s="198" t="s">
        <v>1075</v>
      </c>
      <c r="D514" s="198" t="s">
        <v>132</v>
      </c>
      <c r="E514" s="199" t="s">
        <v>1076</v>
      </c>
      <c r="F514" s="200" t="s">
        <v>1077</v>
      </c>
      <c r="G514" s="201" t="s">
        <v>456</v>
      </c>
      <c r="H514" s="202">
        <v>2</v>
      </c>
      <c r="I514" s="203"/>
      <c r="J514" s="204">
        <f>ROUND(I514*H514,2)</f>
        <v>0</v>
      </c>
      <c r="K514" s="200" t="s">
        <v>136</v>
      </c>
      <c r="L514" s="45"/>
      <c r="M514" s="205" t="s">
        <v>19</v>
      </c>
      <c r="N514" s="206" t="s">
        <v>46</v>
      </c>
      <c r="O514" s="85"/>
      <c r="P514" s="207">
        <f>O514*H514</f>
        <v>0</v>
      </c>
      <c r="Q514" s="207">
        <v>0</v>
      </c>
      <c r="R514" s="207">
        <f>Q514*H514</f>
        <v>0</v>
      </c>
      <c r="S514" s="207">
        <v>0</v>
      </c>
      <c r="T514" s="208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09" t="s">
        <v>223</v>
      </c>
      <c r="AT514" s="209" t="s">
        <v>132</v>
      </c>
      <c r="AU514" s="209" t="s">
        <v>82</v>
      </c>
      <c r="AY514" s="18" t="s">
        <v>130</v>
      </c>
      <c r="BE514" s="210">
        <f>IF(N514="základní",J514,0)</f>
        <v>0</v>
      </c>
      <c r="BF514" s="210">
        <f>IF(N514="snížená",J514,0)</f>
        <v>0</v>
      </c>
      <c r="BG514" s="210">
        <f>IF(N514="zákl. přenesená",J514,0)</f>
        <v>0</v>
      </c>
      <c r="BH514" s="210">
        <f>IF(N514="sníž. přenesená",J514,0)</f>
        <v>0</v>
      </c>
      <c r="BI514" s="210">
        <f>IF(N514="nulová",J514,0)</f>
        <v>0</v>
      </c>
      <c r="BJ514" s="18" t="s">
        <v>80</v>
      </c>
      <c r="BK514" s="210">
        <f>ROUND(I514*H514,2)</f>
        <v>0</v>
      </c>
      <c r="BL514" s="18" t="s">
        <v>223</v>
      </c>
      <c r="BM514" s="209" t="s">
        <v>1078</v>
      </c>
    </row>
    <row r="515" spans="1:47" s="2" customFormat="1" ht="12">
      <c r="A515" s="39"/>
      <c r="B515" s="40"/>
      <c r="C515" s="41"/>
      <c r="D515" s="211" t="s">
        <v>139</v>
      </c>
      <c r="E515" s="41"/>
      <c r="F515" s="212" t="s">
        <v>1079</v>
      </c>
      <c r="G515" s="41"/>
      <c r="H515" s="41"/>
      <c r="I515" s="213"/>
      <c r="J515" s="41"/>
      <c r="K515" s="41"/>
      <c r="L515" s="45"/>
      <c r="M515" s="214"/>
      <c r="N515" s="215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139</v>
      </c>
      <c r="AU515" s="18" t="s">
        <v>82</v>
      </c>
    </row>
    <row r="516" spans="1:65" s="2" customFormat="1" ht="16.5" customHeight="1">
      <c r="A516" s="39"/>
      <c r="B516" s="40"/>
      <c r="C516" s="239" t="s">
        <v>1080</v>
      </c>
      <c r="D516" s="239" t="s">
        <v>171</v>
      </c>
      <c r="E516" s="240" t="s">
        <v>1081</v>
      </c>
      <c r="F516" s="241" t="s">
        <v>1082</v>
      </c>
      <c r="G516" s="242" t="s">
        <v>456</v>
      </c>
      <c r="H516" s="243">
        <v>2.4</v>
      </c>
      <c r="I516" s="244"/>
      <c r="J516" s="245">
        <f>ROUND(I516*H516,2)</f>
        <v>0</v>
      </c>
      <c r="K516" s="241" t="s">
        <v>136</v>
      </c>
      <c r="L516" s="246"/>
      <c r="M516" s="247" t="s">
        <v>19</v>
      </c>
      <c r="N516" s="248" t="s">
        <v>46</v>
      </c>
      <c r="O516" s="85"/>
      <c r="P516" s="207">
        <f>O516*H516</f>
        <v>0</v>
      </c>
      <c r="Q516" s="207">
        <v>0.0007</v>
      </c>
      <c r="R516" s="207">
        <f>Q516*H516</f>
        <v>0.0016799999999999999</v>
      </c>
      <c r="S516" s="207">
        <v>0</v>
      </c>
      <c r="T516" s="208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09" t="s">
        <v>328</v>
      </c>
      <c r="AT516" s="209" t="s">
        <v>171</v>
      </c>
      <c r="AU516" s="209" t="s">
        <v>82</v>
      </c>
      <c r="AY516" s="18" t="s">
        <v>130</v>
      </c>
      <c r="BE516" s="210">
        <f>IF(N516="základní",J516,0)</f>
        <v>0</v>
      </c>
      <c r="BF516" s="210">
        <f>IF(N516="snížená",J516,0)</f>
        <v>0</v>
      </c>
      <c r="BG516" s="210">
        <f>IF(N516="zákl. přenesená",J516,0)</f>
        <v>0</v>
      </c>
      <c r="BH516" s="210">
        <f>IF(N516="sníž. přenesená",J516,0)</f>
        <v>0</v>
      </c>
      <c r="BI516" s="210">
        <f>IF(N516="nulová",J516,0)</f>
        <v>0</v>
      </c>
      <c r="BJ516" s="18" t="s">
        <v>80</v>
      </c>
      <c r="BK516" s="210">
        <f>ROUND(I516*H516,2)</f>
        <v>0</v>
      </c>
      <c r="BL516" s="18" t="s">
        <v>223</v>
      </c>
      <c r="BM516" s="209" t="s">
        <v>1083</v>
      </c>
    </row>
    <row r="517" spans="1:51" s="13" customFormat="1" ht="12">
      <c r="A517" s="13"/>
      <c r="B517" s="216"/>
      <c r="C517" s="217"/>
      <c r="D517" s="218" t="s">
        <v>141</v>
      </c>
      <c r="E517" s="217"/>
      <c r="F517" s="220" t="s">
        <v>1084</v>
      </c>
      <c r="G517" s="217"/>
      <c r="H517" s="221">
        <v>2.4</v>
      </c>
      <c r="I517" s="222"/>
      <c r="J517" s="217"/>
      <c r="K517" s="217"/>
      <c r="L517" s="223"/>
      <c r="M517" s="224"/>
      <c r="N517" s="225"/>
      <c r="O517" s="225"/>
      <c r="P517" s="225"/>
      <c r="Q517" s="225"/>
      <c r="R517" s="225"/>
      <c r="S517" s="225"/>
      <c r="T517" s="22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27" t="s">
        <v>141</v>
      </c>
      <c r="AU517" s="227" t="s">
        <v>82</v>
      </c>
      <c r="AV517" s="13" t="s">
        <v>82</v>
      </c>
      <c r="AW517" s="13" t="s">
        <v>4</v>
      </c>
      <c r="AX517" s="13" t="s">
        <v>80</v>
      </c>
      <c r="AY517" s="227" t="s">
        <v>130</v>
      </c>
    </row>
    <row r="518" spans="1:65" s="2" customFormat="1" ht="24.15" customHeight="1">
      <c r="A518" s="39"/>
      <c r="B518" s="40"/>
      <c r="C518" s="198" t="s">
        <v>1085</v>
      </c>
      <c r="D518" s="198" t="s">
        <v>132</v>
      </c>
      <c r="E518" s="199" t="s">
        <v>1086</v>
      </c>
      <c r="F518" s="200" t="s">
        <v>1087</v>
      </c>
      <c r="G518" s="201" t="s">
        <v>174</v>
      </c>
      <c r="H518" s="202">
        <v>0.005</v>
      </c>
      <c r="I518" s="203"/>
      <c r="J518" s="204">
        <f>ROUND(I518*H518,2)</f>
        <v>0</v>
      </c>
      <c r="K518" s="200" t="s">
        <v>136</v>
      </c>
      <c r="L518" s="45"/>
      <c r="M518" s="205" t="s">
        <v>19</v>
      </c>
      <c r="N518" s="206" t="s">
        <v>46</v>
      </c>
      <c r="O518" s="85"/>
      <c r="P518" s="207">
        <f>O518*H518</f>
        <v>0</v>
      </c>
      <c r="Q518" s="207">
        <v>0</v>
      </c>
      <c r="R518" s="207">
        <f>Q518*H518</f>
        <v>0</v>
      </c>
      <c r="S518" s="207">
        <v>0</v>
      </c>
      <c r="T518" s="208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09" t="s">
        <v>223</v>
      </c>
      <c r="AT518" s="209" t="s">
        <v>132</v>
      </c>
      <c r="AU518" s="209" t="s">
        <v>82</v>
      </c>
      <c r="AY518" s="18" t="s">
        <v>130</v>
      </c>
      <c r="BE518" s="210">
        <f>IF(N518="základní",J518,0)</f>
        <v>0</v>
      </c>
      <c r="BF518" s="210">
        <f>IF(N518="snížená",J518,0)</f>
        <v>0</v>
      </c>
      <c r="BG518" s="210">
        <f>IF(N518="zákl. přenesená",J518,0)</f>
        <v>0</v>
      </c>
      <c r="BH518" s="210">
        <f>IF(N518="sníž. přenesená",J518,0)</f>
        <v>0</v>
      </c>
      <c r="BI518" s="210">
        <f>IF(N518="nulová",J518,0)</f>
        <v>0</v>
      </c>
      <c r="BJ518" s="18" t="s">
        <v>80</v>
      </c>
      <c r="BK518" s="210">
        <f>ROUND(I518*H518,2)</f>
        <v>0</v>
      </c>
      <c r="BL518" s="18" t="s">
        <v>223</v>
      </c>
      <c r="BM518" s="209" t="s">
        <v>1088</v>
      </c>
    </row>
    <row r="519" spans="1:47" s="2" customFormat="1" ht="12">
      <c r="A519" s="39"/>
      <c r="B519" s="40"/>
      <c r="C519" s="41"/>
      <c r="D519" s="211" t="s">
        <v>139</v>
      </c>
      <c r="E519" s="41"/>
      <c r="F519" s="212" t="s">
        <v>1089</v>
      </c>
      <c r="G519" s="41"/>
      <c r="H519" s="41"/>
      <c r="I519" s="213"/>
      <c r="J519" s="41"/>
      <c r="K519" s="41"/>
      <c r="L519" s="45"/>
      <c r="M519" s="214"/>
      <c r="N519" s="215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139</v>
      </c>
      <c r="AU519" s="18" t="s">
        <v>82</v>
      </c>
    </row>
    <row r="520" spans="1:65" s="2" customFormat="1" ht="24.15" customHeight="1">
      <c r="A520" s="39"/>
      <c r="B520" s="40"/>
      <c r="C520" s="198" t="s">
        <v>1090</v>
      </c>
      <c r="D520" s="198" t="s">
        <v>132</v>
      </c>
      <c r="E520" s="199" t="s">
        <v>1091</v>
      </c>
      <c r="F520" s="200" t="s">
        <v>1092</v>
      </c>
      <c r="G520" s="201" t="s">
        <v>174</v>
      </c>
      <c r="H520" s="202">
        <v>0.005</v>
      </c>
      <c r="I520" s="203"/>
      <c r="J520" s="204">
        <f>ROUND(I520*H520,2)</f>
        <v>0</v>
      </c>
      <c r="K520" s="200" t="s">
        <v>136</v>
      </c>
      <c r="L520" s="45"/>
      <c r="M520" s="205" t="s">
        <v>19</v>
      </c>
      <c r="N520" s="206" t="s">
        <v>46</v>
      </c>
      <c r="O520" s="85"/>
      <c r="P520" s="207">
        <f>O520*H520</f>
        <v>0</v>
      </c>
      <c r="Q520" s="207">
        <v>0</v>
      </c>
      <c r="R520" s="207">
        <f>Q520*H520</f>
        <v>0</v>
      </c>
      <c r="S520" s="207">
        <v>0</v>
      </c>
      <c r="T520" s="208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09" t="s">
        <v>223</v>
      </c>
      <c r="AT520" s="209" t="s">
        <v>132</v>
      </c>
      <c r="AU520" s="209" t="s">
        <v>82</v>
      </c>
      <c r="AY520" s="18" t="s">
        <v>130</v>
      </c>
      <c r="BE520" s="210">
        <f>IF(N520="základní",J520,0)</f>
        <v>0</v>
      </c>
      <c r="BF520" s="210">
        <f>IF(N520="snížená",J520,0)</f>
        <v>0</v>
      </c>
      <c r="BG520" s="210">
        <f>IF(N520="zákl. přenesená",J520,0)</f>
        <v>0</v>
      </c>
      <c r="BH520" s="210">
        <f>IF(N520="sníž. přenesená",J520,0)</f>
        <v>0</v>
      </c>
      <c r="BI520" s="210">
        <f>IF(N520="nulová",J520,0)</f>
        <v>0</v>
      </c>
      <c r="BJ520" s="18" t="s">
        <v>80</v>
      </c>
      <c r="BK520" s="210">
        <f>ROUND(I520*H520,2)</f>
        <v>0</v>
      </c>
      <c r="BL520" s="18" t="s">
        <v>223</v>
      </c>
      <c r="BM520" s="209" t="s">
        <v>1093</v>
      </c>
    </row>
    <row r="521" spans="1:47" s="2" customFormat="1" ht="12">
      <c r="A521" s="39"/>
      <c r="B521" s="40"/>
      <c r="C521" s="41"/>
      <c r="D521" s="211" t="s">
        <v>139</v>
      </c>
      <c r="E521" s="41"/>
      <c r="F521" s="212" t="s">
        <v>1094</v>
      </c>
      <c r="G521" s="41"/>
      <c r="H521" s="41"/>
      <c r="I521" s="213"/>
      <c r="J521" s="41"/>
      <c r="K521" s="41"/>
      <c r="L521" s="45"/>
      <c r="M521" s="214"/>
      <c r="N521" s="215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139</v>
      </c>
      <c r="AU521" s="18" t="s">
        <v>82</v>
      </c>
    </row>
    <row r="522" spans="1:63" s="12" customFormat="1" ht="22.8" customHeight="1">
      <c r="A522" s="12"/>
      <c r="B522" s="182"/>
      <c r="C522" s="183"/>
      <c r="D522" s="184" t="s">
        <v>74</v>
      </c>
      <c r="E522" s="196" t="s">
        <v>1095</v>
      </c>
      <c r="F522" s="196" t="s">
        <v>1096</v>
      </c>
      <c r="G522" s="183"/>
      <c r="H522" s="183"/>
      <c r="I522" s="186"/>
      <c r="J522" s="197">
        <f>BK522</f>
        <v>0</v>
      </c>
      <c r="K522" s="183"/>
      <c r="L522" s="188"/>
      <c r="M522" s="189"/>
      <c r="N522" s="190"/>
      <c r="O522" s="190"/>
      <c r="P522" s="191">
        <f>SUM(P523:P542)</f>
        <v>0</v>
      </c>
      <c r="Q522" s="190"/>
      <c r="R522" s="191">
        <f>SUM(R523:R542)</f>
        <v>0.1189024</v>
      </c>
      <c r="S522" s="190"/>
      <c r="T522" s="192">
        <f>SUM(T523:T542)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193" t="s">
        <v>82</v>
      </c>
      <c r="AT522" s="194" t="s">
        <v>74</v>
      </c>
      <c r="AU522" s="194" t="s">
        <v>80</v>
      </c>
      <c r="AY522" s="193" t="s">
        <v>130</v>
      </c>
      <c r="BK522" s="195">
        <f>SUM(BK523:BK542)</f>
        <v>0</v>
      </c>
    </row>
    <row r="523" spans="1:65" s="2" customFormat="1" ht="24.15" customHeight="1">
      <c r="A523" s="39"/>
      <c r="B523" s="40"/>
      <c r="C523" s="198" t="s">
        <v>1097</v>
      </c>
      <c r="D523" s="198" t="s">
        <v>132</v>
      </c>
      <c r="E523" s="199" t="s">
        <v>1098</v>
      </c>
      <c r="F523" s="200" t="s">
        <v>1099</v>
      </c>
      <c r="G523" s="201" t="s">
        <v>349</v>
      </c>
      <c r="H523" s="202">
        <v>2</v>
      </c>
      <c r="I523" s="203"/>
      <c r="J523" s="204">
        <f>ROUND(I523*H523,2)</f>
        <v>0</v>
      </c>
      <c r="K523" s="200" t="s">
        <v>136</v>
      </c>
      <c r="L523" s="45"/>
      <c r="M523" s="205" t="s">
        <v>19</v>
      </c>
      <c r="N523" s="206" t="s">
        <v>46</v>
      </c>
      <c r="O523" s="85"/>
      <c r="P523" s="207">
        <f>O523*H523</f>
        <v>0</v>
      </c>
      <c r="Q523" s="207">
        <v>0</v>
      </c>
      <c r="R523" s="207">
        <f>Q523*H523</f>
        <v>0</v>
      </c>
      <c r="S523" s="207">
        <v>0</v>
      </c>
      <c r="T523" s="208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09" t="s">
        <v>223</v>
      </c>
      <c r="AT523" s="209" t="s">
        <v>132</v>
      </c>
      <c r="AU523" s="209" t="s">
        <v>82</v>
      </c>
      <c r="AY523" s="18" t="s">
        <v>130</v>
      </c>
      <c r="BE523" s="210">
        <f>IF(N523="základní",J523,0)</f>
        <v>0</v>
      </c>
      <c r="BF523" s="210">
        <f>IF(N523="snížená",J523,0)</f>
        <v>0</v>
      </c>
      <c r="BG523" s="210">
        <f>IF(N523="zákl. přenesená",J523,0)</f>
        <v>0</v>
      </c>
      <c r="BH523" s="210">
        <f>IF(N523="sníž. přenesená",J523,0)</f>
        <v>0</v>
      </c>
      <c r="BI523" s="210">
        <f>IF(N523="nulová",J523,0)</f>
        <v>0</v>
      </c>
      <c r="BJ523" s="18" t="s">
        <v>80</v>
      </c>
      <c r="BK523" s="210">
        <f>ROUND(I523*H523,2)</f>
        <v>0</v>
      </c>
      <c r="BL523" s="18" t="s">
        <v>223</v>
      </c>
      <c r="BM523" s="209" t="s">
        <v>1100</v>
      </c>
    </row>
    <row r="524" spans="1:47" s="2" customFormat="1" ht="12">
      <c r="A524" s="39"/>
      <c r="B524" s="40"/>
      <c r="C524" s="41"/>
      <c r="D524" s="211" t="s">
        <v>139</v>
      </c>
      <c r="E524" s="41"/>
      <c r="F524" s="212" t="s">
        <v>1101</v>
      </c>
      <c r="G524" s="41"/>
      <c r="H524" s="41"/>
      <c r="I524" s="213"/>
      <c r="J524" s="41"/>
      <c r="K524" s="41"/>
      <c r="L524" s="45"/>
      <c r="M524" s="214"/>
      <c r="N524" s="215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139</v>
      </c>
      <c r="AU524" s="18" t="s">
        <v>82</v>
      </c>
    </row>
    <row r="525" spans="1:65" s="2" customFormat="1" ht="16.5" customHeight="1">
      <c r="A525" s="39"/>
      <c r="B525" s="40"/>
      <c r="C525" s="239" t="s">
        <v>1102</v>
      </c>
      <c r="D525" s="239" t="s">
        <v>171</v>
      </c>
      <c r="E525" s="240" t="s">
        <v>1103</v>
      </c>
      <c r="F525" s="241" t="s">
        <v>1104</v>
      </c>
      <c r="G525" s="242" t="s">
        <v>349</v>
      </c>
      <c r="H525" s="243">
        <v>2</v>
      </c>
      <c r="I525" s="244"/>
      <c r="J525" s="245">
        <f>ROUND(I525*H525,2)</f>
        <v>0</v>
      </c>
      <c r="K525" s="241" t="s">
        <v>136</v>
      </c>
      <c r="L525" s="246"/>
      <c r="M525" s="247" t="s">
        <v>19</v>
      </c>
      <c r="N525" s="248" t="s">
        <v>46</v>
      </c>
      <c r="O525" s="85"/>
      <c r="P525" s="207">
        <f>O525*H525</f>
        <v>0</v>
      </c>
      <c r="Q525" s="207">
        <v>0.0145</v>
      </c>
      <c r="R525" s="207">
        <f>Q525*H525</f>
        <v>0.029</v>
      </c>
      <c r="S525" s="207">
        <v>0</v>
      </c>
      <c r="T525" s="208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09" t="s">
        <v>328</v>
      </c>
      <c r="AT525" s="209" t="s">
        <v>171</v>
      </c>
      <c r="AU525" s="209" t="s">
        <v>82</v>
      </c>
      <c r="AY525" s="18" t="s">
        <v>130</v>
      </c>
      <c r="BE525" s="210">
        <f>IF(N525="základní",J525,0)</f>
        <v>0</v>
      </c>
      <c r="BF525" s="210">
        <f>IF(N525="snížená",J525,0)</f>
        <v>0</v>
      </c>
      <c r="BG525" s="210">
        <f>IF(N525="zákl. přenesená",J525,0)</f>
        <v>0</v>
      </c>
      <c r="BH525" s="210">
        <f>IF(N525="sníž. přenesená",J525,0)</f>
        <v>0</v>
      </c>
      <c r="BI525" s="210">
        <f>IF(N525="nulová",J525,0)</f>
        <v>0</v>
      </c>
      <c r="BJ525" s="18" t="s">
        <v>80</v>
      </c>
      <c r="BK525" s="210">
        <f>ROUND(I525*H525,2)</f>
        <v>0</v>
      </c>
      <c r="BL525" s="18" t="s">
        <v>223</v>
      </c>
      <c r="BM525" s="209" t="s">
        <v>1105</v>
      </c>
    </row>
    <row r="526" spans="1:65" s="2" customFormat="1" ht="24.15" customHeight="1">
      <c r="A526" s="39"/>
      <c r="B526" s="40"/>
      <c r="C526" s="198" t="s">
        <v>1106</v>
      </c>
      <c r="D526" s="198" t="s">
        <v>132</v>
      </c>
      <c r="E526" s="199" t="s">
        <v>1107</v>
      </c>
      <c r="F526" s="200" t="s">
        <v>1108</v>
      </c>
      <c r="G526" s="201" t="s">
        <v>349</v>
      </c>
      <c r="H526" s="202">
        <v>2</v>
      </c>
      <c r="I526" s="203"/>
      <c r="J526" s="204">
        <f>ROUND(I526*H526,2)</f>
        <v>0</v>
      </c>
      <c r="K526" s="200" t="s">
        <v>136</v>
      </c>
      <c r="L526" s="45"/>
      <c r="M526" s="205" t="s">
        <v>19</v>
      </c>
      <c r="N526" s="206" t="s">
        <v>46</v>
      </c>
      <c r="O526" s="85"/>
      <c r="P526" s="207">
        <f>O526*H526</f>
        <v>0</v>
      </c>
      <c r="Q526" s="207">
        <v>0</v>
      </c>
      <c r="R526" s="207">
        <f>Q526*H526</f>
        <v>0</v>
      </c>
      <c r="S526" s="207">
        <v>0</v>
      </c>
      <c r="T526" s="208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09" t="s">
        <v>223</v>
      </c>
      <c r="AT526" s="209" t="s">
        <v>132</v>
      </c>
      <c r="AU526" s="209" t="s">
        <v>82</v>
      </c>
      <c r="AY526" s="18" t="s">
        <v>130</v>
      </c>
      <c r="BE526" s="210">
        <f>IF(N526="základní",J526,0)</f>
        <v>0</v>
      </c>
      <c r="BF526" s="210">
        <f>IF(N526="snížená",J526,0)</f>
        <v>0</v>
      </c>
      <c r="BG526" s="210">
        <f>IF(N526="zákl. přenesená",J526,0)</f>
        <v>0</v>
      </c>
      <c r="BH526" s="210">
        <f>IF(N526="sníž. přenesená",J526,0)</f>
        <v>0</v>
      </c>
      <c r="BI526" s="210">
        <f>IF(N526="nulová",J526,0)</f>
        <v>0</v>
      </c>
      <c r="BJ526" s="18" t="s">
        <v>80</v>
      </c>
      <c r="BK526" s="210">
        <f>ROUND(I526*H526,2)</f>
        <v>0</v>
      </c>
      <c r="BL526" s="18" t="s">
        <v>223</v>
      </c>
      <c r="BM526" s="209" t="s">
        <v>1109</v>
      </c>
    </row>
    <row r="527" spans="1:47" s="2" customFormat="1" ht="12">
      <c r="A527" s="39"/>
      <c r="B527" s="40"/>
      <c r="C527" s="41"/>
      <c r="D527" s="211" t="s">
        <v>139</v>
      </c>
      <c r="E527" s="41"/>
      <c r="F527" s="212" t="s">
        <v>1110</v>
      </c>
      <c r="G527" s="41"/>
      <c r="H527" s="41"/>
      <c r="I527" s="213"/>
      <c r="J527" s="41"/>
      <c r="K527" s="41"/>
      <c r="L527" s="45"/>
      <c r="M527" s="214"/>
      <c r="N527" s="215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139</v>
      </c>
      <c r="AU527" s="18" t="s">
        <v>82</v>
      </c>
    </row>
    <row r="528" spans="1:65" s="2" customFormat="1" ht="21.75" customHeight="1">
      <c r="A528" s="39"/>
      <c r="B528" s="40"/>
      <c r="C528" s="239" t="s">
        <v>1111</v>
      </c>
      <c r="D528" s="239" t="s">
        <v>171</v>
      </c>
      <c r="E528" s="240" t="s">
        <v>1112</v>
      </c>
      <c r="F528" s="241" t="s">
        <v>1113</v>
      </c>
      <c r="G528" s="242" t="s">
        <v>349</v>
      </c>
      <c r="H528" s="243">
        <v>2</v>
      </c>
      <c r="I528" s="244"/>
      <c r="J528" s="245">
        <f>ROUND(I528*H528,2)</f>
        <v>0</v>
      </c>
      <c r="K528" s="241" t="s">
        <v>136</v>
      </c>
      <c r="L528" s="246"/>
      <c r="M528" s="247" t="s">
        <v>19</v>
      </c>
      <c r="N528" s="248" t="s">
        <v>46</v>
      </c>
      <c r="O528" s="85"/>
      <c r="P528" s="207">
        <f>O528*H528</f>
        <v>0</v>
      </c>
      <c r="Q528" s="207">
        <v>0.038</v>
      </c>
      <c r="R528" s="207">
        <f>Q528*H528</f>
        <v>0.076</v>
      </c>
      <c r="S528" s="207">
        <v>0</v>
      </c>
      <c r="T528" s="208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09" t="s">
        <v>328</v>
      </c>
      <c r="AT528" s="209" t="s">
        <v>171</v>
      </c>
      <c r="AU528" s="209" t="s">
        <v>82</v>
      </c>
      <c r="AY528" s="18" t="s">
        <v>130</v>
      </c>
      <c r="BE528" s="210">
        <f>IF(N528="základní",J528,0)</f>
        <v>0</v>
      </c>
      <c r="BF528" s="210">
        <f>IF(N528="snížená",J528,0)</f>
        <v>0</v>
      </c>
      <c r="BG528" s="210">
        <f>IF(N528="zákl. přenesená",J528,0)</f>
        <v>0</v>
      </c>
      <c r="BH528" s="210">
        <f>IF(N528="sníž. přenesená",J528,0)</f>
        <v>0</v>
      </c>
      <c r="BI528" s="210">
        <f>IF(N528="nulová",J528,0)</f>
        <v>0</v>
      </c>
      <c r="BJ528" s="18" t="s">
        <v>80</v>
      </c>
      <c r="BK528" s="210">
        <f>ROUND(I528*H528,2)</f>
        <v>0</v>
      </c>
      <c r="BL528" s="18" t="s">
        <v>223</v>
      </c>
      <c r="BM528" s="209" t="s">
        <v>1114</v>
      </c>
    </row>
    <row r="529" spans="1:65" s="2" customFormat="1" ht="16.5" customHeight="1">
      <c r="A529" s="39"/>
      <c r="B529" s="40"/>
      <c r="C529" s="239" t="s">
        <v>1115</v>
      </c>
      <c r="D529" s="239" t="s">
        <v>171</v>
      </c>
      <c r="E529" s="240" t="s">
        <v>1116</v>
      </c>
      <c r="F529" s="241" t="s">
        <v>1117</v>
      </c>
      <c r="G529" s="242" t="s">
        <v>349</v>
      </c>
      <c r="H529" s="243">
        <v>2</v>
      </c>
      <c r="I529" s="244"/>
      <c r="J529" s="245">
        <f>ROUND(I529*H529,2)</f>
        <v>0</v>
      </c>
      <c r="K529" s="241" t="s">
        <v>136</v>
      </c>
      <c r="L529" s="246"/>
      <c r="M529" s="247" t="s">
        <v>19</v>
      </c>
      <c r="N529" s="248" t="s">
        <v>46</v>
      </c>
      <c r="O529" s="85"/>
      <c r="P529" s="207">
        <f>O529*H529</f>
        <v>0</v>
      </c>
      <c r="Q529" s="207">
        <v>0.00015</v>
      </c>
      <c r="R529" s="207">
        <f>Q529*H529</f>
        <v>0.0003</v>
      </c>
      <c r="S529" s="207">
        <v>0</v>
      </c>
      <c r="T529" s="208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09" t="s">
        <v>328</v>
      </c>
      <c r="AT529" s="209" t="s">
        <v>171</v>
      </c>
      <c r="AU529" s="209" t="s">
        <v>82</v>
      </c>
      <c r="AY529" s="18" t="s">
        <v>130</v>
      </c>
      <c r="BE529" s="210">
        <f>IF(N529="základní",J529,0)</f>
        <v>0</v>
      </c>
      <c r="BF529" s="210">
        <f>IF(N529="snížená",J529,0)</f>
        <v>0</v>
      </c>
      <c r="BG529" s="210">
        <f>IF(N529="zákl. přenesená",J529,0)</f>
        <v>0</v>
      </c>
      <c r="BH529" s="210">
        <f>IF(N529="sníž. přenesená",J529,0)</f>
        <v>0</v>
      </c>
      <c r="BI529" s="210">
        <f>IF(N529="nulová",J529,0)</f>
        <v>0</v>
      </c>
      <c r="BJ529" s="18" t="s">
        <v>80</v>
      </c>
      <c r="BK529" s="210">
        <f>ROUND(I529*H529,2)</f>
        <v>0</v>
      </c>
      <c r="BL529" s="18" t="s">
        <v>223</v>
      </c>
      <c r="BM529" s="209" t="s">
        <v>1118</v>
      </c>
    </row>
    <row r="530" spans="1:65" s="2" customFormat="1" ht="16.5" customHeight="1">
      <c r="A530" s="39"/>
      <c r="B530" s="40"/>
      <c r="C530" s="198" t="s">
        <v>1119</v>
      </c>
      <c r="D530" s="198" t="s">
        <v>132</v>
      </c>
      <c r="E530" s="199" t="s">
        <v>1120</v>
      </c>
      <c r="F530" s="200" t="s">
        <v>1121</v>
      </c>
      <c r="G530" s="201" t="s">
        <v>349</v>
      </c>
      <c r="H530" s="202">
        <v>2</v>
      </c>
      <c r="I530" s="203"/>
      <c r="J530" s="204">
        <f>ROUND(I530*H530,2)</f>
        <v>0</v>
      </c>
      <c r="K530" s="200" t="s">
        <v>136</v>
      </c>
      <c r="L530" s="45"/>
      <c r="M530" s="205" t="s">
        <v>19</v>
      </c>
      <c r="N530" s="206" t="s">
        <v>46</v>
      </c>
      <c r="O530" s="85"/>
      <c r="P530" s="207">
        <f>O530*H530</f>
        <v>0</v>
      </c>
      <c r="Q530" s="207">
        <v>0</v>
      </c>
      <c r="R530" s="207">
        <f>Q530*H530</f>
        <v>0</v>
      </c>
      <c r="S530" s="207">
        <v>0</v>
      </c>
      <c r="T530" s="208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09" t="s">
        <v>223</v>
      </c>
      <c r="AT530" s="209" t="s">
        <v>132</v>
      </c>
      <c r="AU530" s="209" t="s">
        <v>82</v>
      </c>
      <c r="AY530" s="18" t="s">
        <v>130</v>
      </c>
      <c r="BE530" s="210">
        <f>IF(N530="základní",J530,0)</f>
        <v>0</v>
      </c>
      <c r="BF530" s="210">
        <f>IF(N530="snížená",J530,0)</f>
        <v>0</v>
      </c>
      <c r="BG530" s="210">
        <f>IF(N530="zákl. přenesená",J530,0)</f>
        <v>0</v>
      </c>
      <c r="BH530" s="210">
        <f>IF(N530="sníž. přenesená",J530,0)</f>
        <v>0</v>
      </c>
      <c r="BI530" s="210">
        <f>IF(N530="nulová",J530,0)</f>
        <v>0</v>
      </c>
      <c r="BJ530" s="18" t="s">
        <v>80</v>
      </c>
      <c r="BK530" s="210">
        <f>ROUND(I530*H530,2)</f>
        <v>0</v>
      </c>
      <c r="BL530" s="18" t="s">
        <v>223</v>
      </c>
      <c r="BM530" s="209" t="s">
        <v>1122</v>
      </c>
    </row>
    <row r="531" spans="1:47" s="2" customFormat="1" ht="12">
      <c r="A531" s="39"/>
      <c r="B531" s="40"/>
      <c r="C531" s="41"/>
      <c r="D531" s="211" t="s">
        <v>139</v>
      </c>
      <c r="E531" s="41"/>
      <c r="F531" s="212" t="s">
        <v>1123</v>
      </c>
      <c r="G531" s="41"/>
      <c r="H531" s="41"/>
      <c r="I531" s="213"/>
      <c r="J531" s="41"/>
      <c r="K531" s="41"/>
      <c r="L531" s="45"/>
      <c r="M531" s="214"/>
      <c r="N531" s="215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139</v>
      </c>
      <c r="AU531" s="18" t="s">
        <v>82</v>
      </c>
    </row>
    <row r="532" spans="1:65" s="2" customFormat="1" ht="16.5" customHeight="1">
      <c r="A532" s="39"/>
      <c r="B532" s="40"/>
      <c r="C532" s="239" t="s">
        <v>1124</v>
      </c>
      <c r="D532" s="239" t="s">
        <v>171</v>
      </c>
      <c r="E532" s="240" t="s">
        <v>1125</v>
      </c>
      <c r="F532" s="241" t="s">
        <v>1126</v>
      </c>
      <c r="G532" s="242" t="s">
        <v>349</v>
      </c>
      <c r="H532" s="243">
        <v>2</v>
      </c>
      <c r="I532" s="244"/>
      <c r="J532" s="245">
        <f>ROUND(I532*H532,2)</f>
        <v>0</v>
      </c>
      <c r="K532" s="241" t="s">
        <v>136</v>
      </c>
      <c r="L532" s="246"/>
      <c r="M532" s="247" t="s">
        <v>19</v>
      </c>
      <c r="N532" s="248" t="s">
        <v>46</v>
      </c>
      <c r="O532" s="85"/>
      <c r="P532" s="207">
        <f>O532*H532</f>
        <v>0</v>
      </c>
      <c r="Q532" s="207">
        <v>0.0024</v>
      </c>
      <c r="R532" s="207">
        <f>Q532*H532</f>
        <v>0.0048</v>
      </c>
      <c r="S532" s="207">
        <v>0</v>
      </c>
      <c r="T532" s="208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09" t="s">
        <v>328</v>
      </c>
      <c r="AT532" s="209" t="s">
        <v>171</v>
      </c>
      <c r="AU532" s="209" t="s">
        <v>82</v>
      </c>
      <c r="AY532" s="18" t="s">
        <v>130</v>
      </c>
      <c r="BE532" s="210">
        <f>IF(N532="základní",J532,0)</f>
        <v>0</v>
      </c>
      <c r="BF532" s="210">
        <f>IF(N532="snížená",J532,0)</f>
        <v>0</v>
      </c>
      <c r="BG532" s="210">
        <f>IF(N532="zákl. přenesená",J532,0)</f>
        <v>0</v>
      </c>
      <c r="BH532" s="210">
        <f>IF(N532="sníž. přenesená",J532,0)</f>
        <v>0</v>
      </c>
      <c r="BI532" s="210">
        <f>IF(N532="nulová",J532,0)</f>
        <v>0</v>
      </c>
      <c r="BJ532" s="18" t="s">
        <v>80</v>
      </c>
      <c r="BK532" s="210">
        <f>ROUND(I532*H532,2)</f>
        <v>0</v>
      </c>
      <c r="BL532" s="18" t="s">
        <v>223</v>
      </c>
      <c r="BM532" s="209" t="s">
        <v>1127</v>
      </c>
    </row>
    <row r="533" spans="1:65" s="2" customFormat="1" ht="16.5" customHeight="1">
      <c r="A533" s="39"/>
      <c r="B533" s="40"/>
      <c r="C533" s="198" t="s">
        <v>1128</v>
      </c>
      <c r="D533" s="198" t="s">
        <v>132</v>
      </c>
      <c r="E533" s="199" t="s">
        <v>1129</v>
      </c>
      <c r="F533" s="200" t="s">
        <v>1130</v>
      </c>
      <c r="G533" s="201" t="s">
        <v>349</v>
      </c>
      <c r="H533" s="202">
        <v>4</v>
      </c>
      <c r="I533" s="203"/>
      <c r="J533" s="204">
        <f>ROUND(I533*H533,2)</f>
        <v>0</v>
      </c>
      <c r="K533" s="200" t="s">
        <v>136</v>
      </c>
      <c r="L533" s="45"/>
      <c r="M533" s="205" t="s">
        <v>19</v>
      </c>
      <c r="N533" s="206" t="s">
        <v>46</v>
      </c>
      <c r="O533" s="85"/>
      <c r="P533" s="207">
        <f>O533*H533</f>
        <v>0</v>
      </c>
      <c r="Q533" s="207">
        <v>0</v>
      </c>
      <c r="R533" s="207">
        <f>Q533*H533</f>
        <v>0</v>
      </c>
      <c r="S533" s="207">
        <v>0</v>
      </c>
      <c r="T533" s="208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09" t="s">
        <v>223</v>
      </c>
      <c r="AT533" s="209" t="s">
        <v>132</v>
      </c>
      <c r="AU533" s="209" t="s">
        <v>82</v>
      </c>
      <c r="AY533" s="18" t="s">
        <v>130</v>
      </c>
      <c r="BE533" s="210">
        <f>IF(N533="základní",J533,0)</f>
        <v>0</v>
      </c>
      <c r="BF533" s="210">
        <f>IF(N533="snížená",J533,0)</f>
        <v>0</v>
      </c>
      <c r="BG533" s="210">
        <f>IF(N533="zákl. přenesená",J533,0)</f>
        <v>0</v>
      </c>
      <c r="BH533" s="210">
        <f>IF(N533="sníž. přenesená",J533,0)</f>
        <v>0</v>
      </c>
      <c r="BI533" s="210">
        <f>IF(N533="nulová",J533,0)</f>
        <v>0</v>
      </c>
      <c r="BJ533" s="18" t="s">
        <v>80</v>
      </c>
      <c r="BK533" s="210">
        <f>ROUND(I533*H533,2)</f>
        <v>0</v>
      </c>
      <c r="BL533" s="18" t="s">
        <v>223</v>
      </c>
      <c r="BM533" s="209" t="s">
        <v>1131</v>
      </c>
    </row>
    <row r="534" spans="1:47" s="2" customFormat="1" ht="12">
      <c r="A534" s="39"/>
      <c r="B534" s="40"/>
      <c r="C534" s="41"/>
      <c r="D534" s="211" t="s">
        <v>139</v>
      </c>
      <c r="E534" s="41"/>
      <c r="F534" s="212" t="s">
        <v>1132</v>
      </c>
      <c r="G534" s="41"/>
      <c r="H534" s="41"/>
      <c r="I534" s="213"/>
      <c r="J534" s="41"/>
      <c r="K534" s="41"/>
      <c r="L534" s="45"/>
      <c r="M534" s="214"/>
      <c r="N534" s="215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139</v>
      </c>
      <c r="AU534" s="18" t="s">
        <v>82</v>
      </c>
    </row>
    <row r="535" spans="1:65" s="2" customFormat="1" ht="16.5" customHeight="1">
      <c r="A535" s="39"/>
      <c r="B535" s="40"/>
      <c r="C535" s="239" t="s">
        <v>1133</v>
      </c>
      <c r="D535" s="239" t="s">
        <v>171</v>
      </c>
      <c r="E535" s="240" t="s">
        <v>1134</v>
      </c>
      <c r="F535" s="241" t="s">
        <v>1135</v>
      </c>
      <c r="G535" s="242" t="s">
        <v>349</v>
      </c>
      <c r="H535" s="243">
        <v>2</v>
      </c>
      <c r="I535" s="244"/>
      <c r="J535" s="245">
        <f>ROUND(I535*H535,2)</f>
        <v>0</v>
      </c>
      <c r="K535" s="241" t="s">
        <v>136</v>
      </c>
      <c r="L535" s="246"/>
      <c r="M535" s="247" t="s">
        <v>19</v>
      </c>
      <c r="N535" s="248" t="s">
        <v>46</v>
      </c>
      <c r="O535" s="85"/>
      <c r="P535" s="207">
        <f>O535*H535</f>
        <v>0</v>
      </c>
      <c r="Q535" s="207">
        <v>0.0022</v>
      </c>
      <c r="R535" s="207">
        <f>Q535*H535</f>
        <v>0.0044</v>
      </c>
      <c r="S535" s="207">
        <v>0</v>
      </c>
      <c r="T535" s="208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09" t="s">
        <v>328</v>
      </c>
      <c r="AT535" s="209" t="s">
        <v>171</v>
      </c>
      <c r="AU535" s="209" t="s">
        <v>82</v>
      </c>
      <c r="AY535" s="18" t="s">
        <v>130</v>
      </c>
      <c r="BE535" s="210">
        <f>IF(N535="základní",J535,0)</f>
        <v>0</v>
      </c>
      <c r="BF535" s="210">
        <f>IF(N535="snížená",J535,0)</f>
        <v>0</v>
      </c>
      <c r="BG535" s="210">
        <f>IF(N535="zákl. přenesená",J535,0)</f>
        <v>0</v>
      </c>
      <c r="BH535" s="210">
        <f>IF(N535="sníž. přenesená",J535,0)</f>
        <v>0</v>
      </c>
      <c r="BI535" s="210">
        <f>IF(N535="nulová",J535,0)</f>
        <v>0</v>
      </c>
      <c r="BJ535" s="18" t="s">
        <v>80</v>
      </c>
      <c r="BK535" s="210">
        <f>ROUND(I535*H535,2)</f>
        <v>0</v>
      </c>
      <c r="BL535" s="18" t="s">
        <v>223</v>
      </c>
      <c r="BM535" s="209" t="s">
        <v>1136</v>
      </c>
    </row>
    <row r="536" spans="1:65" s="2" customFormat="1" ht="16.5" customHeight="1">
      <c r="A536" s="39"/>
      <c r="B536" s="40"/>
      <c r="C536" s="239" t="s">
        <v>1137</v>
      </c>
      <c r="D536" s="239" t="s">
        <v>171</v>
      </c>
      <c r="E536" s="240" t="s">
        <v>1138</v>
      </c>
      <c r="F536" s="241" t="s">
        <v>1139</v>
      </c>
      <c r="G536" s="242" t="s">
        <v>349</v>
      </c>
      <c r="H536" s="243">
        <v>2</v>
      </c>
      <c r="I536" s="244"/>
      <c r="J536" s="245">
        <f>ROUND(I536*H536,2)</f>
        <v>0</v>
      </c>
      <c r="K536" s="241" t="s">
        <v>410</v>
      </c>
      <c r="L536" s="246"/>
      <c r="M536" s="247" t="s">
        <v>19</v>
      </c>
      <c r="N536" s="248" t="s">
        <v>46</v>
      </c>
      <c r="O536" s="85"/>
      <c r="P536" s="207">
        <f>O536*H536</f>
        <v>0</v>
      </c>
      <c r="Q536" s="207">
        <v>0.0022</v>
      </c>
      <c r="R536" s="207">
        <f>Q536*H536</f>
        <v>0.0044</v>
      </c>
      <c r="S536" s="207">
        <v>0</v>
      </c>
      <c r="T536" s="208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09" t="s">
        <v>328</v>
      </c>
      <c r="AT536" s="209" t="s">
        <v>171</v>
      </c>
      <c r="AU536" s="209" t="s">
        <v>82</v>
      </c>
      <c r="AY536" s="18" t="s">
        <v>130</v>
      </c>
      <c r="BE536" s="210">
        <f>IF(N536="základní",J536,0)</f>
        <v>0</v>
      </c>
      <c r="BF536" s="210">
        <f>IF(N536="snížená",J536,0)</f>
        <v>0</v>
      </c>
      <c r="BG536" s="210">
        <f>IF(N536="zákl. přenesená",J536,0)</f>
        <v>0</v>
      </c>
      <c r="BH536" s="210">
        <f>IF(N536="sníž. přenesená",J536,0)</f>
        <v>0</v>
      </c>
      <c r="BI536" s="210">
        <f>IF(N536="nulová",J536,0)</f>
        <v>0</v>
      </c>
      <c r="BJ536" s="18" t="s">
        <v>80</v>
      </c>
      <c r="BK536" s="210">
        <f>ROUND(I536*H536,2)</f>
        <v>0</v>
      </c>
      <c r="BL536" s="18" t="s">
        <v>223</v>
      </c>
      <c r="BM536" s="209" t="s">
        <v>1140</v>
      </c>
    </row>
    <row r="537" spans="1:65" s="2" customFormat="1" ht="24.15" customHeight="1">
      <c r="A537" s="39"/>
      <c r="B537" s="40"/>
      <c r="C537" s="239" t="s">
        <v>1141</v>
      </c>
      <c r="D537" s="239" t="s">
        <v>171</v>
      </c>
      <c r="E537" s="240" t="s">
        <v>1142</v>
      </c>
      <c r="F537" s="241" t="s">
        <v>1143</v>
      </c>
      <c r="G537" s="242" t="s">
        <v>1144</v>
      </c>
      <c r="H537" s="243">
        <v>0.08</v>
      </c>
      <c r="I537" s="244"/>
      <c r="J537" s="245">
        <f>ROUND(I537*H537,2)</f>
        <v>0</v>
      </c>
      <c r="K537" s="241" t="s">
        <v>136</v>
      </c>
      <c r="L537" s="246"/>
      <c r="M537" s="247" t="s">
        <v>19</v>
      </c>
      <c r="N537" s="248" t="s">
        <v>46</v>
      </c>
      <c r="O537" s="85"/>
      <c r="P537" s="207">
        <f>O537*H537</f>
        <v>0</v>
      </c>
      <c r="Q537" s="207">
        <v>3E-05</v>
      </c>
      <c r="R537" s="207">
        <f>Q537*H537</f>
        <v>2.4000000000000003E-06</v>
      </c>
      <c r="S537" s="207">
        <v>0</v>
      </c>
      <c r="T537" s="20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09" t="s">
        <v>328</v>
      </c>
      <c r="AT537" s="209" t="s">
        <v>171</v>
      </c>
      <c r="AU537" s="209" t="s">
        <v>82</v>
      </c>
      <c r="AY537" s="18" t="s">
        <v>130</v>
      </c>
      <c r="BE537" s="210">
        <f>IF(N537="základní",J537,0)</f>
        <v>0</v>
      </c>
      <c r="BF537" s="210">
        <f>IF(N537="snížená",J537,0)</f>
        <v>0</v>
      </c>
      <c r="BG537" s="210">
        <f>IF(N537="zákl. přenesená",J537,0)</f>
        <v>0</v>
      </c>
      <c r="BH537" s="210">
        <f>IF(N537="sníž. přenesená",J537,0)</f>
        <v>0</v>
      </c>
      <c r="BI537" s="210">
        <f>IF(N537="nulová",J537,0)</f>
        <v>0</v>
      </c>
      <c r="BJ537" s="18" t="s">
        <v>80</v>
      </c>
      <c r="BK537" s="210">
        <f>ROUND(I537*H537,2)</f>
        <v>0</v>
      </c>
      <c r="BL537" s="18" t="s">
        <v>223</v>
      </c>
      <c r="BM537" s="209" t="s">
        <v>1145</v>
      </c>
    </row>
    <row r="538" spans="1:51" s="13" customFormat="1" ht="12">
      <c r="A538" s="13"/>
      <c r="B538" s="216"/>
      <c r="C538" s="217"/>
      <c r="D538" s="218" t="s">
        <v>141</v>
      </c>
      <c r="E538" s="217"/>
      <c r="F538" s="220" t="s">
        <v>1146</v>
      </c>
      <c r="G538" s="217"/>
      <c r="H538" s="221">
        <v>0.08</v>
      </c>
      <c r="I538" s="222"/>
      <c r="J538" s="217"/>
      <c r="K538" s="217"/>
      <c r="L538" s="223"/>
      <c r="M538" s="224"/>
      <c r="N538" s="225"/>
      <c r="O538" s="225"/>
      <c r="P538" s="225"/>
      <c r="Q538" s="225"/>
      <c r="R538" s="225"/>
      <c r="S538" s="225"/>
      <c r="T538" s="22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7" t="s">
        <v>141</v>
      </c>
      <c r="AU538" s="227" t="s">
        <v>82</v>
      </c>
      <c r="AV538" s="13" t="s">
        <v>82</v>
      </c>
      <c r="AW538" s="13" t="s">
        <v>4</v>
      </c>
      <c r="AX538" s="13" t="s">
        <v>80</v>
      </c>
      <c r="AY538" s="227" t="s">
        <v>130</v>
      </c>
    </row>
    <row r="539" spans="1:65" s="2" customFormat="1" ht="24.15" customHeight="1">
      <c r="A539" s="39"/>
      <c r="B539" s="40"/>
      <c r="C539" s="198" t="s">
        <v>1147</v>
      </c>
      <c r="D539" s="198" t="s">
        <v>132</v>
      </c>
      <c r="E539" s="199" t="s">
        <v>1148</v>
      </c>
      <c r="F539" s="200" t="s">
        <v>1149</v>
      </c>
      <c r="G539" s="201" t="s">
        <v>174</v>
      </c>
      <c r="H539" s="202">
        <v>0.119</v>
      </c>
      <c r="I539" s="203"/>
      <c r="J539" s="204">
        <f>ROUND(I539*H539,2)</f>
        <v>0</v>
      </c>
      <c r="K539" s="200" t="s">
        <v>136</v>
      </c>
      <c r="L539" s="45"/>
      <c r="M539" s="205" t="s">
        <v>19</v>
      </c>
      <c r="N539" s="206" t="s">
        <v>46</v>
      </c>
      <c r="O539" s="85"/>
      <c r="P539" s="207">
        <f>O539*H539</f>
        <v>0</v>
      </c>
      <c r="Q539" s="207">
        <v>0</v>
      </c>
      <c r="R539" s="207">
        <f>Q539*H539</f>
        <v>0</v>
      </c>
      <c r="S539" s="207">
        <v>0</v>
      </c>
      <c r="T539" s="208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09" t="s">
        <v>223</v>
      </c>
      <c r="AT539" s="209" t="s">
        <v>132</v>
      </c>
      <c r="AU539" s="209" t="s">
        <v>82</v>
      </c>
      <c r="AY539" s="18" t="s">
        <v>130</v>
      </c>
      <c r="BE539" s="210">
        <f>IF(N539="základní",J539,0)</f>
        <v>0</v>
      </c>
      <c r="BF539" s="210">
        <f>IF(N539="snížená",J539,0)</f>
        <v>0</v>
      </c>
      <c r="BG539" s="210">
        <f>IF(N539="zákl. přenesená",J539,0)</f>
        <v>0</v>
      </c>
      <c r="BH539" s="210">
        <f>IF(N539="sníž. přenesená",J539,0)</f>
        <v>0</v>
      </c>
      <c r="BI539" s="210">
        <f>IF(N539="nulová",J539,0)</f>
        <v>0</v>
      </c>
      <c r="BJ539" s="18" t="s">
        <v>80</v>
      </c>
      <c r="BK539" s="210">
        <f>ROUND(I539*H539,2)</f>
        <v>0</v>
      </c>
      <c r="BL539" s="18" t="s">
        <v>223</v>
      </c>
      <c r="BM539" s="209" t="s">
        <v>1150</v>
      </c>
    </row>
    <row r="540" spans="1:47" s="2" customFormat="1" ht="12">
      <c r="A540" s="39"/>
      <c r="B540" s="40"/>
      <c r="C540" s="41"/>
      <c r="D540" s="211" t="s">
        <v>139</v>
      </c>
      <c r="E540" s="41"/>
      <c r="F540" s="212" t="s">
        <v>1151</v>
      </c>
      <c r="G540" s="41"/>
      <c r="H540" s="41"/>
      <c r="I540" s="213"/>
      <c r="J540" s="41"/>
      <c r="K540" s="41"/>
      <c r="L540" s="45"/>
      <c r="M540" s="214"/>
      <c r="N540" s="215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139</v>
      </c>
      <c r="AU540" s="18" t="s">
        <v>82</v>
      </c>
    </row>
    <row r="541" spans="1:65" s="2" customFormat="1" ht="24.15" customHeight="1">
      <c r="A541" s="39"/>
      <c r="B541" s="40"/>
      <c r="C541" s="198" t="s">
        <v>1152</v>
      </c>
      <c r="D541" s="198" t="s">
        <v>132</v>
      </c>
      <c r="E541" s="199" t="s">
        <v>1153</v>
      </c>
      <c r="F541" s="200" t="s">
        <v>1154</v>
      </c>
      <c r="G541" s="201" t="s">
        <v>174</v>
      </c>
      <c r="H541" s="202">
        <v>0.119</v>
      </c>
      <c r="I541" s="203"/>
      <c r="J541" s="204">
        <f>ROUND(I541*H541,2)</f>
        <v>0</v>
      </c>
      <c r="K541" s="200" t="s">
        <v>136</v>
      </c>
      <c r="L541" s="45"/>
      <c r="M541" s="205" t="s">
        <v>19</v>
      </c>
      <c r="N541" s="206" t="s">
        <v>46</v>
      </c>
      <c r="O541" s="85"/>
      <c r="P541" s="207">
        <f>O541*H541</f>
        <v>0</v>
      </c>
      <c r="Q541" s="207">
        <v>0</v>
      </c>
      <c r="R541" s="207">
        <f>Q541*H541</f>
        <v>0</v>
      </c>
      <c r="S541" s="207">
        <v>0</v>
      </c>
      <c r="T541" s="208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09" t="s">
        <v>223</v>
      </c>
      <c r="AT541" s="209" t="s">
        <v>132</v>
      </c>
      <c r="AU541" s="209" t="s">
        <v>82</v>
      </c>
      <c r="AY541" s="18" t="s">
        <v>130</v>
      </c>
      <c r="BE541" s="210">
        <f>IF(N541="základní",J541,0)</f>
        <v>0</v>
      </c>
      <c r="BF541" s="210">
        <f>IF(N541="snížená",J541,0)</f>
        <v>0</v>
      </c>
      <c r="BG541" s="210">
        <f>IF(N541="zákl. přenesená",J541,0)</f>
        <v>0</v>
      </c>
      <c r="BH541" s="210">
        <f>IF(N541="sníž. přenesená",J541,0)</f>
        <v>0</v>
      </c>
      <c r="BI541" s="210">
        <f>IF(N541="nulová",J541,0)</f>
        <v>0</v>
      </c>
      <c r="BJ541" s="18" t="s">
        <v>80</v>
      </c>
      <c r="BK541" s="210">
        <f>ROUND(I541*H541,2)</f>
        <v>0</v>
      </c>
      <c r="BL541" s="18" t="s">
        <v>223</v>
      </c>
      <c r="BM541" s="209" t="s">
        <v>1155</v>
      </c>
    </row>
    <row r="542" spans="1:47" s="2" customFormat="1" ht="12">
      <c r="A542" s="39"/>
      <c r="B542" s="40"/>
      <c r="C542" s="41"/>
      <c r="D542" s="211" t="s">
        <v>139</v>
      </c>
      <c r="E542" s="41"/>
      <c r="F542" s="212" t="s">
        <v>1156</v>
      </c>
      <c r="G542" s="41"/>
      <c r="H542" s="41"/>
      <c r="I542" s="213"/>
      <c r="J542" s="41"/>
      <c r="K542" s="41"/>
      <c r="L542" s="45"/>
      <c r="M542" s="214"/>
      <c r="N542" s="215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139</v>
      </c>
      <c r="AU542" s="18" t="s">
        <v>82</v>
      </c>
    </row>
    <row r="543" spans="1:63" s="12" customFormat="1" ht="22.8" customHeight="1">
      <c r="A543" s="12"/>
      <c r="B543" s="182"/>
      <c r="C543" s="183"/>
      <c r="D543" s="184" t="s">
        <v>74</v>
      </c>
      <c r="E543" s="196" t="s">
        <v>1157</v>
      </c>
      <c r="F543" s="196" t="s">
        <v>1158</v>
      </c>
      <c r="G543" s="183"/>
      <c r="H543" s="183"/>
      <c r="I543" s="186"/>
      <c r="J543" s="197">
        <f>BK543</f>
        <v>0</v>
      </c>
      <c r="K543" s="183"/>
      <c r="L543" s="188"/>
      <c r="M543" s="189"/>
      <c r="N543" s="190"/>
      <c r="O543" s="190"/>
      <c r="P543" s="191">
        <f>SUM(P544:P566)</f>
        <v>0</v>
      </c>
      <c r="Q543" s="190"/>
      <c r="R543" s="191">
        <f>SUM(R544:R566)</f>
        <v>1.056943</v>
      </c>
      <c r="S543" s="190"/>
      <c r="T543" s="192">
        <f>SUM(T544:T566)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193" t="s">
        <v>82</v>
      </c>
      <c r="AT543" s="194" t="s">
        <v>74</v>
      </c>
      <c r="AU543" s="194" t="s">
        <v>80</v>
      </c>
      <c r="AY543" s="193" t="s">
        <v>130</v>
      </c>
      <c r="BK543" s="195">
        <f>SUM(BK544:BK566)</f>
        <v>0</v>
      </c>
    </row>
    <row r="544" spans="1:65" s="2" customFormat="1" ht="16.5" customHeight="1">
      <c r="A544" s="39"/>
      <c r="B544" s="40"/>
      <c r="C544" s="198" t="s">
        <v>1159</v>
      </c>
      <c r="D544" s="198" t="s">
        <v>132</v>
      </c>
      <c r="E544" s="199" t="s">
        <v>1160</v>
      </c>
      <c r="F544" s="200" t="s">
        <v>1161</v>
      </c>
      <c r="G544" s="201" t="s">
        <v>202</v>
      </c>
      <c r="H544" s="202">
        <v>21.02</v>
      </c>
      <c r="I544" s="203"/>
      <c r="J544" s="204">
        <f>ROUND(I544*H544,2)</f>
        <v>0</v>
      </c>
      <c r="K544" s="200" t="s">
        <v>136</v>
      </c>
      <c r="L544" s="45"/>
      <c r="M544" s="205" t="s">
        <v>19</v>
      </c>
      <c r="N544" s="206" t="s">
        <v>46</v>
      </c>
      <c r="O544" s="85"/>
      <c r="P544" s="207">
        <f>O544*H544</f>
        <v>0</v>
      </c>
      <c r="Q544" s="207">
        <v>0.0003</v>
      </c>
      <c r="R544" s="207">
        <f>Q544*H544</f>
        <v>0.006305999999999999</v>
      </c>
      <c r="S544" s="207">
        <v>0</v>
      </c>
      <c r="T544" s="208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09" t="s">
        <v>223</v>
      </c>
      <c r="AT544" s="209" t="s">
        <v>132</v>
      </c>
      <c r="AU544" s="209" t="s">
        <v>82</v>
      </c>
      <c r="AY544" s="18" t="s">
        <v>130</v>
      </c>
      <c r="BE544" s="210">
        <f>IF(N544="základní",J544,0)</f>
        <v>0</v>
      </c>
      <c r="BF544" s="210">
        <f>IF(N544="snížená",J544,0)</f>
        <v>0</v>
      </c>
      <c r="BG544" s="210">
        <f>IF(N544="zákl. přenesená",J544,0)</f>
        <v>0</v>
      </c>
      <c r="BH544" s="210">
        <f>IF(N544="sníž. přenesená",J544,0)</f>
        <v>0</v>
      </c>
      <c r="BI544" s="210">
        <f>IF(N544="nulová",J544,0)</f>
        <v>0</v>
      </c>
      <c r="BJ544" s="18" t="s">
        <v>80</v>
      </c>
      <c r="BK544" s="210">
        <f>ROUND(I544*H544,2)</f>
        <v>0</v>
      </c>
      <c r="BL544" s="18" t="s">
        <v>223</v>
      </c>
      <c r="BM544" s="209" t="s">
        <v>1162</v>
      </c>
    </row>
    <row r="545" spans="1:47" s="2" customFormat="1" ht="12">
      <c r="A545" s="39"/>
      <c r="B545" s="40"/>
      <c r="C545" s="41"/>
      <c r="D545" s="211" t="s">
        <v>139</v>
      </c>
      <c r="E545" s="41"/>
      <c r="F545" s="212" t="s">
        <v>1163</v>
      </c>
      <c r="G545" s="41"/>
      <c r="H545" s="41"/>
      <c r="I545" s="213"/>
      <c r="J545" s="41"/>
      <c r="K545" s="41"/>
      <c r="L545" s="45"/>
      <c r="M545" s="214"/>
      <c r="N545" s="215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139</v>
      </c>
      <c r="AU545" s="18" t="s">
        <v>82</v>
      </c>
    </row>
    <row r="546" spans="1:51" s="13" customFormat="1" ht="12">
      <c r="A546" s="13"/>
      <c r="B546" s="216"/>
      <c r="C546" s="217"/>
      <c r="D546" s="218" t="s">
        <v>141</v>
      </c>
      <c r="E546" s="219" t="s">
        <v>19</v>
      </c>
      <c r="F546" s="220" t="s">
        <v>272</v>
      </c>
      <c r="G546" s="217"/>
      <c r="H546" s="221">
        <v>8.51</v>
      </c>
      <c r="I546" s="222"/>
      <c r="J546" s="217"/>
      <c r="K546" s="217"/>
      <c r="L546" s="223"/>
      <c r="M546" s="224"/>
      <c r="N546" s="225"/>
      <c r="O546" s="225"/>
      <c r="P546" s="225"/>
      <c r="Q546" s="225"/>
      <c r="R546" s="225"/>
      <c r="S546" s="225"/>
      <c r="T546" s="22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27" t="s">
        <v>141</v>
      </c>
      <c r="AU546" s="227" t="s">
        <v>82</v>
      </c>
      <c r="AV546" s="13" t="s">
        <v>82</v>
      </c>
      <c r="AW546" s="13" t="s">
        <v>36</v>
      </c>
      <c r="AX546" s="13" t="s">
        <v>75</v>
      </c>
      <c r="AY546" s="227" t="s">
        <v>130</v>
      </c>
    </row>
    <row r="547" spans="1:51" s="13" customFormat="1" ht="12">
      <c r="A547" s="13"/>
      <c r="B547" s="216"/>
      <c r="C547" s="217"/>
      <c r="D547" s="218" t="s">
        <v>141</v>
      </c>
      <c r="E547" s="219" t="s">
        <v>19</v>
      </c>
      <c r="F547" s="220" t="s">
        <v>273</v>
      </c>
      <c r="G547" s="217"/>
      <c r="H547" s="221">
        <v>1.76</v>
      </c>
      <c r="I547" s="222"/>
      <c r="J547" s="217"/>
      <c r="K547" s="217"/>
      <c r="L547" s="223"/>
      <c r="M547" s="224"/>
      <c r="N547" s="225"/>
      <c r="O547" s="225"/>
      <c r="P547" s="225"/>
      <c r="Q547" s="225"/>
      <c r="R547" s="225"/>
      <c r="S547" s="225"/>
      <c r="T547" s="22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27" t="s">
        <v>141</v>
      </c>
      <c r="AU547" s="227" t="s">
        <v>82</v>
      </c>
      <c r="AV547" s="13" t="s">
        <v>82</v>
      </c>
      <c r="AW547" s="13" t="s">
        <v>36</v>
      </c>
      <c r="AX547" s="13" t="s">
        <v>75</v>
      </c>
      <c r="AY547" s="227" t="s">
        <v>130</v>
      </c>
    </row>
    <row r="548" spans="1:51" s="13" customFormat="1" ht="12">
      <c r="A548" s="13"/>
      <c r="B548" s="216"/>
      <c r="C548" s="217"/>
      <c r="D548" s="218" t="s">
        <v>141</v>
      </c>
      <c r="E548" s="219" t="s">
        <v>19</v>
      </c>
      <c r="F548" s="220" t="s">
        <v>274</v>
      </c>
      <c r="G548" s="217"/>
      <c r="H548" s="221">
        <v>2.63</v>
      </c>
      <c r="I548" s="222"/>
      <c r="J548" s="217"/>
      <c r="K548" s="217"/>
      <c r="L548" s="223"/>
      <c r="M548" s="224"/>
      <c r="N548" s="225"/>
      <c r="O548" s="225"/>
      <c r="P548" s="225"/>
      <c r="Q548" s="225"/>
      <c r="R548" s="225"/>
      <c r="S548" s="225"/>
      <c r="T548" s="22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27" t="s">
        <v>141</v>
      </c>
      <c r="AU548" s="227" t="s">
        <v>82</v>
      </c>
      <c r="AV548" s="13" t="s">
        <v>82</v>
      </c>
      <c r="AW548" s="13" t="s">
        <v>36</v>
      </c>
      <c r="AX548" s="13" t="s">
        <v>75</v>
      </c>
      <c r="AY548" s="227" t="s">
        <v>130</v>
      </c>
    </row>
    <row r="549" spans="1:51" s="13" customFormat="1" ht="12">
      <c r="A549" s="13"/>
      <c r="B549" s="216"/>
      <c r="C549" s="217"/>
      <c r="D549" s="218" t="s">
        <v>141</v>
      </c>
      <c r="E549" s="219" t="s">
        <v>19</v>
      </c>
      <c r="F549" s="220" t="s">
        <v>275</v>
      </c>
      <c r="G549" s="217"/>
      <c r="H549" s="221">
        <v>8.12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27" t="s">
        <v>141</v>
      </c>
      <c r="AU549" s="227" t="s">
        <v>82</v>
      </c>
      <c r="AV549" s="13" t="s">
        <v>82</v>
      </c>
      <c r="AW549" s="13" t="s">
        <v>36</v>
      </c>
      <c r="AX549" s="13" t="s">
        <v>75</v>
      </c>
      <c r="AY549" s="227" t="s">
        <v>130</v>
      </c>
    </row>
    <row r="550" spans="1:51" s="14" customFormat="1" ht="12">
      <c r="A550" s="14"/>
      <c r="B550" s="228"/>
      <c r="C550" s="229"/>
      <c r="D550" s="218" t="s">
        <v>141</v>
      </c>
      <c r="E550" s="230" t="s">
        <v>19</v>
      </c>
      <c r="F550" s="231" t="s">
        <v>144</v>
      </c>
      <c r="G550" s="229"/>
      <c r="H550" s="232">
        <v>21.02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38" t="s">
        <v>141</v>
      </c>
      <c r="AU550" s="238" t="s">
        <v>82</v>
      </c>
      <c r="AV550" s="14" t="s">
        <v>137</v>
      </c>
      <c r="AW550" s="14" t="s">
        <v>36</v>
      </c>
      <c r="AX550" s="14" t="s">
        <v>80</v>
      </c>
      <c r="AY550" s="238" t="s">
        <v>130</v>
      </c>
    </row>
    <row r="551" spans="1:65" s="2" customFormat="1" ht="21.75" customHeight="1">
      <c r="A551" s="39"/>
      <c r="B551" s="40"/>
      <c r="C551" s="198" t="s">
        <v>1164</v>
      </c>
      <c r="D551" s="198" t="s">
        <v>132</v>
      </c>
      <c r="E551" s="199" t="s">
        <v>1165</v>
      </c>
      <c r="F551" s="200" t="s">
        <v>1166</v>
      </c>
      <c r="G551" s="201" t="s">
        <v>202</v>
      </c>
      <c r="H551" s="202">
        <v>21.02</v>
      </c>
      <c r="I551" s="203"/>
      <c r="J551" s="204">
        <f>ROUND(I551*H551,2)</f>
        <v>0</v>
      </c>
      <c r="K551" s="200" t="s">
        <v>136</v>
      </c>
      <c r="L551" s="45"/>
      <c r="M551" s="205" t="s">
        <v>19</v>
      </c>
      <c r="N551" s="206" t="s">
        <v>46</v>
      </c>
      <c r="O551" s="85"/>
      <c r="P551" s="207">
        <f>O551*H551</f>
        <v>0</v>
      </c>
      <c r="Q551" s="207">
        <v>0.00455</v>
      </c>
      <c r="R551" s="207">
        <f>Q551*H551</f>
        <v>0.095641</v>
      </c>
      <c r="S551" s="207">
        <v>0</v>
      </c>
      <c r="T551" s="208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09" t="s">
        <v>223</v>
      </c>
      <c r="AT551" s="209" t="s">
        <v>132</v>
      </c>
      <c r="AU551" s="209" t="s">
        <v>82</v>
      </c>
      <c r="AY551" s="18" t="s">
        <v>130</v>
      </c>
      <c r="BE551" s="210">
        <f>IF(N551="základní",J551,0)</f>
        <v>0</v>
      </c>
      <c r="BF551" s="210">
        <f>IF(N551="snížená",J551,0)</f>
        <v>0</v>
      </c>
      <c r="BG551" s="210">
        <f>IF(N551="zákl. přenesená",J551,0)</f>
        <v>0</v>
      </c>
      <c r="BH551" s="210">
        <f>IF(N551="sníž. přenesená",J551,0)</f>
        <v>0</v>
      </c>
      <c r="BI551" s="210">
        <f>IF(N551="nulová",J551,0)</f>
        <v>0</v>
      </c>
      <c r="BJ551" s="18" t="s">
        <v>80</v>
      </c>
      <c r="BK551" s="210">
        <f>ROUND(I551*H551,2)</f>
        <v>0</v>
      </c>
      <c r="BL551" s="18" t="s">
        <v>223</v>
      </c>
      <c r="BM551" s="209" t="s">
        <v>1167</v>
      </c>
    </row>
    <row r="552" spans="1:47" s="2" customFormat="1" ht="12">
      <c r="A552" s="39"/>
      <c r="B552" s="40"/>
      <c r="C552" s="41"/>
      <c r="D552" s="211" t="s">
        <v>139</v>
      </c>
      <c r="E552" s="41"/>
      <c r="F552" s="212" t="s">
        <v>1168</v>
      </c>
      <c r="G552" s="41"/>
      <c r="H552" s="41"/>
      <c r="I552" s="213"/>
      <c r="J552" s="41"/>
      <c r="K552" s="41"/>
      <c r="L552" s="45"/>
      <c r="M552" s="214"/>
      <c r="N552" s="215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139</v>
      </c>
      <c r="AU552" s="18" t="s">
        <v>82</v>
      </c>
    </row>
    <row r="553" spans="1:65" s="2" customFormat="1" ht="24.15" customHeight="1">
      <c r="A553" s="39"/>
      <c r="B553" s="40"/>
      <c r="C553" s="198" t="s">
        <v>1169</v>
      </c>
      <c r="D553" s="198" t="s">
        <v>132</v>
      </c>
      <c r="E553" s="199" t="s">
        <v>1170</v>
      </c>
      <c r="F553" s="200" t="s">
        <v>1171</v>
      </c>
      <c r="G553" s="201" t="s">
        <v>456</v>
      </c>
      <c r="H553" s="202">
        <v>13.6</v>
      </c>
      <c r="I553" s="203"/>
      <c r="J553" s="204">
        <f>ROUND(I553*H553,2)</f>
        <v>0</v>
      </c>
      <c r="K553" s="200" t="s">
        <v>136</v>
      </c>
      <c r="L553" s="45"/>
      <c r="M553" s="205" t="s">
        <v>19</v>
      </c>
      <c r="N553" s="206" t="s">
        <v>46</v>
      </c>
      <c r="O553" s="85"/>
      <c r="P553" s="207">
        <f>O553*H553</f>
        <v>0</v>
      </c>
      <c r="Q553" s="207">
        <v>0.00058</v>
      </c>
      <c r="R553" s="207">
        <f>Q553*H553</f>
        <v>0.007888</v>
      </c>
      <c r="S553" s="207">
        <v>0</v>
      </c>
      <c r="T553" s="208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09" t="s">
        <v>223</v>
      </c>
      <c r="AT553" s="209" t="s">
        <v>132</v>
      </c>
      <c r="AU553" s="209" t="s">
        <v>82</v>
      </c>
      <c r="AY553" s="18" t="s">
        <v>130</v>
      </c>
      <c r="BE553" s="210">
        <f>IF(N553="základní",J553,0)</f>
        <v>0</v>
      </c>
      <c r="BF553" s="210">
        <f>IF(N553="snížená",J553,0)</f>
        <v>0</v>
      </c>
      <c r="BG553" s="210">
        <f>IF(N553="zákl. přenesená",J553,0)</f>
        <v>0</v>
      </c>
      <c r="BH553" s="210">
        <f>IF(N553="sníž. přenesená",J553,0)</f>
        <v>0</v>
      </c>
      <c r="BI553" s="210">
        <f>IF(N553="nulová",J553,0)</f>
        <v>0</v>
      </c>
      <c r="BJ553" s="18" t="s">
        <v>80</v>
      </c>
      <c r="BK553" s="210">
        <f>ROUND(I553*H553,2)</f>
        <v>0</v>
      </c>
      <c r="BL553" s="18" t="s">
        <v>223</v>
      </c>
      <c r="BM553" s="209" t="s">
        <v>1172</v>
      </c>
    </row>
    <row r="554" spans="1:47" s="2" customFormat="1" ht="12">
      <c r="A554" s="39"/>
      <c r="B554" s="40"/>
      <c r="C554" s="41"/>
      <c r="D554" s="211" t="s">
        <v>139</v>
      </c>
      <c r="E554" s="41"/>
      <c r="F554" s="212" t="s">
        <v>1173</v>
      </c>
      <c r="G554" s="41"/>
      <c r="H554" s="41"/>
      <c r="I554" s="213"/>
      <c r="J554" s="41"/>
      <c r="K554" s="41"/>
      <c r="L554" s="45"/>
      <c r="M554" s="214"/>
      <c r="N554" s="215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139</v>
      </c>
      <c r="AU554" s="18" t="s">
        <v>82</v>
      </c>
    </row>
    <row r="555" spans="1:51" s="13" customFormat="1" ht="12">
      <c r="A555" s="13"/>
      <c r="B555" s="216"/>
      <c r="C555" s="217"/>
      <c r="D555" s="218" t="s">
        <v>141</v>
      </c>
      <c r="E555" s="219" t="s">
        <v>19</v>
      </c>
      <c r="F555" s="220" t="s">
        <v>1174</v>
      </c>
      <c r="G555" s="217"/>
      <c r="H555" s="221">
        <v>13.6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27" t="s">
        <v>141</v>
      </c>
      <c r="AU555" s="227" t="s">
        <v>82</v>
      </c>
      <c r="AV555" s="13" t="s">
        <v>82</v>
      </c>
      <c r="AW555" s="13" t="s">
        <v>36</v>
      </c>
      <c r="AX555" s="13" t="s">
        <v>80</v>
      </c>
      <c r="AY555" s="227" t="s">
        <v>130</v>
      </c>
    </row>
    <row r="556" spans="1:65" s="2" customFormat="1" ht="24.15" customHeight="1">
      <c r="A556" s="39"/>
      <c r="B556" s="40"/>
      <c r="C556" s="198" t="s">
        <v>1175</v>
      </c>
      <c r="D556" s="198" t="s">
        <v>132</v>
      </c>
      <c r="E556" s="199" t="s">
        <v>1176</v>
      </c>
      <c r="F556" s="200" t="s">
        <v>1177</v>
      </c>
      <c r="G556" s="201" t="s">
        <v>202</v>
      </c>
      <c r="H556" s="202">
        <v>21.02</v>
      </c>
      <c r="I556" s="203"/>
      <c r="J556" s="204">
        <f>ROUND(I556*H556,2)</f>
        <v>0</v>
      </c>
      <c r="K556" s="200" t="s">
        <v>136</v>
      </c>
      <c r="L556" s="45"/>
      <c r="M556" s="205" t="s">
        <v>19</v>
      </c>
      <c r="N556" s="206" t="s">
        <v>46</v>
      </c>
      <c r="O556" s="85"/>
      <c r="P556" s="207">
        <f>O556*H556</f>
        <v>0</v>
      </c>
      <c r="Q556" s="207">
        <v>0.0052</v>
      </c>
      <c r="R556" s="207">
        <f>Q556*H556</f>
        <v>0.109304</v>
      </c>
      <c r="S556" s="207">
        <v>0</v>
      </c>
      <c r="T556" s="208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09" t="s">
        <v>223</v>
      </c>
      <c r="AT556" s="209" t="s">
        <v>132</v>
      </c>
      <c r="AU556" s="209" t="s">
        <v>82</v>
      </c>
      <c r="AY556" s="18" t="s">
        <v>130</v>
      </c>
      <c r="BE556" s="210">
        <f>IF(N556="základní",J556,0)</f>
        <v>0</v>
      </c>
      <c r="BF556" s="210">
        <f>IF(N556="snížená",J556,0)</f>
        <v>0</v>
      </c>
      <c r="BG556" s="210">
        <f>IF(N556="zákl. přenesená",J556,0)</f>
        <v>0</v>
      </c>
      <c r="BH556" s="210">
        <f>IF(N556="sníž. přenesená",J556,0)</f>
        <v>0</v>
      </c>
      <c r="BI556" s="210">
        <f>IF(N556="nulová",J556,0)</f>
        <v>0</v>
      </c>
      <c r="BJ556" s="18" t="s">
        <v>80</v>
      </c>
      <c r="BK556" s="210">
        <f>ROUND(I556*H556,2)</f>
        <v>0</v>
      </c>
      <c r="BL556" s="18" t="s">
        <v>223</v>
      </c>
      <c r="BM556" s="209" t="s">
        <v>1178</v>
      </c>
    </row>
    <row r="557" spans="1:47" s="2" customFormat="1" ht="12">
      <c r="A557" s="39"/>
      <c r="B557" s="40"/>
      <c r="C557" s="41"/>
      <c r="D557" s="211" t="s">
        <v>139</v>
      </c>
      <c r="E557" s="41"/>
      <c r="F557" s="212" t="s">
        <v>1179</v>
      </c>
      <c r="G557" s="41"/>
      <c r="H557" s="41"/>
      <c r="I557" s="213"/>
      <c r="J557" s="41"/>
      <c r="K557" s="41"/>
      <c r="L557" s="45"/>
      <c r="M557" s="214"/>
      <c r="N557" s="215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139</v>
      </c>
      <c r="AU557" s="18" t="s">
        <v>82</v>
      </c>
    </row>
    <row r="558" spans="1:65" s="2" customFormat="1" ht="24.15" customHeight="1">
      <c r="A558" s="39"/>
      <c r="B558" s="40"/>
      <c r="C558" s="239" t="s">
        <v>1180</v>
      </c>
      <c r="D558" s="239" t="s">
        <v>171</v>
      </c>
      <c r="E558" s="240" t="s">
        <v>1181</v>
      </c>
      <c r="F558" s="241" t="s">
        <v>1182</v>
      </c>
      <c r="G558" s="242" t="s">
        <v>202</v>
      </c>
      <c r="H558" s="243">
        <v>38.082</v>
      </c>
      <c r="I558" s="244"/>
      <c r="J558" s="245">
        <f>ROUND(I558*H558,2)</f>
        <v>0</v>
      </c>
      <c r="K558" s="241" t="s">
        <v>136</v>
      </c>
      <c r="L558" s="246"/>
      <c r="M558" s="247" t="s">
        <v>19</v>
      </c>
      <c r="N558" s="248" t="s">
        <v>46</v>
      </c>
      <c r="O558" s="85"/>
      <c r="P558" s="207">
        <f>O558*H558</f>
        <v>0</v>
      </c>
      <c r="Q558" s="207">
        <v>0.022</v>
      </c>
      <c r="R558" s="207">
        <f>Q558*H558</f>
        <v>0.837804</v>
      </c>
      <c r="S558" s="207">
        <v>0</v>
      </c>
      <c r="T558" s="208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09" t="s">
        <v>328</v>
      </c>
      <c r="AT558" s="209" t="s">
        <v>171</v>
      </c>
      <c r="AU558" s="209" t="s">
        <v>82</v>
      </c>
      <c r="AY558" s="18" t="s">
        <v>130</v>
      </c>
      <c r="BE558" s="210">
        <f>IF(N558="základní",J558,0)</f>
        <v>0</v>
      </c>
      <c r="BF558" s="210">
        <f>IF(N558="snížená",J558,0)</f>
        <v>0</v>
      </c>
      <c r="BG558" s="210">
        <f>IF(N558="zákl. přenesená",J558,0)</f>
        <v>0</v>
      </c>
      <c r="BH558" s="210">
        <f>IF(N558="sníž. přenesená",J558,0)</f>
        <v>0</v>
      </c>
      <c r="BI558" s="210">
        <f>IF(N558="nulová",J558,0)</f>
        <v>0</v>
      </c>
      <c r="BJ558" s="18" t="s">
        <v>80</v>
      </c>
      <c r="BK558" s="210">
        <f>ROUND(I558*H558,2)</f>
        <v>0</v>
      </c>
      <c r="BL558" s="18" t="s">
        <v>223</v>
      </c>
      <c r="BM558" s="209" t="s">
        <v>1183</v>
      </c>
    </row>
    <row r="559" spans="1:51" s="13" customFormat="1" ht="12">
      <c r="A559" s="13"/>
      <c r="B559" s="216"/>
      <c r="C559" s="217"/>
      <c r="D559" s="218" t="s">
        <v>141</v>
      </c>
      <c r="E559" s="219" t="s">
        <v>19</v>
      </c>
      <c r="F559" s="220" t="s">
        <v>1184</v>
      </c>
      <c r="G559" s="217"/>
      <c r="H559" s="221">
        <v>21.02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27" t="s">
        <v>141</v>
      </c>
      <c r="AU559" s="227" t="s">
        <v>82</v>
      </c>
      <c r="AV559" s="13" t="s">
        <v>82</v>
      </c>
      <c r="AW559" s="13" t="s">
        <v>36</v>
      </c>
      <c r="AX559" s="13" t="s">
        <v>75</v>
      </c>
      <c r="AY559" s="227" t="s">
        <v>130</v>
      </c>
    </row>
    <row r="560" spans="1:51" s="13" customFormat="1" ht="12">
      <c r="A560" s="13"/>
      <c r="B560" s="216"/>
      <c r="C560" s="217"/>
      <c r="D560" s="218" t="s">
        <v>141</v>
      </c>
      <c r="E560" s="219" t="s">
        <v>19</v>
      </c>
      <c r="F560" s="220" t="s">
        <v>1185</v>
      </c>
      <c r="G560" s="217"/>
      <c r="H560" s="221">
        <v>13.6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27" t="s">
        <v>141</v>
      </c>
      <c r="AU560" s="227" t="s">
        <v>82</v>
      </c>
      <c r="AV560" s="13" t="s">
        <v>82</v>
      </c>
      <c r="AW560" s="13" t="s">
        <v>36</v>
      </c>
      <c r="AX560" s="13" t="s">
        <v>75</v>
      </c>
      <c r="AY560" s="227" t="s">
        <v>130</v>
      </c>
    </row>
    <row r="561" spans="1:51" s="14" customFormat="1" ht="12">
      <c r="A561" s="14"/>
      <c r="B561" s="228"/>
      <c r="C561" s="229"/>
      <c r="D561" s="218" t="s">
        <v>141</v>
      </c>
      <c r="E561" s="230" t="s">
        <v>19</v>
      </c>
      <c r="F561" s="231" t="s">
        <v>144</v>
      </c>
      <c r="G561" s="229"/>
      <c r="H561" s="232">
        <v>34.62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38" t="s">
        <v>141</v>
      </c>
      <c r="AU561" s="238" t="s">
        <v>82</v>
      </c>
      <c r="AV561" s="14" t="s">
        <v>137</v>
      </c>
      <c r="AW561" s="14" t="s">
        <v>36</v>
      </c>
      <c r="AX561" s="14" t="s">
        <v>80</v>
      </c>
      <c r="AY561" s="238" t="s">
        <v>130</v>
      </c>
    </row>
    <row r="562" spans="1:51" s="13" customFormat="1" ht="12">
      <c r="A562" s="13"/>
      <c r="B562" s="216"/>
      <c r="C562" s="217"/>
      <c r="D562" s="218" t="s">
        <v>141</v>
      </c>
      <c r="E562" s="217"/>
      <c r="F562" s="220" t="s">
        <v>1186</v>
      </c>
      <c r="G562" s="217"/>
      <c r="H562" s="221">
        <v>38.082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7" t="s">
        <v>141</v>
      </c>
      <c r="AU562" s="227" t="s">
        <v>82</v>
      </c>
      <c r="AV562" s="13" t="s">
        <v>82</v>
      </c>
      <c r="AW562" s="13" t="s">
        <v>4</v>
      </c>
      <c r="AX562" s="13" t="s">
        <v>80</v>
      </c>
      <c r="AY562" s="227" t="s">
        <v>130</v>
      </c>
    </row>
    <row r="563" spans="1:65" s="2" customFormat="1" ht="24.15" customHeight="1">
      <c r="A563" s="39"/>
      <c r="B563" s="40"/>
      <c r="C563" s="198" t="s">
        <v>1187</v>
      </c>
      <c r="D563" s="198" t="s">
        <v>132</v>
      </c>
      <c r="E563" s="199" t="s">
        <v>1188</v>
      </c>
      <c r="F563" s="200" t="s">
        <v>1189</v>
      </c>
      <c r="G563" s="201" t="s">
        <v>174</v>
      </c>
      <c r="H563" s="202">
        <v>1.057</v>
      </c>
      <c r="I563" s="203"/>
      <c r="J563" s="204">
        <f>ROUND(I563*H563,2)</f>
        <v>0</v>
      </c>
      <c r="K563" s="200" t="s">
        <v>136</v>
      </c>
      <c r="L563" s="45"/>
      <c r="M563" s="205" t="s">
        <v>19</v>
      </c>
      <c r="N563" s="206" t="s">
        <v>46</v>
      </c>
      <c r="O563" s="85"/>
      <c r="P563" s="207">
        <f>O563*H563</f>
        <v>0</v>
      </c>
      <c r="Q563" s="207">
        <v>0</v>
      </c>
      <c r="R563" s="207">
        <f>Q563*H563</f>
        <v>0</v>
      </c>
      <c r="S563" s="207">
        <v>0</v>
      </c>
      <c r="T563" s="208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09" t="s">
        <v>223</v>
      </c>
      <c r="AT563" s="209" t="s">
        <v>132</v>
      </c>
      <c r="AU563" s="209" t="s">
        <v>82</v>
      </c>
      <c r="AY563" s="18" t="s">
        <v>130</v>
      </c>
      <c r="BE563" s="210">
        <f>IF(N563="základní",J563,0)</f>
        <v>0</v>
      </c>
      <c r="BF563" s="210">
        <f>IF(N563="snížená",J563,0)</f>
        <v>0</v>
      </c>
      <c r="BG563" s="210">
        <f>IF(N563="zákl. přenesená",J563,0)</f>
        <v>0</v>
      </c>
      <c r="BH563" s="210">
        <f>IF(N563="sníž. přenesená",J563,0)</f>
        <v>0</v>
      </c>
      <c r="BI563" s="210">
        <f>IF(N563="nulová",J563,0)</f>
        <v>0</v>
      </c>
      <c r="BJ563" s="18" t="s">
        <v>80</v>
      </c>
      <c r="BK563" s="210">
        <f>ROUND(I563*H563,2)</f>
        <v>0</v>
      </c>
      <c r="BL563" s="18" t="s">
        <v>223</v>
      </c>
      <c r="BM563" s="209" t="s">
        <v>1190</v>
      </c>
    </row>
    <row r="564" spans="1:47" s="2" customFormat="1" ht="12">
      <c r="A564" s="39"/>
      <c r="B564" s="40"/>
      <c r="C564" s="41"/>
      <c r="D564" s="211" t="s">
        <v>139</v>
      </c>
      <c r="E564" s="41"/>
      <c r="F564" s="212" t="s">
        <v>1191</v>
      </c>
      <c r="G564" s="41"/>
      <c r="H564" s="41"/>
      <c r="I564" s="213"/>
      <c r="J564" s="41"/>
      <c r="K564" s="41"/>
      <c r="L564" s="45"/>
      <c r="M564" s="214"/>
      <c r="N564" s="215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139</v>
      </c>
      <c r="AU564" s="18" t="s">
        <v>82</v>
      </c>
    </row>
    <row r="565" spans="1:65" s="2" customFormat="1" ht="24.15" customHeight="1">
      <c r="A565" s="39"/>
      <c r="B565" s="40"/>
      <c r="C565" s="198" t="s">
        <v>1192</v>
      </c>
      <c r="D565" s="198" t="s">
        <v>132</v>
      </c>
      <c r="E565" s="199" t="s">
        <v>1193</v>
      </c>
      <c r="F565" s="200" t="s">
        <v>1194</v>
      </c>
      <c r="G565" s="201" t="s">
        <v>174</v>
      </c>
      <c r="H565" s="202">
        <v>1.057</v>
      </c>
      <c r="I565" s="203"/>
      <c r="J565" s="204">
        <f>ROUND(I565*H565,2)</f>
        <v>0</v>
      </c>
      <c r="K565" s="200" t="s">
        <v>136</v>
      </c>
      <c r="L565" s="45"/>
      <c r="M565" s="205" t="s">
        <v>19</v>
      </c>
      <c r="N565" s="206" t="s">
        <v>46</v>
      </c>
      <c r="O565" s="85"/>
      <c r="P565" s="207">
        <f>O565*H565</f>
        <v>0</v>
      </c>
      <c r="Q565" s="207">
        <v>0</v>
      </c>
      <c r="R565" s="207">
        <f>Q565*H565</f>
        <v>0</v>
      </c>
      <c r="S565" s="207">
        <v>0</v>
      </c>
      <c r="T565" s="208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09" t="s">
        <v>223</v>
      </c>
      <c r="AT565" s="209" t="s">
        <v>132</v>
      </c>
      <c r="AU565" s="209" t="s">
        <v>82</v>
      </c>
      <c r="AY565" s="18" t="s">
        <v>130</v>
      </c>
      <c r="BE565" s="210">
        <f>IF(N565="základní",J565,0)</f>
        <v>0</v>
      </c>
      <c r="BF565" s="210">
        <f>IF(N565="snížená",J565,0)</f>
        <v>0</v>
      </c>
      <c r="BG565" s="210">
        <f>IF(N565="zákl. přenesená",J565,0)</f>
        <v>0</v>
      </c>
      <c r="BH565" s="210">
        <f>IF(N565="sníž. přenesená",J565,0)</f>
        <v>0</v>
      </c>
      <c r="BI565" s="210">
        <f>IF(N565="nulová",J565,0)</f>
        <v>0</v>
      </c>
      <c r="BJ565" s="18" t="s">
        <v>80</v>
      </c>
      <c r="BK565" s="210">
        <f>ROUND(I565*H565,2)</f>
        <v>0</v>
      </c>
      <c r="BL565" s="18" t="s">
        <v>223</v>
      </c>
      <c r="BM565" s="209" t="s">
        <v>1195</v>
      </c>
    </row>
    <row r="566" spans="1:47" s="2" customFormat="1" ht="12">
      <c r="A566" s="39"/>
      <c r="B566" s="40"/>
      <c r="C566" s="41"/>
      <c r="D566" s="211" t="s">
        <v>139</v>
      </c>
      <c r="E566" s="41"/>
      <c r="F566" s="212" t="s">
        <v>1196</v>
      </c>
      <c r="G566" s="41"/>
      <c r="H566" s="41"/>
      <c r="I566" s="213"/>
      <c r="J566" s="41"/>
      <c r="K566" s="41"/>
      <c r="L566" s="45"/>
      <c r="M566" s="214"/>
      <c r="N566" s="215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139</v>
      </c>
      <c r="AU566" s="18" t="s">
        <v>82</v>
      </c>
    </row>
    <row r="567" spans="1:63" s="12" customFormat="1" ht="22.8" customHeight="1">
      <c r="A567" s="12"/>
      <c r="B567" s="182"/>
      <c r="C567" s="183"/>
      <c r="D567" s="184" t="s">
        <v>74</v>
      </c>
      <c r="E567" s="196" t="s">
        <v>1197</v>
      </c>
      <c r="F567" s="196" t="s">
        <v>1198</v>
      </c>
      <c r="G567" s="183"/>
      <c r="H567" s="183"/>
      <c r="I567" s="186"/>
      <c r="J567" s="197">
        <f>BK567</f>
        <v>0</v>
      </c>
      <c r="K567" s="183"/>
      <c r="L567" s="188"/>
      <c r="M567" s="189"/>
      <c r="N567" s="190"/>
      <c r="O567" s="190"/>
      <c r="P567" s="191">
        <f>SUM(P568:P588)</f>
        <v>0</v>
      </c>
      <c r="Q567" s="190"/>
      <c r="R567" s="191">
        <f>SUM(R568:R588)</f>
        <v>0.5092403999999999</v>
      </c>
      <c r="S567" s="190"/>
      <c r="T567" s="192">
        <f>SUM(T568:T588)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193" t="s">
        <v>82</v>
      </c>
      <c r="AT567" s="194" t="s">
        <v>74</v>
      </c>
      <c r="AU567" s="194" t="s">
        <v>80</v>
      </c>
      <c r="AY567" s="193" t="s">
        <v>130</v>
      </c>
      <c r="BK567" s="195">
        <f>SUM(BK568:BK588)</f>
        <v>0</v>
      </c>
    </row>
    <row r="568" spans="1:65" s="2" customFormat="1" ht="16.5" customHeight="1">
      <c r="A568" s="39"/>
      <c r="B568" s="40"/>
      <c r="C568" s="198" t="s">
        <v>1199</v>
      </c>
      <c r="D568" s="198" t="s">
        <v>132</v>
      </c>
      <c r="E568" s="199" t="s">
        <v>1200</v>
      </c>
      <c r="F568" s="200" t="s">
        <v>1201</v>
      </c>
      <c r="G568" s="201" t="s">
        <v>202</v>
      </c>
      <c r="H568" s="202">
        <v>26.304</v>
      </c>
      <c r="I568" s="203"/>
      <c r="J568" s="204">
        <f>ROUND(I568*H568,2)</f>
        <v>0</v>
      </c>
      <c r="K568" s="200" t="s">
        <v>136</v>
      </c>
      <c r="L568" s="45"/>
      <c r="M568" s="205" t="s">
        <v>19</v>
      </c>
      <c r="N568" s="206" t="s">
        <v>46</v>
      </c>
      <c r="O568" s="85"/>
      <c r="P568" s="207">
        <f>O568*H568</f>
        <v>0</v>
      </c>
      <c r="Q568" s="207">
        <v>0.0003</v>
      </c>
      <c r="R568" s="207">
        <f>Q568*H568</f>
        <v>0.0078912</v>
      </c>
      <c r="S568" s="207">
        <v>0</v>
      </c>
      <c r="T568" s="208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09" t="s">
        <v>223</v>
      </c>
      <c r="AT568" s="209" t="s">
        <v>132</v>
      </c>
      <c r="AU568" s="209" t="s">
        <v>82</v>
      </c>
      <c r="AY568" s="18" t="s">
        <v>130</v>
      </c>
      <c r="BE568" s="210">
        <f>IF(N568="základní",J568,0)</f>
        <v>0</v>
      </c>
      <c r="BF568" s="210">
        <f>IF(N568="snížená",J568,0)</f>
        <v>0</v>
      </c>
      <c r="BG568" s="210">
        <f>IF(N568="zákl. přenesená",J568,0)</f>
        <v>0</v>
      </c>
      <c r="BH568" s="210">
        <f>IF(N568="sníž. přenesená",J568,0)</f>
        <v>0</v>
      </c>
      <c r="BI568" s="210">
        <f>IF(N568="nulová",J568,0)</f>
        <v>0</v>
      </c>
      <c r="BJ568" s="18" t="s">
        <v>80</v>
      </c>
      <c r="BK568" s="210">
        <f>ROUND(I568*H568,2)</f>
        <v>0</v>
      </c>
      <c r="BL568" s="18" t="s">
        <v>223</v>
      </c>
      <c r="BM568" s="209" t="s">
        <v>1202</v>
      </c>
    </row>
    <row r="569" spans="1:47" s="2" customFormat="1" ht="12">
      <c r="A569" s="39"/>
      <c r="B569" s="40"/>
      <c r="C569" s="41"/>
      <c r="D569" s="211" t="s">
        <v>139</v>
      </c>
      <c r="E569" s="41"/>
      <c r="F569" s="212" t="s">
        <v>1203</v>
      </c>
      <c r="G569" s="41"/>
      <c r="H569" s="41"/>
      <c r="I569" s="213"/>
      <c r="J569" s="41"/>
      <c r="K569" s="41"/>
      <c r="L569" s="45"/>
      <c r="M569" s="214"/>
      <c r="N569" s="215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139</v>
      </c>
      <c r="AU569" s="18" t="s">
        <v>82</v>
      </c>
    </row>
    <row r="570" spans="1:51" s="15" customFormat="1" ht="12">
      <c r="A570" s="15"/>
      <c r="B570" s="250"/>
      <c r="C570" s="251"/>
      <c r="D570" s="218" t="s">
        <v>141</v>
      </c>
      <c r="E570" s="252" t="s">
        <v>19</v>
      </c>
      <c r="F570" s="253" t="s">
        <v>1204</v>
      </c>
      <c r="G570" s="251"/>
      <c r="H570" s="252" t="s">
        <v>19</v>
      </c>
      <c r="I570" s="254"/>
      <c r="J570" s="251"/>
      <c r="K570" s="251"/>
      <c r="L570" s="255"/>
      <c r="M570" s="256"/>
      <c r="N570" s="257"/>
      <c r="O570" s="257"/>
      <c r="P570" s="257"/>
      <c r="Q570" s="257"/>
      <c r="R570" s="257"/>
      <c r="S570" s="257"/>
      <c r="T570" s="258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59" t="s">
        <v>141</v>
      </c>
      <c r="AU570" s="259" t="s">
        <v>82</v>
      </c>
      <c r="AV570" s="15" t="s">
        <v>80</v>
      </c>
      <c r="AW570" s="15" t="s">
        <v>36</v>
      </c>
      <c r="AX570" s="15" t="s">
        <v>75</v>
      </c>
      <c r="AY570" s="259" t="s">
        <v>130</v>
      </c>
    </row>
    <row r="571" spans="1:51" s="13" customFormat="1" ht="12">
      <c r="A571" s="13"/>
      <c r="B571" s="216"/>
      <c r="C571" s="217"/>
      <c r="D571" s="218" t="s">
        <v>141</v>
      </c>
      <c r="E571" s="219" t="s">
        <v>19</v>
      </c>
      <c r="F571" s="220" t="s">
        <v>1205</v>
      </c>
      <c r="G571" s="217"/>
      <c r="H571" s="221">
        <v>10.72</v>
      </c>
      <c r="I571" s="222"/>
      <c r="J571" s="217"/>
      <c r="K571" s="217"/>
      <c r="L571" s="223"/>
      <c r="M571" s="224"/>
      <c r="N571" s="225"/>
      <c r="O571" s="225"/>
      <c r="P571" s="225"/>
      <c r="Q571" s="225"/>
      <c r="R571" s="225"/>
      <c r="S571" s="225"/>
      <c r="T571" s="22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27" t="s">
        <v>141</v>
      </c>
      <c r="AU571" s="227" t="s">
        <v>82</v>
      </c>
      <c r="AV571" s="13" t="s">
        <v>82</v>
      </c>
      <c r="AW571" s="13" t="s">
        <v>36</v>
      </c>
      <c r="AX571" s="13" t="s">
        <v>75</v>
      </c>
      <c r="AY571" s="227" t="s">
        <v>130</v>
      </c>
    </row>
    <row r="572" spans="1:51" s="13" customFormat="1" ht="12">
      <c r="A572" s="13"/>
      <c r="B572" s="216"/>
      <c r="C572" s="217"/>
      <c r="D572" s="218" t="s">
        <v>141</v>
      </c>
      <c r="E572" s="219" t="s">
        <v>19</v>
      </c>
      <c r="F572" s="220" t="s">
        <v>1206</v>
      </c>
      <c r="G572" s="217"/>
      <c r="H572" s="221">
        <v>13.12</v>
      </c>
      <c r="I572" s="222"/>
      <c r="J572" s="217"/>
      <c r="K572" s="217"/>
      <c r="L572" s="223"/>
      <c r="M572" s="224"/>
      <c r="N572" s="225"/>
      <c r="O572" s="225"/>
      <c r="P572" s="225"/>
      <c r="Q572" s="225"/>
      <c r="R572" s="225"/>
      <c r="S572" s="225"/>
      <c r="T572" s="22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27" t="s">
        <v>141</v>
      </c>
      <c r="AU572" s="227" t="s">
        <v>82</v>
      </c>
      <c r="AV572" s="13" t="s">
        <v>82</v>
      </c>
      <c r="AW572" s="13" t="s">
        <v>36</v>
      </c>
      <c r="AX572" s="13" t="s">
        <v>75</v>
      </c>
      <c r="AY572" s="227" t="s">
        <v>130</v>
      </c>
    </row>
    <row r="573" spans="1:51" s="13" customFormat="1" ht="12">
      <c r="A573" s="13"/>
      <c r="B573" s="216"/>
      <c r="C573" s="217"/>
      <c r="D573" s="218" t="s">
        <v>141</v>
      </c>
      <c r="E573" s="219" t="s">
        <v>19</v>
      </c>
      <c r="F573" s="220" t="s">
        <v>301</v>
      </c>
      <c r="G573" s="217"/>
      <c r="H573" s="221">
        <v>2.464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27" t="s">
        <v>141</v>
      </c>
      <c r="AU573" s="227" t="s">
        <v>82</v>
      </c>
      <c r="AV573" s="13" t="s">
        <v>82</v>
      </c>
      <c r="AW573" s="13" t="s">
        <v>36</v>
      </c>
      <c r="AX573" s="13" t="s">
        <v>75</v>
      </c>
      <c r="AY573" s="227" t="s">
        <v>130</v>
      </c>
    </row>
    <row r="574" spans="1:51" s="14" customFormat="1" ht="12">
      <c r="A574" s="14"/>
      <c r="B574" s="228"/>
      <c r="C574" s="229"/>
      <c r="D574" s="218" t="s">
        <v>141</v>
      </c>
      <c r="E574" s="230" t="s">
        <v>19</v>
      </c>
      <c r="F574" s="231" t="s">
        <v>144</v>
      </c>
      <c r="G574" s="229"/>
      <c r="H574" s="232">
        <v>26.304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38" t="s">
        <v>141</v>
      </c>
      <c r="AU574" s="238" t="s">
        <v>82</v>
      </c>
      <c r="AV574" s="14" t="s">
        <v>137</v>
      </c>
      <c r="AW574" s="14" t="s">
        <v>36</v>
      </c>
      <c r="AX574" s="14" t="s">
        <v>80</v>
      </c>
      <c r="AY574" s="238" t="s">
        <v>130</v>
      </c>
    </row>
    <row r="575" spans="1:65" s="2" customFormat="1" ht="24.15" customHeight="1">
      <c r="A575" s="39"/>
      <c r="B575" s="40"/>
      <c r="C575" s="198" t="s">
        <v>1207</v>
      </c>
      <c r="D575" s="198" t="s">
        <v>132</v>
      </c>
      <c r="E575" s="199" t="s">
        <v>1208</v>
      </c>
      <c r="F575" s="200" t="s">
        <v>1209</v>
      </c>
      <c r="G575" s="201" t="s">
        <v>202</v>
      </c>
      <c r="H575" s="202">
        <v>26.304</v>
      </c>
      <c r="I575" s="203"/>
      <c r="J575" s="204">
        <f>ROUND(I575*H575,2)</f>
        <v>0</v>
      </c>
      <c r="K575" s="200" t="s">
        <v>136</v>
      </c>
      <c r="L575" s="45"/>
      <c r="M575" s="205" t="s">
        <v>19</v>
      </c>
      <c r="N575" s="206" t="s">
        <v>46</v>
      </c>
      <c r="O575" s="85"/>
      <c r="P575" s="207">
        <f>O575*H575</f>
        <v>0</v>
      </c>
      <c r="Q575" s="207">
        <v>0.0052</v>
      </c>
      <c r="R575" s="207">
        <f>Q575*H575</f>
        <v>0.13678079999999998</v>
      </c>
      <c r="S575" s="207">
        <v>0</v>
      </c>
      <c r="T575" s="208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09" t="s">
        <v>223</v>
      </c>
      <c r="AT575" s="209" t="s">
        <v>132</v>
      </c>
      <c r="AU575" s="209" t="s">
        <v>82</v>
      </c>
      <c r="AY575" s="18" t="s">
        <v>130</v>
      </c>
      <c r="BE575" s="210">
        <f>IF(N575="základní",J575,0)</f>
        <v>0</v>
      </c>
      <c r="BF575" s="210">
        <f>IF(N575="snížená",J575,0)</f>
        <v>0</v>
      </c>
      <c r="BG575" s="210">
        <f>IF(N575="zákl. přenesená",J575,0)</f>
        <v>0</v>
      </c>
      <c r="BH575" s="210">
        <f>IF(N575="sníž. přenesená",J575,0)</f>
        <v>0</v>
      </c>
      <c r="BI575" s="210">
        <f>IF(N575="nulová",J575,0)</f>
        <v>0</v>
      </c>
      <c r="BJ575" s="18" t="s">
        <v>80</v>
      </c>
      <c r="BK575" s="210">
        <f>ROUND(I575*H575,2)</f>
        <v>0</v>
      </c>
      <c r="BL575" s="18" t="s">
        <v>223</v>
      </c>
      <c r="BM575" s="209" t="s">
        <v>1210</v>
      </c>
    </row>
    <row r="576" spans="1:47" s="2" customFormat="1" ht="12">
      <c r="A576" s="39"/>
      <c r="B576" s="40"/>
      <c r="C576" s="41"/>
      <c r="D576" s="211" t="s">
        <v>139</v>
      </c>
      <c r="E576" s="41"/>
      <c r="F576" s="212" t="s">
        <v>1211</v>
      </c>
      <c r="G576" s="41"/>
      <c r="H576" s="41"/>
      <c r="I576" s="213"/>
      <c r="J576" s="41"/>
      <c r="K576" s="41"/>
      <c r="L576" s="45"/>
      <c r="M576" s="214"/>
      <c r="N576" s="215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139</v>
      </c>
      <c r="AU576" s="18" t="s">
        <v>82</v>
      </c>
    </row>
    <row r="577" spans="1:65" s="2" customFormat="1" ht="16.5" customHeight="1">
      <c r="A577" s="39"/>
      <c r="B577" s="40"/>
      <c r="C577" s="239" t="s">
        <v>1212</v>
      </c>
      <c r="D577" s="239" t="s">
        <v>171</v>
      </c>
      <c r="E577" s="240" t="s">
        <v>1213</v>
      </c>
      <c r="F577" s="241" t="s">
        <v>1214</v>
      </c>
      <c r="G577" s="242" t="s">
        <v>202</v>
      </c>
      <c r="H577" s="243">
        <v>28.934</v>
      </c>
      <c r="I577" s="244"/>
      <c r="J577" s="245">
        <f>ROUND(I577*H577,2)</f>
        <v>0</v>
      </c>
      <c r="K577" s="241" t="s">
        <v>136</v>
      </c>
      <c r="L577" s="246"/>
      <c r="M577" s="247" t="s">
        <v>19</v>
      </c>
      <c r="N577" s="248" t="s">
        <v>46</v>
      </c>
      <c r="O577" s="85"/>
      <c r="P577" s="207">
        <f>O577*H577</f>
        <v>0</v>
      </c>
      <c r="Q577" s="207">
        <v>0.0126</v>
      </c>
      <c r="R577" s="207">
        <f>Q577*H577</f>
        <v>0.3645684</v>
      </c>
      <c r="S577" s="207">
        <v>0</v>
      </c>
      <c r="T577" s="208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09" t="s">
        <v>328</v>
      </c>
      <c r="AT577" s="209" t="s">
        <v>171</v>
      </c>
      <c r="AU577" s="209" t="s">
        <v>82</v>
      </c>
      <c r="AY577" s="18" t="s">
        <v>130</v>
      </c>
      <c r="BE577" s="210">
        <f>IF(N577="základní",J577,0)</f>
        <v>0</v>
      </c>
      <c r="BF577" s="210">
        <f>IF(N577="snížená",J577,0)</f>
        <v>0</v>
      </c>
      <c r="BG577" s="210">
        <f>IF(N577="zákl. přenesená",J577,0)</f>
        <v>0</v>
      </c>
      <c r="BH577" s="210">
        <f>IF(N577="sníž. přenesená",J577,0)</f>
        <v>0</v>
      </c>
      <c r="BI577" s="210">
        <f>IF(N577="nulová",J577,0)</f>
        <v>0</v>
      </c>
      <c r="BJ577" s="18" t="s">
        <v>80</v>
      </c>
      <c r="BK577" s="210">
        <f>ROUND(I577*H577,2)</f>
        <v>0</v>
      </c>
      <c r="BL577" s="18" t="s">
        <v>223</v>
      </c>
      <c r="BM577" s="209" t="s">
        <v>1215</v>
      </c>
    </row>
    <row r="578" spans="1:51" s="13" customFormat="1" ht="12">
      <c r="A578" s="13"/>
      <c r="B578" s="216"/>
      <c r="C578" s="217"/>
      <c r="D578" s="218" t="s">
        <v>141</v>
      </c>
      <c r="E578" s="217"/>
      <c r="F578" s="220" t="s">
        <v>1216</v>
      </c>
      <c r="G578" s="217"/>
      <c r="H578" s="221">
        <v>28.934</v>
      </c>
      <c r="I578" s="222"/>
      <c r="J578" s="217"/>
      <c r="K578" s="217"/>
      <c r="L578" s="223"/>
      <c r="M578" s="224"/>
      <c r="N578" s="225"/>
      <c r="O578" s="225"/>
      <c r="P578" s="225"/>
      <c r="Q578" s="225"/>
      <c r="R578" s="225"/>
      <c r="S578" s="225"/>
      <c r="T578" s="22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27" t="s">
        <v>141</v>
      </c>
      <c r="AU578" s="227" t="s">
        <v>82</v>
      </c>
      <c r="AV578" s="13" t="s">
        <v>82</v>
      </c>
      <c r="AW578" s="13" t="s">
        <v>4</v>
      </c>
      <c r="AX578" s="13" t="s">
        <v>80</v>
      </c>
      <c r="AY578" s="227" t="s">
        <v>130</v>
      </c>
    </row>
    <row r="579" spans="1:65" s="2" customFormat="1" ht="16.5" customHeight="1">
      <c r="A579" s="39"/>
      <c r="B579" s="40"/>
      <c r="C579" s="198" t="s">
        <v>1217</v>
      </c>
      <c r="D579" s="198" t="s">
        <v>132</v>
      </c>
      <c r="E579" s="199" t="s">
        <v>1218</v>
      </c>
      <c r="F579" s="200" t="s">
        <v>1219</v>
      </c>
      <c r="G579" s="201" t="s">
        <v>349</v>
      </c>
      <c r="H579" s="202">
        <v>4</v>
      </c>
      <c r="I579" s="203"/>
      <c r="J579" s="204">
        <f>ROUND(I579*H579,2)</f>
        <v>0</v>
      </c>
      <c r="K579" s="200" t="s">
        <v>136</v>
      </c>
      <c r="L579" s="45"/>
      <c r="M579" s="205" t="s">
        <v>19</v>
      </c>
      <c r="N579" s="206" t="s">
        <v>46</v>
      </c>
      <c r="O579" s="85"/>
      <c r="P579" s="207">
        <f>O579*H579</f>
        <v>0</v>
      </c>
      <c r="Q579" s="207">
        <v>0</v>
      </c>
      <c r="R579" s="207">
        <f>Q579*H579</f>
        <v>0</v>
      </c>
      <c r="S579" s="207">
        <v>0</v>
      </c>
      <c r="T579" s="208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09" t="s">
        <v>223</v>
      </c>
      <c r="AT579" s="209" t="s">
        <v>132</v>
      </c>
      <c r="AU579" s="209" t="s">
        <v>82</v>
      </c>
      <c r="AY579" s="18" t="s">
        <v>130</v>
      </c>
      <c r="BE579" s="210">
        <f>IF(N579="základní",J579,0)</f>
        <v>0</v>
      </c>
      <c r="BF579" s="210">
        <f>IF(N579="snížená",J579,0)</f>
        <v>0</v>
      </c>
      <c r="BG579" s="210">
        <f>IF(N579="zákl. přenesená",J579,0)</f>
        <v>0</v>
      </c>
      <c r="BH579" s="210">
        <f>IF(N579="sníž. přenesená",J579,0)</f>
        <v>0</v>
      </c>
      <c r="BI579" s="210">
        <f>IF(N579="nulová",J579,0)</f>
        <v>0</v>
      </c>
      <c r="BJ579" s="18" t="s">
        <v>80</v>
      </c>
      <c r="BK579" s="210">
        <f>ROUND(I579*H579,2)</f>
        <v>0</v>
      </c>
      <c r="BL579" s="18" t="s">
        <v>223</v>
      </c>
      <c r="BM579" s="209" t="s">
        <v>1220</v>
      </c>
    </row>
    <row r="580" spans="1:47" s="2" customFormat="1" ht="12">
      <c r="A580" s="39"/>
      <c r="B580" s="40"/>
      <c r="C580" s="41"/>
      <c r="D580" s="211" t="s">
        <v>139</v>
      </c>
      <c r="E580" s="41"/>
      <c r="F580" s="212" t="s">
        <v>1221</v>
      </c>
      <c r="G580" s="41"/>
      <c r="H580" s="41"/>
      <c r="I580" s="213"/>
      <c r="J580" s="41"/>
      <c r="K580" s="41"/>
      <c r="L580" s="45"/>
      <c r="M580" s="214"/>
      <c r="N580" s="215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139</v>
      </c>
      <c r="AU580" s="18" t="s">
        <v>82</v>
      </c>
    </row>
    <row r="581" spans="1:65" s="2" customFormat="1" ht="16.5" customHeight="1">
      <c r="A581" s="39"/>
      <c r="B581" s="40"/>
      <c r="C581" s="198" t="s">
        <v>1222</v>
      </c>
      <c r="D581" s="198" t="s">
        <v>132</v>
      </c>
      <c r="E581" s="199" t="s">
        <v>1223</v>
      </c>
      <c r="F581" s="200" t="s">
        <v>1224</v>
      </c>
      <c r="G581" s="201" t="s">
        <v>349</v>
      </c>
      <c r="H581" s="202">
        <v>8</v>
      </c>
      <c r="I581" s="203"/>
      <c r="J581" s="204">
        <f>ROUND(I581*H581,2)</f>
        <v>0</v>
      </c>
      <c r="K581" s="200" t="s">
        <v>136</v>
      </c>
      <c r="L581" s="45"/>
      <c r="M581" s="205" t="s">
        <v>19</v>
      </c>
      <c r="N581" s="206" t="s">
        <v>46</v>
      </c>
      <c r="O581" s="85"/>
      <c r="P581" s="207">
        <f>O581*H581</f>
        <v>0</v>
      </c>
      <c r="Q581" s="207">
        <v>0</v>
      </c>
      <c r="R581" s="207">
        <f>Q581*H581</f>
        <v>0</v>
      </c>
      <c r="S581" s="207">
        <v>0</v>
      </c>
      <c r="T581" s="208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09" t="s">
        <v>223</v>
      </c>
      <c r="AT581" s="209" t="s">
        <v>132</v>
      </c>
      <c r="AU581" s="209" t="s">
        <v>82</v>
      </c>
      <c r="AY581" s="18" t="s">
        <v>130</v>
      </c>
      <c r="BE581" s="210">
        <f>IF(N581="základní",J581,0)</f>
        <v>0</v>
      </c>
      <c r="BF581" s="210">
        <f>IF(N581="snížená",J581,0)</f>
        <v>0</v>
      </c>
      <c r="BG581" s="210">
        <f>IF(N581="zákl. přenesená",J581,0)</f>
        <v>0</v>
      </c>
      <c r="BH581" s="210">
        <f>IF(N581="sníž. přenesená",J581,0)</f>
        <v>0</v>
      </c>
      <c r="BI581" s="210">
        <f>IF(N581="nulová",J581,0)</f>
        <v>0</v>
      </c>
      <c r="BJ581" s="18" t="s">
        <v>80</v>
      </c>
      <c r="BK581" s="210">
        <f>ROUND(I581*H581,2)</f>
        <v>0</v>
      </c>
      <c r="BL581" s="18" t="s">
        <v>223</v>
      </c>
      <c r="BM581" s="209" t="s">
        <v>1225</v>
      </c>
    </row>
    <row r="582" spans="1:47" s="2" customFormat="1" ht="12">
      <c r="A582" s="39"/>
      <c r="B582" s="40"/>
      <c r="C582" s="41"/>
      <c r="D582" s="211" t="s">
        <v>139</v>
      </c>
      <c r="E582" s="41"/>
      <c r="F582" s="212" t="s">
        <v>1226</v>
      </c>
      <c r="G582" s="41"/>
      <c r="H582" s="41"/>
      <c r="I582" s="213"/>
      <c r="J582" s="41"/>
      <c r="K582" s="41"/>
      <c r="L582" s="45"/>
      <c r="M582" s="214"/>
      <c r="N582" s="215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139</v>
      </c>
      <c r="AU582" s="18" t="s">
        <v>82</v>
      </c>
    </row>
    <row r="583" spans="1:65" s="2" customFormat="1" ht="16.5" customHeight="1">
      <c r="A583" s="39"/>
      <c r="B583" s="40"/>
      <c r="C583" s="198" t="s">
        <v>1227</v>
      </c>
      <c r="D583" s="198" t="s">
        <v>132</v>
      </c>
      <c r="E583" s="199" t="s">
        <v>1228</v>
      </c>
      <c r="F583" s="200" t="s">
        <v>1229</v>
      </c>
      <c r="G583" s="201" t="s">
        <v>349</v>
      </c>
      <c r="H583" s="202">
        <v>1</v>
      </c>
      <c r="I583" s="203"/>
      <c r="J583" s="204">
        <f>ROUND(I583*H583,2)</f>
        <v>0</v>
      </c>
      <c r="K583" s="200" t="s">
        <v>136</v>
      </c>
      <c r="L583" s="45"/>
      <c r="M583" s="205" t="s">
        <v>19</v>
      </c>
      <c r="N583" s="206" t="s">
        <v>46</v>
      </c>
      <c r="O583" s="85"/>
      <c r="P583" s="207">
        <f>O583*H583</f>
        <v>0</v>
      </c>
      <c r="Q583" s="207">
        <v>0</v>
      </c>
      <c r="R583" s="207">
        <f>Q583*H583</f>
        <v>0</v>
      </c>
      <c r="S583" s="207">
        <v>0</v>
      </c>
      <c r="T583" s="208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09" t="s">
        <v>223</v>
      </c>
      <c r="AT583" s="209" t="s">
        <v>132</v>
      </c>
      <c r="AU583" s="209" t="s">
        <v>82</v>
      </c>
      <c r="AY583" s="18" t="s">
        <v>130</v>
      </c>
      <c r="BE583" s="210">
        <f>IF(N583="základní",J583,0)</f>
        <v>0</v>
      </c>
      <c r="BF583" s="210">
        <f>IF(N583="snížená",J583,0)</f>
        <v>0</v>
      </c>
      <c r="BG583" s="210">
        <f>IF(N583="zákl. přenesená",J583,0)</f>
        <v>0</v>
      </c>
      <c r="BH583" s="210">
        <f>IF(N583="sníž. přenesená",J583,0)</f>
        <v>0</v>
      </c>
      <c r="BI583" s="210">
        <f>IF(N583="nulová",J583,0)</f>
        <v>0</v>
      </c>
      <c r="BJ583" s="18" t="s">
        <v>80</v>
      </c>
      <c r="BK583" s="210">
        <f>ROUND(I583*H583,2)</f>
        <v>0</v>
      </c>
      <c r="BL583" s="18" t="s">
        <v>223</v>
      </c>
      <c r="BM583" s="209" t="s">
        <v>1230</v>
      </c>
    </row>
    <row r="584" spans="1:47" s="2" customFormat="1" ht="12">
      <c r="A584" s="39"/>
      <c r="B584" s="40"/>
      <c r="C584" s="41"/>
      <c r="D584" s="211" t="s">
        <v>139</v>
      </c>
      <c r="E584" s="41"/>
      <c r="F584" s="212" t="s">
        <v>1231</v>
      </c>
      <c r="G584" s="41"/>
      <c r="H584" s="41"/>
      <c r="I584" s="213"/>
      <c r="J584" s="41"/>
      <c r="K584" s="41"/>
      <c r="L584" s="45"/>
      <c r="M584" s="214"/>
      <c r="N584" s="215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139</v>
      </c>
      <c r="AU584" s="18" t="s">
        <v>82</v>
      </c>
    </row>
    <row r="585" spans="1:65" s="2" customFormat="1" ht="24.15" customHeight="1">
      <c r="A585" s="39"/>
      <c r="B585" s="40"/>
      <c r="C585" s="198" t="s">
        <v>1232</v>
      </c>
      <c r="D585" s="198" t="s">
        <v>132</v>
      </c>
      <c r="E585" s="199" t="s">
        <v>1233</v>
      </c>
      <c r="F585" s="200" t="s">
        <v>1234</v>
      </c>
      <c r="G585" s="201" t="s">
        <v>174</v>
      </c>
      <c r="H585" s="202">
        <v>0.509</v>
      </c>
      <c r="I585" s="203"/>
      <c r="J585" s="204">
        <f>ROUND(I585*H585,2)</f>
        <v>0</v>
      </c>
      <c r="K585" s="200" t="s">
        <v>136</v>
      </c>
      <c r="L585" s="45"/>
      <c r="M585" s="205" t="s">
        <v>19</v>
      </c>
      <c r="N585" s="206" t="s">
        <v>46</v>
      </c>
      <c r="O585" s="85"/>
      <c r="P585" s="207">
        <f>O585*H585</f>
        <v>0</v>
      </c>
      <c r="Q585" s="207">
        <v>0</v>
      </c>
      <c r="R585" s="207">
        <f>Q585*H585</f>
        <v>0</v>
      </c>
      <c r="S585" s="207">
        <v>0</v>
      </c>
      <c r="T585" s="208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09" t="s">
        <v>223</v>
      </c>
      <c r="AT585" s="209" t="s">
        <v>132</v>
      </c>
      <c r="AU585" s="209" t="s">
        <v>82</v>
      </c>
      <c r="AY585" s="18" t="s">
        <v>130</v>
      </c>
      <c r="BE585" s="210">
        <f>IF(N585="základní",J585,0)</f>
        <v>0</v>
      </c>
      <c r="BF585" s="210">
        <f>IF(N585="snížená",J585,0)</f>
        <v>0</v>
      </c>
      <c r="BG585" s="210">
        <f>IF(N585="zákl. přenesená",J585,0)</f>
        <v>0</v>
      </c>
      <c r="BH585" s="210">
        <f>IF(N585="sníž. přenesená",J585,0)</f>
        <v>0</v>
      </c>
      <c r="BI585" s="210">
        <f>IF(N585="nulová",J585,0)</f>
        <v>0</v>
      </c>
      <c r="BJ585" s="18" t="s">
        <v>80</v>
      </c>
      <c r="BK585" s="210">
        <f>ROUND(I585*H585,2)</f>
        <v>0</v>
      </c>
      <c r="BL585" s="18" t="s">
        <v>223</v>
      </c>
      <c r="BM585" s="209" t="s">
        <v>1235</v>
      </c>
    </row>
    <row r="586" spans="1:47" s="2" customFormat="1" ht="12">
      <c r="A586" s="39"/>
      <c r="B586" s="40"/>
      <c r="C586" s="41"/>
      <c r="D586" s="211" t="s">
        <v>139</v>
      </c>
      <c r="E586" s="41"/>
      <c r="F586" s="212" t="s">
        <v>1236</v>
      </c>
      <c r="G586" s="41"/>
      <c r="H586" s="41"/>
      <c r="I586" s="213"/>
      <c r="J586" s="41"/>
      <c r="K586" s="41"/>
      <c r="L586" s="45"/>
      <c r="M586" s="214"/>
      <c r="N586" s="215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139</v>
      </c>
      <c r="AU586" s="18" t="s">
        <v>82</v>
      </c>
    </row>
    <row r="587" spans="1:65" s="2" customFormat="1" ht="24.15" customHeight="1">
      <c r="A587" s="39"/>
      <c r="B587" s="40"/>
      <c r="C587" s="198" t="s">
        <v>1237</v>
      </c>
      <c r="D587" s="198" t="s">
        <v>132</v>
      </c>
      <c r="E587" s="199" t="s">
        <v>1238</v>
      </c>
      <c r="F587" s="200" t="s">
        <v>1239</v>
      </c>
      <c r="G587" s="201" t="s">
        <v>174</v>
      </c>
      <c r="H587" s="202">
        <v>0.509</v>
      </c>
      <c r="I587" s="203"/>
      <c r="J587" s="204">
        <f>ROUND(I587*H587,2)</f>
        <v>0</v>
      </c>
      <c r="K587" s="200" t="s">
        <v>136</v>
      </c>
      <c r="L587" s="45"/>
      <c r="M587" s="205" t="s">
        <v>19</v>
      </c>
      <c r="N587" s="206" t="s">
        <v>46</v>
      </c>
      <c r="O587" s="85"/>
      <c r="P587" s="207">
        <f>O587*H587</f>
        <v>0</v>
      </c>
      <c r="Q587" s="207">
        <v>0</v>
      </c>
      <c r="R587" s="207">
        <f>Q587*H587</f>
        <v>0</v>
      </c>
      <c r="S587" s="207">
        <v>0</v>
      </c>
      <c r="T587" s="208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09" t="s">
        <v>223</v>
      </c>
      <c r="AT587" s="209" t="s">
        <v>132</v>
      </c>
      <c r="AU587" s="209" t="s">
        <v>82</v>
      </c>
      <c r="AY587" s="18" t="s">
        <v>130</v>
      </c>
      <c r="BE587" s="210">
        <f>IF(N587="základní",J587,0)</f>
        <v>0</v>
      </c>
      <c r="BF587" s="210">
        <f>IF(N587="snížená",J587,0)</f>
        <v>0</v>
      </c>
      <c r="BG587" s="210">
        <f>IF(N587="zákl. přenesená",J587,0)</f>
        <v>0</v>
      </c>
      <c r="BH587" s="210">
        <f>IF(N587="sníž. přenesená",J587,0)</f>
        <v>0</v>
      </c>
      <c r="BI587" s="210">
        <f>IF(N587="nulová",J587,0)</f>
        <v>0</v>
      </c>
      <c r="BJ587" s="18" t="s">
        <v>80</v>
      </c>
      <c r="BK587" s="210">
        <f>ROUND(I587*H587,2)</f>
        <v>0</v>
      </c>
      <c r="BL587" s="18" t="s">
        <v>223</v>
      </c>
      <c r="BM587" s="209" t="s">
        <v>1240</v>
      </c>
    </row>
    <row r="588" spans="1:47" s="2" customFormat="1" ht="12">
      <c r="A588" s="39"/>
      <c r="B588" s="40"/>
      <c r="C588" s="41"/>
      <c r="D588" s="211" t="s">
        <v>139</v>
      </c>
      <c r="E588" s="41"/>
      <c r="F588" s="212" t="s">
        <v>1241</v>
      </c>
      <c r="G588" s="41"/>
      <c r="H588" s="41"/>
      <c r="I588" s="213"/>
      <c r="J588" s="41"/>
      <c r="K588" s="41"/>
      <c r="L588" s="45"/>
      <c r="M588" s="214"/>
      <c r="N588" s="215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139</v>
      </c>
      <c r="AU588" s="18" t="s">
        <v>82</v>
      </c>
    </row>
    <row r="589" spans="1:63" s="12" customFormat="1" ht="22.8" customHeight="1">
      <c r="A589" s="12"/>
      <c r="B589" s="182"/>
      <c r="C589" s="183"/>
      <c r="D589" s="184" t="s">
        <v>74</v>
      </c>
      <c r="E589" s="196" t="s">
        <v>1242</v>
      </c>
      <c r="F589" s="196" t="s">
        <v>1243</v>
      </c>
      <c r="G589" s="183"/>
      <c r="H589" s="183"/>
      <c r="I589" s="186"/>
      <c r="J589" s="197">
        <f>BK589</f>
        <v>0</v>
      </c>
      <c r="K589" s="183"/>
      <c r="L589" s="188"/>
      <c r="M589" s="189"/>
      <c r="N589" s="190"/>
      <c r="O589" s="190"/>
      <c r="P589" s="191">
        <f>SUM(P590:P596)</f>
        <v>0</v>
      </c>
      <c r="Q589" s="190"/>
      <c r="R589" s="191">
        <f>SUM(R590:R596)</f>
        <v>0.00228</v>
      </c>
      <c r="S589" s="190"/>
      <c r="T589" s="192">
        <f>SUM(T590:T596)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193" t="s">
        <v>82</v>
      </c>
      <c r="AT589" s="194" t="s">
        <v>74</v>
      </c>
      <c r="AU589" s="194" t="s">
        <v>80</v>
      </c>
      <c r="AY589" s="193" t="s">
        <v>130</v>
      </c>
      <c r="BK589" s="195">
        <f>SUM(BK590:BK596)</f>
        <v>0</v>
      </c>
    </row>
    <row r="590" spans="1:65" s="2" customFormat="1" ht="16.5" customHeight="1">
      <c r="A590" s="39"/>
      <c r="B590" s="40"/>
      <c r="C590" s="198" t="s">
        <v>1244</v>
      </c>
      <c r="D590" s="198" t="s">
        <v>132</v>
      </c>
      <c r="E590" s="199" t="s">
        <v>1245</v>
      </c>
      <c r="F590" s="200" t="s">
        <v>1246</v>
      </c>
      <c r="G590" s="201" t="s">
        <v>202</v>
      </c>
      <c r="H590" s="202">
        <v>6</v>
      </c>
      <c r="I590" s="203"/>
      <c r="J590" s="204">
        <f>ROUND(I590*H590,2)</f>
        <v>0</v>
      </c>
      <c r="K590" s="200" t="s">
        <v>136</v>
      </c>
      <c r="L590" s="45"/>
      <c r="M590" s="205" t="s">
        <v>19</v>
      </c>
      <c r="N590" s="206" t="s">
        <v>46</v>
      </c>
      <c r="O590" s="85"/>
      <c r="P590" s="207">
        <f>O590*H590</f>
        <v>0</v>
      </c>
      <c r="Q590" s="207">
        <v>0.00014</v>
      </c>
      <c r="R590" s="207">
        <f>Q590*H590</f>
        <v>0.0008399999999999999</v>
      </c>
      <c r="S590" s="207">
        <v>0</v>
      </c>
      <c r="T590" s="208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09" t="s">
        <v>223</v>
      </c>
      <c r="AT590" s="209" t="s">
        <v>132</v>
      </c>
      <c r="AU590" s="209" t="s">
        <v>82</v>
      </c>
      <c r="AY590" s="18" t="s">
        <v>130</v>
      </c>
      <c r="BE590" s="210">
        <f>IF(N590="základní",J590,0)</f>
        <v>0</v>
      </c>
      <c r="BF590" s="210">
        <f>IF(N590="snížená",J590,0)</f>
        <v>0</v>
      </c>
      <c r="BG590" s="210">
        <f>IF(N590="zákl. přenesená",J590,0)</f>
        <v>0</v>
      </c>
      <c r="BH590" s="210">
        <f>IF(N590="sníž. přenesená",J590,0)</f>
        <v>0</v>
      </c>
      <c r="BI590" s="210">
        <f>IF(N590="nulová",J590,0)</f>
        <v>0</v>
      </c>
      <c r="BJ590" s="18" t="s">
        <v>80</v>
      </c>
      <c r="BK590" s="210">
        <f>ROUND(I590*H590,2)</f>
        <v>0</v>
      </c>
      <c r="BL590" s="18" t="s">
        <v>223</v>
      </c>
      <c r="BM590" s="209" t="s">
        <v>1247</v>
      </c>
    </row>
    <row r="591" spans="1:47" s="2" customFormat="1" ht="12">
      <c r="A591" s="39"/>
      <c r="B591" s="40"/>
      <c r="C591" s="41"/>
      <c r="D591" s="211" t="s">
        <v>139</v>
      </c>
      <c r="E591" s="41"/>
      <c r="F591" s="212" t="s">
        <v>1248</v>
      </c>
      <c r="G591" s="41"/>
      <c r="H591" s="41"/>
      <c r="I591" s="213"/>
      <c r="J591" s="41"/>
      <c r="K591" s="41"/>
      <c r="L591" s="45"/>
      <c r="M591" s="214"/>
      <c r="N591" s="215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139</v>
      </c>
      <c r="AU591" s="18" t="s">
        <v>82</v>
      </c>
    </row>
    <row r="592" spans="1:51" s="13" customFormat="1" ht="12">
      <c r="A592" s="13"/>
      <c r="B592" s="216"/>
      <c r="C592" s="217"/>
      <c r="D592" s="218" t="s">
        <v>141</v>
      </c>
      <c r="E592" s="219" t="s">
        <v>19</v>
      </c>
      <c r="F592" s="220" t="s">
        <v>1249</v>
      </c>
      <c r="G592" s="217"/>
      <c r="H592" s="221">
        <v>6</v>
      </c>
      <c r="I592" s="222"/>
      <c r="J592" s="217"/>
      <c r="K592" s="217"/>
      <c r="L592" s="223"/>
      <c r="M592" s="224"/>
      <c r="N592" s="225"/>
      <c r="O592" s="225"/>
      <c r="P592" s="225"/>
      <c r="Q592" s="225"/>
      <c r="R592" s="225"/>
      <c r="S592" s="225"/>
      <c r="T592" s="22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27" t="s">
        <v>141</v>
      </c>
      <c r="AU592" s="227" t="s">
        <v>82</v>
      </c>
      <c r="AV592" s="13" t="s">
        <v>82</v>
      </c>
      <c r="AW592" s="13" t="s">
        <v>36</v>
      </c>
      <c r="AX592" s="13" t="s">
        <v>80</v>
      </c>
      <c r="AY592" s="227" t="s">
        <v>130</v>
      </c>
    </row>
    <row r="593" spans="1:65" s="2" customFormat="1" ht="16.5" customHeight="1">
      <c r="A593" s="39"/>
      <c r="B593" s="40"/>
      <c r="C593" s="198" t="s">
        <v>1250</v>
      </c>
      <c r="D593" s="198" t="s">
        <v>132</v>
      </c>
      <c r="E593" s="199" t="s">
        <v>1251</v>
      </c>
      <c r="F593" s="200" t="s">
        <v>1252</v>
      </c>
      <c r="G593" s="201" t="s">
        <v>202</v>
      </c>
      <c r="H593" s="202">
        <v>6</v>
      </c>
      <c r="I593" s="203"/>
      <c r="J593" s="204">
        <f>ROUND(I593*H593,2)</f>
        <v>0</v>
      </c>
      <c r="K593" s="200" t="s">
        <v>136</v>
      </c>
      <c r="L593" s="45"/>
      <c r="M593" s="205" t="s">
        <v>19</v>
      </c>
      <c r="N593" s="206" t="s">
        <v>46</v>
      </c>
      <c r="O593" s="85"/>
      <c r="P593" s="207">
        <f>O593*H593</f>
        <v>0</v>
      </c>
      <c r="Q593" s="207">
        <v>0.00012</v>
      </c>
      <c r="R593" s="207">
        <f>Q593*H593</f>
        <v>0.00072</v>
      </c>
      <c r="S593" s="207">
        <v>0</v>
      </c>
      <c r="T593" s="208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09" t="s">
        <v>223</v>
      </c>
      <c r="AT593" s="209" t="s">
        <v>132</v>
      </c>
      <c r="AU593" s="209" t="s">
        <v>82</v>
      </c>
      <c r="AY593" s="18" t="s">
        <v>130</v>
      </c>
      <c r="BE593" s="210">
        <f>IF(N593="základní",J593,0)</f>
        <v>0</v>
      </c>
      <c r="BF593" s="210">
        <f>IF(N593="snížená",J593,0)</f>
        <v>0</v>
      </c>
      <c r="BG593" s="210">
        <f>IF(N593="zákl. přenesená",J593,0)</f>
        <v>0</v>
      </c>
      <c r="BH593" s="210">
        <f>IF(N593="sníž. přenesená",J593,0)</f>
        <v>0</v>
      </c>
      <c r="BI593" s="210">
        <f>IF(N593="nulová",J593,0)</f>
        <v>0</v>
      </c>
      <c r="BJ593" s="18" t="s">
        <v>80</v>
      </c>
      <c r="BK593" s="210">
        <f>ROUND(I593*H593,2)</f>
        <v>0</v>
      </c>
      <c r="BL593" s="18" t="s">
        <v>223</v>
      </c>
      <c r="BM593" s="209" t="s">
        <v>1253</v>
      </c>
    </row>
    <row r="594" spans="1:47" s="2" customFormat="1" ht="12">
      <c r="A594" s="39"/>
      <c r="B594" s="40"/>
      <c r="C594" s="41"/>
      <c r="D594" s="211" t="s">
        <v>139</v>
      </c>
      <c r="E594" s="41"/>
      <c r="F594" s="212" t="s">
        <v>1254</v>
      </c>
      <c r="G594" s="41"/>
      <c r="H594" s="41"/>
      <c r="I594" s="213"/>
      <c r="J594" s="41"/>
      <c r="K594" s="41"/>
      <c r="L594" s="45"/>
      <c r="M594" s="214"/>
      <c r="N594" s="215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139</v>
      </c>
      <c r="AU594" s="18" t="s">
        <v>82</v>
      </c>
    </row>
    <row r="595" spans="1:65" s="2" customFormat="1" ht="16.5" customHeight="1">
      <c r="A595" s="39"/>
      <c r="B595" s="40"/>
      <c r="C595" s="198" t="s">
        <v>1255</v>
      </c>
      <c r="D595" s="198" t="s">
        <v>132</v>
      </c>
      <c r="E595" s="199" t="s">
        <v>1256</v>
      </c>
      <c r="F595" s="200" t="s">
        <v>1257</v>
      </c>
      <c r="G595" s="201" t="s">
        <v>202</v>
      </c>
      <c r="H595" s="202">
        <v>6</v>
      </c>
      <c r="I595" s="203"/>
      <c r="J595" s="204">
        <f>ROUND(I595*H595,2)</f>
        <v>0</v>
      </c>
      <c r="K595" s="200" t="s">
        <v>136</v>
      </c>
      <c r="L595" s="45"/>
      <c r="M595" s="205" t="s">
        <v>19</v>
      </c>
      <c r="N595" s="206" t="s">
        <v>46</v>
      </c>
      <c r="O595" s="85"/>
      <c r="P595" s="207">
        <f>O595*H595</f>
        <v>0</v>
      </c>
      <c r="Q595" s="207">
        <v>0.00012</v>
      </c>
      <c r="R595" s="207">
        <f>Q595*H595</f>
        <v>0.00072</v>
      </c>
      <c r="S595" s="207">
        <v>0</v>
      </c>
      <c r="T595" s="208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09" t="s">
        <v>223</v>
      </c>
      <c r="AT595" s="209" t="s">
        <v>132</v>
      </c>
      <c r="AU595" s="209" t="s">
        <v>82</v>
      </c>
      <c r="AY595" s="18" t="s">
        <v>130</v>
      </c>
      <c r="BE595" s="210">
        <f>IF(N595="základní",J595,0)</f>
        <v>0</v>
      </c>
      <c r="BF595" s="210">
        <f>IF(N595="snížená",J595,0)</f>
        <v>0</v>
      </c>
      <c r="BG595" s="210">
        <f>IF(N595="zákl. přenesená",J595,0)</f>
        <v>0</v>
      </c>
      <c r="BH595" s="210">
        <f>IF(N595="sníž. přenesená",J595,0)</f>
        <v>0</v>
      </c>
      <c r="BI595" s="210">
        <f>IF(N595="nulová",J595,0)</f>
        <v>0</v>
      </c>
      <c r="BJ595" s="18" t="s">
        <v>80</v>
      </c>
      <c r="BK595" s="210">
        <f>ROUND(I595*H595,2)</f>
        <v>0</v>
      </c>
      <c r="BL595" s="18" t="s">
        <v>223</v>
      </c>
      <c r="BM595" s="209" t="s">
        <v>1258</v>
      </c>
    </row>
    <row r="596" spans="1:47" s="2" customFormat="1" ht="12">
      <c r="A596" s="39"/>
      <c r="B596" s="40"/>
      <c r="C596" s="41"/>
      <c r="D596" s="211" t="s">
        <v>139</v>
      </c>
      <c r="E596" s="41"/>
      <c r="F596" s="212" t="s">
        <v>1259</v>
      </c>
      <c r="G596" s="41"/>
      <c r="H596" s="41"/>
      <c r="I596" s="213"/>
      <c r="J596" s="41"/>
      <c r="K596" s="41"/>
      <c r="L596" s="45"/>
      <c r="M596" s="214"/>
      <c r="N596" s="215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139</v>
      </c>
      <c r="AU596" s="18" t="s">
        <v>82</v>
      </c>
    </row>
    <row r="597" spans="1:63" s="12" customFormat="1" ht="22.8" customHeight="1">
      <c r="A597" s="12"/>
      <c r="B597" s="182"/>
      <c r="C597" s="183"/>
      <c r="D597" s="184" t="s">
        <v>74</v>
      </c>
      <c r="E597" s="196" t="s">
        <v>1260</v>
      </c>
      <c r="F597" s="196" t="s">
        <v>1261</v>
      </c>
      <c r="G597" s="183"/>
      <c r="H597" s="183"/>
      <c r="I597" s="186"/>
      <c r="J597" s="197">
        <f>BK597</f>
        <v>0</v>
      </c>
      <c r="K597" s="183"/>
      <c r="L597" s="188"/>
      <c r="M597" s="189"/>
      <c r="N597" s="190"/>
      <c r="O597" s="190"/>
      <c r="P597" s="191">
        <f>SUM(P598:P610)</f>
        <v>0</v>
      </c>
      <c r="Q597" s="190"/>
      <c r="R597" s="191">
        <f>SUM(R598:R610)</f>
        <v>0.081205</v>
      </c>
      <c r="S597" s="190"/>
      <c r="T597" s="192">
        <f>SUM(T598:T610)</f>
        <v>0.025070000000000002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193" t="s">
        <v>82</v>
      </c>
      <c r="AT597" s="194" t="s">
        <v>74</v>
      </c>
      <c r="AU597" s="194" t="s">
        <v>80</v>
      </c>
      <c r="AY597" s="193" t="s">
        <v>130</v>
      </c>
      <c r="BK597" s="195">
        <f>SUM(BK598:BK610)</f>
        <v>0</v>
      </c>
    </row>
    <row r="598" spans="1:65" s="2" customFormat="1" ht="16.5" customHeight="1">
      <c r="A598" s="39"/>
      <c r="B598" s="40"/>
      <c r="C598" s="198" t="s">
        <v>1262</v>
      </c>
      <c r="D598" s="198" t="s">
        <v>132</v>
      </c>
      <c r="E598" s="199" t="s">
        <v>1263</v>
      </c>
      <c r="F598" s="200" t="s">
        <v>1264</v>
      </c>
      <c r="G598" s="201" t="s">
        <v>202</v>
      </c>
      <c r="H598" s="202">
        <v>54.5</v>
      </c>
      <c r="I598" s="203"/>
      <c r="J598" s="204">
        <f>ROUND(I598*H598,2)</f>
        <v>0</v>
      </c>
      <c r="K598" s="200" t="s">
        <v>136</v>
      </c>
      <c r="L598" s="45"/>
      <c r="M598" s="205" t="s">
        <v>19</v>
      </c>
      <c r="N598" s="206" t="s">
        <v>46</v>
      </c>
      <c r="O598" s="85"/>
      <c r="P598" s="207">
        <f>O598*H598</f>
        <v>0</v>
      </c>
      <c r="Q598" s="207">
        <v>0</v>
      </c>
      <c r="R598" s="207">
        <f>Q598*H598</f>
        <v>0</v>
      </c>
      <c r="S598" s="207">
        <v>0.00015</v>
      </c>
      <c r="T598" s="208">
        <f>S598*H598</f>
        <v>0.008175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09" t="s">
        <v>223</v>
      </c>
      <c r="AT598" s="209" t="s">
        <v>132</v>
      </c>
      <c r="AU598" s="209" t="s">
        <v>82</v>
      </c>
      <c r="AY598" s="18" t="s">
        <v>130</v>
      </c>
      <c r="BE598" s="210">
        <f>IF(N598="základní",J598,0)</f>
        <v>0</v>
      </c>
      <c r="BF598" s="210">
        <f>IF(N598="snížená",J598,0)</f>
        <v>0</v>
      </c>
      <c r="BG598" s="210">
        <f>IF(N598="zákl. přenesená",J598,0)</f>
        <v>0</v>
      </c>
      <c r="BH598" s="210">
        <f>IF(N598="sníž. přenesená",J598,0)</f>
        <v>0</v>
      </c>
      <c r="BI598" s="210">
        <f>IF(N598="nulová",J598,0)</f>
        <v>0</v>
      </c>
      <c r="BJ598" s="18" t="s">
        <v>80</v>
      </c>
      <c r="BK598" s="210">
        <f>ROUND(I598*H598,2)</f>
        <v>0</v>
      </c>
      <c r="BL598" s="18" t="s">
        <v>223</v>
      </c>
      <c r="BM598" s="209" t="s">
        <v>1265</v>
      </c>
    </row>
    <row r="599" spans="1:47" s="2" customFormat="1" ht="12">
      <c r="A599" s="39"/>
      <c r="B599" s="40"/>
      <c r="C599" s="41"/>
      <c r="D599" s="211" t="s">
        <v>139</v>
      </c>
      <c r="E599" s="41"/>
      <c r="F599" s="212" t="s">
        <v>1266</v>
      </c>
      <c r="G599" s="41"/>
      <c r="H599" s="41"/>
      <c r="I599" s="213"/>
      <c r="J599" s="41"/>
      <c r="K599" s="41"/>
      <c r="L599" s="45"/>
      <c r="M599" s="214"/>
      <c r="N599" s="215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139</v>
      </c>
      <c r="AU599" s="18" t="s">
        <v>82</v>
      </c>
    </row>
    <row r="600" spans="1:51" s="13" customFormat="1" ht="12">
      <c r="A600" s="13"/>
      <c r="B600" s="216"/>
      <c r="C600" s="217"/>
      <c r="D600" s="218" t="s">
        <v>141</v>
      </c>
      <c r="E600" s="219" t="s">
        <v>19</v>
      </c>
      <c r="F600" s="220" t="s">
        <v>1267</v>
      </c>
      <c r="G600" s="217"/>
      <c r="H600" s="221">
        <v>37.11</v>
      </c>
      <c r="I600" s="222"/>
      <c r="J600" s="217"/>
      <c r="K600" s="217"/>
      <c r="L600" s="223"/>
      <c r="M600" s="224"/>
      <c r="N600" s="225"/>
      <c r="O600" s="225"/>
      <c r="P600" s="225"/>
      <c r="Q600" s="225"/>
      <c r="R600" s="225"/>
      <c r="S600" s="225"/>
      <c r="T600" s="22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27" t="s">
        <v>141</v>
      </c>
      <c r="AU600" s="227" t="s">
        <v>82</v>
      </c>
      <c r="AV600" s="13" t="s">
        <v>82</v>
      </c>
      <c r="AW600" s="13" t="s">
        <v>36</v>
      </c>
      <c r="AX600" s="13" t="s">
        <v>75</v>
      </c>
      <c r="AY600" s="227" t="s">
        <v>130</v>
      </c>
    </row>
    <row r="601" spans="1:51" s="13" customFormat="1" ht="12">
      <c r="A601" s="13"/>
      <c r="B601" s="216"/>
      <c r="C601" s="217"/>
      <c r="D601" s="218" t="s">
        <v>141</v>
      </c>
      <c r="E601" s="219" t="s">
        <v>19</v>
      </c>
      <c r="F601" s="220" t="s">
        <v>1268</v>
      </c>
      <c r="G601" s="217"/>
      <c r="H601" s="221">
        <v>2.84</v>
      </c>
      <c r="I601" s="222"/>
      <c r="J601" s="217"/>
      <c r="K601" s="217"/>
      <c r="L601" s="223"/>
      <c r="M601" s="224"/>
      <c r="N601" s="225"/>
      <c r="O601" s="225"/>
      <c r="P601" s="225"/>
      <c r="Q601" s="225"/>
      <c r="R601" s="225"/>
      <c r="S601" s="225"/>
      <c r="T601" s="22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27" t="s">
        <v>141</v>
      </c>
      <c r="AU601" s="227" t="s">
        <v>82</v>
      </c>
      <c r="AV601" s="13" t="s">
        <v>82</v>
      </c>
      <c r="AW601" s="13" t="s">
        <v>36</v>
      </c>
      <c r="AX601" s="13" t="s">
        <v>75</v>
      </c>
      <c r="AY601" s="227" t="s">
        <v>130</v>
      </c>
    </row>
    <row r="602" spans="1:51" s="13" customFormat="1" ht="12">
      <c r="A602" s="13"/>
      <c r="B602" s="216"/>
      <c r="C602" s="217"/>
      <c r="D602" s="218" t="s">
        <v>141</v>
      </c>
      <c r="E602" s="219" t="s">
        <v>19</v>
      </c>
      <c r="F602" s="220" t="s">
        <v>1269</v>
      </c>
      <c r="G602" s="217"/>
      <c r="H602" s="221">
        <v>3.95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27" t="s">
        <v>141</v>
      </c>
      <c r="AU602" s="227" t="s">
        <v>82</v>
      </c>
      <c r="AV602" s="13" t="s">
        <v>82</v>
      </c>
      <c r="AW602" s="13" t="s">
        <v>36</v>
      </c>
      <c r="AX602" s="13" t="s">
        <v>75</v>
      </c>
      <c r="AY602" s="227" t="s">
        <v>130</v>
      </c>
    </row>
    <row r="603" spans="1:51" s="13" customFormat="1" ht="12">
      <c r="A603" s="13"/>
      <c r="B603" s="216"/>
      <c r="C603" s="217"/>
      <c r="D603" s="218" t="s">
        <v>141</v>
      </c>
      <c r="E603" s="219" t="s">
        <v>19</v>
      </c>
      <c r="F603" s="220" t="s">
        <v>1270</v>
      </c>
      <c r="G603" s="217"/>
      <c r="H603" s="221">
        <v>10.6</v>
      </c>
      <c r="I603" s="222"/>
      <c r="J603" s="217"/>
      <c r="K603" s="217"/>
      <c r="L603" s="223"/>
      <c r="M603" s="224"/>
      <c r="N603" s="225"/>
      <c r="O603" s="225"/>
      <c r="P603" s="225"/>
      <c r="Q603" s="225"/>
      <c r="R603" s="225"/>
      <c r="S603" s="225"/>
      <c r="T603" s="22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27" t="s">
        <v>141</v>
      </c>
      <c r="AU603" s="227" t="s">
        <v>82</v>
      </c>
      <c r="AV603" s="13" t="s">
        <v>82</v>
      </c>
      <c r="AW603" s="13" t="s">
        <v>36</v>
      </c>
      <c r="AX603" s="13" t="s">
        <v>75</v>
      </c>
      <c r="AY603" s="227" t="s">
        <v>130</v>
      </c>
    </row>
    <row r="604" spans="1:51" s="14" customFormat="1" ht="12">
      <c r="A604" s="14"/>
      <c r="B604" s="228"/>
      <c r="C604" s="229"/>
      <c r="D604" s="218" t="s">
        <v>141</v>
      </c>
      <c r="E604" s="230" t="s">
        <v>19</v>
      </c>
      <c r="F604" s="231" t="s">
        <v>144</v>
      </c>
      <c r="G604" s="229"/>
      <c r="H604" s="232">
        <v>54.5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38" t="s">
        <v>141</v>
      </c>
      <c r="AU604" s="238" t="s">
        <v>82</v>
      </c>
      <c r="AV604" s="14" t="s">
        <v>137</v>
      </c>
      <c r="AW604" s="14" t="s">
        <v>36</v>
      </c>
      <c r="AX604" s="14" t="s">
        <v>80</v>
      </c>
      <c r="AY604" s="238" t="s">
        <v>130</v>
      </c>
    </row>
    <row r="605" spans="1:65" s="2" customFormat="1" ht="16.5" customHeight="1">
      <c r="A605" s="39"/>
      <c r="B605" s="40"/>
      <c r="C605" s="198" t="s">
        <v>1271</v>
      </c>
      <c r="D605" s="198" t="s">
        <v>132</v>
      </c>
      <c r="E605" s="199" t="s">
        <v>1272</v>
      </c>
      <c r="F605" s="200" t="s">
        <v>1273</v>
      </c>
      <c r="G605" s="201" t="s">
        <v>202</v>
      </c>
      <c r="H605" s="202">
        <v>54.5</v>
      </c>
      <c r="I605" s="203"/>
      <c r="J605" s="204">
        <f>ROUND(I605*H605,2)</f>
        <v>0</v>
      </c>
      <c r="K605" s="200" t="s">
        <v>136</v>
      </c>
      <c r="L605" s="45"/>
      <c r="M605" s="205" t="s">
        <v>19</v>
      </c>
      <c r="N605" s="206" t="s">
        <v>46</v>
      </c>
      <c r="O605" s="85"/>
      <c r="P605" s="207">
        <f>O605*H605</f>
        <v>0</v>
      </c>
      <c r="Q605" s="207">
        <v>0.001</v>
      </c>
      <c r="R605" s="207">
        <f>Q605*H605</f>
        <v>0.0545</v>
      </c>
      <c r="S605" s="207">
        <v>0.00031</v>
      </c>
      <c r="T605" s="208">
        <f>S605*H605</f>
        <v>0.016895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09" t="s">
        <v>223</v>
      </c>
      <c r="AT605" s="209" t="s">
        <v>132</v>
      </c>
      <c r="AU605" s="209" t="s">
        <v>82</v>
      </c>
      <c r="AY605" s="18" t="s">
        <v>130</v>
      </c>
      <c r="BE605" s="210">
        <f>IF(N605="základní",J605,0)</f>
        <v>0</v>
      </c>
      <c r="BF605" s="210">
        <f>IF(N605="snížená",J605,0)</f>
        <v>0</v>
      </c>
      <c r="BG605" s="210">
        <f>IF(N605="zákl. přenesená",J605,0)</f>
        <v>0</v>
      </c>
      <c r="BH605" s="210">
        <f>IF(N605="sníž. přenesená",J605,0)</f>
        <v>0</v>
      </c>
      <c r="BI605" s="210">
        <f>IF(N605="nulová",J605,0)</f>
        <v>0</v>
      </c>
      <c r="BJ605" s="18" t="s">
        <v>80</v>
      </c>
      <c r="BK605" s="210">
        <f>ROUND(I605*H605,2)</f>
        <v>0</v>
      </c>
      <c r="BL605" s="18" t="s">
        <v>223</v>
      </c>
      <c r="BM605" s="209" t="s">
        <v>1274</v>
      </c>
    </row>
    <row r="606" spans="1:47" s="2" customFormat="1" ht="12">
      <c r="A606" s="39"/>
      <c r="B606" s="40"/>
      <c r="C606" s="41"/>
      <c r="D606" s="211" t="s">
        <v>139</v>
      </c>
      <c r="E606" s="41"/>
      <c r="F606" s="212" t="s">
        <v>1275</v>
      </c>
      <c r="G606" s="41"/>
      <c r="H606" s="41"/>
      <c r="I606" s="213"/>
      <c r="J606" s="41"/>
      <c r="K606" s="41"/>
      <c r="L606" s="45"/>
      <c r="M606" s="214"/>
      <c r="N606" s="215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139</v>
      </c>
      <c r="AU606" s="18" t="s">
        <v>82</v>
      </c>
    </row>
    <row r="607" spans="1:65" s="2" customFormat="1" ht="16.5" customHeight="1">
      <c r="A607" s="39"/>
      <c r="B607" s="40"/>
      <c r="C607" s="198" t="s">
        <v>1276</v>
      </c>
      <c r="D607" s="198" t="s">
        <v>132</v>
      </c>
      <c r="E607" s="199" t="s">
        <v>1277</v>
      </c>
      <c r="F607" s="200" t="s">
        <v>1278</v>
      </c>
      <c r="G607" s="201" t="s">
        <v>202</v>
      </c>
      <c r="H607" s="202">
        <v>54.5</v>
      </c>
      <c r="I607" s="203"/>
      <c r="J607" s="204">
        <f>ROUND(I607*H607,2)</f>
        <v>0</v>
      </c>
      <c r="K607" s="200" t="s">
        <v>136</v>
      </c>
      <c r="L607" s="45"/>
      <c r="M607" s="205" t="s">
        <v>19</v>
      </c>
      <c r="N607" s="206" t="s">
        <v>46</v>
      </c>
      <c r="O607" s="85"/>
      <c r="P607" s="207">
        <f>O607*H607</f>
        <v>0</v>
      </c>
      <c r="Q607" s="207">
        <v>0.0002</v>
      </c>
      <c r="R607" s="207">
        <f>Q607*H607</f>
        <v>0.0109</v>
      </c>
      <c r="S607" s="207">
        <v>0</v>
      </c>
      <c r="T607" s="208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09" t="s">
        <v>223</v>
      </c>
      <c r="AT607" s="209" t="s">
        <v>132</v>
      </c>
      <c r="AU607" s="209" t="s">
        <v>82</v>
      </c>
      <c r="AY607" s="18" t="s">
        <v>130</v>
      </c>
      <c r="BE607" s="210">
        <f>IF(N607="základní",J607,0)</f>
        <v>0</v>
      </c>
      <c r="BF607" s="210">
        <f>IF(N607="snížená",J607,0)</f>
        <v>0</v>
      </c>
      <c r="BG607" s="210">
        <f>IF(N607="zákl. přenesená",J607,0)</f>
        <v>0</v>
      </c>
      <c r="BH607" s="210">
        <f>IF(N607="sníž. přenesená",J607,0)</f>
        <v>0</v>
      </c>
      <c r="BI607" s="210">
        <f>IF(N607="nulová",J607,0)</f>
        <v>0</v>
      </c>
      <c r="BJ607" s="18" t="s">
        <v>80</v>
      </c>
      <c r="BK607" s="210">
        <f>ROUND(I607*H607,2)</f>
        <v>0</v>
      </c>
      <c r="BL607" s="18" t="s">
        <v>223</v>
      </c>
      <c r="BM607" s="209" t="s">
        <v>1279</v>
      </c>
    </row>
    <row r="608" spans="1:47" s="2" customFormat="1" ht="12">
      <c r="A608" s="39"/>
      <c r="B608" s="40"/>
      <c r="C608" s="41"/>
      <c r="D608" s="211" t="s">
        <v>139</v>
      </c>
      <c r="E608" s="41"/>
      <c r="F608" s="212" t="s">
        <v>1280</v>
      </c>
      <c r="G608" s="41"/>
      <c r="H608" s="41"/>
      <c r="I608" s="213"/>
      <c r="J608" s="41"/>
      <c r="K608" s="41"/>
      <c r="L608" s="45"/>
      <c r="M608" s="214"/>
      <c r="N608" s="215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139</v>
      </c>
      <c r="AU608" s="18" t="s">
        <v>82</v>
      </c>
    </row>
    <row r="609" spans="1:65" s="2" customFormat="1" ht="24.15" customHeight="1">
      <c r="A609" s="39"/>
      <c r="B609" s="40"/>
      <c r="C609" s="198" t="s">
        <v>1281</v>
      </c>
      <c r="D609" s="198" t="s">
        <v>132</v>
      </c>
      <c r="E609" s="199" t="s">
        <v>1282</v>
      </c>
      <c r="F609" s="200" t="s">
        <v>1283</v>
      </c>
      <c r="G609" s="201" t="s">
        <v>202</v>
      </c>
      <c r="H609" s="202">
        <v>54.5</v>
      </c>
      <c r="I609" s="203"/>
      <c r="J609" s="204">
        <f>ROUND(I609*H609,2)</f>
        <v>0</v>
      </c>
      <c r="K609" s="200" t="s">
        <v>136</v>
      </c>
      <c r="L609" s="45"/>
      <c r="M609" s="205" t="s">
        <v>19</v>
      </c>
      <c r="N609" s="206" t="s">
        <v>46</v>
      </c>
      <c r="O609" s="85"/>
      <c r="P609" s="207">
        <f>O609*H609</f>
        <v>0</v>
      </c>
      <c r="Q609" s="207">
        <v>0.00029</v>
      </c>
      <c r="R609" s="207">
        <f>Q609*H609</f>
        <v>0.015805</v>
      </c>
      <c r="S609" s="207">
        <v>0</v>
      </c>
      <c r="T609" s="208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09" t="s">
        <v>223</v>
      </c>
      <c r="AT609" s="209" t="s">
        <v>132</v>
      </c>
      <c r="AU609" s="209" t="s">
        <v>82</v>
      </c>
      <c r="AY609" s="18" t="s">
        <v>130</v>
      </c>
      <c r="BE609" s="210">
        <f>IF(N609="základní",J609,0)</f>
        <v>0</v>
      </c>
      <c r="BF609" s="210">
        <f>IF(N609="snížená",J609,0)</f>
        <v>0</v>
      </c>
      <c r="BG609" s="210">
        <f>IF(N609="zákl. přenesená",J609,0)</f>
        <v>0</v>
      </c>
      <c r="BH609" s="210">
        <f>IF(N609="sníž. přenesená",J609,0)</f>
        <v>0</v>
      </c>
      <c r="BI609" s="210">
        <f>IF(N609="nulová",J609,0)</f>
        <v>0</v>
      </c>
      <c r="BJ609" s="18" t="s">
        <v>80</v>
      </c>
      <c r="BK609" s="210">
        <f>ROUND(I609*H609,2)</f>
        <v>0</v>
      </c>
      <c r="BL609" s="18" t="s">
        <v>223</v>
      </c>
      <c r="BM609" s="209" t="s">
        <v>1284</v>
      </c>
    </row>
    <row r="610" spans="1:47" s="2" customFormat="1" ht="12">
      <c r="A610" s="39"/>
      <c r="B610" s="40"/>
      <c r="C610" s="41"/>
      <c r="D610" s="211" t="s">
        <v>139</v>
      </c>
      <c r="E610" s="41"/>
      <c r="F610" s="212" t="s">
        <v>1285</v>
      </c>
      <c r="G610" s="41"/>
      <c r="H610" s="41"/>
      <c r="I610" s="213"/>
      <c r="J610" s="41"/>
      <c r="K610" s="41"/>
      <c r="L610" s="45"/>
      <c r="M610" s="260"/>
      <c r="N610" s="261"/>
      <c r="O610" s="262"/>
      <c r="P610" s="262"/>
      <c r="Q610" s="262"/>
      <c r="R610" s="262"/>
      <c r="S610" s="262"/>
      <c r="T610" s="26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139</v>
      </c>
      <c r="AU610" s="18" t="s">
        <v>82</v>
      </c>
    </row>
    <row r="611" spans="1:31" s="2" customFormat="1" ht="6.95" customHeight="1">
      <c r="A611" s="39"/>
      <c r="B611" s="60"/>
      <c r="C611" s="61"/>
      <c r="D611" s="61"/>
      <c r="E611" s="61"/>
      <c r="F611" s="61"/>
      <c r="G611" s="61"/>
      <c r="H611" s="61"/>
      <c r="I611" s="61"/>
      <c r="J611" s="61"/>
      <c r="K611" s="61"/>
      <c r="L611" s="45"/>
      <c r="M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</row>
  </sheetData>
  <sheetProtection password="CC35" sheet="1" objects="1" scenarios="1" formatColumns="0" formatRows="0" autoFilter="0"/>
  <autoFilter ref="C99:K610"/>
  <mergeCells count="6">
    <mergeCell ref="E7:H7"/>
    <mergeCell ref="E16:H16"/>
    <mergeCell ref="E25:H25"/>
    <mergeCell ref="E46:H46"/>
    <mergeCell ref="E92:H92"/>
    <mergeCell ref="L2:V2"/>
  </mergeCells>
  <hyperlinks>
    <hyperlink ref="F104" r:id="rId1" display="https://podminky.urs.cz/item/CS_URS_2023_02/132212132"/>
    <hyperlink ref="F109" r:id="rId2" display="https://podminky.urs.cz/item/CS_URS_2023_02/161111502"/>
    <hyperlink ref="F111" r:id="rId3" display="https://podminky.urs.cz/item/CS_URS_2023_02/162211201"/>
    <hyperlink ref="F113" r:id="rId4" display="https://podminky.urs.cz/item/CS_URS_2023_02/162211209"/>
    <hyperlink ref="F116" r:id="rId5" display="https://podminky.urs.cz/item/CS_URS_2023_02/162751117"/>
    <hyperlink ref="F118" r:id="rId6" display="https://podminky.urs.cz/item/CS_URS_2023_02/162751119"/>
    <hyperlink ref="F123" r:id="rId7" display="https://podminky.urs.cz/item/CS_URS_2023_02/175111101"/>
    <hyperlink ref="F128" r:id="rId8" display="https://podminky.urs.cz/item/CS_URS_2023_02/317234410"/>
    <hyperlink ref="F131" r:id="rId9" display="https://podminky.urs.cz/item/CS_URS_2023_02/317944323"/>
    <hyperlink ref="F134" r:id="rId10" display="https://podminky.urs.cz/item/CS_URS_2023_02/342272215"/>
    <hyperlink ref="F137" r:id="rId11" display="https://podminky.urs.cz/item/CS_URS_2023_02/346244352"/>
    <hyperlink ref="F140" r:id="rId12" display="https://podminky.urs.cz/item/CS_URS_2023_02/346244357"/>
    <hyperlink ref="F143" r:id="rId13" display="https://podminky.urs.cz/item/CS_URS_2023_02/346244361"/>
    <hyperlink ref="F146" r:id="rId14" display="https://podminky.urs.cz/item/CS_URS_2023_02/346244371"/>
    <hyperlink ref="F149" r:id="rId15" display="https://podminky.urs.cz/item/CS_URS_2023_02/346244381"/>
    <hyperlink ref="F153" r:id="rId16" display="https://podminky.urs.cz/item/CS_URS_2023_02/611135101"/>
    <hyperlink ref="F156" r:id="rId17" display="https://podminky.urs.cz/item/CS_URS_2023_02/611315121"/>
    <hyperlink ref="F159" r:id="rId18" display="https://podminky.urs.cz/item/CS_URS_2023_02/612135101"/>
    <hyperlink ref="F164" r:id="rId19" display="https://podminky.urs.cz/item/CS_URS_2023_02/612315121"/>
    <hyperlink ref="F169" r:id="rId20" display="https://podminky.urs.cz/item/CS_URS_2023_02/612325122"/>
    <hyperlink ref="F172" r:id="rId21" display="https://podminky.urs.cz/item/CS_URS_2023_02/611325416"/>
    <hyperlink ref="F179" r:id="rId22" display="https://podminky.urs.cz/item/CS_URS_2023_02/612135001"/>
    <hyperlink ref="F182" r:id="rId23" display="https://podminky.urs.cz/item/CS_URS_2023_02/612142001"/>
    <hyperlink ref="F185" r:id="rId24" display="https://podminky.urs.cz/item/CS_URS_2023_02/612321121"/>
    <hyperlink ref="F187" r:id="rId25" display="https://podminky.urs.cz/item/CS_URS_2023_02/612321131"/>
    <hyperlink ref="F194" r:id="rId26" display="https://podminky.urs.cz/item/CS_URS_2023_02/612325403"/>
    <hyperlink ref="F197" r:id="rId27" display="https://podminky.urs.cz/item/CS_URS_2023_02/615142002"/>
    <hyperlink ref="F201" r:id="rId28" display="https://podminky.urs.cz/item/CS_URS_2023_02/631311124"/>
    <hyperlink ref="F204" r:id="rId29" display="https://podminky.urs.cz/item/CS_URS_2023_02/631312141"/>
    <hyperlink ref="F207" r:id="rId30" display="https://podminky.urs.cz/item/CS_URS_2023_02/631319012"/>
    <hyperlink ref="F209" r:id="rId31" display="https://podminky.urs.cz/item/CS_URS_2023_02/631319173"/>
    <hyperlink ref="F211" r:id="rId32" display="https://podminky.urs.cz/item/CS_URS_2023_02/631362021"/>
    <hyperlink ref="F215" r:id="rId33" display="https://podminky.urs.cz/item/CS_URS_2023_02/642942111"/>
    <hyperlink ref="F218" r:id="rId34" display="https://podminky.urs.cz/item/CS_URS_2023_02/642944121"/>
    <hyperlink ref="F222" r:id="rId35" display="https://podminky.urs.cz/item/CS_URS_2023_02/949101111"/>
    <hyperlink ref="F230" r:id="rId36" display="https://podminky.urs.cz/item/CS_URS_2023_02/952902021"/>
    <hyperlink ref="F232" r:id="rId37" display="https://podminky.urs.cz/item/CS_URS_2023_02/952902031"/>
    <hyperlink ref="F234" r:id="rId38" display="https://podminky.urs.cz/item/CS_URS_2023_02/953943211"/>
    <hyperlink ref="F238" r:id="rId39" display="https://podminky.urs.cz/item/CS_URS_2023_02/725210821"/>
    <hyperlink ref="F240" r:id="rId40" display="https://podminky.urs.cz/item/CS_URS_2023_02/725810811"/>
    <hyperlink ref="F243" r:id="rId41" display="https://podminky.urs.cz/item/CS_URS_2023_02/962032230"/>
    <hyperlink ref="F246" r:id="rId42" display="https://podminky.urs.cz/item/CS_URS_2023_02/965042141"/>
    <hyperlink ref="F249" r:id="rId43" display="https://podminky.urs.cz/item/CS_URS_2023_02/965081213"/>
    <hyperlink ref="F251" r:id="rId44" display="https://podminky.urs.cz/item/CS_URS_2023_02/967031132"/>
    <hyperlink ref="F254" r:id="rId45" display="https://podminky.urs.cz/item/CS_URS_2023_02/968072455"/>
    <hyperlink ref="F257" r:id="rId46" display="https://podminky.urs.cz/item/CS_URS_2023_02/971033371"/>
    <hyperlink ref="F260" r:id="rId47" display="https://podminky.urs.cz/item/CS_URS_2023_02/973031345"/>
    <hyperlink ref="F263" r:id="rId48" display="https://podminky.urs.cz/item/CS_URS_2023_02/973031812"/>
    <hyperlink ref="F266" r:id="rId49" display="https://podminky.urs.cz/item/CS_URS_2023_02/973031616"/>
    <hyperlink ref="F269" r:id="rId50" display="https://podminky.urs.cz/item/CS_URS_2023_02/974031121"/>
    <hyperlink ref="F272" r:id="rId51" display="https://podminky.urs.cz/item/CS_URS_2023_02/974031122"/>
    <hyperlink ref="F275" r:id="rId52" display="https://podminky.urs.cz/item/CS_URS_2023_02/974031145"/>
    <hyperlink ref="F278" r:id="rId53" display="https://podminky.urs.cz/item/CS_URS_2023_02/974031664"/>
    <hyperlink ref="F281" r:id="rId54" display="https://podminky.urs.cz/item/CS_URS_2023_02/974042565"/>
    <hyperlink ref="F284" r:id="rId55" display="https://podminky.urs.cz/item/CS_URS_2023_02/975043111"/>
    <hyperlink ref="F287" r:id="rId56" display="https://podminky.urs.cz/item/CS_URS_2023_02/976085311"/>
    <hyperlink ref="F289" r:id="rId57" display="https://podminky.urs.cz/item/CS_URS_2023_02/977132112"/>
    <hyperlink ref="F292" r:id="rId58" display="https://podminky.urs.cz/item/CS_URS_2023_02/977151111"/>
    <hyperlink ref="F295" r:id="rId59" display="https://podminky.urs.cz/item/CS_URS_2023_02/977151117"/>
    <hyperlink ref="F298" r:id="rId60" display="https://podminky.urs.cz/item/CS_URS_2023_02/978011121"/>
    <hyperlink ref="F300" r:id="rId61" display="https://podminky.urs.cz/item/CS_URS_2023_02/978013161"/>
    <hyperlink ref="F303" r:id="rId62" display="https://podminky.urs.cz/item/CS_URS_2023_02/978013191"/>
    <hyperlink ref="F307" r:id="rId63" display="https://podminky.urs.cz/item/CS_URS_2023_02/997013211"/>
    <hyperlink ref="F309" r:id="rId64" display="https://podminky.urs.cz/item/CS_URS_2023_02/997221611"/>
    <hyperlink ref="F311" r:id="rId65" display="https://podminky.urs.cz/item/CS_URS_2023_02/997013501"/>
    <hyperlink ref="F313" r:id="rId66" display="https://podminky.urs.cz/item/CS_URS_2023_02/997013509"/>
    <hyperlink ref="F321" r:id="rId67" display="https://podminky.urs.cz/item/CS_URS_2023_02/998018001"/>
    <hyperlink ref="F325" r:id="rId68" display="https://podminky.urs.cz/item/CS_URS_2023_02/711113117"/>
    <hyperlink ref="F327" r:id="rId69" display="https://podminky.urs.cz/item/CS_URS_2023_02/711113125"/>
    <hyperlink ref="F330" r:id="rId70" display="https://podminky.urs.cz/item/CS_URS_2023_02/711199101"/>
    <hyperlink ref="F335" r:id="rId71" display="https://podminky.urs.cz/item/CS_URS_2023_02/998711101"/>
    <hyperlink ref="F337" r:id="rId72" display="https://podminky.urs.cz/item/CS_URS_2023_02/998711181"/>
    <hyperlink ref="F341" r:id="rId73" display="https://podminky.urs.cz/item/CS_URS_2023_02/721174042"/>
    <hyperlink ref="F343" r:id="rId74" display="https://podminky.urs.cz/item/CS_URS_2023_02/721174043"/>
    <hyperlink ref="F345" r:id="rId75" display="https://podminky.urs.cz/item/CS_URS_2023_02/721174045"/>
    <hyperlink ref="F347" r:id="rId76" display="https://podminky.urs.cz/item/CS_URS_2023_02/721194104"/>
    <hyperlink ref="F349" r:id="rId77" display="https://podminky.urs.cz/item/CS_URS_2023_02/721194105"/>
    <hyperlink ref="F351" r:id="rId78" display="https://podminky.urs.cz/item/CS_URS_2023_02/721194109"/>
    <hyperlink ref="F353" r:id="rId79" display="https://podminky.urs.cz/item/CS_URS_2023_02/721290111"/>
    <hyperlink ref="F355" r:id="rId80" display="https://podminky.urs.cz/item/CS_URS_2023_02/998721101"/>
    <hyperlink ref="F357" r:id="rId81" display="https://podminky.urs.cz/item/CS_URS_2023_02/998721181"/>
    <hyperlink ref="F361" r:id="rId82" display="https://podminky.urs.cz/item/CS_URS_2023_02/722174002"/>
    <hyperlink ref="F364" r:id="rId83" display="https://podminky.urs.cz/item/CS_URS_2023_02/722181231"/>
    <hyperlink ref="F366" r:id="rId84" display="https://podminky.urs.cz/item/CS_URS_2023_02/722190401"/>
    <hyperlink ref="F368" r:id="rId85" display="https://podminky.urs.cz/item/CS_URS_2023_02/722230102"/>
    <hyperlink ref="F370" r:id="rId86" display="https://podminky.urs.cz/item/CS_URS_2023_02/734261234"/>
    <hyperlink ref="F372" r:id="rId87" display="https://podminky.urs.cz/item/CS_URS_2023_02/722290246"/>
    <hyperlink ref="F374" r:id="rId88" display="https://podminky.urs.cz/item/CS_URS_2023_02/998722101"/>
    <hyperlink ref="F376" r:id="rId89" display="https://podminky.urs.cz/item/CS_URS_2023_02/998722181"/>
    <hyperlink ref="F379" r:id="rId90" display="https://podminky.urs.cz/item/CS_URS_2023_02/725112022"/>
    <hyperlink ref="F381" r:id="rId91" display="https://podminky.urs.cz/item/CS_URS_2023_02/725211603"/>
    <hyperlink ref="F383" r:id="rId92" display="https://podminky.urs.cz/item/CS_URS_2023_02/725211701"/>
    <hyperlink ref="F385" r:id="rId93" display="https://podminky.urs.cz/item/CS_URS_2023_02/725241142"/>
    <hyperlink ref="F387" r:id="rId94" display="https://podminky.urs.cz/item/CS_URS_2023_02/725244813"/>
    <hyperlink ref="F389" r:id="rId95" display="https://podminky.urs.cz/item/CS_URS_2023_02/725331111"/>
    <hyperlink ref="F391" r:id="rId96" display="https://podminky.urs.cz/item/CS_URS_2023_02/725813111"/>
    <hyperlink ref="F393" r:id="rId97" display="https://podminky.urs.cz/item/CS_URS_2023_02/725813112"/>
    <hyperlink ref="F395" r:id="rId98" display="https://podminky.urs.cz/item/CS_URS_2023_02/725822611"/>
    <hyperlink ref="F397" r:id="rId99" display="https://podminky.urs.cz/item/CS_URS_2023_02/725841332"/>
    <hyperlink ref="F399" r:id="rId100" display="https://podminky.urs.cz/item/CS_URS_2023_02/725859102"/>
    <hyperlink ref="F402" r:id="rId101" display="https://podminky.urs.cz/item/CS_URS_2023_02/998725101"/>
    <hyperlink ref="F404" r:id="rId102" display="https://podminky.urs.cz/item/CS_URS_2023_02/998725181"/>
    <hyperlink ref="F407" r:id="rId103" display="https://podminky.urs.cz/item/CS_URS_2023_02/726111031"/>
    <hyperlink ref="F409" r:id="rId104" display="https://podminky.urs.cz/item/CS_URS_2023_02/998726111"/>
    <hyperlink ref="F411" r:id="rId105" display="https://podminky.urs.cz/item/CS_URS_2023_02/998726181"/>
    <hyperlink ref="F415" r:id="rId106" display="https://podminky.urs.cz/item/CS_URS_2023_02/733222302"/>
    <hyperlink ref="F417" r:id="rId107" display="https://podminky.urs.cz/item/CS_URS_2023_02/733291101"/>
    <hyperlink ref="F419" r:id="rId108" display="https://podminky.urs.cz/item/CS_URS_2023_02/998733101"/>
    <hyperlink ref="F421" r:id="rId109" display="https://podminky.urs.cz/item/CS_URS_2023_02/998733181"/>
    <hyperlink ref="F424" r:id="rId110" display="https://podminky.urs.cz/item/CS_URS_2023_02/734222812"/>
    <hyperlink ref="F426" r:id="rId111" display="https://podminky.urs.cz/item/CS_URS_2023_02/734261233"/>
    <hyperlink ref="F428" r:id="rId112" display="https://podminky.urs.cz/item/CS_URS_2023_02/998734101"/>
    <hyperlink ref="F430" r:id="rId113" display="https://podminky.urs.cz/item/CS_URS_2023_02/998734181"/>
    <hyperlink ref="F433" r:id="rId114" display="https://podminky.urs.cz/item/CS_URS_2023_02/735151479"/>
    <hyperlink ref="F435" r:id="rId115" display="https://podminky.urs.cz/item/CS_URS_2023_02/735151821"/>
    <hyperlink ref="F437" r:id="rId116" display="https://podminky.urs.cz/item/CS_URS_2023_02/735192923"/>
    <hyperlink ref="F439" r:id="rId117" display="https://podminky.urs.cz/item/CS_URS_2023_02/998735101"/>
    <hyperlink ref="F441" r:id="rId118" display="https://podminky.urs.cz/item/CS_URS_2023_02/998735181"/>
    <hyperlink ref="F444" r:id="rId119" display="https://podminky.urs.cz/item/CS_URS_2023_02/741110511"/>
    <hyperlink ref="F448" r:id="rId120" display="https://podminky.urs.cz/item/CS_URS_2023_02/741112001"/>
    <hyperlink ref="F453" r:id="rId121" display="https://podminky.urs.cz/item/CS_URS_2023_02/741120001"/>
    <hyperlink ref="F458" r:id="rId122" display="https://podminky.urs.cz/item/CS_URS_2023_02/741122015"/>
    <hyperlink ref="F462" r:id="rId123" display="https://podminky.urs.cz/item/CS_URS_2023_02/741122016"/>
    <hyperlink ref="F466" r:id="rId124" display="https://podminky.urs.cz/item/CS_URS_2023_02/741122031"/>
    <hyperlink ref="F470" r:id="rId125" display="https://podminky.urs.cz/item/CS_URS_2023_02/741122031"/>
    <hyperlink ref="F474" r:id="rId126" display="https://podminky.urs.cz/item/CS_URS_2023_02/741210001"/>
    <hyperlink ref="F477" r:id="rId127" display="https://podminky.urs.cz/item/CS_URS_2023_02/741310001"/>
    <hyperlink ref="F480" r:id="rId128" display="https://podminky.urs.cz/item/CS_URS_2023_02/741313001"/>
    <hyperlink ref="F484" r:id="rId129" display="https://podminky.urs.cz/item/CS_URS_2023_02/741320105"/>
    <hyperlink ref="F488" r:id="rId130" display="https://podminky.urs.cz/item/CS_URS_2023_02/741321003"/>
    <hyperlink ref="F492" r:id="rId131" display="https://podminky.urs.cz/item/CS_URS_2023_02/741372062"/>
    <hyperlink ref="F496" r:id="rId132" display="https://podminky.urs.cz/item/CS_URS_2023_02/HZS2232"/>
    <hyperlink ref="F501" r:id="rId133" display="https://podminky.urs.cz/item/CS_URS_2023_02/741810001"/>
    <hyperlink ref="F503" r:id="rId134" display="https://podminky.urs.cz/item/CS_URS_2023_02/998741101"/>
    <hyperlink ref="F505" r:id="rId135" display="https://podminky.urs.cz/item/CS_URS_2023_02/998741181"/>
    <hyperlink ref="F508" r:id="rId136" display="https://podminky.urs.cz/item/CS_URS_2023_02/751122092"/>
    <hyperlink ref="F512" r:id="rId137" display="https://podminky.urs.cz/item/CS_URS_2023_02/751398041"/>
    <hyperlink ref="F515" r:id="rId138" display="https://podminky.urs.cz/item/CS_URS_2023_02/751525081"/>
    <hyperlink ref="F519" r:id="rId139" display="https://podminky.urs.cz/item/CS_URS_2023_02/998751101"/>
    <hyperlink ref="F521" r:id="rId140" display="https://podminky.urs.cz/item/CS_URS_2023_02/998751181"/>
    <hyperlink ref="F524" r:id="rId141" display="https://podminky.urs.cz/item/CS_URS_2023_02/766660001"/>
    <hyperlink ref="F527" r:id="rId142" display="https://podminky.urs.cz/item/CS_URS_2023_02/766660021"/>
    <hyperlink ref="F531" r:id="rId143" display="https://podminky.urs.cz/item/CS_URS_2023_02/766660717"/>
    <hyperlink ref="F534" r:id="rId144" display="https://podminky.urs.cz/item/CS_URS_2023_02/766660729"/>
    <hyperlink ref="F540" r:id="rId145" display="https://podminky.urs.cz/item/CS_URS_2023_02/998766101"/>
    <hyperlink ref="F542" r:id="rId146" display="https://podminky.urs.cz/item/CS_URS_2023_02/998766181"/>
    <hyperlink ref="F545" r:id="rId147" display="https://podminky.urs.cz/item/CS_URS_2023_02/771121011"/>
    <hyperlink ref="F552" r:id="rId148" display="https://podminky.urs.cz/item/CS_URS_2023_02/771151011"/>
    <hyperlink ref="F554" r:id="rId149" display="https://podminky.urs.cz/item/CS_URS_2023_02/771474113"/>
    <hyperlink ref="F557" r:id="rId150" display="https://podminky.urs.cz/item/CS_URS_2023_02/771574416"/>
    <hyperlink ref="F564" r:id="rId151" display="https://podminky.urs.cz/item/CS_URS_2023_02/998771101"/>
    <hyperlink ref="F566" r:id="rId152" display="https://podminky.urs.cz/item/CS_URS_2023_02/998771181"/>
    <hyperlink ref="F569" r:id="rId153" display="https://podminky.urs.cz/item/CS_URS_2023_02/781121011"/>
    <hyperlink ref="F576" r:id="rId154" display="https://podminky.urs.cz/item/CS_URS_2023_02/781474115"/>
    <hyperlink ref="F580" r:id="rId155" display="https://podminky.urs.cz/item/CS_URS_2023_02/781495141"/>
    <hyperlink ref="F582" r:id="rId156" display="https://podminky.urs.cz/item/CS_URS_2023_02/781495142"/>
    <hyperlink ref="F584" r:id="rId157" display="https://podminky.urs.cz/item/CS_URS_2023_02/781495153"/>
    <hyperlink ref="F586" r:id="rId158" display="https://podminky.urs.cz/item/CS_URS_2023_02/998781101"/>
    <hyperlink ref="F588" r:id="rId159" display="https://podminky.urs.cz/item/CS_URS_2023_02/998781181"/>
    <hyperlink ref="F591" r:id="rId160" display="https://podminky.urs.cz/item/CS_URS_2023_02/783314101"/>
    <hyperlink ref="F594" r:id="rId161" display="https://podminky.urs.cz/item/CS_URS_2023_02/783315101"/>
    <hyperlink ref="F596" r:id="rId162" display="https://podminky.urs.cz/item/CS_URS_2023_02/783317101"/>
    <hyperlink ref="F599" r:id="rId163" display="https://podminky.urs.cz/item/CS_URS_2023_02/784111011"/>
    <hyperlink ref="F606" r:id="rId164" display="https://podminky.urs.cz/item/CS_URS_2023_02/784121001"/>
    <hyperlink ref="F608" r:id="rId165" display="https://podminky.urs.cz/item/CS_URS_2023_02/784181101"/>
    <hyperlink ref="F610" r:id="rId166" display="https://podminky.urs.cz/item/CS_URS_2023_02/784221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1286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1287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1288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1289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1290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1291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1292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1293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1294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1295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1296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79</v>
      </c>
      <c r="F18" s="275" t="s">
        <v>1297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1298</v>
      </c>
      <c r="F19" s="275" t="s">
        <v>1299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1300</v>
      </c>
      <c r="F20" s="275" t="s">
        <v>1301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1302</v>
      </c>
      <c r="F21" s="275" t="s">
        <v>1303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1304</v>
      </c>
      <c r="F22" s="275" t="s">
        <v>1305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1306</v>
      </c>
      <c r="F23" s="275" t="s">
        <v>1307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1308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1309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1310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1311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1312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1313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1314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1315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1316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116</v>
      </c>
      <c r="F36" s="275"/>
      <c r="G36" s="275" t="s">
        <v>1317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1318</v>
      </c>
      <c r="F37" s="275"/>
      <c r="G37" s="275" t="s">
        <v>1319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56</v>
      </c>
      <c r="F38" s="275"/>
      <c r="G38" s="275" t="s">
        <v>1320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57</v>
      </c>
      <c r="F39" s="275"/>
      <c r="G39" s="275" t="s">
        <v>1321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117</v>
      </c>
      <c r="F40" s="275"/>
      <c r="G40" s="275" t="s">
        <v>1322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118</v>
      </c>
      <c r="F41" s="275"/>
      <c r="G41" s="275" t="s">
        <v>1323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1324</v>
      </c>
      <c r="F42" s="275"/>
      <c r="G42" s="275" t="s">
        <v>1325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1326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1327</v>
      </c>
      <c r="F44" s="275"/>
      <c r="G44" s="275" t="s">
        <v>1328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120</v>
      </c>
      <c r="F45" s="275"/>
      <c r="G45" s="275" t="s">
        <v>1329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1330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1331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1332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1333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1334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1335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1336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1337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1338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1339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1340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1341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1342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1343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1344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1345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1346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1347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1348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1349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1350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1351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1352</v>
      </c>
      <c r="D76" s="293"/>
      <c r="E76" s="293"/>
      <c r="F76" s="293" t="s">
        <v>1353</v>
      </c>
      <c r="G76" s="294"/>
      <c r="H76" s="293" t="s">
        <v>57</v>
      </c>
      <c r="I76" s="293" t="s">
        <v>60</v>
      </c>
      <c r="J76" s="293" t="s">
        <v>1354</v>
      </c>
      <c r="K76" s="292"/>
    </row>
    <row r="77" spans="2:11" s="1" customFormat="1" ht="17.25" customHeight="1">
      <c r="B77" s="290"/>
      <c r="C77" s="295" t="s">
        <v>1355</v>
      </c>
      <c r="D77" s="295"/>
      <c r="E77" s="295"/>
      <c r="F77" s="296" t="s">
        <v>1356</v>
      </c>
      <c r="G77" s="297"/>
      <c r="H77" s="295"/>
      <c r="I77" s="295"/>
      <c r="J77" s="295" t="s">
        <v>1357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56</v>
      </c>
      <c r="D79" s="300"/>
      <c r="E79" s="300"/>
      <c r="F79" s="301" t="s">
        <v>1358</v>
      </c>
      <c r="G79" s="302"/>
      <c r="H79" s="278" t="s">
        <v>1359</v>
      </c>
      <c r="I79" s="278" t="s">
        <v>1360</v>
      </c>
      <c r="J79" s="278">
        <v>20</v>
      </c>
      <c r="K79" s="292"/>
    </row>
    <row r="80" spans="2:11" s="1" customFormat="1" ht="15" customHeight="1">
      <c r="B80" s="290"/>
      <c r="C80" s="278" t="s">
        <v>1361</v>
      </c>
      <c r="D80" s="278"/>
      <c r="E80" s="278"/>
      <c r="F80" s="301" t="s">
        <v>1358</v>
      </c>
      <c r="G80" s="302"/>
      <c r="H80" s="278" t="s">
        <v>1362</v>
      </c>
      <c r="I80" s="278" t="s">
        <v>1360</v>
      </c>
      <c r="J80" s="278">
        <v>120</v>
      </c>
      <c r="K80" s="292"/>
    </row>
    <row r="81" spans="2:11" s="1" customFormat="1" ht="15" customHeight="1">
      <c r="B81" s="303"/>
      <c r="C81" s="278" t="s">
        <v>1363</v>
      </c>
      <c r="D81" s="278"/>
      <c r="E81" s="278"/>
      <c r="F81" s="301" t="s">
        <v>1364</v>
      </c>
      <c r="G81" s="302"/>
      <c r="H81" s="278" t="s">
        <v>1365</v>
      </c>
      <c r="I81" s="278" t="s">
        <v>1360</v>
      </c>
      <c r="J81" s="278">
        <v>50</v>
      </c>
      <c r="K81" s="292"/>
    </row>
    <row r="82" spans="2:11" s="1" customFormat="1" ht="15" customHeight="1">
      <c r="B82" s="303"/>
      <c r="C82" s="278" t="s">
        <v>1366</v>
      </c>
      <c r="D82" s="278"/>
      <c r="E82" s="278"/>
      <c r="F82" s="301" t="s">
        <v>1358</v>
      </c>
      <c r="G82" s="302"/>
      <c r="H82" s="278" t="s">
        <v>1367</v>
      </c>
      <c r="I82" s="278" t="s">
        <v>1368</v>
      </c>
      <c r="J82" s="278"/>
      <c r="K82" s="292"/>
    </row>
    <row r="83" spans="2:11" s="1" customFormat="1" ht="15" customHeight="1">
      <c r="B83" s="303"/>
      <c r="C83" s="304" t="s">
        <v>1369</v>
      </c>
      <c r="D83" s="304"/>
      <c r="E83" s="304"/>
      <c r="F83" s="305" t="s">
        <v>1364</v>
      </c>
      <c r="G83" s="304"/>
      <c r="H83" s="304" t="s">
        <v>1370</v>
      </c>
      <c r="I83" s="304" t="s">
        <v>1360</v>
      </c>
      <c r="J83" s="304">
        <v>15</v>
      </c>
      <c r="K83" s="292"/>
    </row>
    <row r="84" spans="2:11" s="1" customFormat="1" ht="15" customHeight="1">
      <c r="B84" s="303"/>
      <c r="C84" s="304" t="s">
        <v>1371</v>
      </c>
      <c r="D84" s="304"/>
      <c r="E84" s="304"/>
      <c r="F84" s="305" t="s">
        <v>1364</v>
      </c>
      <c r="G84" s="304"/>
      <c r="H84" s="304" t="s">
        <v>1372</v>
      </c>
      <c r="I84" s="304" t="s">
        <v>1360</v>
      </c>
      <c r="J84" s="304">
        <v>15</v>
      </c>
      <c r="K84" s="292"/>
    </row>
    <row r="85" spans="2:11" s="1" customFormat="1" ht="15" customHeight="1">
      <c r="B85" s="303"/>
      <c r="C85" s="304" t="s">
        <v>1373</v>
      </c>
      <c r="D85" s="304"/>
      <c r="E85" s="304"/>
      <c r="F85" s="305" t="s">
        <v>1364</v>
      </c>
      <c r="G85" s="304"/>
      <c r="H85" s="304" t="s">
        <v>1374</v>
      </c>
      <c r="I85" s="304" t="s">
        <v>1360</v>
      </c>
      <c r="J85" s="304">
        <v>20</v>
      </c>
      <c r="K85" s="292"/>
    </row>
    <row r="86" spans="2:11" s="1" customFormat="1" ht="15" customHeight="1">
      <c r="B86" s="303"/>
      <c r="C86" s="304" t="s">
        <v>1375</v>
      </c>
      <c r="D86" s="304"/>
      <c r="E86" s="304"/>
      <c r="F86" s="305" t="s">
        <v>1364</v>
      </c>
      <c r="G86" s="304"/>
      <c r="H86" s="304" t="s">
        <v>1376</v>
      </c>
      <c r="I86" s="304" t="s">
        <v>1360</v>
      </c>
      <c r="J86" s="304">
        <v>20</v>
      </c>
      <c r="K86" s="292"/>
    </row>
    <row r="87" spans="2:11" s="1" customFormat="1" ht="15" customHeight="1">
      <c r="B87" s="303"/>
      <c r="C87" s="278" t="s">
        <v>1377</v>
      </c>
      <c r="D87" s="278"/>
      <c r="E87" s="278"/>
      <c r="F87" s="301" t="s">
        <v>1364</v>
      </c>
      <c r="G87" s="302"/>
      <c r="H87" s="278" t="s">
        <v>1378</v>
      </c>
      <c r="I87" s="278" t="s">
        <v>1360</v>
      </c>
      <c r="J87" s="278">
        <v>50</v>
      </c>
      <c r="K87" s="292"/>
    </row>
    <row r="88" spans="2:11" s="1" customFormat="1" ht="15" customHeight="1">
      <c r="B88" s="303"/>
      <c r="C88" s="278" t="s">
        <v>1379</v>
      </c>
      <c r="D88" s="278"/>
      <c r="E88" s="278"/>
      <c r="F88" s="301" t="s">
        <v>1364</v>
      </c>
      <c r="G88" s="302"/>
      <c r="H88" s="278" t="s">
        <v>1380</v>
      </c>
      <c r="I88" s="278" t="s">
        <v>1360</v>
      </c>
      <c r="J88" s="278">
        <v>20</v>
      </c>
      <c r="K88" s="292"/>
    </row>
    <row r="89" spans="2:11" s="1" customFormat="1" ht="15" customHeight="1">
      <c r="B89" s="303"/>
      <c r="C89" s="278" t="s">
        <v>1381</v>
      </c>
      <c r="D89" s="278"/>
      <c r="E89" s="278"/>
      <c r="F89" s="301" t="s">
        <v>1364</v>
      </c>
      <c r="G89" s="302"/>
      <c r="H89" s="278" t="s">
        <v>1382</v>
      </c>
      <c r="I89" s="278" t="s">
        <v>1360</v>
      </c>
      <c r="J89" s="278">
        <v>20</v>
      </c>
      <c r="K89" s="292"/>
    </row>
    <row r="90" spans="2:11" s="1" customFormat="1" ht="15" customHeight="1">
      <c r="B90" s="303"/>
      <c r="C90" s="278" t="s">
        <v>1383</v>
      </c>
      <c r="D90" s="278"/>
      <c r="E90" s="278"/>
      <c r="F90" s="301" t="s">
        <v>1364</v>
      </c>
      <c r="G90" s="302"/>
      <c r="H90" s="278" t="s">
        <v>1384</v>
      </c>
      <c r="I90" s="278" t="s">
        <v>1360</v>
      </c>
      <c r="J90" s="278">
        <v>50</v>
      </c>
      <c r="K90" s="292"/>
    </row>
    <row r="91" spans="2:11" s="1" customFormat="1" ht="15" customHeight="1">
      <c r="B91" s="303"/>
      <c r="C91" s="278" t="s">
        <v>1385</v>
      </c>
      <c r="D91" s="278"/>
      <c r="E91" s="278"/>
      <c r="F91" s="301" t="s">
        <v>1364</v>
      </c>
      <c r="G91" s="302"/>
      <c r="H91" s="278" t="s">
        <v>1385</v>
      </c>
      <c r="I91" s="278" t="s">
        <v>1360</v>
      </c>
      <c r="J91" s="278">
        <v>50</v>
      </c>
      <c r="K91" s="292"/>
    </row>
    <row r="92" spans="2:11" s="1" customFormat="1" ht="15" customHeight="1">
      <c r="B92" s="303"/>
      <c r="C92" s="278" t="s">
        <v>1386</v>
      </c>
      <c r="D92" s="278"/>
      <c r="E92" s="278"/>
      <c r="F92" s="301" t="s">
        <v>1364</v>
      </c>
      <c r="G92" s="302"/>
      <c r="H92" s="278" t="s">
        <v>1387</v>
      </c>
      <c r="I92" s="278" t="s">
        <v>1360</v>
      </c>
      <c r="J92" s="278">
        <v>255</v>
      </c>
      <c r="K92" s="292"/>
    </row>
    <row r="93" spans="2:11" s="1" customFormat="1" ht="15" customHeight="1">
      <c r="B93" s="303"/>
      <c r="C93" s="278" t="s">
        <v>1388</v>
      </c>
      <c r="D93" s="278"/>
      <c r="E93" s="278"/>
      <c r="F93" s="301" t="s">
        <v>1358</v>
      </c>
      <c r="G93" s="302"/>
      <c r="H93" s="278" t="s">
        <v>1389</v>
      </c>
      <c r="I93" s="278" t="s">
        <v>1390</v>
      </c>
      <c r="J93" s="278"/>
      <c r="K93" s="292"/>
    </row>
    <row r="94" spans="2:11" s="1" customFormat="1" ht="15" customHeight="1">
      <c r="B94" s="303"/>
      <c r="C94" s="278" t="s">
        <v>1391</v>
      </c>
      <c r="D94" s="278"/>
      <c r="E94" s="278"/>
      <c r="F94" s="301" t="s">
        <v>1358</v>
      </c>
      <c r="G94" s="302"/>
      <c r="H94" s="278" t="s">
        <v>1392</v>
      </c>
      <c r="I94" s="278" t="s">
        <v>1393</v>
      </c>
      <c r="J94" s="278"/>
      <c r="K94" s="292"/>
    </row>
    <row r="95" spans="2:11" s="1" customFormat="1" ht="15" customHeight="1">
      <c r="B95" s="303"/>
      <c r="C95" s="278" t="s">
        <v>1394</v>
      </c>
      <c r="D95" s="278"/>
      <c r="E95" s="278"/>
      <c r="F95" s="301" t="s">
        <v>1358</v>
      </c>
      <c r="G95" s="302"/>
      <c r="H95" s="278" t="s">
        <v>1394</v>
      </c>
      <c r="I95" s="278" t="s">
        <v>1393</v>
      </c>
      <c r="J95" s="278"/>
      <c r="K95" s="292"/>
    </row>
    <row r="96" spans="2:11" s="1" customFormat="1" ht="15" customHeight="1">
      <c r="B96" s="303"/>
      <c r="C96" s="278" t="s">
        <v>41</v>
      </c>
      <c r="D96" s="278"/>
      <c r="E96" s="278"/>
      <c r="F96" s="301" t="s">
        <v>1358</v>
      </c>
      <c r="G96" s="302"/>
      <c r="H96" s="278" t="s">
        <v>1395</v>
      </c>
      <c r="I96" s="278" t="s">
        <v>1393</v>
      </c>
      <c r="J96" s="278"/>
      <c r="K96" s="292"/>
    </row>
    <row r="97" spans="2:11" s="1" customFormat="1" ht="15" customHeight="1">
      <c r="B97" s="303"/>
      <c r="C97" s="278" t="s">
        <v>51</v>
      </c>
      <c r="D97" s="278"/>
      <c r="E97" s="278"/>
      <c r="F97" s="301" t="s">
        <v>1358</v>
      </c>
      <c r="G97" s="302"/>
      <c r="H97" s="278" t="s">
        <v>1396</v>
      </c>
      <c r="I97" s="278" t="s">
        <v>1393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1397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1352</v>
      </c>
      <c r="D103" s="293"/>
      <c r="E103" s="293"/>
      <c r="F103" s="293" t="s">
        <v>1353</v>
      </c>
      <c r="G103" s="294"/>
      <c r="H103" s="293" t="s">
        <v>57</v>
      </c>
      <c r="I103" s="293" t="s">
        <v>60</v>
      </c>
      <c r="J103" s="293" t="s">
        <v>1354</v>
      </c>
      <c r="K103" s="292"/>
    </row>
    <row r="104" spans="2:11" s="1" customFormat="1" ht="17.25" customHeight="1">
      <c r="B104" s="290"/>
      <c r="C104" s="295" t="s">
        <v>1355</v>
      </c>
      <c r="D104" s="295"/>
      <c r="E104" s="295"/>
      <c r="F104" s="296" t="s">
        <v>1356</v>
      </c>
      <c r="G104" s="297"/>
      <c r="H104" s="295"/>
      <c r="I104" s="295"/>
      <c r="J104" s="295" t="s">
        <v>1357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56</v>
      </c>
      <c r="D106" s="300"/>
      <c r="E106" s="300"/>
      <c r="F106" s="301" t="s">
        <v>1358</v>
      </c>
      <c r="G106" s="278"/>
      <c r="H106" s="278" t="s">
        <v>1398</v>
      </c>
      <c r="I106" s="278" t="s">
        <v>1360</v>
      </c>
      <c r="J106" s="278">
        <v>20</v>
      </c>
      <c r="K106" s="292"/>
    </row>
    <row r="107" spans="2:11" s="1" customFormat="1" ht="15" customHeight="1">
      <c r="B107" s="290"/>
      <c r="C107" s="278" t="s">
        <v>1361</v>
      </c>
      <c r="D107" s="278"/>
      <c r="E107" s="278"/>
      <c r="F107" s="301" t="s">
        <v>1358</v>
      </c>
      <c r="G107" s="278"/>
      <c r="H107" s="278" t="s">
        <v>1398</v>
      </c>
      <c r="I107" s="278" t="s">
        <v>1360</v>
      </c>
      <c r="J107" s="278">
        <v>120</v>
      </c>
      <c r="K107" s="292"/>
    </row>
    <row r="108" spans="2:11" s="1" customFormat="1" ht="15" customHeight="1">
      <c r="B108" s="303"/>
      <c r="C108" s="278" t="s">
        <v>1363</v>
      </c>
      <c r="D108" s="278"/>
      <c r="E108" s="278"/>
      <c r="F108" s="301" t="s">
        <v>1364</v>
      </c>
      <c r="G108" s="278"/>
      <c r="H108" s="278" t="s">
        <v>1398</v>
      </c>
      <c r="I108" s="278" t="s">
        <v>1360</v>
      </c>
      <c r="J108" s="278">
        <v>50</v>
      </c>
      <c r="K108" s="292"/>
    </row>
    <row r="109" spans="2:11" s="1" customFormat="1" ht="15" customHeight="1">
      <c r="B109" s="303"/>
      <c r="C109" s="278" t="s">
        <v>1366</v>
      </c>
      <c r="D109" s="278"/>
      <c r="E109" s="278"/>
      <c r="F109" s="301" t="s">
        <v>1358</v>
      </c>
      <c r="G109" s="278"/>
      <c r="H109" s="278" t="s">
        <v>1398</v>
      </c>
      <c r="I109" s="278" t="s">
        <v>1368</v>
      </c>
      <c r="J109" s="278"/>
      <c r="K109" s="292"/>
    </row>
    <row r="110" spans="2:11" s="1" customFormat="1" ht="15" customHeight="1">
      <c r="B110" s="303"/>
      <c r="C110" s="278" t="s">
        <v>1377</v>
      </c>
      <c r="D110" s="278"/>
      <c r="E110" s="278"/>
      <c r="F110" s="301" t="s">
        <v>1364</v>
      </c>
      <c r="G110" s="278"/>
      <c r="H110" s="278" t="s">
        <v>1398</v>
      </c>
      <c r="I110" s="278" t="s">
        <v>1360</v>
      </c>
      <c r="J110" s="278">
        <v>50</v>
      </c>
      <c r="K110" s="292"/>
    </row>
    <row r="111" spans="2:11" s="1" customFormat="1" ht="15" customHeight="1">
      <c r="B111" s="303"/>
      <c r="C111" s="278" t="s">
        <v>1385</v>
      </c>
      <c r="D111" s="278"/>
      <c r="E111" s="278"/>
      <c r="F111" s="301" t="s">
        <v>1364</v>
      </c>
      <c r="G111" s="278"/>
      <c r="H111" s="278" t="s">
        <v>1398</v>
      </c>
      <c r="I111" s="278" t="s">
        <v>1360</v>
      </c>
      <c r="J111" s="278">
        <v>50</v>
      </c>
      <c r="K111" s="292"/>
    </row>
    <row r="112" spans="2:11" s="1" customFormat="1" ht="15" customHeight="1">
      <c r="B112" s="303"/>
      <c r="C112" s="278" t="s">
        <v>1383</v>
      </c>
      <c r="D112" s="278"/>
      <c r="E112" s="278"/>
      <c r="F112" s="301" t="s">
        <v>1364</v>
      </c>
      <c r="G112" s="278"/>
      <c r="H112" s="278" t="s">
        <v>1398</v>
      </c>
      <c r="I112" s="278" t="s">
        <v>1360</v>
      </c>
      <c r="J112" s="278">
        <v>50</v>
      </c>
      <c r="K112" s="292"/>
    </row>
    <row r="113" spans="2:11" s="1" customFormat="1" ht="15" customHeight="1">
      <c r="B113" s="303"/>
      <c r="C113" s="278" t="s">
        <v>56</v>
      </c>
      <c r="D113" s="278"/>
      <c r="E113" s="278"/>
      <c r="F113" s="301" t="s">
        <v>1358</v>
      </c>
      <c r="G113" s="278"/>
      <c r="H113" s="278" t="s">
        <v>1399</v>
      </c>
      <c r="I113" s="278" t="s">
        <v>1360</v>
      </c>
      <c r="J113" s="278">
        <v>20</v>
      </c>
      <c r="K113" s="292"/>
    </row>
    <row r="114" spans="2:11" s="1" customFormat="1" ht="15" customHeight="1">
      <c r="B114" s="303"/>
      <c r="C114" s="278" t="s">
        <v>1400</v>
      </c>
      <c r="D114" s="278"/>
      <c r="E114" s="278"/>
      <c r="F114" s="301" t="s">
        <v>1358</v>
      </c>
      <c r="G114" s="278"/>
      <c r="H114" s="278" t="s">
        <v>1401</v>
      </c>
      <c r="I114" s="278" t="s">
        <v>1360</v>
      </c>
      <c r="J114" s="278">
        <v>120</v>
      </c>
      <c r="K114" s="292"/>
    </row>
    <row r="115" spans="2:11" s="1" customFormat="1" ht="15" customHeight="1">
      <c r="B115" s="303"/>
      <c r="C115" s="278" t="s">
        <v>41</v>
      </c>
      <c r="D115" s="278"/>
      <c r="E115" s="278"/>
      <c r="F115" s="301" t="s">
        <v>1358</v>
      </c>
      <c r="G115" s="278"/>
      <c r="H115" s="278" t="s">
        <v>1402</v>
      </c>
      <c r="I115" s="278" t="s">
        <v>1393</v>
      </c>
      <c r="J115" s="278"/>
      <c r="K115" s="292"/>
    </row>
    <row r="116" spans="2:11" s="1" customFormat="1" ht="15" customHeight="1">
      <c r="B116" s="303"/>
      <c r="C116" s="278" t="s">
        <v>51</v>
      </c>
      <c r="D116" s="278"/>
      <c r="E116" s="278"/>
      <c r="F116" s="301" t="s">
        <v>1358</v>
      </c>
      <c r="G116" s="278"/>
      <c r="H116" s="278" t="s">
        <v>1403</v>
      </c>
      <c r="I116" s="278" t="s">
        <v>1393</v>
      </c>
      <c r="J116" s="278"/>
      <c r="K116" s="292"/>
    </row>
    <row r="117" spans="2:11" s="1" customFormat="1" ht="15" customHeight="1">
      <c r="B117" s="303"/>
      <c r="C117" s="278" t="s">
        <v>60</v>
      </c>
      <c r="D117" s="278"/>
      <c r="E117" s="278"/>
      <c r="F117" s="301" t="s">
        <v>1358</v>
      </c>
      <c r="G117" s="278"/>
      <c r="H117" s="278" t="s">
        <v>1404</v>
      </c>
      <c r="I117" s="278" t="s">
        <v>1405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1406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1352</v>
      </c>
      <c r="D123" s="293"/>
      <c r="E123" s="293"/>
      <c r="F123" s="293" t="s">
        <v>1353</v>
      </c>
      <c r="G123" s="294"/>
      <c r="H123" s="293" t="s">
        <v>57</v>
      </c>
      <c r="I123" s="293" t="s">
        <v>60</v>
      </c>
      <c r="J123" s="293" t="s">
        <v>1354</v>
      </c>
      <c r="K123" s="322"/>
    </row>
    <row r="124" spans="2:11" s="1" customFormat="1" ht="17.25" customHeight="1">
      <c r="B124" s="321"/>
      <c r="C124" s="295" t="s">
        <v>1355</v>
      </c>
      <c r="D124" s="295"/>
      <c r="E124" s="295"/>
      <c r="F124" s="296" t="s">
        <v>1356</v>
      </c>
      <c r="G124" s="297"/>
      <c r="H124" s="295"/>
      <c r="I124" s="295"/>
      <c r="J124" s="295" t="s">
        <v>1357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1361</v>
      </c>
      <c r="D126" s="300"/>
      <c r="E126" s="300"/>
      <c r="F126" s="301" t="s">
        <v>1358</v>
      </c>
      <c r="G126" s="278"/>
      <c r="H126" s="278" t="s">
        <v>1398</v>
      </c>
      <c r="I126" s="278" t="s">
        <v>1360</v>
      </c>
      <c r="J126" s="278">
        <v>120</v>
      </c>
      <c r="K126" s="326"/>
    </row>
    <row r="127" spans="2:11" s="1" customFormat="1" ht="15" customHeight="1">
      <c r="B127" s="323"/>
      <c r="C127" s="278" t="s">
        <v>1407</v>
      </c>
      <c r="D127" s="278"/>
      <c r="E127" s="278"/>
      <c r="F127" s="301" t="s">
        <v>1358</v>
      </c>
      <c r="G127" s="278"/>
      <c r="H127" s="278" t="s">
        <v>1408</v>
      </c>
      <c r="I127" s="278" t="s">
        <v>1360</v>
      </c>
      <c r="J127" s="278" t="s">
        <v>1409</v>
      </c>
      <c r="K127" s="326"/>
    </row>
    <row r="128" spans="2:11" s="1" customFormat="1" ht="15" customHeight="1">
      <c r="B128" s="323"/>
      <c r="C128" s="278" t="s">
        <v>1306</v>
      </c>
      <c r="D128" s="278"/>
      <c r="E128" s="278"/>
      <c r="F128" s="301" t="s">
        <v>1358</v>
      </c>
      <c r="G128" s="278"/>
      <c r="H128" s="278" t="s">
        <v>1410</v>
      </c>
      <c r="I128" s="278" t="s">
        <v>1360</v>
      </c>
      <c r="J128" s="278" t="s">
        <v>1409</v>
      </c>
      <c r="K128" s="326"/>
    </row>
    <row r="129" spans="2:11" s="1" customFormat="1" ht="15" customHeight="1">
      <c r="B129" s="323"/>
      <c r="C129" s="278" t="s">
        <v>1369</v>
      </c>
      <c r="D129" s="278"/>
      <c r="E129" s="278"/>
      <c r="F129" s="301" t="s">
        <v>1364</v>
      </c>
      <c r="G129" s="278"/>
      <c r="H129" s="278" t="s">
        <v>1370</v>
      </c>
      <c r="I129" s="278" t="s">
        <v>1360</v>
      </c>
      <c r="J129" s="278">
        <v>15</v>
      </c>
      <c r="K129" s="326"/>
    </row>
    <row r="130" spans="2:11" s="1" customFormat="1" ht="15" customHeight="1">
      <c r="B130" s="323"/>
      <c r="C130" s="304" t="s">
        <v>1371</v>
      </c>
      <c r="D130" s="304"/>
      <c r="E130" s="304"/>
      <c r="F130" s="305" t="s">
        <v>1364</v>
      </c>
      <c r="G130" s="304"/>
      <c r="H130" s="304" t="s">
        <v>1372</v>
      </c>
      <c r="I130" s="304" t="s">
        <v>1360</v>
      </c>
      <c r="J130" s="304">
        <v>15</v>
      </c>
      <c r="K130" s="326"/>
    </row>
    <row r="131" spans="2:11" s="1" customFormat="1" ht="15" customHeight="1">
      <c r="B131" s="323"/>
      <c r="C131" s="304" t="s">
        <v>1373</v>
      </c>
      <c r="D131" s="304"/>
      <c r="E131" s="304"/>
      <c r="F131" s="305" t="s">
        <v>1364</v>
      </c>
      <c r="G131" s="304"/>
      <c r="H131" s="304" t="s">
        <v>1374</v>
      </c>
      <c r="I131" s="304" t="s">
        <v>1360</v>
      </c>
      <c r="J131" s="304">
        <v>20</v>
      </c>
      <c r="K131" s="326"/>
    </row>
    <row r="132" spans="2:11" s="1" customFormat="1" ht="15" customHeight="1">
      <c r="B132" s="323"/>
      <c r="C132" s="304" t="s">
        <v>1375</v>
      </c>
      <c r="D132" s="304"/>
      <c r="E132" s="304"/>
      <c r="F132" s="305" t="s">
        <v>1364</v>
      </c>
      <c r="G132" s="304"/>
      <c r="H132" s="304" t="s">
        <v>1376</v>
      </c>
      <c r="I132" s="304" t="s">
        <v>1360</v>
      </c>
      <c r="J132" s="304">
        <v>20</v>
      </c>
      <c r="K132" s="326"/>
    </row>
    <row r="133" spans="2:11" s="1" customFormat="1" ht="15" customHeight="1">
      <c r="B133" s="323"/>
      <c r="C133" s="278" t="s">
        <v>1363</v>
      </c>
      <c r="D133" s="278"/>
      <c r="E133" s="278"/>
      <c r="F133" s="301" t="s">
        <v>1364</v>
      </c>
      <c r="G133" s="278"/>
      <c r="H133" s="278" t="s">
        <v>1398</v>
      </c>
      <c r="I133" s="278" t="s">
        <v>1360</v>
      </c>
      <c r="J133" s="278">
        <v>50</v>
      </c>
      <c r="K133" s="326"/>
    </row>
    <row r="134" spans="2:11" s="1" customFormat="1" ht="15" customHeight="1">
      <c r="B134" s="323"/>
      <c r="C134" s="278" t="s">
        <v>1377</v>
      </c>
      <c r="D134" s="278"/>
      <c r="E134" s="278"/>
      <c r="F134" s="301" t="s">
        <v>1364</v>
      </c>
      <c r="G134" s="278"/>
      <c r="H134" s="278" t="s">
        <v>1398</v>
      </c>
      <c r="I134" s="278" t="s">
        <v>1360</v>
      </c>
      <c r="J134" s="278">
        <v>50</v>
      </c>
      <c r="K134" s="326"/>
    </row>
    <row r="135" spans="2:11" s="1" customFormat="1" ht="15" customHeight="1">
      <c r="B135" s="323"/>
      <c r="C135" s="278" t="s">
        <v>1383</v>
      </c>
      <c r="D135" s="278"/>
      <c r="E135" s="278"/>
      <c r="F135" s="301" t="s">
        <v>1364</v>
      </c>
      <c r="G135" s="278"/>
      <c r="H135" s="278" t="s">
        <v>1398</v>
      </c>
      <c r="I135" s="278" t="s">
        <v>1360</v>
      </c>
      <c r="J135" s="278">
        <v>50</v>
      </c>
      <c r="K135" s="326"/>
    </row>
    <row r="136" spans="2:11" s="1" customFormat="1" ht="15" customHeight="1">
      <c r="B136" s="323"/>
      <c r="C136" s="278" t="s">
        <v>1385</v>
      </c>
      <c r="D136" s="278"/>
      <c r="E136" s="278"/>
      <c r="F136" s="301" t="s">
        <v>1364</v>
      </c>
      <c r="G136" s="278"/>
      <c r="H136" s="278" t="s">
        <v>1398</v>
      </c>
      <c r="I136" s="278" t="s">
        <v>1360</v>
      </c>
      <c r="J136" s="278">
        <v>50</v>
      </c>
      <c r="K136" s="326"/>
    </row>
    <row r="137" spans="2:11" s="1" customFormat="1" ht="15" customHeight="1">
      <c r="B137" s="323"/>
      <c r="C137" s="278" t="s">
        <v>1386</v>
      </c>
      <c r="D137" s="278"/>
      <c r="E137" s="278"/>
      <c r="F137" s="301" t="s">
        <v>1364</v>
      </c>
      <c r="G137" s="278"/>
      <c r="H137" s="278" t="s">
        <v>1411</v>
      </c>
      <c r="I137" s="278" t="s">
        <v>1360</v>
      </c>
      <c r="J137" s="278">
        <v>255</v>
      </c>
      <c r="K137" s="326"/>
    </row>
    <row r="138" spans="2:11" s="1" customFormat="1" ht="15" customHeight="1">
      <c r="B138" s="323"/>
      <c r="C138" s="278" t="s">
        <v>1388</v>
      </c>
      <c r="D138" s="278"/>
      <c r="E138" s="278"/>
      <c r="F138" s="301" t="s">
        <v>1358</v>
      </c>
      <c r="G138" s="278"/>
      <c r="H138" s="278" t="s">
        <v>1412</v>
      </c>
      <c r="I138" s="278" t="s">
        <v>1390</v>
      </c>
      <c r="J138" s="278"/>
      <c r="K138" s="326"/>
    </row>
    <row r="139" spans="2:11" s="1" customFormat="1" ht="15" customHeight="1">
      <c r="B139" s="323"/>
      <c r="C139" s="278" t="s">
        <v>1391</v>
      </c>
      <c r="D139" s="278"/>
      <c r="E139" s="278"/>
      <c r="F139" s="301" t="s">
        <v>1358</v>
      </c>
      <c r="G139" s="278"/>
      <c r="H139" s="278" t="s">
        <v>1413</v>
      </c>
      <c r="I139" s="278" t="s">
        <v>1393</v>
      </c>
      <c r="J139" s="278"/>
      <c r="K139" s="326"/>
    </row>
    <row r="140" spans="2:11" s="1" customFormat="1" ht="15" customHeight="1">
      <c r="B140" s="323"/>
      <c r="C140" s="278" t="s">
        <v>1394</v>
      </c>
      <c r="D140" s="278"/>
      <c r="E140" s="278"/>
      <c r="F140" s="301" t="s">
        <v>1358</v>
      </c>
      <c r="G140" s="278"/>
      <c r="H140" s="278" t="s">
        <v>1394</v>
      </c>
      <c r="I140" s="278" t="s">
        <v>1393</v>
      </c>
      <c r="J140" s="278"/>
      <c r="K140" s="326"/>
    </row>
    <row r="141" spans="2:11" s="1" customFormat="1" ht="15" customHeight="1">
      <c r="B141" s="323"/>
      <c r="C141" s="278" t="s">
        <v>41</v>
      </c>
      <c r="D141" s="278"/>
      <c r="E141" s="278"/>
      <c r="F141" s="301" t="s">
        <v>1358</v>
      </c>
      <c r="G141" s="278"/>
      <c r="H141" s="278" t="s">
        <v>1414</v>
      </c>
      <c r="I141" s="278" t="s">
        <v>1393</v>
      </c>
      <c r="J141" s="278"/>
      <c r="K141" s="326"/>
    </row>
    <row r="142" spans="2:11" s="1" customFormat="1" ht="15" customHeight="1">
      <c r="B142" s="323"/>
      <c r="C142" s="278" t="s">
        <v>1415</v>
      </c>
      <c r="D142" s="278"/>
      <c r="E142" s="278"/>
      <c r="F142" s="301" t="s">
        <v>1358</v>
      </c>
      <c r="G142" s="278"/>
      <c r="H142" s="278" t="s">
        <v>1416</v>
      </c>
      <c r="I142" s="278" t="s">
        <v>1393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1417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1352</v>
      </c>
      <c r="D148" s="293"/>
      <c r="E148" s="293"/>
      <c r="F148" s="293" t="s">
        <v>1353</v>
      </c>
      <c r="G148" s="294"/>
      <c r="H148" s="293" t="s">
        <v>57</v>
      </c>
      <c r="I148" s="293" t="s">
        <v>60</v>
      </c>
      <c r="J148" s="293" t="s">
        <v>1354</v>
      </c>
      <c r="K148" s="292"/>
    </row>
    <row r="149" spans="2:11" s="1" customFormat="1" ht="17.25" customHeight="1">
      <c r="B149" s="290"/>
      <c r="C149" s="295" t="s">
        <v>1355</v>
      </c>
      <c r="D149" s="295"/>
      <c r="E149" s="295"/>
      <c r="F149" s="296" t="s">
        <v>1356</v>
      </c>
      <c r="G149" s="297"/>
      <c r="H149" s="295"/>
      <c r="I149" s="295"/>
      <c r="J149" s="295" t="s">
        <v>1357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1361</v>
      </c>
      <c r="D151" s="278"/>
      <c r="E151" s="278"/>
      <c r="F151" s="331" t="s">
        <v>1358</v>
      </c>
      <c r="G151" s="278"/>
      <c r="H151" s="330" t="s">
        <v>1398</v>
      </c>
      <c r="I151" s="330" t="s">
        <v>1360</v>
      </c>
      <c r="J151" s="330">
        <v>120</v>
      </c>
      <c r="K151" s="326"/>
    </row>
    <row r="152" spans="2:11" s="1" customFormat="1" ht="15" customHeight="1">
      <c r="B152" s="303"/>
      <c r="C152" s="330" t="s">
        <v>1407</v>
      </c>
      <c r="D152" s="278"/>
      <c r="E152" s="278"/>
      <c r="F152" s="331" t="s">
        <v>1358</v>
      </c>
      <c r="G152" s="278"/>
      <c r="H152" s="330" t="s">
        <v>1418</v>
      </c>
      <c r="I152" s="330" t="s">
        <v>1360</v>
      </c>
      <c r="J152" s="330" t="s">
        <v>1409</v>
      </c>
      <c r="K152" s="326"/>
    </row>
    <row r="153" spans="2:11" s="1" customFormat="1" ht="15" customHeight="1">
      <c r="B153" s="303"/>
      <c r="C153" s="330" t="s">
        <v>1306</v>
      </c>
      <c r="D153" s="278"/>
      <c r="E153" s="278"/>
      <c r="F153" s="331" t="s">
        <v>1358</v>
      </c>
      <c r="G153" s="278"/>
      <c r="H153" s="330" t="s">
        <v>1419</v>
      </c>
      <c r="I153" s="330" t="s">
        <v>1360</v>
      </c>
      <c r="J153" s="330" t="s">
        <v>1409</v>
      </c>
      <c r="K153" s="326"/>
    </row>
    <row r="154" spans="2:11" s="1" customFormat="1" ht="15" customHeight="1">
      <c r="B154" s="303"/>
      <c r="C154" s="330" t="s">
        <v>1363</v>
      </c>
      <c r="D154" s="278"/>
      <c r="E154" s="278"/>
      <c r="F154" s="331" t="s">
        <v>1364</v>
      </c>
      <c r="G154" s="278"/>
      <c r="H154" s="330" t="s">
        <v>1398</v>
      </c>
      <c r="I154" s="330" t="s">
        <v>1360</v>
      </c>
      <c r="J154" s="330">
        <v>50</v>
      </c>
      <c r="K154" s="326"/>
    </row>
    <row r="155" spans="2:11" s="1" customFormat="1" ht="15" customHeight="1">
      <c r="B155" s="303"/>
      <c r="C155" s="330" t="s">
        <v>1366</v>
      </c>
      <c r="D155" s="278"/>
      <c r="E155" s="278"/>
      <c r="F155" s="331" t="s">
        <v>1358</v>
      </c>
      <c r="G155" s="278"/>
      <c r="H155" s="330" t="s">
        <v>1398</v>
      </c>
      <c r="I155" s="330" t="s">
        <v>1368</v>
      </c>
      <c r="J155" s="330"/>
      <c r="K155" s="326"/>
    </row>
    <row r="156" spans="2:11" s="1" customFormat="1" ht="15" customHeight="1">
      <c r="B156" s="303"/>
      <c r="C156" s="330" t="s">
        <v>1377</v>
      </c>
      <c r="D156" s="278"/>
      <c r="E156" s="278"/>
      <c r="F156" s="331" t="s">
        <v>1364</v>
      </c>
      <c r="G156" s="278"/>
      <c r="H156" s="330" t="s">
        <v>1398</v>
      </c>
      <c r="I156" s="330" t="s">
        <v>1360</v>
      </c>
      <c r="J156" s="330">
        <v>50</v>
      </c>
      <c r="K156" s="326"/>
    </row>
    <row r="157" spans="2:11" s="1" customFormat="1" ht="15" customHeight="1">
      <c r="B157" s="303"/>
      <c r="C157" s="330" t="s">
        <v>1385</v>
      </c>
      <c r="D157" s="278"/>
      <c r="E157" s="278"/>
      <c r="F157" s="331" t="s">
        <v>1364</v>
      </c>
      <c r="G157" s="278"/>
      <c r="H157" s="330" t="s">
        <v>1398</v>
      </c>
      <c r="I157" s="330" t="s">
        <v>1360</v>
      </c>
      <c r="J157" s="330">
        <v>50</v>
      </c>
      <c r="K157" s="326"/>
    </row>
    <row r="158" spans="2:11" s="1" customFormat="1" ht="15" customHeight="1">
      <c r="B158" s="303"/>
      <c r="C158" s="330" t="s">
        <v>1383</v>
      </c>
      <c r="D158" s="278"/>
      <c r="E158" s="278"/>
      <c r="F158" s="331" t="s">
        <v>1364</v>
      </c>
      <c r="G158" s="278"/>
      <c r="H158" s="330" t="s">
        <v>1398</v>
      </c>
      <c r="I158" s="330" t="s">
        <v>1360</v>
      </c>
      <c r="J158" s="330">
        <v>50</v>
      </c>
      <c r="K158" s="326"/>
    </row>
    <row r="159" spans="2:11" s="1" customFormat="1" ht="15" customHeight="1">
      <c r="B159" s="303"/>
      <c r="C159" s="330" t="s">
        <v>85</v>
      </c>
      <c r="D159" s="278"/>
      <c r="E159" s="278"/>
      <c r="F159" s="331" t="s">
        <v>1358</v>
      </c>
      <c r="G159" s="278"/>
      <c r="H159" s="330" t="s">
        <v>1420</v>
      </c>
      <c r="I159" s="330" t="s">
        <v>1360</v>
      </c>
      <c r="J159" s="330" t="s">
        <v>1421</v>
      </c>
      <c r="K159" s="326"/>
    </row>
    <row r="160" spans="2:11" s="1" customFormat="1" ht="15" customHeight="1">
      <c r="B160" s="303"/>
      <c r="C160" s="330" t="s">
        <v>1422</v>
      </c>
      <c r="D160" s="278"/>
      <c r="E160" s="278"/>
      <c r="F160" s="331" t="s">
        <v>1358</v>
      </c>
      <c r="G160" s="278"/>
      <c r="H160" s="330" t="s">
        <v>1423</v>
      </c>
      <c r="I160" s="330" t="s">
        <v>1393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1424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1352</v>
      </c>
      <c r="D166" s="293"/>
      <c r="E166" s="293"/>
      <c r="F166" s="293" t="s">
        <v>1353</v>
      </c>
      <c r="G166" s="335"/>
      <c r="H166" s="336" t="s">
        <v>57</v>
      </c>
      <c r="I166" s="336" t="s">
        <v>60</v>
      </c>
      <c r="J166" s="293" t="s">
        <v>1354</v>
      </c>
      <c r="K166" s="270"/>
    </row>
    <row r="167" spans="2:11" s="1" customFormat="1" ht="17.25" customHeight="1">
      <c r="B167" s="271"/>
      <c r="C167" s="295" t="s">
        <v>1355</v>
      </c>
      <c r="D167" s="295"/>
      <c r="E167" s="295"/>
      <c r="F167" s="296" t="s">
        <v>1356</v>
      </c>
      <c r="G167" s="337"/>
      <c r="H167" s="338"/>
      <c r="I167" s="338"/>
      <c r="J167" s="295" t="s">
        <v>1357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1361</v>
      </c>
      <c r="D169" s="278"/>
      <c r="E169" s="278"/>
      <c r="F169" s="301" t="s">
        <v>1358</v>
      </c>
      <c r="G169" s="278"/>
      <c r="H169" s="278" t="s">
        <v>1398</v>
      </c>
      <c r="I169" s="278" t="s">
        <v>1360</v>
      </c>
      <c r="J169" s="278">
        <v>120</v>
      </c>
      <c r="K169" s="326"/>
    </row>
    <row r="170" spans="2:11" s="1" customFormat="1" ht="15" customHeight="1">
      <c r="B170" s="303"/>
      <c r="C170" s="278" t="s">
        <v>1407</v>
      </c>
      <c r="D170" s="278"/>
      <c r="E170" s="278"/>
      <c r="F170" s="301" t="s">
        <v>1358</v>
      </c>
      <c r="G170" s="278"/>
      <c r="H170" s="278" t="s">
        <v>1408</v>
      </c>
      <c r="I170" s="278" t="s">
        <v>1360</v>
      </c>
      <c r="J170" s="278" t="s">
        <v>1409</v>
      </c>
      <c r="K170" s="326"/>
    </row>
    <row r="171" spans="2:11" s="1" customFormat="1" ht="15" customHeight="1">
      <c r="B171" s="303"/>
      <c r="C171" s="278" t="s">
        <v>1306</v>
      </c>
      <c r="D171" s="278"/>
      <c r="E171" s="278"/>
      <c r="F171" s="301" t="s">
        <v>1358</v>
      </c>
      <c r="G171" s="278"/>
      <c r="H171" s="278" t="s">
        <v>1425</v>
      </c>
      <c r="I171" s="278" t="s">
        <v>1360</v>
      </c>
      <c r="J171" s="278" t="s">
        <v>1409</v>
      </c>
      <c r="K171" s="326"/>
    </row>
    <row r="172" spans="2:11" s="1" customFormat="1" ht="15" customHeight="1">
      <c r="B172" s="303"/>
      <c r="C172" s="278" t="s">
        <v>1363</v>
      </c>
      <c r="D172" s="278"/>
      <c r="E172" s="278"/>
      <c r="F172" s="301" t="s">
        <v>1364</v>
      </c>
      <c r="G172" s="278"/>
      <c r="H172" s="278" t="s">
        <v>1425</v>
      </c>
      <c r="I172" s="278" t="s">
        <v>1360</v>
      </c>
      <c r="J172" s="278">
        <v>50</v>
      </c>
      <c r="K172" s="326"/>
    </row>
    <row r="173" spans="2:11" s="1" customFormat="1" ht="15" customHeight="1">
      <c r="B173" s="303"/>
      <c r="C173" s="278" t="s">
        <v>1366</v>
      </c>
      <c r="D173" s="278"/>
      <c r="E173" s="278"/>
      <c r="F173" s="301" t="s">
        <v>1358</v>
      </c>
      <c r="G173" s="278"/>
      <c r="H173" s="278" t="s">
        <v>1425</v>
      </c>
      <c r="I173" s="278" t="s">
        <v>1368</v>
      </c>
      <c r="J173" s="278"/>
      <c r="K173" s="326"/>
    </row>
    <row r="174" spans="2:11" s="1" customFormat="1" ht="15" customHeight="1">
      <c r="B174" s="303"/>
      <c r="C174" s="278" t="s">
        <v>1377</v>
      </c>
      <c r="D174" s="278"/>
      <c r="E174" s="278"/>
      <c r="F174" s="301" t="s">
        <v>1364</v>
      </c>
      <c r="G174" s="278"/>
      <c r="H174" s="278" t="s">
        <v>1425</v>
      </c>
      <c r="I174" s="278" t="s">
        <v>1360</v>
      </c>
      <c r="J174" s="278">
        <v>50</v>
      </c>
      <c r="K174" s="326"/>
    </row>
    <row r="175" spans="2:11" s="1" customFormat="1" ht="15" customHeight="1">
      <c r="B175" s="303"/>
      <c r="C175" s="278" t="s">
        <v>1385</v>
      </c>
      <c r="D175" s="278"/>
      <c r="E175" s="278"/>
      <c r="F175" s="301" t="s">
        <v>1364</v>
      </c>
      <c r="G175" s="278"/>
      <c r="H175" s="278" t="s">
        <v>1425</v>
      </c>
      <c r="I175" s="278" t="s">
        <v>1360</v>
      </c>
      <c r="J175" s="278">
        <v>50</v>
      </c>
      <c r="K175" s="326"/>
    </row>
    <row r="176" spans="2:11" s="1" customFormat="1" ht="15" customHeight="1">
      <c r="B176" s="303"/>
      <c r="C176" s="278" t="s">
        <v>1383</v>
      </c>
      <c r="D176" s="278"/>
      <c r="E176" s="278"/>
      <c r="F176" s="301" t="s">
        <v>1364</v>
      </c>
      <c r="G176" s="278"/>
      <c r="H176" s="278" t="s">
        <v>1425</v>
      </c>
      <c r="I176" s="278" t="s">
        <v>1360</v>
      </c>
      <c r="J176" s="278">
        <v>50</v>
      </c>
      <c r="K176" s="326"/>
    </row>
    <row r="177" spans="2:11" s="1" customFormat="1" ht="15" customHeight="1">
      <c r="B177" s="303"/>
      <c r="C177" s="278" t="s">
        <v>116</v>
      </c>
      <c r="D177" s="278"/>
      <c r="E177" s="278"/>
      <c r="F177" s="301" t="s">
        <v>1358</v>
      </c>
      <c r="G177" s="278"/>
      <c r="H177" s="278" t="s">
        <v>1426</v>
      </c>
      <c r="I177" s="278" t="s">
        <v>1427</v>
      </c>
      <c r="J177" s="278"/>
      <c r="K177" s="326"/>
    </row>
    <row r="178" spans="2:11" s="1" customFormat="1" ht="15" customHeight="1">
      <c r="B178" s="303"/>
      <c r="C178" s="278" t="s">
        <v>60</v>
      </c>
      <c r="D178" s="278"/>
      <c r="E178" s="278"/>
      <c r="F178" s="301" t="s">
        <v>1358</v>
      </c>
      <c r="G178" s="278"/>
      <c r="H178" s="278" t="s">
        <v>1428</v>
      </c>
      <c r="I178" s="278" t="s">
        <v>1429</v>
      </c>
      <c r="J178" s="278">
        <v>1</v>
      </c>
      <c r="K178" s="326"/>
    </row>
    <row r="179" spans="2:11" s="1" customFormat="1" ht="15" customHeight="1">
      <c r="B179" s="303"/>
      <c r="C179" s="278" t="s">
        <v>56</v>
      </c>
      <c r="D179" s="278"/>
      <c r="E179" s="278"/>
      <c r="F179" s="301" t="s">
        <v>1358</v>
      </c>
      <c r="G179" s="278"/>
      <c r="H179" s="278" t="s">
        <v>1430</v>
      </c>
      <c r="I179" s="278" t="s">
        <v>1360</v>
      </c>
      <c r="J179" s="278">
        <v>20</v>
      </c>
      <c r="K179" s="326"/>
    </row>
    <row r="180" spans="2:11" s="1" customFormat="1" ht="15" customHeight="1">
      <c r="B180" s="303"/>
      <c r="C180" s="278" t="s">
        <v>57</v>
      </c>
      <c r="D180" s="278"/>
      <c r="E180" s="278"/>
      <c r="F180" s="301" t="s">
        <v>1358</v>
      </c>
      <c r="G180" s="278"/>
      <c r="H180" s="278" t="s">
        <v>1431</v>
      </c>
      <c r="I180" s="278" t="s">
        <v>1360</v>
      </c>
      <c r="J180" s="278">
        <v>255</v>
      </c>
      <c r="K180" s="326"/>
    </row>
    <row r="181" spans="2:11" s="1" customFormat="1" ht="15" customHeight="1">
      <c r="B181" s="303"/>
      <c r="C181" s="278" t="s">
        <v>117</v>
      </c>
      <c r="D181" s="278"/>
      <c r="E181" s="278"/>
      <c r="F181" s="301" t="s">
        <v>1358</v>
      </c>
      <c r="G181" s="278"/>
      <c r="H181" s="278" t="s">
        <v>1322</v>
      </c>
      <c r="I181" s="278" t="s">
        <v>1360</v>
      </c>
      <c r="J181" s="278">
        <v>10</v>
      </c>
      <c r="K181" s="326"/>
    </row>
    <row r="182" spans="2:11" s="1" customFormat="1" ht="15" customHeight="1">
      <c r="B182" s="303"/>
      <c r="C182" s="278" t="s">
        <v>118</v>
      </c>
      <c r="D182" s="278"/>
      <c r="E182" s="278"/>
      <c r="F182" s="301" t="s">
        <v>1358</v>
      </c>
      <c r="G182" s="278"/>
      <c r="H182" s="278" t="s">
        <v>1432</v>
      </c>
      <c r="I182" s="278" t="s">
        <v>1393</v>
      </c>
      <c r="J182" s="278"/>
      <c r="K182" s="326"/>
    </row>
    <row r="183" spans="2:11" s="1" customFormat="1" ht="15" customHeight="1">
      <c r="B183" s="303"/>
      <c r="C183" s="278" t="s">
        <v>1433</v>
      </c>
      <c r="D183" s="278"/>
      <c r="E183" s="278"/>
      <c r="F183" s="301" t="s">
        <v>1358</v>
      </c>
      <c r="G183" s="278"/>
      <c r="H183" s="278" t="s">
        <v>1434</v>
      </c>
      <c r="I183" s="278" t="s">
        <v>1393</v>
      </c>
      <c r="J183" s="278"/>
      <c r="K183" s="326"/>
    </row>
    <row r="184" spans="2:11" s="1" customFormat="1" ht="15" customHeight="1">
      <c r="B184" s="303"/>
      <c r="C184" s="278" t="s">
        <v>1422</v>
      </c>
      <c r="D184" s="278"/>
      <c r="E184" s="278"/>
      <c r="F184" s="301" t="s">
        <v>1358</v>
      </c>
      <c r="G184" s="278"/>
      <c r="H184" s="278" t="s">
        <v>1435</v>
      </c>
      <c r="I184" s="278" t="s">
        <v>1393</v>
      </c>
      <c r="J184" s="278"/>
      <c r="K184" s="326"/>
    </row>
    <row r="185" spans="2:11" s="1" customFormat="1" ht="15" customHeight="1">
      <c r="B185" s="303"/>
      <c r="C185" s="278" t="s">
        <v>120</v>
      </c>
      <c r="D185" s="278"/>
      <c r="E185" s="278"/>
      <c r="F185" s="301" t="s">
        <v>1364</v>
      </c>
      <c r="G185" s="278"/>
      <c r="H185" s="278" t="s">
        <v>1436</v>
      </c>
      <c r="I185" s="278" t="s">
        <v>1360</v>
      </c>
      <c r="J185" s="278">
        <v>50</v>
      </c>
      <c r="K185" s="326"/>
    </row>
    <row r="186" spans="2:11" s="1" customFormat="1" ht="15" customHeight="1">
      <c r="B186" s="303"/>
      <c r="C186" s="278" t="s">
        <v>1437</v>
      </c>
      <c r="D186" s="278"/>
      <c r="E186" s="278"/>
      <c r="F186" s="301" t="s">
        <v>1364</v>
      </c>
      <c r="G186" s="278"/>
      <c r="H186" s="278" t="s">
        <v>1438</v>
      </c>
      <c r="I186" s="278" t="s">
        <v>1439</v>
      </c>
      <c r="J186" s="278"/>
      <c r="K186" s="326"/>
    </row>
    <row r="187" spans="2:11" s="1" customFormat="1" ht="15" customHeight="1">
      <c r="B187" s="303"/>
      <c r="C187" s="278" t="s">
        <v>1440</v>
      </c>
      <c r="D187" s="278"/>
      <c r="E187" s="278"/>
      <c r="F187" s="301" t="s">
        <v>1364</v>
      </c>
      <c r="G187" s="278"/>
      <c r="H187" s="278" t="s">
        <v>1441</v>
      </c>
      <c r="I187" s="278" t="s">
        <v>1439</v>
      </c>
      <c r="J187" s="278"/>
      <c r="K187" s="326"/>
    </row>
    <row r="188" spans="2:11" s="1" customFormat="1" ht="15" customHeight="1">
      <c r="B188" s="303"/>
      <c r="C188" s="278" t="s">
        <v>1442</v>
      </c>
      <c r="D188" s="278"/>
      <c r="E188" s="278"/>
      <c r="F188" s="301" t="s">
        <v>1364</v>
      </c>
      <c r="G188" s="278"/>
      <c r="H188" s="278" t="s">
        <v>1443</v>
      </c>
      <c r="I188" s="278" t="s">
        <v>1439</v>
      </c>
      <c r="J188" s="278"/>
      <c r="K188" s="326"/>
    </row>
    <row r="189" spans="2:11" s="1" customFormat="1" ht="15" customHeight="1">
      <c r="B189" s="303"/>
      <c r="C189" s="339" t="s">
        <v>1444</v>
      </c>
      <c r="D189" s="278"/>
      <c r="E189" s="278"/>
      <c r="F189" s="301" t="s">
        <v>1364</v>
      </c>
      <c r="G189" s="278"/>
      <c r="H189" s="278" t="s">
        <v>1445</v>
      </c>
      <c r="I189" s="278" t="s">
        <v>1446</v>
      </c>
      <c r="J189" s="340" t="s">
        <v>1447</v>
      </c>
      <c r="K189" s="326"/>
    </row>
    <row r="190" spans="2:11" s="1" customFormat="1" ht="15" customHeight="1">
      <c r="B190" s="303"/>
      <c r="C190" s="339" t="s">
        <v>45</v>
      </c>
      <c r="D190" s="278"/>
      <c r="E190" s="278"/>
      <c r="F190" s="301" t="s">
        <v>1358</v>
      </c>
      <c r="G190" s="278"/>
      <c r="H190" s="275" t="s">
        <v>1448</v>
      </c>
      <c r="I190" s="278" t="s">
        <v>1449</v>
      </c>
      <c r="J190" s="278"/>
      <c r="K190" s="326"/>
    </row>
    <row r="191" spans="2:11" s="1" customFormat="1" ht="15" customHeight="1">
      <c r="B191" s="303"/>
      <c r="C191" s="339" t="s">
        <v>1450</v>
      </c>
      <c r="D191" s="278"/>
      <c r="E191" s="278"/>
      <c r="F191" s="301" t="s">
        <v>1358</v>
      </c>
      <c r="G191" s="278"/>
      <c r="H191" s="278" t="s">
        <v>1451</v>
      </c>
      <c r="I191" s="278" t="s">
        <v>1393</v>
      </c>
      <c r="J191" s="278"/>
      <c r="K191" s="326"/>
    </row>
    <row r="192" spans="2:11" s="1" customFormat="1" ht="15" customHeight="1">
      <c r="B192" s="303"/>
      <c r="C192" s="339" t="s">
        <v>1452</v>
      </c>
      <c r="D192" s="278"/>
      <c r="E192" s="278"/>
      <c r="F192" s="301" t="s">
        <v>1358</v>
      </c>
      <c r="G192" s="278"/>
      <c r="H192" s="278" t="s">
        <v>1453</v>
      </c>
      <c r="I192" s="278" t="s">
        <v>1393</v>
      </c>
      <c r="J192" s="278"/>
      <c r="K192" s="326"/>
    </row>
    <row r="193" spans="2:11" s="1" customFormat="1" ht="15" customHeight="1">
      <c r="B193" s="303"/>
      <c r="C193" s="339" t="s">
        <v>1454</v>
      </c>
      <c r="D193" s="278"/>
      <c r="E193" s="278"/>
      <c r="F193" s="301" t="s">
        <v>1364</v>
      </c>
      <c r="G193" s="278"/>
      <c r="H193" s="278" t="s">
        <v>1455</v>
      </c>
      <c r="I193" s="278" t="s">
        <v>1393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1456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1457</v>
      </c>
      <c r="D200" s="342"/>
      <c r="E200" s="342"/>
      <c r="F200" s="342" t="s">
        <v>1458</v>
      </c>
      <c r="G200" s="343"/>
      <c r="H200" s="342" t="s">
        <v>1459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1449</v>
      </c>
      <c r="D202" s="278"/>
      <c r="E202" s="278"/>
      <c r="F202" s="301" t="s">
        <v>46</v>
      </c>
      <c r="G202" s="278"/>
      <c r="H202" s="278" t="s">
        <v>1460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47</v>
      </c>
      <c r="G203" s="278"/>
      <c r="H203" s="278" t="s">
        <v>1461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50</v>
      </c>
      <c r="G204" s="278"/>
      <c r="H204" s="278" t="s">
        <v>1462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48</v>
      </c>
      <c r="G205" s="278"/>
      <c r="H205" s="278" t="s">
        <v>1463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49</v>
      </c>
      <c r="G206" s="278"/>
      <c r="H206" s="278" t="s">
        <v>1464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1405</v>
      </c>
      <c r="D208" s="278"/>
      <c r="E208" s="278"/>
      <c r="F208" s="301" t="s">
        <v>79</v>
      </c>
      <c r="G208" s="278"/>
      <c r="H208" s="278" t="s">
        <v>1465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1300</v>
      </c>
      <c r="G209" s="278"/>
      <c r="H209" s="278" t="s">
        <v>1301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1298</v>
      </c>
      <c r="G210" s="278"/>
      <c r="H210" s="278" t="s">
        <v>1466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1302</v>
      </c>
      <c r="G211" s="339"/>
      <c r="H211" s="330" t="s">
        <v>1303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1304</v>
      </c>
      <c r="G212" s="339"/>
      <c r="H212" s="330" t="s">
        <v>1467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1429</v>
      </c>
      <c r="D214" s="278"/>
      <c r="E214" s="278"/>
      <c r="F214" s="301">
        <v>1</v>
      </c>
      <c r="G214" s="339"/>
      <c r="H214" s="330" t="s">
        <v>1468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1469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1470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1471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2023-11-09T05:48:04Z</dcterms:created>
  <dcterms:modified xsi:type="dcterms:W3CDTF">2023-11-09T05:48:12Z</dcterms:modified>
  <cp:category/>
  <cp:version/>
  <cp:contentType/>
  <cp:contentStatus/>
</cp:coreProperties>
</file>