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202" sheetId="2" r:id="rId2"/>
    <sheet name="204a" sheetId="3" r:id="rId3"/>
    <sheet name="204b" sheetId="4" r:id="rId4"/>
  </sheets>
  <definedNames/>
  <calcPr fullCalcOnLoad="1"/>
</workbook>
</file>

<file path=xl/sharedStrings.xml><?xml version="1.0" encoding="utf-8"?>
<sst xmlns="http://schemas.openxmlformats.org/spreadsheetml/2006/main" count="1228" uniqueCount="421">
  <si>
    <t>Firma: Firma</t>
  </si>
  <si>
    <t>Rekapitulace ceny</t>
  </si>
  <si>
    <t>Stavba: 23-10-066 - Děčín most DC-100 levobřežní pilíř - dilatace a podepření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</si>
  <si>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</si>
  <si>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</si>
  <si>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</si>
  <si>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</si>
  <si>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</si>
  <si>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</si>
  <si>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</si>
  <si>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</si>
  <si>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</si>
  <si>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</si>
  <si>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</si>
  <si>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</si>
  <si>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23-10-066</t>
  </si>
  <si>
    <t>Děčín most DC-100 levobřežní pilíř - dilatace a podepření</t>
  </si>
  <si>
    <t>O</t>
  </si>
  <si>
    <t>Rozpočet:</t>
  </si>
  <si>
    <t>0,00</t>
  </si>
  <si>
    <t>15,00</t>
  </si>
  <si>
    <t>21,00</t>
  </si>
  <si>
    <t>3</t>
  </si>
  <si>
    <t>2</t>
  </si>
  <si>
    <t>202</t>
  </si>
  <si>
    <t>Dilatace nad levobřežním pilířem č.2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</si>
  <si>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</si>
  <si>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</si>
  <si>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</si>
  <si>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</si>
  <si>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</si>
  <si>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</si>
  <si>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</si>
  <si>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</si>
  <si>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</si>
  <si>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</si>
  <si>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</si>
  <si>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</si>
  <si>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</si>
  <si>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</si>
  <si>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</si>
  <si>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</si>
  <si>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</si>
  <si>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</si>
  <si>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</si>
  <si>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</si>
  <si>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</si>
  <si>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</si>
  <si>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</si>
  <si>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</si>
  <si>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</si>
  <si>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na příkaz TDS po posouzení vhodnosti pro recyklaci</t>
  </si>
  <si>
    <t>VV</t>
  </si>
  <si>
    <t>obrusná a ložná vrstva ve vozovce 8.2*1.4*0.05*2=1,148 [A] 
litý asfalt na chodníku 2.25*2*1.4*0.05=0,315 [B] 
ubourání říms 0.8*0.25*1.2*2=0,480 [C] 
ubourání degradované desky 9.8*0.5*0.25*2=2,450 [D] 
Celkem: A+B+C+D=4,393 [E]</t>
  </si>
  <si>
    <t>TS</t>
  </si>
  <si>
    <t>zahrnuje veškeré poplatky provozovateli skládky související s uložením odpadu na skládce.</t>
  </si>
  <si>
    <t>02720</t>
  </si>
  <si>
    <t>POMOC PRÁCE ZŘÍZ NEBO ZAJIŠŤ REGULACI A OCHRANU DOPRAVY</t>
  </si>
  <si>
    <t>KPL</t>
  </si>
  <si>
    <t>dopravní značení dle DIO včeně řízení provozu ve špičce pracovníky stavby</t>
  </si>
  <si>
    <t>zahrnuje veškeré náklady spojené s objednatelem požadovanými zařízeními</t>
  </si>
  <si>
    <t>02730</t>
  </si>
  <si>
    <t>POMOC PRÁCE ZŘÍZ NEBO ZAJIŠŤ OCHRANU INŽENÝRSKÝCH SÍTÍ</t>
  </si>
  <si>
    <t>společně s vhodnou volbou pracovních postupů a techniky</t>
  </si>
  <si>
    <t>překrytí podvěšených sítí při demolici</t>
  </si>
  <si>
    <t>027411</t>
  </si>
  <si>
    <t>PROVIZORNÍ MOSTY - MONTÁŽ</t>
  </si>
  <si>
    <t>M2</t>
  </si>
  <si>
    <t>jen přejízdné plechy včetně manipulace, nebo jiné vhodné řešení</t>
  </si>
  <si>
    <t>uvažováno na celou šířku vozovky v době technologické pauzy 8.0*1.3=10,400 [A]</t>
  </si>
  <si>
    <t>027412</t>
  </si>
  <si>
    <t>PROVIZORNÍ MOSTY - NÁJEMNÉ</t>
  </si>
  <si>
    <t>KPLMĚSÍC</t>
  </si>
  <si>
    <t>přejízdné plechy, nebo jiné vhodné řešení</t>
  </si>
  <si>
    <t>doba zapůjčení 2=2,000 [A]</t>
  </si>
  <si>
    <t>027413</t>
  </si>
  <si>
    <t>PROVIZORNÍ MOSTY - DEMONTÁŽ</t>
  </si>
  <si>
    <t>jen přejízdné plechy, nebo jiné vhodné řešení</t>
  </si>
  <si>
    <t>7</t>
  </si>
  <si>
    <t>02750</t>
  </si>
  <si>
    <t>POMOC PRÁCE ZŘÍZ NEBO ZAJIŠŤ LEŠENÍ</t>
  </si>
  <si>
    <t>práce k zajištění ochrany prostředí a bezpečnosti</t>
  </si>
  <si>
    <t>ochranné zábradlí na pilíři a podpůrná konstrukce pro ochranu proti spadu</t>
  </si>
  <si>
    <t>8</t>
  </si>
  <si>
    <t>02920</t>
  </si>
  <si>
    <t>OSTATNÍ POŽADAVKY - OCHRANA ŽIVOTNÍHO PROSTŘEDÍ</t>
  </si>
  <si>
    <t>ochranná geotextílie proti znečištění spadem při tryskání OK a bourání betonu</t>
  </si>
  <si>
    <t>zahrnuje veškeré náklady spojené s objednatelem požadovanými pracemi</t>
  </si>
  <si>
    <t>02943</t>
  </si>
  <si>
    <t>OSTATNÍ POŽADAVKY - VYPRACOVÁNÍ RDS</t>
  </si>
  <si>
    <t>včetně aktualizace zadávací dokumenmtace</t>
  </si>
  <si>
    <t>výkresy výztuže dle rozsahu ubourání desky a římsy a množství zachované výztuže</t>
  </si>
  <si>
    <t>02944</t>
  </si>
  <si>
    <t>OSTAT POŽADAVKY - DOKUMENTACE SKUTEČ PROVEDENÍ V DIGIT FORMĚ</t>
  </si>
  <si>
    <t>včetně zapracování změn během stavby</t>
  </si>
  <si>
    <t>jen objekt dilatace č.3</t>
  </si>
  <si>
    <t>11</t>
  </si>
  <si>
    <t>02953</t>
  </si>
  <si>
    <t>OSTATNÍ POŽADAVKY - HLAVNÍ MOSTNÍ PROHLÍDKA</t>
  </si>
  <si>
    <t>KUS</t>
  </si>
  <si>
    <t>HMP</t>
  </si>
  <si>
    <t>HMP zaměřená na opravované části mostu</t>
  </si>
  <si>
    <t>položka zahrnuje :  
- úkony dle ČSN 73 6221  
- provedení hlavní mostní prohlídky oprávněnou fyzickou nebo právnickou osobou  
- vyhotovení záznamu (protokolu), který jednoznačně definuje stav mostu</t>
  </si>
  <si>
    <t>12</t>
  </si>
  <si>
    <t>03100</t>
  </si>
  <si>
    <t>ZAŘÍZENÍ STAVENIŠTĚ - ZŘÍZENÍ, PROVOZ, DEMONTÁŽ</t>
  </si>
  <si>
    <t>předpoklad umístění stavební buňky a mobilní WC</t>
  </si>
  <si>
    <t>zahrnuje objednatelem povolené náklady na pořízení (event. pronájem), provozování, udržování a likvidaci zhotovitelova zařízení</t>
  </si>
  <si>
    <t>Zemní práce</t>
  </si>
  <si>
    <t>13</t>
  </si>
  <si>
    <t>113138</t>
  </si>
  <si>
    <t>ODSTRANĚNÍ KRYTU ZPEVNĚNÝCH PLOCH S ASFALT POJIVEM, ODVOZ DO 20KM</t>
  </si>
  <si>
    <t>vhodnou technikou zamezující poškození izolace (bude napojována)</t>
  </si>
  <si>
    <t>obrusná a ložná vrstva ve vozovce 8.2*1.4*0.05*2=1,148 [A] 
litý asfalt na chodníku 2.25*2*1.4*0.05=0,315 [B] 
Celkem: A+B=1,463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</si>
  <si>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</si>
  <si>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Základy</t>
  </si>
  <si>
    <t>14</t>
  </si>
  <si>
    <t>21341</t>
  </si>
  <si>
    <t>DRENÁŽNÍ VRSTVY Z PLASTBETONU (PLASTMALTY)</t>
  </si>
  <si>
    <t>drenážní vrstva ve vozovce (napojení odvodňovacího proužku podél říms a nad odvodňovači) 0.5*0.5*0.05*4=0,050 [A]</t>
  </si>
  <si>
    <t>Položka zahrnuje: 
- dodávku předepsaného materiálu pro drenážní vrstvu, včetně mimostaveništní a vnitrostaveništní dopravy 
- provedení drenážní vrstvy předepsaných rozměrů a předepsaného tvaru</t>
  </si>
  <si>
    <t>15</t>
  </si>
  <si>
    <t>261612</t>
  </si>
  <si>
    <t>VRTY PRO KOTVENÍ A INJEKTÁŽ TŘ VI NA POVRCHU D DO 16MM</t>
  </si>
  <si>
    <t>M</t>
  </si>
  <si>
    <t>včetně kotevního tmelu, sklon dle přístupu k čelu a velikosti vrtačky</t>
  </si>
  <si>
    <t>doplňující kotevní výztuž do desky mostovky mimo kotvy předpětí 9.8/0.2*0.3*2=29,400 [A]</t>
  </si>
  <si>
    <t>položka zahrnuje:  
přemístění, montáž a demontáž vrtných souprav  
svislou dopravu zeminy z vrtu  
vodorovnou dopravu zeminy bez uložení na skládku případně nutné pažení dočasné (včetně odpažení) i trvalé</t>
  </si>
  <si>
    <t>16</t>
  </si>
  <si>
    <t>261613</t>
  </si>
  <si>
    <t>VRTY PRO KOTVENÍ A INJEKTÁŽ TŘ VI NA POVRCHU D DO 25MM</t>
  </si>
  <si>
    <t>vrty do oceli, rozsah upřesní TDI podle počtu trhlin</t>
  </si>
  <si>
    <t>zastavovací vrty na konci trhlin 0.02*5*2*2=0,400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</si>
  <si>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</si>
  <si>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Svislé konstrukce</t>
  </si>
  <si>
    <t>17</t>
  </si>
  <si>
    <t>317325</t>
  </si>
  <si>
    <t>ŘÍMSY ZE ŽELEZOBETONU DO C30/37</t>
  </si>
  <si>
    <t>včetně spojovacího můstku</t>
  </si>
  <si>
    <t>dobetonávka ubouraných říms 0.8*0.25*1.2*2=0,480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</si>
  <si>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</si>
  <si>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18</t>
  </si>
  <si>
    <t>317365</t>
  </si>
  <si>
    <t>VÝZTUŽ ŘÍMS Z OCELI 10505, B500B</t>
  </si>
  <si>
    <t>T</t>
  </si>
  <si>
    <t>dle zachování původní výztuže a rozsahu ubourání desky</t>
  </si>
  <si>
    <t>odhad stupně vyztužení: 
dobetonávka ubouraných říms 0.8*0.25*1.2*2*0.03*7.85=0,113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</si>
  <si>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</si>
  <si>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</si>
  <si>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19</t>
  </si>
  <si>
    <t>421325</t>
  </si>
  <si>
    <t>MOSTNÍ NOSNÉ DESKOVÉ KONSTRUKCE ZE ŽELEZOBETONU C30/37</t>
  </si>
  <si>
    <t>dle rozsahu ubourání</t>
  </si>
  <si>
    <t>dobetonávka desky mostovky 9.8*0.25*0.25*2=1,225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</si>
  <si>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</si>
  <si>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20</t>
  </si>
  <si>
    <t>421365</t>
  </si>
  <si>
    <t>VÝZTUŽ MOSTNÍ DESKOVÉ KONSTRUKCE Z OCELI 10505, B500B</t>
  </si>
  <si>
    <t>odhad stupně vyztužení: 
dobetonávka desky mostovky 9.8*0.25*0.25*2*0.03*7.85=0,288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</si>
  <si>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</si>
  <si>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21</t>
  </si>
  <si>
    <t>42417</t>
  </si>
  <si>
    <t>MOSTNÍ NOSNÍKY Z OCELI</t>
  </si>
  <si>
    <t>demontáž, obnova a montáž, včetně PKO</t>
  </si>
  <si>
    <t>plechy krytů šroubového spoje nosníků 0.3*0.8*0.005*4*7.85=0,038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</si>
  <si>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</si>
  <si>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22</t>
  </si>
  <si>
    <t>428400</t>
  </si>
  <si>
    <t>MOSTNÍ LOŽISKA Z OCELI (OCELOLITINY) - ÚDRŽBA</t>
  </si>
  <si>
    <t>ošetření styčných ploch vodoodpudivým tukem</t>
  </si>
  <si>
    <t>- zahrnuje úpravu stávajících ložisek předepsanou v zadávací dokumentaci 
- lešení a podpěrné konstrukce 
- nastavení ložisek a odborná prohlídka 
- dočasné zpevnění nebo naopak dočasné uvolnění ložisek</t>
  </si>
  <si>
    <t>46</t>
  </si>
  <si>
    <t>936501</t>
  </si>
  <si>
    <t>DROBNÉ DOPLŇK KONSTR KOVOVÉ NEREZ</t>
  </si>
  <si>
    <t>KG</t>
  </si>
  <si>
    <t>uvolněné vysokopevnostní šrouby, postupná výměna, rozsah upřesní TDI a AD</t>
  </si>
  <si>
    <t>výměna uvolněných šroubů ve styku hlavního nosníku 0.15*20*2*6.313=37,878 [A]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</si>
  <si>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</si>
  <si>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Komunikace</t>
  </si>
  <si>
    <t>23</t>
  </si>
  <si>
    <t>572213</t>
  </si>
  <si>
    <t>SPOJOVACÍ POSTŘIK Z EMULZE DO 0,5KG/M2</t>
  </si>
  <si>
    <t>PES 0.3kd/m2</t>
  </si>
  <si>
    <t>na ložnou vrstvu vozovky 1.4*8.2=11,480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</si>
  <si>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</si>
  <si>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24</t>
  </si>
  <si>
    <t>57473</t>
  </si>
  <si>
    <t>VOZOVKOVÉ VÝZTUŽNÉ VRSTVY ZE SÍTÍ</t>
  </si>
  <si>
    <t>geomříž do asfaltů na bázi polymerů, únosnost 20kN/m, tažnost 15%, oka 60/60</t>
  </si>
  <si>
    <t>ve vozovce 9.8*1.4=13,720 [A]</t>
  </si>
  <si>
    <t>- dodání sítě v požadované kvalitě a v množství včetně přesahů (přesahy započteny v jednotkové ceně)  
- očištění podkladu  
- pokládka sítě dle předepsaného technologického předpisu</t>
  </si>
  <si>
    <t>25</t>
  </si>
  <si>
    <t>57474</t>
  </si>
  <si>
    <t>VOZOVKOVÉ SEPARAČNÍ VRSTVY Z ASFALT PÁSŮ</t>
  </si>
  <si>
    <t>papírová lepenka jako separační vrstva</t>
  </si>
  <si>
    <t>separace pod dilatační závěry na roznášecím plechu (9.8+2*2.25)*0.2=2,860 [A]</t>
  </si>
  <si>
    <t>- dodání asfaltových pásů v požadované kvalitě a v množství včetně přesahů (přesahy započteny v jednotkové ceně)  
- očištění podkladu  
- pokládka asfaltových pásů dle předepsaného technologického předpisu</t>
  </si>
  <si>
    <t>26</t>
  </si>
  <si>
    <t>574A01</t>
  </si>
  <si>
    <t>ASFALTOVÝ BETON PRO OBRUSNÉ VRSTVY ACO 8</t>
  </si>
  <si>
    <t>napojení odvodňovacího proužku 0.5*1.0*0.05*2*2=0,100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</si>
  <si>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</si>
  <si>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27</t>
  </si>
  <si>
    <t>574A04</t>
  </si>
  <si>
    <t>ASFALTOVÝ BETON PRO OBRUSNÉ VRSTVY ACO 11+, 11S</t>
  </si>
  <si>
    <t>ložná vrstva jako ochrana izolace a obrusná vrstva 8.2*(1.1+1.4)*0.05=1,025 [A]</t>
  </si>
  <si>
    <t>28</t>
  </si>
  <si>
    <t>58920</t>
  </si>
  <si>
    <t>VÝPLŇ SPAR MODIFIKOVANÝM ASFALTEM</t>
  </si>
  <si>
    <t>v napojení vozovek a podél říms (2*2.25+8.2)*2+2*1.4=28,200 [A] 
mezi odvodňovacím proužkem z ACO 8 u říms a vozovkou z ACO 11 2*1.0=2,000 [B] 
Celkem: A+B=30,200 [C]</t>
  </si>
  <si>
    <t>položka zahrnuje:  
- dodávku předepsaného materiálu  
- vyčištění a výplň spar tímto materiálem</t>
  </si>
  <si>
    <t>Úpravy povrchů, podlahy, výplně otvorů</t>
  </si>
  <si>
    <t>29</t>
  </si>
  <si>
    <t>626112</t>
  </si>
  <si>
    <t>REPROFILACE PODHLEDŮ, SVISLÝCH PLOCH SANAČNÍ MALTOU JEDNOVRST TL 20MM</t>
  </si>
  <si>
    <t>sanace podhledu desky mezi příčníky 0.8*9.8*2=15,680 [A]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</si>
  <si>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</si>
  <si>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30</t>
  </si>
  <si>
    <t>62641</t>
  </si>
  <si>
    <t>SJEDNOCUJÍCÍ STĚRKA JEMNOU MALTOU TL CCA 2MM</t>
  </si>
  <si>
    <t>Přidružená stavební výroba</t>
  </si>
  <si>
    <t>31</t>
  </si>
  <si>
    <t>711452</t>
  </si>
  <si>
    <t>IZOLACE MOSTOVEK POD VOZOVKOU ASFALTOVÝMI PÁSY S PEČETÍCÍ VRSTVOU</t>
  </si>
  <si>
    <t>ve vozovce 1.0*9.8*2=19,600 [A] 
v chodníku 1.0*2.25*2=4,500 [B] 
Celkem: A+B=24,100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</si>
  <si>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</si>
  <si>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32</t>
  </si>
  <si>
    <t>76421</t>
  </si>
  <si>
    <t>OPLECHOVÁNÍ A LEMOVÁNÍ KONSTRUKCÍ Z POZINKOVANÉHO PLECHU</t>
  </si>
  <si>
    <t>oprava případně výměna dle rozsahu poškození</t>
  </si>
  <si>
    <t>podél parapetních nosníků 4*1.4*0.3=1,680 [A] 
okapnicové plechy na konci chodníkové konzoly 1.0*0.3*2=0,600 [B] 
Celkem: A+B=2,280 [C]</t>
  </si>
  <si>
    <t>- položky klempířských konstrukcí zahrnují zejména kompletní konstrukci včetně úprav plechů (i povrchové úpravy a pod.), spojovací a ochranné prostředky, podkladovou lepenku,  
upevňovací prvky, lemování, spárování, úpravy u okapů, prostupů, výčnělků, rohů, spojů,  
dilatací a pod. a není-li zahrnut v samostatných položkách (SD 78), i nátěr konstrukcí, včetně úprav povrchu před nátěrem.  
- Položka zahrnuje veškerý materiál, výrobky a polotovary, včetně mimostaveništní a  
vnitrostaveništní dopravy (rovněž přesuny), včetně naložení a složení,případně s uložením.</t>
  </si>
  <si>
    <t>33</t>
  </si>
  <si>
    <t>783121</t>
  </si>
  <si>
    <t>PROTIKOROZ OCHR OK NÁTĚREM VÍCEVRST SE ZÁKL S VYS OBSAHEM ZN</t>
  </si>
  <si>
    <t>dle skladby na výkesech, kompatibilní s původním nátěrem</t>
  </si>
  <si>
    <t>rezerva na základě již realizované opravy pravobřežního pilíře je uvažována 30% u každé položky: 
příčníky nad pilířem (1.4+3*0.6)*2*12.0*2*1.3=199,680 [A] 
hlavní nosníky mezi příčníky (1.4+0.6)*2*1.5*2*1.3=15,600 [B] 
konzoly podélníků mezi příčníky (0.8+3*0.25)*2*1.0*7*1.3=28,210 [C] 
chodníkové konzoly (0.8+3*0.25)*2*2.5*2*2*1.3=40,300 [D] 
prostor nad ložisky 1.2*1.2*3*2*2*1.3=22,464 [E] 
nosník nad římsou a chodníkem 1.2*1.2*2*2*1.3=7,488 [F] 
ložiska 2*1.5*0.9*4*1.3=14,040 [G] 
Celkem: A+B+C+D+E+F+G=327,782 [H]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</si>
  <si>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</si>
  <si>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34</t>
  </si>
  <si>
    <t>78382</t>
  </si>
  <si>
    <t>NÁTĚRY BETON KONSTR TYP S2 (OS-B)</t>
  </si>
  <si>
    <t>ochranný nátěr dobetonávky říms 0.8*1.2*2=1,920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</si>
  <si>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</si>
  <si>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35</t>
  </si>
  <si>
    <t>78383</t>
  </si>
  <si>
    <t>NÁTĚRY BETON KONSTR TYP S4 (OS-C)</t>
  </si>
  <si>
    <t>ochranný nátěr dobetonávky říms 0.3*1.2*2=0,720 [A]</t>
  </si>
  <si>
    <t>Ostatní konstrukce a práce</t>
  </si>
  <si>
    <t>36</t>
  </si>
  <si>
    <t>911CA2</t>
  </si>
  <si>
    <t>SVODIDLO BETON, ÚROVEŇ ZADRŽ N2 VÝŠ 0,8M - MONTÁŽ S PŘESUNEM (BEZ DODÁVKY)</t>
  </si>
  <si>
    <t>včetně manipulece dle popstupu výstavby</t>
  </si>
  <si>
    <t>ochrana proti vjezdu vozidla 6*4.0=24,000 [A]</t>
  </si>
  <si>
    <t>položka zahrnuje:  
- dopravu demontovaného zařízení z dočasné skládky  
- jeho montáž a osazení na určeném místě  
- nutnou opravu poškozených částí  
- případnou náhradu zničených částí  
nezahrnuje podkladní vrstvu</t>
  </si>
  <si>
    <t>37</t>
  </si>
  <si>
    <t>911CA3</t>
  </si>
  <si>
    <t>SVODIDLO BETON, ÚROVEŇ ZADRŽ N2 VÝŠ 0,8M - DEMONTÁŽ S PŘESUNEM</t>
  </si>
  <si>
    <t>položka zahrnuje:  
- demontáž a odstranění zařízení  
- jeho odvoz na předepsané místo</t>
  </si>
  <si>
    <t>38</t>
  </si>
  <si>
    <t>911CA9</t>
  </si>
  <si>
    <t>SVODIDLO BETON, ÚROVEŇ ZADRŽ N2 VÝŠ 0,8M - NÁJEM</t>
  </si>
  <si>
    <t>MDEN</t>
  </si>
  <si>
    <t>ochrana proti vjezdu vozidla 6*4.0*30*2=1 440,000 [A]</t>
  </si>
  <si>
    <t>položka zahrnuje denní sazbu za pronájem zařízení  
počet měrných jednotek se určí jako součin délky zařízení a počtu dnů použití</t>
  </si>
  <si>
    <t>39</t>
  </si>
  <si>
    <t>915211</t>
  </si>
  <si>
    <t>VODOROVNÉ DOPRAVNÍ ZNAČENÍ PLASTEM HLADKÉ - DODÁVKA A POKLÁDKA</t>
  </si>
  <si>
    <t>obnova VDZ dle stávajícího</t>
  </si>
  <si>
    <t>ve vozovce v rozsahu obnovy ovrusné vrstvy 1.4*0.125=0,175 [A]</t>
  </si>
  <si>
    <t>položka zahrnuje:  
- dodání a pokládku nátěrového materiálu (měří se pouze natíraná plocha)  
- předznačení a reflexní úpravu</t>
  </si>
  <si>
    <t>40</t>
  </si>
  <si>
    <t>919111</t>
  </si>
  <si>
    <t>ŘEZÁNÍ ASFALTOVÉHO KRYTU VOZOVEK TL DO 50MM</t>
  </si>
  <si>
    <t>ve vozovce a chodnících 8.2*2*2+2*2.25*2=41,800 [A]</t>
  </si>
  <si>
    <t>položka zahrnuje řezání vozovkové vrstvy v předepsané tloušťce, včetně spotřeby vody</t>
  </si>
  <si>
    <t>41</t>
  </si>
  <si>
    <t>931182</t>
  </si>
  <si>
    <t>VÝPLŇ DILATAČNÍCH SPAR Z POLYSTYRENU TL 20MM</t>
  </si>
  <si>
    <t>v dilatační spáře říms 0.8*0.25*2*2=0,800 [A] 
separace betonu od ocelové konstrukce 0.25*1.0*2=0,500 [B] 
Celkem: A+B=1,300 [C]</t>
  </si>
  <si>
    <t>položka zahrnuje dodávku a osazení předepsaného materiálu, očištění ploch spáry před úpravou, očištění okolí spáry po úpravě</t>
  </si>
  <si>
    <t>42</t>
  </si>
  <si>
    <t>93132</t>
  </si>
  <si>
    <t>TĚSNĚNÍ DILATAČ SPAR ASF ZÁLIVKOU MODIFIK</t>
  </si>
  <si>
    <t>zálivky roznášecích plechů 9.8*0.02*0.02*2=0,008 [A] 
kontaktní úložná vrstva plechů 9.8*0.015*0.1*2=0,029 [B] 
Celkem: A+B=0,037 [C]</t>
  </si>
  <si>
    <t>položka zahrnuje dodávku a osazení předepsaného materiálu, očištění ploch spáry před úpravou, očištění okolí spáry po úpravě  
nezahrnuje těsnící profil</t>
  </si>
  <si>
    <t>43</t>
  </si>
  <si>
    <t>93133</t>
  </si>
  <si>
    <t>TĚSNĚNÍ DILATAČNÍCH SPAR POLYURETANOVÝM TMELEM</t>
  </si>
  <si>
    <t>dilatační spáry říms (0.8+0.15)*2*2*0.02*0.04=0,003 [A]</t>
  </si>
  <si>
    <t>44</t>
  </si>
  <si>
    <t>93140</t>
  </si>
  <si>
    <t>MOSTNÍ ZÁVĚRY PODPOVRCHOVÉ</t>
  </si>
  <si>
    <t>včetně ocelových roznášecích částí</t>
  </si>
  <si>
    <t>ve vozovce 8.2=8,200 [A]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</si>
  <si>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</si>
  <si>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45</t>
  </si>
  <si>
    <t>93160</t>
  </si>
  <si>
    <t>MOSTNÍ ZÁVĚRY ELASTICKÉ</t>
  </si>
  <si>
    <t>EMZ v chodníku 2.25*0.3*0.04*2=0,054 [A]</t>
  </si>
  <si>
    <t>- zahrnuje veškeré práce spojené s kompletním provedením mostních závěrů od úrovně  
izolace, t.j. položení pracovní separační vrstvy na hotovou izolaci před pokládkou vozovky, vyříznutí a vybourání položené vozovky v prostoru dilatace, dodávka a montáž  
metalizovaných krycích plechů, položení definitivní separační vrstvy a provedení vlastního mostního závěru zálivkovou hmotou</t>
  </si>
  <si>
    <t>47</t>
  </si>
  <si>
    <t>936541</t>
  </si>
  <si>
    <t>MOSTNÍ ODVODŇOVACÍ TRUBKA (POVRCHŮ IZOLACE) Z NEREZ OCELI</t>
  </si>
  <si>
    <t>včetně trubních svodů mimo obvod koruny úložného prahu s kotvením ke konstrukci</t>
  </si>
  <si>
    <t>doplnění dle skutečného provedení již realizované části nad pravobřežním pilířem: 
odvodňovače povrchu izolace dle skutečného spádování desky u dilatace 4=4,000 [A]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</si>
  <si>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</si>
  <si>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48</t>
  </si>
  <si>
    <t>938541</t>
  </si>
  <si>
    <t>OČIŠTĚNÍ BETON KONSTR OTRYSKÁNÍM TLAK VODOU DO 200 BARŮ</t>
  </si>
  <si>
    <t>pro sanaci podhledu desky mezi příčníky 0.8*9.8*2=15,680 [A]</t>
  </si>
  <si>
    <t>položka zahrnuje očištění předepsaným způsobem včetně odklizení vzniklého odpadu</t>
  </si>
  <si>
    <t>49</t>
  </si>
  <si>
    <t>93857</t>
  </si>
  <si>
    <t>BROUŠENÍ BETON KONSTR</t>
  </si>
  <si>
    <t>vybroušení betonu chodníkové desky na tloušťku zapuštění roznášecího plechu 0.1*2.3*2=0,460 [A]</t>
  </si>
  <si>
    <t>50</t>
  </si>
  <si>
    <t>938652</t>
  </si>
  <si>
    <t>OČIŠTĚNÍ OCEL KONSTR OTRYSKÁNÍM NA SUCHO KŘEMIČ PÍSKEM</t>
  </si>
  <si>
    <t>rezerva na základě již realizované opravy pravobřežního pilíře je uvažována 30% u každé položky: 
příčníky nad pilířem (1.4+3*0.6)*2*12.0*2*1.3=199,680 [A] 
hlavní nosníky mezi příčníky (1.4+0.6)*2*1.5*2*1.3=15,600 [B] 
konzoly podélníků mezi příčníky (0.8+2*0.25)*2*1.0*7*1.3=23,660 [C] 
chodníkové konzoly (0.8+2*0.25)*2*2.5*2*2*1.3=33,800 [D] 
prostor nad ložisky včetně vyžíznutí otvoru pro zpřístupnění kapsy 1.2*1.2*3*2*2*1.3=22,464 [E] 
nosník nad římsou a chodníkem 1.2*1.2*2*2*1.3=7,488 [F] 
ložiska 2*1.5*0.9*4*1.3=14,040 [G] 
Celkem: A+B+C+D+E+F+G=316,732 [H]</t>
  </si>
  <si>
    <t>51</t>
  </si>
  <si>
    <t>94190</t>
  </si>
  <si>
    <t>LEHKÉ PRACOVNÍ LEŠENÍ DO 1,5 KPA</t>
  </si>
  <si>
    <t>M3OP</t>
  </si>
  <si>
    <t>montáž a demontáž</t>
  </si>
  <si>
    <t>na pilíři 5.0*16.0*2.0=160,000 [A]</t>
  </si>
  <si>
    <t>Položka zahrnuje dovoz, montáž, údržbu, opotřebení (nájemné), demontáž, konzervaci, odvoz.</t>
  </si>
  <si>
    <t>52</t>
  </si>
  <si>
    <t>94490</t>
  </si>
  <si>
    <t>OCHRANNÁ KONSTRUKCE</t>
  </si>
  <si>
    <t>ochrana proti zněčištění toku 5.0*16.0=80,000 [A]</t>
  </si>
  <si>
    <t>53</t>
  </si>
  <si>
    <t>966188</t>
  </si>
  <si>
    <t>DEMONTÁŽ KONSTRUKCÍ KOVOVÝCH S ODVOZEM DO 20KM</t>
  </si>
  <si>
    <t>odstranění krytů šroubového spoje nosníků 0.3*0.8*0.005*4*7.85=0,038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</si>
  <si>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</si>
  <si>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54</t>
  </si>
  <si>
    <t>967168</t>
  </si>
  <si>
    <t>VYBOURÁNÍ ČÁSTÍ KONSTRUKCÍ ŽELEZOBET S ODVOZEM DO 20KM</t>
  </si>
  <si>
    <t>ubourání říms 0.8*0.25*1.2*2=0,480 [A] 
ubourání degradované desky 9.8*0.5*0.25*2=2,450 [B] 
Celkem: A+B=2,930 [C]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</si>
  <si>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</si>
  <si>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55</t>
  </si>
  <si>
    <t>96785</t>
  </si>
  <si>
    <t>VYBOURÁNÍ MOSTNÍCH DILATAČNÍCH ZÁVĚRŮ</t>
  </si>
  <si>
    <t>demontáž kobercových závěrů</t>
  </si>
  <si>
    <t>ve vozovce a chodnících 9.8+2.25*2=14,300 [A]</t>
  </si>
  <si>
    <t>- položka zahrnuje veškerou manipulaci s vybouranou sutí a hmotami včetně uložení na skládku. Nezahrnuje poplatek za skládku, který se vykazuje v položce 0141** (s výjimkou  
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</si>
  <si>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56</t>
  </si>
  <si>
    <t>97817</t>
  </si>
  <si>
    <t>ODSTRANĚNÍ MOSTNÍ IZOLACE</t>
  </si>
  <si>
    <t>bez poškození ponechané izolace pro napojení</t>
  </si>
  <si>
    <t>pod vozovkou i chodníky u dilatací 1.2*(9.8+2*2.25)=17,160 [A]</t>
  </si>
  <si>
    <t>204a</t>
  </si>
  <si>
    <t>Podepření nad levobřežním pilířem č.2 - kyvné stojky</t>
  </si>
  <si>
    <t>014121</t>
  </si>
  <si>
    <t>POPLATKY ZA SKLÁDKU TYP S-OO (OSTATNÍ ODPAD)</t>
  </si>
  <si>
    <t>odpad charakteru stavební suti s příměsí cementu</t>
  </si>
  <si>
    <t>krycí mazanina v koruně úložného prahu pod roznášecím prvkem 2*1.0*2.0*0.2=0,800 [A] 
doplněno dle skutečného provedení již realizované části nad pravobřežním pilířem: 
zvětšení na skutečnou tloušťku 2*1.0*2.0*0.2=0,800 [B] 
Celkem: A+B=1,600 [C]</t>
  </si>
  <si>
    <t>systémové lešení se všemi bezpečnostními prvky, doprava, montáž, demontáž, nájemné</t>
  </si>
  <si>
    <t>lešení u pilíře včetně zábradlí okolo úložného prahu</t>
  </si>
  <si>
    <t>02851</t>
  </si>
  <si>
    <t>PRŮZKUMNÉ PRÁCE DIAGNOSTIKY KONSTRUKCÍ NA POVRCHU</t>
  </si>
  <si>
    <t>přesné doměření konstrukce jako podklad pro VTD</t>
  </si>
  <si>
    <t>změření volných délek pro VTD a výrobu vzpěr</t>
  </si>
  <si>
    <t>02940</t>
  </si>
  <si>
    <t>OSTATNÍ POŽADAVKY - VYPRACOVÁNÍ DOKUMENTACE</t>
  </si>
  <si>
    <t>VTD</t>
  </si>
  <si>
    <t>výrobně technická dokumentace vzpěr - rektifikovatelných kyvných stojek včetně čepových ložisek</t>
  </si>
  <si>
    <t>RDS</t>
  </si>
  <si>
    <t>realizační dokumentace stavby: 
-tvar a výztuž krycí desky úložného prahu 
-tvar a výztuž roznášecích desek podepření příčníků 
-tvar a výztuž rozšížení ložiskových bloků podepření nosníku</t>
  </si>
  <si>
    <t>MMP pouze podepření</t>
  </si>
  <si>
    <t>prohlídka zaměřená na provedení podepření</t>
  </si>
  <si>
    <t>položka zahrnuje : 
- úkony dle ČSN 73 6221 
- provedení hlavní mostní prohlídky oprávněnou fyzickou nebo právnickou osobou 
- vyhotovení záznamu (protokolu), který jednoznačně definuje stav mostu</t>
  </si>
  <si>
    <t>02960</t>
  </si>
  <si>
    <t>OSTATNÍ POŽADAVKY - ODBORNÝ DOZOR</t>
  </si>
  <si>
    <t>konzultační a kontrolní činnost projektanta a dozoru pro zhotovitele nad rámec AD a TDS</t>
  </si>
  <si>
    <t>konzultační činnost AD a TDS pro řešení VTD a realizace</t>
  </si>
  <si>
    <t>zahrnuje veškeré náklady spojené s objednatelem požadovaným dozorem</t>
  </si>
  <si>
    <t>261312</t>
  </si>
  <si>
    <t>VRTY PRO KOTVENÍ A INJEKTÁŽ TŘ III NA POVRCHU D DO 16MM</t>
  </si>
  <si>
    <t>do kamenné koruny úložného prahu po odstranění mazaniny, včetně kotevního tmelu</t>
  </si>
  <si>
    <t>vrty pro kotvení roznášecí desky v koruně úložného prahu 5 kotev R12/m2 2.0*1.0*2*5*0.3=6,000 [A]</t>
  </si>
  <si>
    <t>vrty do betonu, včetně jkotevního tmelu</t>
  </si>
  <si>
    <t>vrty pro osazení vzpěr pod příčníkem 4*4*0.2=3,200 [A]</t>
  </si>
  <si>
    <t>333325</t>
  </si>
  <si>
    <t>MOSTNÍ OPĚRY A KŘÍDLA ZE ŽELEZOVÉHO BETONU DO C30/37</t>
  </si>
  <si>
    <t>roznášecí desky pod podepřením příčníků 2.0*1.0*0.25*2=1,000 [A] 
doplněno dle skutečného provedení již realizované části nad pravobřežním pilířem: 
zvětšení na skutečnou tloušťku 2.0*1.0*0.15*2=0,600 [B] 
Celkem: A+B=1,600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</si>
  <si>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</si>
  <si>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333365</t>
  </si>
  <si>
    <t>VÝZTUŽ MOSTNÍCH OPĚR A KŘÍDEL Z OCELI 10505, B500B</t>
  </si>
  <si>
    <t>odhad stupně vyztužení (včetně vlepovaných kotevních trnů): 
roznášecí deska pod podepřením příčníků 2.0*1.0*0.25*2*0.025*7.85=0,196 [A] 
doplněno dle skutečného provedení již realizované části nad pravobřežním pilířem: 
zvětšení na skutečnou tloušťku 2.0*1.0*0.15*2*0.025*7.85=0,118 [B] 
Celkem: A+B=0,314 [C]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</si>
  <si>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</si>
  <si>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45734</t>
  </si>
  <si>
    <t>VYROVNÁVACÍ A SPÁD BETON ZVLÁŠTNÍ (PLASTBETON)</t>
  </si>
  <si>
    <t>vysokopevnostní plastbeton</t>
  </si>
  <si>
    <t>celoplošné podlití kotevních desek pod aktivovanými kyvnými stojlami na rektifikačních maticích 0.3*0.3*0.04*4=0,014 [A]</t>
  </si>
  <si>
    <t>položka zahrnuje: 
- dodání zvláštního betonu (plastbetonu) předepsané kvality a jeho rozprostření v předepsané tloušťce a v předepsaném tvaru</t>
  </si>
  <si>
    <t>93650</t>
  </si>
  <si>
    <t>DROBNÉ DOPLŇK KONSTR KOVOVÉ</t>
  </si>
  <si>
    <t>ocel S235, EXC3, tuté profily uzavžené hermetickými svary, nátěrový systém PKO vnějších ploch</t>
  </si>
  <si>
    <t>vzpěry pod příčníky TR 219/10 s konzovými úpravami podle způsobu aktivace 4*1.7*51.5=350,200 [A] 
koncovky se závity a čepovým uložením cca 2*4*30.0=240,000 [B] 
Celkem: A+B=590,200 [C]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</si>
  <si>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</si>
  <si>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včetně proužné vložky mezi stojku a spodní hranu příčníku</t>
  </si>
  <si>
    <t>kotvy kyvných stojek a vzpěr (včetně rektifikačních šroubů a podložek)  4*4*0.3*3.853=18,494 [A]</t>
  </si>
  <si>
    <t>966168</t>
  </si>
  <si>
    <t>BOURÁNÍ KONSTRUKCÍ ZE ŽELEZOBETONU S ODVOZEM DO 20KM</t>
  </si>
  <si>
    <t>předpoklad jen minimální výztuže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</si>
  <si>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</si>
  <si>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204b</t>
  </si>
  <si>
    <t>Podepření nad levobřežním pilířem č.2 - ochrana koruny úložného prahu</t>
  </si>
  <si>
    <t>krycí mazanina v koruně úložného prahu 4.0*16.0*0.2=12,800 [A] 
doplněno dle skutečného provedení již realizované části nad pravobřežním pilířem: 
zvětšení na skutečnou tloušťku (celková tl.300-400mm, průměrně 300mm)  4.0*16.0*0.1=6,400 [B] 
Celkem: A+B=19,200 [C]</t>
  </si>
  <si>
    <t>MMP jen opravy</t>
  </si>
  <si>
    <t>prohlídka zaměřená na provedení opravy</t>
  </si>
  <si>
    <t>vrty pro kotvení  nové krycí desky v koruně úložného prahu 5 kotev R12/m2 4.0*16.0*5*0.3=96,000 [A]</t>
  </si>
  <si>
    <t>333324</t>
  </si>
  <si>
    <t>MOSTNÍ OPĚRY A KŘÍDLA ZE ŽELEZOVÉHO BETONU DO C25/30</t>
  </si>
  <si>
    <t>včetně zavěšeného bednění okrajů</t>
  </si>
  <si>
    <t>betonová deska jako ochrana koruny úložného prahu proti zatékání 4.0*16.0*0.2=12,800 [A] 
doplněno dle skutečného provedení již realizované části nad pravobřežním pilířem: 
zvětšení na skutečnou tloušťku původní vrstvy 4.0*16.0*0.2=12,800 [B] 
Celkem: A+B=25,600 [C]</t>
  </si>
  <si>
    <t>doplněno dle skutečného provedení již realizované části nad pravobřežním pilířem: 
vlepované trny a doplňující smyková a distanční výztuž cca 5x1.5kg/m2 4.0*16.0*5*1.5/1000=0,480 [A]</t>
  </si>
  <si>
    <t>333366</t>
  </si>
  <si>
    <t>VÝZTUŽ MOSTNÍCH OPĚR A KŘÍDEL Z KARI SÍTÍ</t>
  </si>
  <si>
    <t>betonová deska jako ochrana koruny úložného prahu proti zatékání KARI 100/100/8 ve dvou vrstvách, 20% na přesahy a prostřihy 4.0*16.0*20*2*0.395/1000*1.2=1,213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</si>
</sst>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'202'!I3</f>
      </c>
      <c r="D10" s="21">
        <f>'202'!O2</f>
      </c>
      <c r="E10" s="21">
        <f>C10+D10</f>
      </c>
    </row>
    <row r="11" spans="1:5" ht="12.75" customHeight="1">
      <c r="A11" s="20" t="s">
        <v>351</v>
      </c>
      <c r="B11" s="20" t="s">
        <v>352</v>
      </c>
      <c r="C11" s="21">
        <f>'204a'!I3</f>
      </c>
      <c r="D11" s="21">
        <f>'204a'!O2</f>
      </c>
      <c r="E11" s="21">
        <f>C11+D11</f>
      </c>
    </row>
    <row r="12" spans="1:5" ht="12.75" customHeight="1">
      <c r="A12" s="20" t="s">
        <v>407</v>
      </c>
      <c r="B12" s="20" t="s">
        <v>408</v>
      </c>
      <c r="C12" s="21">
        <f>'204b'!I3</f>
      </c>
      <c r="D12" s="21">
        <f>'204b'!O2</f>
      </c>
      <c r="E12" s="21">
        <f>C12+D12</f>
      </c>
    </row>
  </sheetData>
  <sheetProtection password="9B31"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0+O8+O57+O62+O75+O84+O105+O130+O139+O160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0+I8+I57+I62+I75+I84+I105+I130+I139+I160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4.393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63.75">
      <c r="A11" s="37" t="s">
        <v>52</v>
      </c>
      <c r="E11" s="38" t="s">
        <v>53</v>
      </c>
    </row>
    <row r="12" spans="1:5" ht="25.5">
      <c r="A12" t="s">
        <v>54</v>
      </c>
      <c r="E12" s="36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58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59</v>
      </c>
    </row>
    <row r="15" spans="1:5" ht="12.75">
      <c r="A15" s="37" t="s">
        <v>52</v>
      </c>
      <c r="E15" s="38" t="s">
        <v>47</v>
      </c>
    </row>
    <row r="16" spans="1:5" ht="12.75">
      <c r="A16" t="s">
        <v>54</v>
      </c>
      <c r="E16" s="36" t="s">
        <v>60</v>
      </c>
    </row>
    <row r="17" spans="1:16" ht="12.75">
      <c r="A17" s="25" t="s">
        <v>45</v>
      </c>
      <c r="B17" s="29" t="s">
        <v>22</v>
      </c>
      <c r="C17" s="29" t="s">
        <v>61</v>
      </c>
      <c r="D17" s="25" t="s">
        <v>47</v>
      </c>
      <c r="E17" s="30" t="s">
        <v>62</v>
      </c>
      <c r="F17" s="31" t="s">
        <v>58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63</v>
      </c>
    </row>
    <row r="19" spans="1:5" ht="12.75">
      <c r="A19" s="37" t="s">
        <v>52</v>
      </c>
      <c r="E19" s="38" t="s">
        <v>64</v>
      </c>
    </row>
    <row r="20" spans="1:5" ht="12.75">
      <c r="A20" t="s">
        <v>54</v>
      </c>
      <c r="E20" s="36" t="s">
        <v>60</v>
      </c>
    </row>
    <row r="21" spans="1:16" ht="12.75">
      <c r="A21" s="25" t="s">
        <v>45</v>
      </c>
      <c r="B21" s="29" t="s">
        <v>33</v>
      </c>
      <c r="C21" s="29" t="s">
        <v>65</v>
      </c>
      <c r="D21" s="25" t="s">
        <v>47</v>
      </c>
      <c r="E21" s="30" t="s">
        <v>66</v>
      </c>
      <c r="F21" s="31" t="s">
        <v>67</v>
      </c>
      <c r="G21" s="32">
        <v>10.4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68</v>
      </c>
    </row>
    <row r="23" spans="1:5" ht="12.75">
      <c r="A23" s="37" t="s">
        <v>52</v>
      </c>
      <c r="E23" s="38" t="s">
        <v>69</v>
      </c>
    </row>
    <row r="24" spans="1:5" ht="12.75">
      <c r="A24" t="s">
        <v>54</v>
      </c>
      <c r="E24" s="36" t="s">
        <v>60</v>
      </c>
    </row>
    <row r="25" spans="1:16" ht="12.75">
      <c r="A25" s="25" t="s">
        <v>45</v>
      </c>
      <c r="B25" s="29" t="s">
        <v>35</v>
      </c>
      <c r="C25" s="29" t="s">
        <v>70</v>
      </c>
      <c r="D25" s="25" t="s">
        <v>47</v>
      </c>
      <c r="E25" s="30" t="s">
        <v>71</v>
      </c>
      <c r="F25" s="31" t="s">
        <v>72</v>
      </c>
      <c r="G25" s="32">
        <v>2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73</v>
      </c>
    </row>
    <row r="27" spans="1:5" ht="12.75">
      <c r="A27" s="37" t="s">
        <v>52</v>
      </c>
      <c r="E27" s="38" t="s">
        <v>74</v>
      </c>
    </row>
    <row r="28" spans="1:5" ht="12.75">
      <c r="A28" t="s">
        <v>54</v>
      </c>
      <c r="E28" s="36" t="s">
        <v>60</v>
      </c>
    </row>
    <row r="29" spans="1:16" ht="12.75">
      <c r="A29" s="25" t="s">
        <v>45</v>
      </c>
      <c r="B29" s="29" t="s">
        <v>37</v>
      </c>
      <c r="C29" s="29" t="s">
        <v>75</v>
      </c>
      <c r="D29" s="25" t="s">
        <v>47</v>
      </c>
      <c r="E29" s="30" t="s">
        <v>76</v>
      </c>
      <c r="F29" s="31" t="s">
        <v>67</v>
      </c>
      <c r="G29" s="32">
        <v>10.4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77</v>
      </c>
    </row>
    <row r="31" spans="1:5" ht="12.75">
      <c r="A31" s="37" t="s">
        <v>52</v>
      </c>
      <c r="E31" s="38" t="s">
        <v>69</v>
      </c>
    </row>
    <row r="32" spans="1:5" ht="12.75">
      <c r="A32" t="s">
        <v>54</v>
      </c>
      <c r="E32" s="36" t="s">
        <v>60</v>
      </c>
    </row>
    <row r="33" spans="1:16" ht="12.75">
      <c r="A33" s="25" t="s">
        <v>45</v>
      </c>
      <c r="B33" s="29" t="s">
        <v>78</v>
      </c>
      <c r="C33" s="29" t="s">
        <v>79</v>
      </c>
      <c r="D33" s="25" t="s">
        <v>47</v>
      </c>
      <c r="E33" s="30" t="s">
        <v>80</v>
      </c>
      <c r="F33" s="31" t="s">
        <v>58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81</v>
      </c>
    </row>
    <row r="35" spans="1:5" ht="12.75">
      <c r="A35" s="37" t="s">
        <v>52</v>
      </c>
      <c r="E35" s="38" t="s">
        <v>82</v>
      </c>
    </row>
    <row r="36" spans="1:5" ht="12.75">
      <c r="A36" t="s">
        <v>54</v>
      </c>
      <c r="E36" s="36" t="s">
        <v>60</v>
      </c>
    </row>
    <row r="37" spans="1:16" ht="12.75">
      <c r="A37" s="25" t="s">
        <v>45</v>
      </c>
      <c r="B37" s="29" t="s">
        <v>83</v>
      </c>
      <c r="C37" s="29" t="s">
        <v>84</v>
      </c>
      <c r="D37" s="25" t="s">
        <v>47</v>
      </c>
      <c r="E37" s="30" t="s">
        <v>85</v>
      </c>
      <c r="F37" s="31" t="s">
        <v>58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52</v>
      </c>
      <c r="E39" s="38" t="s">
        <v>86</v>
      </c>
    </row>
    <row r="40" spans="1:5" ht="12.75">
      <c r="A40" t="s">
        <v>54</v>
      </c>
      <c r="E40" s="36" t="s">
        <v>87</v>
      </c>
    </row>
    <row r="41" spans="1:16" ht="12.75">
      <c r="A41" s="25" t="s">
        <v>45</v>
      </c>
      <c r="B41" s="29" t="s">
        <v>40</v>
      </c>
      <c r="C41" s="29" t="s">
        <v>88</v>
      </c>
      <c r="D41" s="25" t="s">
        <v>47</v>
      </c>
      <c r="E41" s="30" t="s">
        <v>89</v>
      </c>
      <c r="F41" s="31" t="s">
        <v>58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90</v>
      </c>
    </row>
    <row r="43" spans="1:5" ht="12.75">
      <c r="A43" s="37" t="s">
        <v>52</v>
      </c>
      <c r="E43" s="38" t="s">
        <v>91</v>
      </c>
    </row>
    <row r="44" spans="1:5" ht="12.75">
      <c r="A44" t="s">
        <v>54</v>
      </c>
      <c r="E44" s="36" t="s">
        <v>87</v>
      </c>
    </row>
    <row r="45" spans="1:16" ht="12.75">
      <c r="A45" s="25" t="s">
        <v>45</v>
      </c>
      <c r="B45" s="29" t="s">
        <v>42</v>
      </c>
      <c r="C45" s="29" t="s">
        <v>92</v>
      </c>
      <c r="D45" s="25" t="s">
        <v>47</v>
      </c>
      <c r="E45" s="30" t="s">
        <v>93</v>
      </c>
      <c r="F45" s="31" t="s">
        <v>58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94</v>
      </c>
    </row>
    <row r="47" spans="1:5" ht="12.75">
      <c r="A47" s="37" t="s">
        <v>52</v>
      </c>
      <c r="E47" s="38" t="s">
        <v>95</v>
      </c>
    </row>
    <row r="48" spans="1:5" ht="12.75">
      <c r="A48" t="s">
        <v>54</v>
      </c>
      <c r="E48" s="36" t="s">
        <v>87</v>
      </c>
    </row>
    <row r="49" spans="1:16" ht="12.75">
      <c r="A49" s="25" t="s">
        <v>45</v>
      </c>
      <c r="B49" s="29" t="s">
        <v>96</v>
      </c>
      <c r="C49" s="29" t="s">
        <v>97</v>
      </c>
      <c r="D49" s="25" t="s">
        <v>47</v>
      </c>
      <c r="E49" s="30" t="s">
        <v>98</v>
      </c>
      <c r="F49" s="31" t="s">
        <v>99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100</v>
      </c>
    </row>
    <row r="51" spans="1:5" ht="12.75">
      <c r="A51" s="37" t="s">
        <v>52</v>
      </c>
      <c r="E51" s="38" t="s">
        <v>101</v>
      </c>
    </row>
    <row r="52" spans="1:5" ht="51">
      <c r="A52" t="s">
        <v>54</v>
      </c>
      <c r="E52" s="36" t="s">
        <v>102</v>
      </c>
    </row>
    <row r="53" spans="1:16" ht="12.75">
      <c r="A53" s="25" t="s">
        <v>45</v>
      </c>
      <c r="B53" s="29" t="s">
        <v>103</v>
      </c>
      <c r="C53" s="29" t="s">
        <v>104</v>
      </c>
      <c r="D53" s="25" t="s">
        <v>47</v>
      </c>
      <c r="E53" s="30" t="s">
        <v>105</v>
      </c>
      <c r="F53" s="31" t="s">
        <v>58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75">
      <c r="A54" s="35" t="s">
        <v>50</v>
      </c>
      <c r="E54" s="36" t="s">
        <v>47</v>
      </c>
    </row>
    <row r="55" spans="1:5" ht="12.75">
      <c r="A55" s="37" t="s">
        <v>52</v>
      </c>
      <c r="E55" s="38" t="s">
        <v>106</v>
      </c>
    </row>
    <row r="56" spans="1:5" ht="25.5">
      <c r="A56" t="s">
        <v>54</v>
      </c>
      <c r="E56" s="36" t="s">
        <v>107</v>
      </c>
    </row>
    <row r="57" spans="1:18" ht="12.75" customHeight="1">
      <c r="A57" s="6" t="s">
        <v>43</v>
      </c>
      <c r="B57" s="6"/>
      <c r="C57" s="40" t="s">
        <v>29</v>
      </c>
      <c r="D57" s="6"/>
      <c r="E57" s="27" t="s">
        <v>108</v>
      </c>
      <c r="F57" s="6"/>
      <c r="G57" s="6"/>
      <c r="H57" s="6"/>
      <c r="I57" s="41">
        <f>0+Q57</f>
      </c>
      <c r="O57">
        <f>0+R57</f>
      </c>
      <c r="Q57">
        <f>0+I58</f>
      </c>
      <c r="R57">
        <f>0+O58</f>
      </c>
    </row>
    <row r="58" spans="1:16" ht="25.5">
      <c r="A58" s="25" t="s">
        <v>45</v>
      </c>
      <c r="B58" s="29" t="s">
        <v>109</v>
      </c>
      <c r="C58" s="29" t="s">
        <v>110</v>
      </c>
      <c r="D58" s="25" t="s">
        <v>47</v>
      </c>
      <c r="E58" s="30" t="s">
        <v>111</v>
      </c>
      <c r="F58" s="31" t="s">
        <v>49</v>
      </c>
      <c r="G58" s="32">
        <v>1.463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112</v>
      </c>
    </row>
    <row r="60" spans="1:5" ht="38.25">
      <c r="A60" s="37" t="s">
        <v>52</v>
      </c>
      <c r="E60" s="38" t="s">
        <v>113</v>
      </c>
    </row>
    <row r="61" spans="1:5" ht="63.75">
      <c r="A61" t="s">
        <v>54</v>
      </c>
      <c r="E61" s="36" t="s">
        <v>114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115</v>
      </c>
      <c r="F62" s="6"/>
      <c r="G62" s="6"/>
      <c r="H62" s="6"/>
      <c r="I62" s="41">
        <f>0+Q62</f>
      </c>
      <c r="O62">
        <f>0+R62</f>
      </c>
      <c r="Q62">
        <f>0+I63+I67+I71</f>
      </c>
      <c r="R62">
        <f>0+O63+O67+O71</f>
      </c>
    </row>
    <row r="63" spans="1:16" ht="12.75">
      <c r="A63" s="25" t="s">
        <v>45</v>
      </c>
      <c r="B63" s="29" t="s">
        <v>116</v>
      </c>
      <c r="C63" s="29" t="s">
        <v>117</v>
      </c>
      <c r="D63" s="25" t="s">
        <v>47</v>
      </c>
      <c r="E63" s="30" t="s">
        <v>118</v>
      </c>
      <c r="F63" s="31" t="s">
        <v>49</v>
      </c>
      <c r="G63" s="32">
        <v>0.05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25.5">
      <c r="A65" s="37" t="s">
        <v>52</v>
      </c>
      <c r="E65" s="38" t="s">
        <v>119</v>
      </c>
    </row>
    <row r="66" spans="1:5" ht="51">
      <c r="A66" t="s">
        <v>54</v>
      </c>
      <c r="E66" s="36" t="s">
        <v>120</v>
      </c>
    </row>
    <row r="67" spans="1:16" ht="12.75">
      <c r="A67" s="25" t="s">
        <v>45</v>
      </c>
      <c r="B67" s="29" t="s">
        <v>121</v>
      </c>
      <c r="C67" s="29" t="s">
        <v>122</v>
      </c>
      <c r="D67" s="25" t="s">
        <v>47</v>
      </c>
      <c r="E67" s="30" t="s">
        <v>123</v>
      </c>
      <c r="F67" s="31" t="s">
        <v>124</v>
      </c>
      <c r="G67" s="32">
        <v>29.4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125</v>
      </c>
    </row>
    <row r="69" spans="1:5" ht="25.5">
      <c r="A69" s="37" t="s">
        <v>52</v>
      </c>
      <c r="E69" s="38" t="s">
        <v>126</v>
      </c>
    </row>
    <row r="70" spans="1:5" ht="63.75">
      <c r="A70" t="s">
        <v>54</v>
      </c>
      <c r="E70" s="36" t="s">
        <v>127</v>
      </c>
    </row>
    <row r="71" spans="1:16" ht="12.75">
      <c r="A71" s="25" t="s">
        <v>45</v>
      </c>
      <c r="B71" s="29" t="s">
        <v>128</v>
      </c>
      <c r="C71" s="29" t="s">
        <v>129</v>
      </c>
      <c r="D71" s="25" t="s">
        <v>47</v>
      </c>
      <c r="E71" s="30" t="s">
        <v>130</v>
      </c>
      <c r="F71" s="31" t="s">
        <v>124</v>
      </c>
      <c r="G71" s="32">
        <v>0.4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131</v>
      </c>
    </row>
    <row r="73" spans="1:5" ht="12.75">
      <c r="A73" s="37" t="s">
        <v>52</v>
      </c>
      <c r="E73" s="38" t="s">
        <v>132</v>
      </c>
    </row>
    <row r="74" spans="1:5" ht="63.75">
      <c r="A74" t="s">
        <v>54</v>
      </c>
      <c r="E74" s="36" t="s">
        <v>133</v>
      </c>
    </row>
    <row r="75" spans="1:18" ht="12.75" customHeight="1">
      <c r="A75" s="6" t="s">
        <v>43</v>
      </c>
      <c r="B75" s="6"/>
      <c r="C75" s="40" t="s">
        <v>22</v>
      </c>
      <c r="D75" s="6"/>
      <c r="E75" s="27" t="s">
        <v>134</v>
      </c>
      <c r="F75" s="6"/>
      <c r="G75" s="6"/>
      <c r="H75" s="6"/>
      <c r="I75" s="41">
        <f>0+Q75</f>
      </c>
      <c r="O75">
        <f>0+R75</f>
      </c>
      <c r="Q75">
        <f>0+I76+I80</f>
      </c>
      <c r="R75">
        <f>0+O76+O80</f>
      </c>
    </row>
    <row r="76" spans="1:16" ht="12.75">
      <c r="A76" s="25" t="s">
        <v>45</v>
      </c>
      <c r="B76" s="29" t="s">
        <v>135</v>
      </c>
      <c r="C76" s="29" t="s">
        <v>136</v>
      </c>
      <c r="D76" s="25" t="s">
        <v>47</v>
      </c>
      <c r="E76" s="30" t="s">
        <v>137</v>
      </c>
      <c r="F76" s="31" t="s">
        <v>49</v>
      </c>
      <c r="G76" s="32">
        <v>0.48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138</v>
      </c>
    </row>
    <row r="78" spans="1:5" ht="12.75">
      <c r="A78" s="37" t="s">
        <v>52</v>
      </c>
      <c r="E78" s="38" t="s">
        <v>139</v>
      </c>
    </row>
    <row r="79" spans="1:5" ht="408">
      <c r="A79" t="s">
        <v>54</v>
      </c>
      <c r="E79" s="36" t="s">
        <v>140</v>
      </c>
    </row>
    <row r="80" spans="1:16" ht="12.75">
      <c r="A80" s="25" t="s">
        <v>45</v>
      </c>
      <c r="B80" s="29" t="s">
        <v>141</v>
      </c>
      <c r="C80" s="29" t="s">
        <v>142</v>
      </c>
      <c r="D80" s="25" t="s">
        <v>47</v>
      </c>
      <c r="E80" s="30" t="s">
        <v>143</v>
      </c>
      <c r="F80" s="31" t="s">
        <v>144</v>
      </c>
      <c r="G80" s="32">
        <v>0.113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145</v>
      </c>
    </row>
    <row r="82" spans="1:5" ht="25.5">
      <c r="A82" s="37" t="s">
        <v>52</v>
      </c>
      <c r="E82" s="38" t="s">
        <v>146</v>
      </c>
    </row>
    <row r="83" spans="1:5" ht="242.25">
      <c r="A83" t="s">
        <v>54</v>
      </c>
      <c r="E83" s="36" t="s">
        <v>147</v>
      </c>
    </row>
    <row r="84" spans="1:18" ht="12.75" customHeight="1">
      <c r="A84" s="6" t="s">
        <v>43</v>
      </c>
      <c r="B84" s="6"/>
      <c r="C84" s="40" t="s">
        <v>33</v>
      </c>
      <c r="D84" s="6"/>
      <c r="E84" s="27" t="s">
        <v>148</v>
      </c>
      <c r="F84" s="6"/>
      <c r="G84" s="6"/>
      <c r="H84" s="6"/>
      <c r="I84" s="41">
        <f>0+Q84</f>
      </c>
      <c r="O84">
        <f>0+R84</f>
      </c>
      <c r="Q84">
        <f>0+I85+I89+I93+I97+I101</f>
      </c>
      <c r="R84">
        <f>0+O85+O89+O93+O97+O101</f>
      </c>
    </row>
    <row r="85" spans="1:16" ht="12.75">
      <c r="A85" s="25" t="s">
        <v>45</v>
      </c>
      <c r="B85" s="29" t="s">
        <v>149</v>
      </c>
      <c r="C85" s="29" t="s">
        <v>150</v>
      </c>
      <c r="D85" s="25" t="s">
        <v>47</v>
      </c>
      <c r="E85" s="30" t="s">
        <v>151</v>
      </c>
      <c r="F85" s="31" t="s">
        <v>49</v>
      </c>
      <c r="G85" s="32">
        <v>1.225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152</v>
      </c>
    </row>
    <row r="87" spans="1:5" ht="12.75">
      <c r="A87" s="37" t="s">
        <v>52</v>
      </c>
      <c r="E87" s="38" t="s">
        <v>153</v>
      </c>
    </row>
    <row r="88" spans="1:5" ht="395.25">
      <c r="A88" t="s">
        <v>54</v>
      </c>
      <c r="E88" s="36" t="s">
        <v>154</v>
      </c>
    </row>
    <row r="89" spans="1:16" ht="12.75">
      <c r="A89" s="25" t="s">
        <v>45</v>
      </c>
      <c r="B89" s="29" t="s">
        <v>155</v>
      </c>
      <c r="C89" s="29" t="s">
        <v>156</v>
      </c>
      <c r="D89" s="25" t="s">
        <v>47</v>
      </c>
      <c r="E89" s="30" t="s">
        <v>157</v>
      </c>
      <c r="F89" s="31" t="s">
        <v>144</v>
      </c>
      <c r="G89" s="32">
        <v>0.288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47</v>
      </c>
    </row>
    <row r="91" spans="1:5" ht="25.5">
      <c r="A91" s="37" t="s">
        <v>52</v>
      </c>
      <c r="E91" s="38" t="s">
        <v>158</v>
      </c>
    </row>
    <row r="92" spans="1:5" ht="267.75">
      <c r="A92" t="s">
        <v>54</v>
      </c>
      <c r="E92" s="36" t="s">
        <v>159</v>
      </c>
    </row>
    <row r="93" spans="1:16" ht="12.75">
      <c r="A93" s="25" t="s">
        <v>45</v>
      </c>
      <c r="B93" s="29" t="s">
        <v>160</v>
      </c>
      <c r="C93" s="29" t="s">
        <v>161</v>
      </c>
      <c r="D93" s="25" t="s">
        <v>47</v>
      </c>
      <c r="E93" s="30" t="s">
        <v>162</v>
      </c>
      <c r="F93" s="31" t="s">
        <v>144</v>
      </c>
      <c r="G93" s="32">
        <v>0.038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163</v>
      </c>
    </row>
    <row r="95" spans="1:5" ht="12.75">
      <c r="A95" s="37" t="s">
        <v>52</v>
      </c>
      <c r="E95" s="38" t="s">
        <v>164</v>
      </c>
    </row>
    <row r="96" spans="1:5" ht="293.25">
      <c r="A96" t="s">
        <v>54</v>
      </c>
      <c r="E96" s="36" t="s">
        <v>165</v>
      </c>
    </row>
    <row r="97" spans="1:16" ht="12.75">
      <c r="A97" s="25" t="s">
        <v>45</v>
      </c>
      <c r="B97" s="29" t="s">
        <v>166</v>
      </c>
      <c r="C97" s="29" t="s">
        <v>167</v>
      </c>
      <c r="D97" s="25" t="s">
        <v>47</v>
      </c>
      <c r="E97" s="30" t="s">
        <v>168</v>
      </c>
      <c r="F97" s="31" t="s">
        <v>99</v>
      </c>
      <c r="G97" s="32">
        <v>2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12.75">
      <c r="A99" s="37" t="s">
        <v>52</v>
      </c>
      <c r="E99" s="38" t="s">
        <v>169</v>
      </c>
    </row>
    <row r="100" spans="1:5" ht="51">
      <c r="A100" t="s">
        <v>54</v>
      </c>
      <c r="E100" s="36" t="s">
        <v>170</v>
      </c>
    </row>
    <row r="101" spans="1:16" ht="12.75">
      <c r="A101" s="25" t="s">
        <v>45</v>
      </c>
      <c r="B101" s="29" t="s">
        <v>171</v>
      </c>
      <c r="C101" s="29" t="s">
        <v>172</v>
      </c>
      <c r="D101" s="25" t="s">
        <v>47</v>
      </c>
      <c r="E101" s="30" t="s">
        <v>173</v>
      </c>
      <c r="F101" s="31" t="s">
        <v>174</v>
      </c>
      <c r="G101" s="32">
        <v>37.878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175</v>
      </c>
    </row>
    <row r="103" spans="1:5" ht="12.75">
      <c r="A103" s="37" t="s">
        <v>52</v>
      </c>
      <c r="E103" s="38" t="s">
        <v>176</v>
      </c>
    </row>
    <row r="104" spans="1:5" ht="357">
      <c r="A104" t="s">
        <v>54</v>
      </c>
      <c r="E104" s="36" t="s">
        <v>177</v>
      </c>
    </row>
    <row r="105" spans="1:18" ht="12.75" customHeight="1">
      <c r="A105" s="6" t="s">
        <v>43</v>
      </c>
      <c r="B105" s="6"/>
      <c r="C105" s="40" t="s">
        <v>35</v>
      </c>
      <c r="D105" s="6"/>
      <c r="E105" s="27" t="s">
        <v>178</v>
      </c>
      <c r="F105" s="6"/>
      <c r="G105" s="6"/>
      <c r="H105" s="6"/>
      <c r="I105" s="41">
        <f>0+Q105</f>
      </c>
      <c r="O105">
        <f>0+R105</f>
      </c>
      <c r="Q105">
        <f>0+I106+I110+I114+I118+I122+I126</f>
      </c>
      <c r="R105">
        <f>0+O106+O110+O114+O118+O122+O126</f>
      </c>
    </row>
    <row r="106" spans="1:16" ht="12.75">
      <c r="A106" s="25" t="s">
        <v>45</v>
      </c>
      <c r="B106" s="29" t="s">
        <v>179</v>
      </c>
      <c r="C106" s="29" t="s">
        <v>180</v>
      </c>
      <c r="D106" s="25" t="s">
        <v>47</v>
      </c>
      <c r="E106" s="30" t="s">
        <v>181</v>
      </c>
      <c r="F106" s="31" t="s">
        <v>67</v>
      </c>
      <c r="G106" s="32">
        <v>11.48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50</v>
      </c>
      <c r="E107" s="36" t="s">
        <v>182</v>
      </c>
    </row>
    <row r="108" spans="1:5" ht="12.75">
      <c r="A108" s="37" t="s">
        <v>52</v>
      </c>
      <c r="E108" s="38" t="s">
        <v>183</v>
      </c>
    </row>
    <row r="109" spans="1:5" ht="51">
      <c r="A109" t="s">
        <v>54</v>
      </c>
      <c r="E109" s="36" t="s">
        <v>184</v>
      </c>
    </row>
    <row r="110" spans="1:16" ht="12.75">
      <c r="A110" s="25" t="s">
        <v>45</v>
      </c>
      <c r="B110" s="29" t="s">
        <v>185</v>
      </c>
      <c r="C110" s="29" t="s">
        <v>186</v>
      </c>
      <c r="D110" s="25" t="s">
        <v>47</v>
      </c>
      <c r="E110" s="30" t="s">
        <v>187</v>
      </c>
      <c r="F110" s="31" t="s">
        <v>67</v>
      </c>
      <c r="G110" s="32">
        <v>13.72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188</v>
      </c>
    </row>
    <row r="112" spans="1:5" ht="12.75">
      <c r="A112" s="37" t="s">
        <v>52</v>
      </c>
      <c r="E112" s="38" t="s">
        <v>189</v>
      </c>
    </row>
    <row r="113" spans="1:5" ht="51">
      <c r="A113" t="s">
        <v>54</v>
      </c>
      <c r="E113" s="36" t="s">
        <v>190</v>
      </c>
    </row>
    <row r="114" spans="1:16" ht="12.75">
      <c r="A114" s="25" t="s">
        <v>45</v>
      </c>
      <c r="B114" s="29" t="s">
        <v>191</v>
      </c>
      <c r="C114" s="29" t="s">
        <v>192</v>
      </c>
      <c r="D114" s="25" t="s">
        <v>47</v>
      </c>
      <c r="E114" s="30" t="s">
        <v>193</v>
      </c>
      <c r="F114" s="31" t="s">
        <v>67</v>
      </c>
      <c r="G114" s="32">
        <v>2.86</v>
      </c>
      <c r="H114" s="33">
        <v>0</v>
      </c>
      <c r="I114" s="34">
        <f>ROUND(ROUND(H114,2)*ROUND(G114,3),2)</f>
      </c>
      <c r="O114">
        <f>(I114*21)/100</f>
      </c>
      <c r="P114" t="s">
        <v>23</v>
      </c>
    </row>
    <row r="115" spans="1:5" ht="12.75">
      <c r="A115" s="35" t="s">
        <v>50</v>
      </c>
      <c r="E115" s="36" t="s">
        <v>194</v>
      </c>
    </row>
    <row r="116" spans="1:5" ht="12.75">
      <c r="A116" s="37" t="s">
        <v>52</v>
      </c>
      <c r="E116" s="38" t="s">
        <v>195</v>
      </c>
    </row>
    <row r="117" spans="1:5" ht="51">
      <c r="A117" t="s">
        <v>54</v>
      </c>
      <c r="E117" s="36" t="s">
        <v>196</v>
      </c>
    </row>
    <row r="118" spans="1:16" ht="12.75">
      <c r="A118" s="25" t="s">
        <v>45</v>
      </c>
      <c r="B118" s="29" t="s">
        <v>197</v>
      </c>
      <c r="C118" s="29" t="s">
        <v>198</v>
      </c>
      <c r="D118" s="25" t="s">
        <v>47</v>
      </c>
      <c r="E118" s="30" t="s">
        <v>199</v>
      </c>
      <c r="F118" s="31" t="s">
        <v>49</v>
      </c>
      <c r="G118" s="32">
        <v>0.1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12.75">
      <c r="A119" s="35" t="s">
        <v>50</v>
      </c>
      <c r="E119" s="36" t="s">
        <v>47</v>
      </c>
    </row>
    <row r="120" spans="1:5" ht="12.75">
      <c r="A120" s="37" t="s">
        <v>52</v>
      </c>
      <c r="E120" s="38" t="s">
        <v>200</v>
      </c>
    </row>
    <row r="121" spans="1:5" ht="140.25">
      <c r="A121" t="s">
        <v>54</v>
      </c>
      <c r="E121" s="36" t="s">
        <v>201</v>
      </c>
    </row>
    <row r="122" spans="1:16" ht="12.75">
      <c r="A122" s="25" t="s">
        <v>45</v>
      </c>
      <c r="B122" s="29" t="s">
        <v>202</v>
      </c>
      <c r="C122" s="29" t="s">
        <v>203</v>
      </c>
      <c r="D122" s="25" t="s">
        <v>47</v>
      </c>
      <c r="E122" s="30" t="s">
        <v>204</v>
      </c>
      <c r="F122" s="31" t="s">
        <v>49</v>
      </c>
      <c r="G122" s="32">
        <v>1.025</v>
      </c>
      <c r="H122" s="33">
        <v>0</v>
      </c>
      <c r="I122" s="34">
        <f>ROUND(ROUND(H122,2)*ROUND(G122,3),2)</f>
      </c>
      <c r="O122">
        <f>(I122*21)/100</f>
      </c>
      <c r="P122" t="s">
        <v>23</v>
      </c>
    </row>
    <row r="123" spans="1:5" ht="12.75">
      <c r="A123" s="35" t="s">
        <v>50</v>
      </c>
      <c r="E123" s="36" t="s">
        <v>47</v>
      </c>
    </row>
    <row r="124" spans="1:5" ht="12.75">
      <c r="A124" s="37" t="s">
        <v>52</v>
      </c>
      <c r="E124" s="38" t="s">
        <v>205</v>
      </c>
    </row>
    <row r="125" spans="1:5" ht="140.25">
      <c r="A125" t="s">
        <v>54</v>
      </c>
      <c r="E125" s="36" t="s">
        <v>201</v>
      </c>
    </row>
    <row r="126" spans="1:16" ht="12.75">
      <c r="A126" s="25" t="s">
        <v>45</v>
      </c>
      <c r="B126" s="29" t="s">
        <v>206</v>
      </c>
      <c r="C126" s="29" t="s">
        <v>207</v>
      </c>
      <c r="D126" s="25" t="s">
        <v>47</v>
      </c>
      <c r="E126" s="30" t="s">
        <v>208</v>
      </c>
      <c r="F126" s="31" t="s">
        <v>124</v>
      </c>
      <c r="G126" s="32">
        <v>30.2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12.75">
      <c r="A127" s="35" t="s">
        <v>50</v>
      </c>
      <c r="E127" s="36" t="s">
        <v>47</v>
      </c>
    </row>
    <row r="128" spans="1:5" ht="51">
      <c r="A128" s="37" t="s">
        <v>52</v>
      </c>
      <c r="E128" s="38" t="s">
        <v>209</v>
      </c>
    </row>
    <row r="129" spans="1:5" ht="38.25">
      <c r="A129" t="s">
        <v>54</v>
      </c>
      <c r="E129" s="36" t="s">
        <v>210</v>
      </c>
    </row>
    <row r="130" spans="1:18" ht="12.75" customHeight="1">
      <c r="A130" s="6" t="s">
        <v>43</v>
      </c>
      <c r="B130" s="6"/>
      <c r="C130" s="40" t="s">
        <v>37</v>
      </c>
      <c r="D130" s="6"/>
      <c r="E130" s="27" t="s">
        <v>211</v>
      </c>
      <c r="F130" s="6"/>
      <c r="G130" s="6"/>
      <c r="H130" s="6"/>
      <c r="I130" s="41">
        <f>0+Q130</f>
      </c>
      <c r="O130">
        <f>0+R130</f>
      </c>
      <c r="Q130">
        <f>0+I131+I135</f>
      </c>
      <c r="R130">
        <f>0+O131+O135</f>
      </c>
    </row>
    <row r="131" spans="1:16" ht="25.5">
      <c r="A131" s="25" t="s">
        <v>45</v>
      </c>
      <c r="B131" s="29" t="s">
        <v>212</v>
      </c>
      <c r="C131" s="29" t="s">
        <v>213</v>
      </c>
      <c r="D131" s="25" t="s">
        <v>47</v>
      </c>
      <c r="E131" s="30" t="s">
        <v>214</v>
      </c>
      <c r="F131" s="31" t="s">
        <v>67</v>
      </c>
      <c r="G131" s="32">
        <v>15.68</v>
      </c>
      <c r="H131" s="33">
        <v>0</v>
      </c>
      <c r="I131" s="34">
        <f>ROUND(ROUND(H131,2)*ROUND(G131,3),2)</f>
      </c>
      <c r="O131">
        <f>(I131*21)/100</f>
      </c>
      <c r="P131" t="s">
        <v>23</v>
      </c>
    </row>
    <row r="132" spans="1:5" ht="12.75">
      <c r="A132" s="35" t="s">
        <v>50</v>
      </c>
      <c r="E132" s="36" t="s">
        <v>47</v>
      </c>
    </row>
    <row r="133" spans="1:5" ht="12.75">
      <c r="A133" s="37" t="s">
        <v>52</v>
      </c>
      <c r="E133" s="38" t="s">
        <v>215</v>
      </c>
    </row>
    <row r="134" spans="1:5" ht="76.5">
      <c r="A134" t="s">
        <v>54</v>
      </c>
      <c r="E134" s="36" t="s">
        <v>216</v>
      </c>
    </row>
    <row r="135" spans="1:16" ht="12.75">
      <c r="A135" s="25" t="s">
        <v>45</v>
      </c>
      <c r="B135" s="29" t="s">
        <v>217</v>
      </c>
      <c r="C135" s="29" t="s">
        <v>218</v>
      </c>
      <c r="D135" s="25" t="s">
        <v>47</v>
      </c>
      <c r="E135" s="30" t="s">
        <v>219</v>
      </c>
      <c r="F135" s="31" t="s">
        <v>67</v>
      </c>
      <c r="G135" s="32">
        <v>15.68</v>
      </c>
      <c r="H135" s="33">
        <v>0</v>
      </c>
      <c r="I135" s="34">
        <f>ROUND(ROUND(H135,2)*ROUND(G135,3),2)</f>
      </c>
      <c r="O135">
        <f>(I135*21)/100</f>
      </c>
      <c r="P135" t="s">
        <v>23</v>
      </c>
    </row>
    <row r="136" spans="1:5" ht="12.75">
      <c r="A136" s="35" t="s">
        <v>50</v>
      </c>
      <c r="E136" s="36" t="s">
        <v>47</v>
      </c>
    </row>
    <row r="137" spans="1:5" ht="12.75">
      <c r="A137" s="37" t="s">
        <v>52</v>
      </c>
      <c r="E137" s="38" t="s">
        <v>215</v>
      </c>
    </row>
    <row r="138" spans="1:5" ht="76.5">
      <c r="A138" t="s">
        <v>54</v>
      </c>
      <c r="E138" s="36" t="s">
        <v>216</v>
      </c>
    </row>
    <row r="139" spans="1:18" ht="12.75" customHeight="1">
      <c r="A139" s="6" t="s">
        <v>43</v>
      </c>
      <c r="B139" s="6"/>
      <c r="C139" s="40" t="s">
        <v>78</v>
      </c>
      <c r="D139" s="6"/>
      <c r="E139" s="27" t="s">
        <v>220</v>
      </c>
      <c r="F139" s="6"/>
      <c r="G139" s="6"/>
      <c r="H139" s="6"/>
      <c r="I139" s="41">
        <f>0+Q139</f>
      </c>
      <c r="O139">
        <f>0+R139</f>
      </c>
      <c r="Q139">
        <f>0+I140+I144+I148+I152+I156</f>
      </c>
      <c r="R139">
        <f>0+O140+O144+O148+O152+O156</f>
      </c>
    </row>
    <row r="140" spans="1:16" ht="25.5">
      <c r="A140" s="25" t="s">
        <v>45</v>
      </c>
      <c r="B140" s="29" t="s">
        <v>221</v>
      </c>
      <c r="C140" s="29" t="s">
        <v>222</v>
      </c>
      <c r="D140" s="25" t="s">
        <v>47</v>
      </c>
      <c r="E140" s="30" t="s">
        <v>223</v>
      </c>
      <c r="F140" s="31" t="s">
        <v>67</v>
      </c>
      <c r="G140" s="32">
        <v>24.1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38.25">
      <c r="A142" s="37" t="s">
        <v>52</v>
      </c>
      <c r="E142" s="38" t="s">
        <v>224</v>
      </c>
    </row>
    <row r="143" spans="1:5" ht="216.75">
      <c r="A143" t="s">
        <v>54</v>
      </c>
      <c r="E143" s="36" t="s">
        <v>225</v>
      </c>
    </row>
    <row r="144" spans="1:16" ht="12.75">
      <c r="A144" s="25" t="s">
        <v>45</v>
      </c>
      <c r="B144" s="29" t="s">
        <v>226</v>
      </c>
      <c r="C144" s="29" t="s">
        <v>227</v>
      </c>
      <c r="D144" s="25" t="s">
        <v>47</v>
      </c>
      <c r="E144" s="30" t="s">
        <v>228</v>
      </c>
      <c r="F144" s="31" t="s">
        <v>67</v>
      </c>
      <c r="G144" s="32">
        <v>2.28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229</v>
      </c>
    </row>
    <row r="146" spans="1:5" ht="38.25">
      <c r="A146" s="37" t="s">
        <v>52</v>
      </c>
      <c r="E146" s="38" t="s">
        <v>230</v>
      </c>
    </row>
    <row r="147" spans="1:5" ht="140.25">
      <c r="A147" t="s">
        <v>54</v>
      </c>
      <c r="E147" s="36" t="s">
        <v>231</v>
      </c>
    </row>
    <row r="148" spans="1:16" ht="12.75">
      <c r="A148" s="25" t="s">
        <v>45</v>
      </c>
      <c r="B148" s="29" t="s">
        <v>232</v>
      </c>
      <c r="C148" s="29" t="s">
        <v>233</v>
      </c>
      <c r="D148" s="25" t="s">
        <v>47</v>
      </c>
      <c r="E148" s="30" t="s">
        <v>234</v>
      </c>
      <c r="F148" s="31" t="s">
        <v>67</v>
      </c>
      <c r="G148" s="32">
        <v>327.782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235</v>
      </c>
    </row>
    <row r="150" spans="1:5" ht="127.5">
      <c r="A150" s="37" t="s">
        <v>52</v>
      </c>
      <c r="E150" s="38" t="s">
        <v>236</v>
      </c>
    </row>
    <row r="151" spans="1:5" ht="51">
      <c r="A151" t="s">
        <v>54</v>
      </c>
      <c r="E151" s="36" t="s">
        <v>237</v>
      </c>
    </row>
    <row r="152" spans="1:16" ht="12.75">
      <c r="A152" s="25" t="s">
        <v>45</v>
      </c>
      <c r="B152" s="29" t="s">
        <v>238</v>
      </c>
      <c r="C152" s="29" t="s">
        <v>239</v>
      </c>
      <c r="D152" s="25" t="s">
        <v>47</v>
      </c>
      <c r="E152" s="30" t="s">
        <v>240</v>
      </c>
      <c r="F152" s="31" t="s">
        <v>67</v>
      </c>
      <c r="G152" s="32">
        <v>1.92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47</v>
      </c>
    </row>
    <row r="154" spans="1:5" ht="12.75">
      <c r="A154" s="37" t="s">
        <v>52</v>
      </c>
      <c r="E154" s="38" t="s">
        <v>241</v>
      </c>
    </row>
    <row r="155" spans="1:5" ht="51">
      <c r="A155" t="s">
        <v>54</v>
      </c>
      <c r="E155" s="36" t="s">
        <v>242</v>
      </c>
    </row>
    <row r="156" spans="1:16" ht="12.75">
      <c r="A156" s="25" t="s">
        <v>45</v>
      </c>
      <c r="B156" s="29" t="s">
        <v>243</v>
      </c>
      <c r="C156" s="29" t="s">
        <v>244</v>
      </c>
      <c r="D156" s="25" t="s">
        <v>47</v>
      </c>
      <c r="E156" s="30" t="s">
        <v>245</v>
      </c>
      <c r="F156" s="31" t="s">
        <v>67</v>
      </c>
      <c r="G156" s="32">
        <v>0.72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47</v>
      </c>
    </row>
    <row r="158" spans="1:5" ht="12.75">
      <c r="A158" s="37" t="s">
        <v>52</v>
      </c>
      <c r="E158" s="38" t="s">
        <v>246</v>
      </c>
    </row>
    <row r="159" spans="1:5" ht="51">
      <c r="A159" t="s">
        <v>54</v>
      </c>
      <c r="E159" s="36" t="s">
        <v>242</v>
      </c>
    </row>
    <row r="160" spans="1:18" ht="12.75" customHeight="1">
      <c r="A160" s="6" t="s">
        <v>43</v>
      </c>
      <c r="B160" s="6"/>
      <c r="C160" s="40" t="s">
        <v>40</v>
      </c>
      <c r="D160" s="6"/>
      <c r="E160" s="27" t="s">
        <v>247</v>
      </c>
      <c r="F160" s="6"/>
      <c r="G160" s="6"/>
      <c r="H160" s="6"/>
      <c r="I160" s="41">
        <f>0+Q160</f>
      </c>
      <c r="O160">
        <f>0+R160</f>
      </c>
      <c r="Q160">
        <f>0+I161+I165+I169+I173+I177+I181+I185+I189+I193+I197+I201+I205+I209+I213+I217+I221+I225+I229+I233+I237</f>
      </c>
      <c r="R160">
        <f>0+O161+O165+O169+O173+O177+O181+O185+O189+O193+O197+O201+O205+O209+O213+O217+O221+O225+O229+O233+O237</f>
      </c>
    </row>
    <row r="161" spans="1:16" ht="25.5">
      <c r="A161" s="25" t="s">
        <v>45</v>
      </c>
      <c r="B161" s="29" t="s">
        <v>248</v>
      </c>
      <c r="C161" s="29" t="s">
        <v>249</v>
      </c>
      <c r="D161" s="25" t="s">
        <v>47</v>
      </c>
      <c r="E161" s="30" t="s">
        <v>250</v>
      </c>
      <c r="F161" s="31" t="s">
        <v>124</v>
      </c>
      <c r="G161" s="32">
        <v>24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251</v>
      </c>
    </row>
    <row r="163" spans="1:5" ht="12.75">
      <c r="A163" s="37" t="s">
        <v>52</v>
      </c>
      <c r="E163" s="38" t="s">
        <v>252</v>
      </c>
    </row>
    <row r="164" spans="1:5" ht="76.5">
      <c r="A164" t="s">
        <v>54</v>
      </c>
      <c r="E164" s="36" t="s">
        <v>253</v>
      </c>
    </row>
    <row r="165" spans="1:16" ht="12.75">
      <c r="A165" s="25" t="s">
        <v>45</v>
      </c>
      <c r="B165" s="29" t="s">
        <v>254</v>
      </c>
      <c r="C165" s="29" t="s">
        <v>255</v>
      </c>
      <c r="D165" s="25" t="s">
        <v>47</v>
      </c>
      <c r="E165" s="30" t="s">
        <v>256</v>
      </c>
      <c r="F165" s="31" t="s">
        <v>124</v>
      </c>
      <c r="G165" s="32">
        <v>24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47</v>
      </c>
    </row>
    <row r="167" spans="1:5" ht="12.75">
      <c r="A167" s="37" t="s">
        <v>52</v>
      </c>
      <c r="E167" s="38" t="s">
        <v>252</v>
      </c>
    </row>
    <row r="168" spans="1:5" ht="38.25">
      <c r="A168" t="s">
        <v>54</v>
      </c>
      <c r="E168" s="36" t="s">
        <v>257</v>
      </c>
    </row>
    <row r="169" spans="1:16" ht="12.75">
      <c r="A169" s="25" t="s">
        <v>45</v>
      </c>
      <c r="B169" s="29" t="s">
        <v>258</v>
      </c>
      <c r="C169" s="29" t="s">
        <v>259</v>
      </c>
      <c r="D169" s="25" t="s">
        <v>47</v>
      </c>
      <c r="E169" s="30" t="s">
        <v>260</v>
      </c>
      <c r="F169" s="31" t="s">
        <v>261</v>
      </c>
      <c r="G169" s="32">
        <v>1440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47</v>
      </c>
    </row>
    <row r="171" spans="1:5" ht="12.75">
      <c r="A171" s="37" t="s">
        <v>52</v>
      </c>
      <c r="E171" s="38" t="s">
        <v>262</v>
      </c>
    </row>
    <row r="172" spans="1:5" ht="25.5">
      <c r="A172" t="s">
        <v>54</v>
      </c>
      <c r="E172" s="36" t="s">
        <v>263</v>
      </c>
    </row>
    <row r="173" spans="1:16" ht="25.5">
      <c r="A173" s="25" t="s">
        <v>45</v>
      </c>
      <c r="B173" s="29" t="s">
        <v>264</v>
      </c>
      <c r="C173" s="29" t="s">
        <v>265</v>
      </c>
      <c r="D173" s="25" t="s">
        <v>47</v>
      </c>
      <c r="E173" s="30" t="s">
        <v>266</v>
      </c>
      <c r="F173" s="31" t="s">
        <v>67</v>
      </c>
      <c r="G173" s="32">
        <v>0.175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267</v>
      </c>
    </row>
    <row r="175" spans="1:5" ht="12.75">
      <c r="A175" s="37" t="s">
        <v>52</v>
      </c>
      <c r="E175" s="38" t="s">
        <v>268</v>
      </c>
    </row>
    <row r="176" spans="1:5" ht="38.25">
      <c r="A176" t="s">
        <v>54</v>
      </c>
      <c r="E176" s="36" t="s">
        <v>269</v>
      </c>
    </row>
    <row r="177" spans="1:16" ht="12.75">
      <c r="A177" s="25" t="s">
        <v>45</v>
      </c>
      <c r="B177" s="29" t="s">
        <v>270</v>
      </c>
      <c r="C177" s="29" t="s">
        <v>271</v>
      </c>
      <c r="D177" s="25" t="s">
        <v>47</v>
      </c>
      <c r="E177" s="30" t="s">
        <v>272</v>
      </c>
      <c r="F177" s="31" t="s">
        <v>124</v>
      </c>
      <c r="G177" s="32">
        <v>41.8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47</v>
      </c>
    </row>
    <row r="179" spans="1:5" ht="12.75">
      <c r="A179" s="37" t="s">
        <v>52</v>
      </c>
      <c r="E179" s="38" t="s">
        <v>273</v>
      </c>
    </row>
    <row r="180" spans="1:5" ht="25.5">
      <c r="A180" t="s">
        <v>54</v>
      </c>
      <c r="E180" s="36" t="s">
        <v>274</v>
      </c>
    </row>
    <row r="181" spans="1:16" ht="12.75">
      <c r="A181" s="25" t="s">
        <v>45</v>
      </c>
      <c r="B181" s="29" t="s">
        <v>275</v>
      </c>
      <c r="C181" s="29" t="s">
        <v>276</v>
      </c>
      <c r="D181" s="25" t="s">
        <v>47</v>
      </c>
      <c r="E181" s="30" t="s">
        <v>277</v>
      </c>
      <c r="F181" s="31" t="s">
        <v>67</v>
      </c>
      <c r="G181" s="32">
        <v>1.3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47</v>
      </c>
    </row>
    <row r="183" spans="1:5" ht="38.25">
      <c r="A183" s="37" t="s">
        <v>52</v>
      </c>
      <c r="E183" s="38" t="s">
        <v>278</v>
      </c>
    </row>
    <row r="184" spans="1:5" ht="25.5">
      <c r="A184" t="s">
        <v>54</v>
      </c>
      <c r="E184" s="36" t="s">
        <v>279</v>
      </c>
    </row>
    <row r="185" spans="1:16" ht="12.75">
      <c r="A185" s="25" t="s">
        <v>45</v>
      </c>
      <c r="B185" s="29" t="s">
        <v>280</v>
      </c>
      <c r="C185" s="29" t="s">
        <v>281</v>
      </c>
      <c r="D185" s="25" t="s">
        <v>47</v>
      </c>
      <c r="E185" s="30" t="s">
        <v>282</v>
      </c>
      <c r="F185" s="31" t="s">
        <v>49</v>
      </c>
      <c r="G185" s="32">
        <v>0.037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47</v>
      </c>
    </row>
    <row r="187" spans="1:5" ht="38.25">
      <c r="A187" s="37" t="s">
        <v>52</v>
      </c>
      <c r="E187" s="38" t="s">
        <v>283</v>
      </c>
    </row>
    <row r="188" spans="1:5" ht="38.25">
      <c r="A188" t="s">
        <v>54</v>
      </c>
      <c r="E188" s="36" t="s">
        <v>284</v>
      </c>
    </row>
    <row r="189" spans="1:16" ht="12.75">
      <c r="A189" s="25" t="s">
        <v>45</v>
      </c>
      <c r="B189" s="29" t="s">
        <v>285</v>
      </c>
      <c r="C189" s="29" t="s">
        <v>286</v>
      </c>
      <c r="D189" s="25" t="s">
        <v>47</v>
      </c>
      <c r="E189" s="30" t="s">
        <v>287</v>
      </c>
      <c r="F189" s="31" t="s">
        <v>49</v>
      </c>
      <c r="G189" s="32">
        <v>0.003</v>
      </c>
      <c r="H189" s="33">
        <v>0</v>
      </c>
      <c r="I189" s="34">
        <f>ROUND(ROUND(H189,2)*ROUND(G189,3),2)</f>
      </c>
      <c r="O189">
        <f>(I189*21)/100</f>
      </c>
      <c r="P189" t="s">
        <v>23</v>
      </c>
    </row>
    <row r="190" spans="1:5" ht="12.75">
      <c r="A190" s="35" t="s">
        <v>50</v>
      </c>
      <c r="E190" s="36" t="s">
        <v>47</v>
      </c>
    </row>
    <row r="191" spans="1:5" ht="12.75">
      <c r="A191" s="37" t="s">
        <v>52</v>
      </c>
      <c r="E191" s="38" t="s">
        <v>288</v>
      </c>
    </row>
    <row r="192" spans="1:5" ht="38.25">
      <c r="A192" t="s">
        <v>54</v>
      </c>
      <c r="E192" s="36" t="s">
        <v>284</v>
      </c>
    </row>
    <row r="193" spans="1:16" ht="12.75">
      <c r="A193" s="25" t="s">
        <v>45</v>
      </c>
      <c r="B193" s="29" t="s">
        <v>289</v>
      </c>
      <c r="C193" s="29" t="s">
        <v>290</v>
      </c>
      <c r="D193" s="25" t="s">
        <v>47</v>
      </c>
      <c r="E193" s="30" t="s">
        <v>291</v>
      </c>
      <c r="F193" s="31" t="s">
        <v>124</v>
      </c>
      <c r="G193" s="32">
        <v>8.2</v>
      </c>
      <c r="H193" s="33">
        <v>0</v>
      </c>
      <c r="I193" s="34">
        <f>ROUND(ROUND(H193,2)*ROUND(G193,3),2)</f>
      </c>
      <c r="O193">
        <f>(I193*21)/100</f>
      </c>
      <c r="P193" t="s">
        <v>23</v>
      </c>
    </row>
    <row r="194" spans="1:5" ht="12.75">
      <c r="A194" s="35" t="s">
        <v>50</v>
      </c>
      <c r="E194" s="36" t="s">
        <v>292</v>
      </c>
    </row>
    <row r="195" spans="1:5" ht="12.75">
      <c r="A195" s="37" t="s">
        <v>52</v>
      </c>
      <c r="E195" s="38" t="s">
        <v>293</v>
      </c>
    </row>
    <row r="196" spans="1:5" ht="280.5">
      <c r="A196" t="s">
        <v>54</v>
      </c>
      <c r="E196" s="36" t="s">
        <v>294</v>
      </c>
    </row>
    <row r="197" spans="1:16" ht="12.75">
      <c r="A197" s="25" t="s">
        <v>45</v>
      </c>
      <c r="B197" s="29" t="s">
        <v>295</v>
      </c>
      <c r="C197" s="29" t="s">
        <v>296</v>
      </c>
      <c r="D197" s="25" t="s">
        <v>47</v>
      </c>
      <c r="E197" s="30" t="s">
        <v>297</v>
      </c>
      <c r="F197" s="31" t="s">
        <v>49</v>
      </c>
      <c r="G197" s="32">
        <v>0.054</v>
      </c>
      <c r="H197" s="33">
        <v>0</v>
      </c>
      <c r="I197" s="34">
        <f>ROUND(ROUND(H197,2)*ROUND(G197,3),2)</f>
      </c>
      <c r="O197">
        <f>(I197*21)/100</f>
      </c>
      <c r="P197" t="s">
        <v>23</v>
      </c>
    </row>
    <row r="198" spans="1:5" ht="12.75">
      <c r="A198" s="35" t="s">
        <v>50</v>
      </c>
      <c r="E198" s="36" t="s">
        <v>292</v>
      </c>
    </row>
    <row r="199" spans="1:5" ht="12.75">
      <c r="A199" s="37" t="s">
        <v>52</v>
      </c>
      <c r="E199" s="38" t="s">
        <v>298</v>
      </c>
    </row>
    <row r="200" spans="1:5" ht="89.25">
      <c r="A200" t="s">
        <v>54</v>
      </c>
      <c r="E200" s="36" t="s">
        <v>299</v>
      </c>
    </row>
    <row r="201" spans="1:16" ht="12.75">
      <c r="A201" s="25" t="s">
        <v>45</v>
      </c>
      <c r="B201" s="29" t="s">
        <v>300</v>
      </c>
      <c r="C201" s="29" t="s">
        <v>301</v>
      </c>
      <c r="D201" s="25" t="s">
        <v>47</v>
      </c>
      <c r="E201" s="30" t="s">
        <v>302</v>
      </c>
      <c r="F201" s="31" t="s">
        <v>99</v>
      </c>
      <c r="G201" s="32">
        <v>4</v>
      </c>
      <c r="H201" s="33">
        <v>0</v>
      </c>
      <c r="I201" s="34">
        <f>ROUND(ROUND(H201,2)*ROUND(G201,3),2)</f>
      </c>
      <c r="O201">
        <f>(I201*21)/100</f>
      </c>
      <c r="P201" t="s">
        <v>23</v>
      </c>
    </row>
    <row r="202" spans="1:5" ht="12.75">
      <c r="A202" s="35" t="s">
        <v>50</v>
      </c>
      <c r="E202" s="36" t="s">
        <v>303</v>
      </c>
    </row>
    <row r="203" spans="1:5" ht="38.25">
      <c r="A203" s="37" t="s">
        <v>52</v>
      </c>
      <c r="E203" s="38" t="s">
        <v>304</v>
      </c>
    </row>
    <row r="204" spans="1:5" ht="267.75">
      <c r="A204" t="s">
        <v>54</v>
      </c>
      <c r="E204" s="36" t="s">
        <v>305</v>
      </c>
    </row>
    <row r="205" spans="1:16" ht="12.75">
      <c r="A205" s="25" t="s">
        <v>45</v>
      </c>
      <c r="B205" s="29" t="s">
        <v>306</v>
      </c>
      <c r="C205" s="29" t="s">
        <v>307</v>
      </c>
      <c r="D205" s="25" t="s">
        <v>47</v>
      </c>
      <c r="E205" s="30" t="s">
        <v>308</v>
      </c>
      <c r="F205" s="31" t="s">
        <v>67</v>
      </c>
      <c r="G205" s="32">
        <v>15.68</v>
      </c>
      <c r="H205" s="33">
        <v>0</v>
      </c>
      <c r="I205" s="34">
        <f>ROUND(ROUND(H205,2)*ROUND(G205,3),2)</f>
      </c>
      <c r="O205">
        <f>(I205*21)/100</f>
      </c>
      <c r="P205" t="s">
        <v>23</v>
      </c>
    </row>
    <row r="206" spans="1:5" ht="12.75">
      <c r="A206" s="35" t="s">
        <v>50</v>
      </c>
      <c r="E206" s="36" t="s">
        <v>47</v>
      </c>
    </row>
    <row r="207" spans="1:5" ht="12.75">
      <c r="A207" s="37" t="s">
        <v>52</v>
      </c>
      <c r="E207" s="38" t="s">
        <v>309</v>
      </c>
    </row>
    <row r="208" spans="1:5" ht="25.5">
      <c r="A208" t="s">
        <v>54</v>
      </c>
      <c r="E208" s="36" t="s">
        <v>310</v>
      </c>
    </row>
    <row r="209" spans="1:16" ht="12.75">
      <c r="A209" s="25" t="s">
        <v>45</v>
      </c>
      <c r="B209" s="29" t="s">
        <v>311</v>
      </c>
      <c r="C209" s="29" t="s">
        <v>312</v>
      </c>
      <c r="D209" s="25" t="s">
        <v>47</v>
      </c>
      <c r="E209" s="30" t="s">
        <v>313</v>
      </c>
      <c r="F209" s="31" t="s">
        <v>67</v>
      </c>
      <c r="G209" s="32">
        <v>0.46</v>
      </c>
      <c r="H209" s="33">
        <v>0</v>
      </c>
      <c r="I209" s="34">
        <f>ROUND(ROUND(H209,2)*ROUND(G209,3),2)</f>
      </c>
      <c r="O209">
        <f>(I209*21)/100</f>
      </c>
      <c r="P209" t="s">
        <v>23</v>
      </c>
    </row>
    <row r="210" spans="1:5" ht="12.75">
      <c r="A210" s="35" t="s">
        <v>50</v>
      </c>
      <c r="E210" s="36" t="s">
        <v>47</v>
      </c>
    </row>
    <row r="211" spans="1:5" ht="25.5">
      <c r="A211" s="37" t="s">
        <v>52</v>
      </c>
      <c r="E211" s="38" t="s">
        <v>314</v>
      </c>
    </row>
    <row r="212" spans="1:5" ht="25.5">
      <c r="A212" t="s">
        <v>54</v>
      </c>
      <c r="E212" s="36" t="s">
        <v>310</v>
      </c>
    </row>
    <row r="213" spans="1:16" ht="12.75">
      <c r="A213" s="25" t="s">
        <v>45</v>
      </c>
      <c r="B213" s="29" t="s">
        <v>315</v>
      </c>
      <c r="C213" s="29" t="s">
        <v>316</v>
      </c>
      <c r="D213" s="25" t="s">
        <v>47</v>
      </c>
      <c r="E213" s="30" t="s">
        <v>317</v>
      </c>
      <c r="F213" s="31" t="s">
        <v>67</v>
      </c>
      <c r="G213" s="32">
        <v>316.732</v>
      </c>
      <c r="H213" s="33">
        <v>0</v>
      </c>
      <c r="I213" s="34">
        <f>ROUND(ROUND(H213,2)*ROUND(G213,3),2)</f>
      </c>
      <c r="O213">
        <f>(I213*21)/100</f>
      </c>
      <c r="P213" t="s">
        <v>23</v>
      </c>
    </row>
    <row r="214" spans="1:5" ht="12.75">
      <c r="A214" s="35" t="s">
        <v>50</v>
      </c>
      <c r="E214" s="36" t="s">
        <v>47</v>
      </c>
    </row>
    <row r="215" spans="1:5" ht="140.25">
      <c r="A215" s="37" t="s">
        <v>52</v>
      </c>
      <c r="E215" s="38" t="s">
        <v>318</v>
      </c>
    </row>
    <row r="216" spans="1:5" ht="25.5">
      <c r="A216" t="s">
        <v>54</v>
      </c>
      <c r="E216" s="36" t="s">
        <v>310</v>
      </c>
    </row>
    <row r="217" spans="1:16" ht="12.75">
      <c r="A217" s="25" t="s">
        <v>45</v>
      </c>
      <c r="B217" s="29" t="s">
        <v>319</v>
      </c>
      <c r="C217" s="29" t="s">
        <v>320</v>
      </c>
      <c r="D217" s="25" t="s">
        <v>47</v>
      </c>
      <c r="E217" s="30" t="s">
        <v>321</v>
      </c>
      <c r="F217" s="31" t="s">
        <v>322</v>
      </c>
      <c r="G217" s="32">
        <v>160</v>
      </c>
      <c r="H217" s="33">
        <v>0</v>
      </c>
      <c r="I217" s="34">
        <f>ROUND(ROUND(H217,2)*ROUND(G217,3),2)</f>
      </c>
      <c r="O217">
        <f>(I217*21)/100</f>
      </c>
      <c r="P217" t="s">
        <v>23</v>
      </c>
    </row>
    <row r="218" spans="1:5" ht="12.75">
      <c r="A218" s="35" t="s">
        <v>50</v>
      </c>
      <c r="E218" s="36" t="s">
        <v>323</v>
      </c>
    </row>
    <row r="219" spans="1:5" ht="12.75">
      <c r="A219" s="37" t="s">
        <v>52</v>
      </c>
      <c r="E219" s="38" t="s">
        <v>324</v>
      </c>
    </row>
    <row r="220" spans="1:5" ht="25.5">
      <c r="A220" t="s">
        <v>54</v>
      </c>
      <c r="E220" s="36" t="s">
        <v>325</v>
      </c>
    </row>
    <row r="221" spans="1:16" ht="12.75">
      <c r="A221" s="25" t="s">
        <v>45</v>
      </c>
      <c r="B221" s="29" t="s">
        <v>326</v>
      </c>
      <c r="C221" s="29" t="s">
        <v>327</v>
      </c>
      <c r="D221" s="25" t="s">
        <v>47</v>
      </c>
      <c r="E221" s="30" t="s">
        <v>328</v>
      </c>
      <c r="F221" s="31" t="s">
        <v>67</v>
      </c>
      <c r="G221" s="32">
        <v>80</v>
      </c>
      <c r="H221" s="33">
        <v>0</v>
      </c>
      <c r="I221" s="34">
        <f>ROUND(ROUND(H221,2)*ROUND(G221,3),2)</f>
      </c>
      <c r="O221">
        <f>(I221*21)/100</f>
      </c>
      <c r="P221" t="s">
        <v>23</v>
      </c>
    </row>
    <row r="222" spans="1:5" ht="12.75">
      <c r="A222" s="35" t="s">
        <v>50</v>
      </c>
      <c r="E222" s="36" t="s">
        <v>47</v>
      </c>
    </row>
    <row r="223" spans="1:5" ht="12.75">
      <c r="A223" s="37" t="s">
        <v>52</v>
      </c>
      <c r="E223" s="38" t="s">
        <v>329</v>
      </c>
    </row>
    <row r="224" spans="1:5" ht="25.5">
      <c r="A224" t="s">
        <v>54</v>
      </c>
      <c r="E224" s="36" t="s">
        <v>325</v>
      </c>
    </row>
    <row r="225" spans="1:16" ht="12.75">
      <c r="A225" s="25" t="s">
        <v>45</v>
      </c>
      <c r="B225" s="29" t="s">
        <v>330</v>
      </c>
      <c r="C225" s="29" t="s">
        <v>331</v>
      </c>
      <c r="D225" s="25" t="s">
        <v>47</v>
      </c>
      <c r="E225" s="30" t="s">
        <v>332</v>
      </c>
      <c r="F225" s="31" t="s">
        <v>144</v>
      </c>
      <c r="G225" s="32">
        <v>0.038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12.75">
      <c r="A227" s="37" t="s">
        <v>52</v>
      </c>
      <c r="E227" s="38" t="s">
        <v>333</v>
      </c>
    </row>
    <row r="228" spans="1:5" ht="102">
      <c r="A228" t="s">
        <v>54</v>
      </c>
      <c r="E228" s="36" t="s">
        <v>334</v>
      </c>
    </row>
    <row r="229" spans="1:16" ht="12.75">
      <c r="A229" s="25" t="s">
        <v>45</v>
      </c>
      <c r="B229" s="29" t="s">
        <v>335</v>
      </c>
      <c r="C229" s="29" t="s">
        <v>336</v>
      </c>
      <c r="D229" s="25" t="s">
        <v>47</v>
      </c>
      <c r="E229" s="30" t="s">
        <v>337</v>
      </c>
      <c r="F229" s="31" t="s">
        <v>49</v>
      </c>
      <c r="G229" s="32">
        <v>2.93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38.25">
      <c r="A231" s="37" t="s">
        <v>52</v>
      </c>
      <c r="E231" s="38" t="s">
        <v>338</v>
      </c>
    </row>
    <row r="232" spans="1:5" ht="76.5">
      <c r="A232" t="s">
        <v>54</v>
      </c>
      <c r="E232" s="36" t="s">
        <v>339</v>
      </c>
    </row>
    <row r="233" spans="1:16" ht="12.75">
      <c r="A233" s="25" t="s">
        <v>45</v>
      </c>
      <c r="B233" s="29" t="s">
        <v>340</v>
      </c>
      <c r="C233" s="29" t="s">
        <v>341</v>
      </c>
      <c r="D233" s="25" t="s">
        <v>47</v>
      </c>
      <c r="E233" s="30" t="s">
        <v>342</v>
      </c>
      <c r="F233" s="31" t="s">
        <v>124</v>
      </c>
      <c r="G233" s="32">
        <v>14.3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343</v>
      </c>
    </row>
    <row r="235" spans="1:5" ht="12.75">
      <c r="A235" s="37" t="s">
        <v>52</v>
      </c>
      <c r="E235" s="38" t="s">
        <v>344</v>
      </c>
    </row>
    <row r="236" spans="1:5" ht="89.25">
      <c r="A236" t="s">
        <v>54</v>
      </c>
      <c r="E236" s="36" t="s">
        <v>345</v>
      </c>
    </row>
    <row r="237" spans="1:16" ht="12.75">
      <c r="A237" s="25" t="s">
        <v>45</v>
      </c>
      <c r="B237" s="29" t="s">
        <v>346</v>
      </c>
      <c r="C237" s="29" t="s">
        <v>347</v>
      </c>
      <c r="D237" s="25" t="s">
        <v>47</v>
      </c>
      <c r="E237" s="30" t="s">
        <v>348</v>
      </c>
      <c r="F237" s="31" t="s">
        <v>67</v>
      </c>
      <c r="G237" s="32">
        <v>17.16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349</v>
      </c>
    </row>
    <row r="239" spans="1:5" ht="12.75">
      <c r="A239" s="37" t="s">
        <v>52</v>
      </c>
      <c r="E239" s="38" t="s">
        <v>350</v>
      </c>
    </row>
    <row r="240" spans="1:5" ht="89.25">
      <c r="A240" t="s">
        <v>54</v>
      </c>
      <c r="E240" s="36" t="s">
        <v>345</v>
      </c>
    </row>
  </sheetData>
  <sheetProtection password="9B31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0+O8+O37+O46+O55+O60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351</v>
      </c>
      <c r="I3" s="42">
        <f>0+I8+I37+I46+I55+I60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351</v>
      </c>
      <c r="D4" s="6"/>
      <c r="E4" s="18" t="s">
        <v>352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29</v>
      </c>
      <c r="C9" s="29" t="s">
        <v>353</v>
      </c>
      <c r="D9" s="25" t="s">
        <v>47</v>
      </c>
      <c r="E9" s="30" t="s">
        <v>354</v>
      </c>
      <c r="F9" s="31" t="s">
        <v>49</v>
      </c>
      <c r="G9" s="32">
        <v>1.6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355</v>
      </c>
    </row>
    <row r="11" spans="1:5" ht="63.75">
      <c r="A11" s="37" t="s">
        <v>52</v>
      </c>
      <c r="E11" s="38" t="s">
        <v>356</v>
      </c>
    </row>
    <row r="12" spans="1:5" ht="25.5">
      <c r="A12" t="s">
        <v>54</v>
      </c>
      <c r="E12" s="36" t="s">
        <v>55</v>
      </c>
    </row>
    <row r="13" spans="1:16" ht="12.75">
      <c r="A13" s="25" t="s">
        <v>45</v>
      </c>
      <c r="B13" s="29" t="s">
        <v>23</v>
      </c>
      <c r="C13" s="29" t="s">
        <v>79</v>
      </c>
      <c r="D13" s="25" t="s">
        <v>47</v>
      </c>
      <c r="E13" s="30" t="s">
        <v>80</v>
      </c>
      <c r="F13" s="31" t="s">
        <v>58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25.5">
      <c r="A14" s="35" t="s">
        <v>50</v>
      </c>
      <c r="E14" s="36" t="s">
        <v>357</v>
      </c>
    </row>
    <row r="15" spans="1:5" ht="12.75">
      <c r="A15" s="37" t="s">
        <v>52</v>
      </c>
      <c r="E15" s="38" t="s">
        <v>358</v>
      </c>
    </row>
    <row r="16" spans="1:5" ht="12.75">
      <c r="A16" t="s">
        <v>54</v>
      </c>
      <c r="E16" s="36" t="s">
        <v>60</v>
      </c>
    </row>
    <row r="17" spans="1:16" ht="12.75">
      <c r="A17" s="25" t="s">
        <v>45</v>
      </c>
      <c r="B17" s="29" t="s">
        <v>22</v>
      </c>
      <c r="C17" s="29" t="s">
        <v>359</v>
      </c>
      <c r="D17" s="25" t="s">
        <v>47</v>
      </c>
      <c r="E17" s="30" t="s">
        <v>360</v>
      </c>
      <c r="F17" s="31" t="s">
        <v>58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361</v>
      </c>
    </row>
    <row r="19" spans="1:5" ht="12.75">
      <c r="A19" s="37" t="s">
        <v>52</v>
      </c>
      <c r="E19" s="38" t="s">
        <v>362</v>
      </c>
    </row>
    <row r="20" spans="1:5" ht="12.75">
      <c r="A20" t="s">
        <v>54</v>
      </c>
      <c r="E20" s="36" t="s">
        <v>87</v>
      </c>
    </row>
    <row r="21" spans="1:16" ht="12.75">
      <c r="A21" s="25" t="s">
        <v>45</v>
      </c>
      <c r="B21" s="29" t="s">
        <v>33</v>
      </c>
      <c r="C21" s="29" t="s">
        <v>363</v>
      </c>
      <c r="D21" s="25" t="s">
        <v>47</v>
      </c>
      <c r="E21" s="30" t="s">
        <v>364</v>
      </c>
      <c r="F21" s="31" t="s">
        <v>58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365</v>
      </c>
    </row>
    <row r="23" spans="1:5" ht="25.5">
      <c r="A23" s="37" t="s">
        <v>52</v>
      </c>
      <c r="E23" s="38" t="s">
        <v>366</v>
      </c>
    </row>
    <row r="24" spans="1:5" ht="12.75">
      <c r="A24" t="s">
        <v>54</v>
      </c>
      <c r="E24" s="36" t="s">
        <v>87</v>
      </c>
    </row>
    <row r="25" spans="1:16" ht="12.75">
      <c r="A25" s="25" t="s">
        <v>45</v>
      </c>
      <c r="B25" s="29" t="s">
        <v>35</v>
      </c>
      <c r="C25" s="29" t="s">
        <v>88</v>
      </c>
      <c r="D25" s="25" t="s">
        <v>47</v>
      </c>
      <c r="E25" s="30" t="s">
        <v>89</v>
      </c>
      <c r="F25" s="31" t="s">
        <v>58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367</v>
      </c>
    </row>
    <row r="27" spans="1:5" ht="51">
      <c r="A27" s="37" t="s">
        <v>52</v>
      </c>
      <c r="E27" s="38" t="s">
        <v>368</v>
      </c>
    </row>
    <row r="28" spans="1:5" ht="12.75">
      <c r="A28" t="s">
        <v>54</v>
      </c>
      <c r="E28" s="36" t="s">
        <v>87</v>
      </c>
    </row>
    <row r="29" spans="1:16" ht="12.75">
      <c r="A29" s="25" t="s">
        <v>45</v>
      </c>
      <c r="B29" s="29" t="s">
        <v>37</v>
      </c>
      <c r="C29" s="29" t="s">
        <v>97</v>
      </c>
      <c r="D29" s="25" t="s">
        <v>47</v>
      </c>
      <c r="E29" s="30" t="s">
        <v>98</v>
      </c>
      <c r="F29" s="31" t="s">
        <v>99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369</v>
      </c>
    </row>
    <row r="31" spans="1:5" ht="12.75">
      <c r="A31" s="37" t="s">
        <v>52</v>
      </c>
      <c r="E31" s="38" t="s">
        <v>370</v>
      </c>
    </row>
    <row r="32" spans="1:5" ht="51">
      <c r="A32" t="s">
        <v>54</v>
      </c>
      <c r="E32" s="36" t="s">
        <v>371</v>
      </c>
    </row>
    <row r="33" spans="1:16" ht="12.75">
      <c r="A33" s="25" t="s">
        <v>45</v>
      </c>
      <c r="B33" s="29" t="s">
        <v>78</v>
      </c>
      <c r="C33" s="29" t="s">
        <v>372</v>
      </c>
      <c r="D33" s="25" t="s">
        <v>47</v>
      </c>
      <c r="E33" s="30" t="s">
        <v>373</v>
      </c>
      <c r="F33" s="31" t="s">
        <v>58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25.5">
      <c r="A34" s="35" t="s">
        <v>50</v>
      </c>
      <c r="E34" s="36" t="s">
        <v>374</v>
      </c>
    </row>
    <row r="35" spans="1:5" ht="12.75">
      <c r="A35" s="37" t="s">
        <v>52</v>
      </c>
      <c r="E35" s="38" t="s">
        <v>375</v>
      </c>
    </row>
    <row r="36" spans="1:5" ht="12.75">
      <c r="A36" t="s">
        <v>54</v>
      </c>
      <c r="E36" s="36" t="s">
        <v>376</v>
      </c>
    </row>
    <row r="37" spans="1:18" ht="12.75" customHeight="1">
      <c r="A37" s="6" t="s">
        <v>43</v>
      </c>
      <c r="B37" s="6"/>
      <c r="C37" s="40" t="s">
        <v>23</v>
      </c>
      <c r="D37" s="6"/>
      <c r="E37" s="27" t="s">
        <v>115</v>
      </c>
      <c r="F37" s="6"/>
      <c r="G37" s="6"/>
      <c r="H37" s="6"/>
      <c r="I37" s="41">
        <f>0+Q37</f>
      </c>
      <c r="O37">
        <f>0+R37</f>
      </c>
      <c r="Q37">
        <f>0+I38+I42</f>
      </c>
      <c r="R37">
        <f>0+O38+O42</f>
      </c>
    </row>
    <row r="38" spans="1:16" ht="12.75">
      <c r="A38" s="25" t="s">
        <v>45</v>
      </c>
      <c r="B38" s="29" t="s">
        <v>83</v>
      </c>
      <c r="C38" s="29" t="s">
        <v>377</v>
      </c>
      <c r="D38" s="25" t="s">
        <v>47</v>
      </c>
      <c r="E38" s="30" t="s">
        <v>378</v>
      </c>
      <c r="F38" s="31" t="s">
        <v>124</v>
      </c>
      <c r="G38" s="32">
        <v>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379</v>
      </c>
    </row>
    <row r="40" spans="1:5" ht="25.5">
      <c r="A40" s="37" t="s">
        <v>52</v>
      </c>
      <c r="E40" s="38" t="s">
        <v>380</v>
      </c>
    </row>
    <row r="41" spans="1:5" ht="63.75">
      <c r="A41" t="s">
        <v>54</v>
      </c>
      <c r="E41" s="36" t="s">
        <v>133</v>
      </c>
    </row>
    <row r="42" spans="1:16" ht="12.75">
      <c r="A42" s="25" t="s">
        <v>45</v>
      </c>
      <c r="B42" s="29" t="s">
        <v>40</v>
      </c>
      <c r="C42" s="29" t="s">
        <v>129</v>
      </c>
      <c r="D42" s="25" t="s">
        <v>47</v>
      </c>
      <c r="E42" s="30" t="s">
        <v>130</v>
      </c>
      <c r="F42" s="31" t="s">
        <v>124</v>
      </c>
      <c r="G42" s="32">
        <v>3.2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381</v>
      </c>
    </row>
    <row r="44" spans="1:5" ht="12.75">
      <c r="A44" s="37" t="s">
        <v>52</v>
      </c>
      <c r="E44" s="38" t="s">
        <v>382</v>
      </c>
    </row>
    <row r="45" spans="1:5" ht="63.75">
      <c r="A45" t="s">
        <v>54</v>
      </c>
      <c r="E45" s="36" t="s">
        <v>133</v>
      </c>
    </row>
    <row r="46" spans="1:18" ht="12.75" customHeight="1">
      <c r="A46" s="6" t="s">
        <v>43</v>
      </c>
      <c r="B46" s="6"/>
      <c r="C46" s="40" t="s">
        <v>22</v>
      </c>
      <c r="D46" s="6"/>
      <c r="E46" s="27" t="s">
        <v>134</v>
      </c>
      <c r="F46" s="6"/>
      <c r="G46" s="6"/>
      <c r="H46" s="6"/>
      <c r="I46" s="41">
        <f>0+Q46</f>
      </c>
      <c r="O46">
        <f>0+R46</f>
      </c>
      <c r="Q46">
        <f>0+I47+I51</f>
      </c>
      <c r="R46">
        <f>0+O47+O51</f>
      </c>
    </row>
    <row r="47" spans="1:16" ht="12.75">
      <c r="A47" s="25" t="s">
        <v>45</v>
      </c>
      <c r="B47" s="29" t="s">
        <v>42</v>
      </c>
      <c r="C47" s="29" t="s">
        <v>383</v>
      </c>
      <c r="D47" s="25" t="s">
        <v>47</v>
      </c>
      <c r="E47" s="30" t="s">
        <v>384</v>
      </c>
      <c r="F47" s="31" t="s">
        <v>49</v>
      </c>
      <c r="G47" s="32">
        <v>1.6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51">
      <c r="A49" s="37" t="s">
        <v>52</v>
      </c>
      <c r="E49" s="38" t="s">
        <v>385</v>
      </c>
    </row>
    <row r="50" spans="1:5" ht="369.75">
      <c r="A50" t="s">
        <v>54</v>
      </c>
      <c r="E50" s="36" t="s">
        <v>386</v>
      </c>
    </row>
    <row r="51" spans="1:16" ht="12.75">
      <c r="A51" s="25" t="s">
        <v>45</v>
      </c>
      <c r="B51" s="29" t="s">
        <v>96</v>
      </c>
      <c r="C51" s="29" t="s">
        <v>387</v>
      </c>
      <c r="D51" s="25" t="s">
        <v>47</v>
      </c>
      <c r="E51" s="30" t="s">
        <v>388</v>
      </c>
      <c r="F51" s="31" t="s">
        <v>144</v>
      </c>
      <c r="G51" s="32">
        <v>0.314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63.75">
      <c r="A53" s="37" t="s">
        <v>52</v>
      </c>
      <c r="E53" s="38" t="s">
        <v>389</v>
      </c>
    </row>
    <row r="54" spans="1:5" ht="267.75">
      <c r="A54" t="s">
        <v>54</v>
      </c>
      <c r="E54" s="36" t="s">
        <v>390</v>
      </c>
    </row>
    <row r="55" spans="1:18" ht="12.75" customHeight="1">
      <c r="A55" s="6" t="s">
        <v>43</v>
      </c>
      <c r="B55" s="6"/>
      <c r="C55" s="40" t="s">
        <v>33</v>
      </c>
      <c r="D55" s="6"/>
      <c r="E55" s="27" t="s">
        <v>148</v>
      </c>
      <c r="F55" s="6"/>
      <c r="G55" s="6"/>
      <c r="H55" s="6"/>
      <c r="I55" s="41">
        <f>0+Q55</f>
      </c>
      <c r="O55">
        <f>0+R55</f>
      </c>
      <c r="Q55">
        <f>0+I56</f>
      </c>
      <c r="R55">
        <f>0+O56</f>
      </c>
    </row>
    <row r="56" spans="1:16" ht="12.75">
      <c r="A56" s="25" t="s">
        <v>45</v>
      </c>
      <c r="B56" s="29" t="s">
        <v>103</v>
      </c>
      <c r="C56" s="29" t="s">
        <v>391</v>
      </c>
      <c r="D56" s="25" t="s">
        <v>47</v>
      </c>
      <c r="E56" s="30" t="s">
        <v>392</v>
      </c>
      <c r="F56" s="31" t="s">
        <v>49</v>
      </c>
      <c r="G56" s="32">
        <v>0.014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393</v>
      </c>
    </row>
    <row r="58" spans="1:5" ht="25.5">
      <c r="A58" s="37" t="s">
        <v>52</v>
      </c>
      <c r="E58" s="38" t="s">
        <v>394</v>
      </c>
    </row>
    <row r="59" spans="1:5" ht="38.25">
      <c r="A59" t="s">
        <v>54</v>
      </c>
      <c r="E59" s="36" t="s">
        <v>395</v>
      </c>
    </row>
    <row r="60" spans="1:18" ht="12.75" customHeight="1">
      <c r="A60" s="6" t="s">
        <v>43</v>
      </c>
      <c r="B60" s="6"/>
      <c r="C60" s="40" t="s">
        <v>40</v>
      </c>
      <c r="D60" s="6"/>
      <c r="E60" s="27" t="s">
        <v>247</v>
      </c>
      <c r="F60" s="6"/>
      <c r="G60" s="6"/>
      <c r="H60" s="6"/>
      <c r="I60" s="41">
        <f>0+Q60</f>
      </c>
      <c r="O60">
        <f>0+R60</f>
      </c>
      <c r="Q60">
        <f>0+I61+I65+I69</f>
      </c>
      <c r="R60">
        <f>0+O61+O65+O69</f>
      </c>
    </row>
    <row r="61" spans="1:16" ht="12.75">
      <c r="A61" s="25" t="s">
        <v>45</v>
      </c>
      <c r="B61" s="29" t="s">
        <v>109</v>
      </c>
      <c r="C61" s="29" t="s">
        <v>396</v>
      </c>
      <c r="D61" s="25" t="s">
        <v>47</v>
      </c>
      <c r="E61" s="30" t="s">
        <v>397</v>
      </c>
      <c r="F61" s="31" t="s">
        <v>174</v>
      </c>
      <c r="G61" s="32">
        <v>590.2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25.5">
      <c r="A62" s="35" t="s">
        <v>50</v>
      </c>
      <c r="E62" s="36" t="s">
        <v>398</v>
      </c>
    </row>
    <row r="63" spans="1:5" ht="51">
      <c r="A63" s="37" t="s">
        <v>52</v>
      </c>
      <c r="E63" s="38" t="s">
        <v>399</v>
      </c>
    </row>
    <row r="64" spans="1:5" ht="409.5">
      <c r="A64" t="s">
        <v>54</v>
      </c>
      <c r="E64" s="36" t="s">
        <v>400</v>
      </c>
    </row>
    <row r="65" spans="1:16" ht="12.75">
      <c r="A65" s="25" t="s">
        <v>45</v>
      </c>
      <c r="B65" s="29" t="s">
        <v>116</v>
      </c>
      <c r="C65" s="29" t="s">
        <v>172</v>
      </c>
      <c r="D65" s="25" t="s">
        <v>47</v>
      </c>
      <c r="E65" s="30" t="s">
        <v>173</v>
      </c>
      <c r="F65" s="31" t="s">
        <v>174</v>
      </c>
      <c r="G65" s="32">
        <v>18.494</v>
      </c>
      <c r="H65" s="33">
        <v>0</v>
      </c>
      <c r="I65" s="34">
        <f>ROUND(ROUND(H65,2)*ROUND(G65,3),2)</f>
      </c>
      <c r="O65">
        <f>(I65*21)/100</f>
      </c>
      <c r="P65" t="s">
        <v>23</v>
      </c>
    </row>
    <row r="66" spans="1:5" ht="12.75">
      <c r="A66" s="35" t="s">
        <v>50</v>
      </c>
      <c r="E66" s="36" t="s">
        <v>401</v>
      </c>
    </row>
    <row r="67" spans="1:5" ht="25.5">
      <c r="A67" s="37" t="s">
        <v>52</v>
      </c>
      <c r="E67" s="38" t="s">
        <v>402</v>
      </c>
    </row>
    <row r="68" spans="1:5" ht="357">
      <c r="A68" t="s">
        <v>54</v>
      </c>
      <c r="E68" s="36" t="s">
        <v>177</v>
      </c>
    </row>
    <row r="69" spans="1:16" ht="12.75">
      <c r="A69" s="25" t="s">
        <v>45</v>
      </c>
      <c r="B69" s="29" t="s">
        <v>121</v>
      </c>
      <c r="C69" s="29" t="s">
        <v>403</v>
      </c>
      <c r="D69" s="25" t="s">
        <v>47</v>
      </c>
      <c r="E69" s="30" t="s">
        <v>404</v>
      </c>
      <c r="F69" s="31" t="s">
        <v>49</v>
      </c>
      <c r="G69" s="32">
        <v>1.6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405</v>
      </c>
    </row>
    <row r="71" spans="1:5" ht="63.75">
      <c r="A71" s="37" t="s">
        <v>52</v>
      </c>
      <c r="E71" s="38" t="s">
        <v>356</v>
      </c>
    </row>
    <row r="72" spans="1:5" ht="102">
      <c r="A72" t="s">
        <v>54</v>
      </c>
      <c r="E72" s="36" t="s">
        <v>406</v>
      </c>
    </row>
  </sheetData>
  <sheetProtection password="9B31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0+O8+O25+O30+O43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407</v>
      </c>
      <c r="I3" s="42">
        <f>0+I8+I25+I30+I43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407</v>
      </c>
      <c r="D4" s="6"/>
      <c r="E4" s="18" t="s">
        <v>408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353</v>
      </c>
      <c r="D9" s="25" t="s">
        <v>47</v>
      </c>
      <c r="E9" s="30" t="s">
        <v>354</v>
      </c>
      <c r="F9" s="31" t="s">
        <v>49</v>
      </c>
      <c r="G9" s="32">
        <v>19.2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355</v>
      </c>
    </row>
    <row r="11" spans="1:5" ht="63.75">
      <c r="A11" s="37" t="s">
        <v>52</v>
      </c>
      <c r="E11" s="38" t="s">
        <v>409</v>
      </c>
    </row>
    <row r="12" spans="1:5" ht="25.5">
      <c r="A12" t="s">
        <v>54</v>
      </c>
      <c r="E12" s="36" t="s">
        <v>55</v>
      </c>
    </row>
    <row r="13" spans="1:16" ht="12.75">
      <c r="A13" s="25" t="s">
        <v>45</v>
      </c>
      <c r="B13" s="29" t="s">
        <v>23</v>
      </c>
      <c r="C13" s="29" t="s">
        <v>79</v>
      </c>
      <c r="D13" s="25" t="s">
        <v>47</v>
      </c>
      <c r="E13" s="30" t="s">
        <v>80</v>
      </c>
      <c r="F13" s="31" t="s">
        <v>58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25.5">
      <c r="A14" s="35" t="s">
        <v>50</v>
      </c>
      <c r="E14" s="36" t="s">
        <v>357</v>
      </c>
    </row>
    <row r="15" spans="1:5" ht="12.75">
      <c r="A15" s="37" t="s">
        <v>52</v>
      </c>
      <c r="E15" s="38" t="s">
        <v>358</v>
      </c>
    </row>
    <row r="16" spans="1:5" ht="12.75">
      <c r="A16" t="s">
        <v>54</v>
      </c>
      <c r="E16" s="36" t="s">
        <v>60</v>
      </c>
    </row>
    <row r="17" spans="1:16" ht="12.75">
      <c r="A17" s="25" t="s">
        <v>45</v>
      </c>
      <c r="B17" s="29" t="s">
        <v>22</v>
      </c>
      <c r="C17" s="29" t="s">
        <v>88</v>
      </c>
      <c r="D17" s="25" t="s">
        <v>47</v>
      </c>
      <c r="E17" s="30" t="s">
        <v>89</v>
      </c>
      <c r="F17" s="31" t="s">
        <v>58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367</v>
      </c>
    </row>
    <row r="19" spans="1:5" ht="51">
      <c r="A19" s="37" t="s">
        <v>52</v>
      </c>
      <c r="E19" s="38" t="s">
        <v>368</v>
      </c>
    </row>
    <row r="20" spans="1:5" ht="12.75">
      <c r="A20" t="s">
        <v>54</v>
      </c>
      <c r="E20" s="36" t="s">
        <v>87</v>
      </c>
    </row>
    <row r="21" spans="1:16" ht="12.75">
      <c r="A21" s="25" t="s">
        <v>45</v>
      </c>
      <c r="B21" s="29" t="s">
        <v>33</v>
      </c>
      <c r="C21" s="29" t="s">
        <v>97</v>
      </c>
      <c r="D21" s="25" t="s">
        <v>47</v>
      </c>
      <c r="E21" s="30" t="s">
        <v>98</v>
      </c>
      <c r="F21" s="31" t="s">
        <v>99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410</v>
      </c>
    </row>
    <row r="23" spans="1:5" ht="12.75">
      <c r="A23" s="37" t="s">
        <v>52</v>
      </c>
      <c r="E23" s="38" t="s">
        <v>411</v>
      </c>
    </row>
    <row r="24" spans="1:5" ht="51">
      <c r="A24" t="s">
        <v>54</v>
      </c>
      <c r="E24" s="36" t="s">
        <v>371</v>
      </c>
    </row>
    <row r="25" spans="1:18" ht="12.75" customHeight="1">
      <c r="A25" s="6" t="s">
        <v>43</v>
      </c>
      <c r="B25" s="6"/>
      <c r="C25" s="40" t="s">
        <v>23</v>
      </c>
      <c r="D25" s="6"/>
      <c r="E25" s="27" t="s">
        <v>115</v>
      </c>
      <c r="F25" s="6"/>
      <c r="G25" s="6"/>
      <c r="H25" s="6"/>
      <c r="I25" s="41">
        <f>0+Q25</f>
      </c>
      <c r="O25">
        <f>0+R25</f>
      </c>
      <c r="Q25">
        <f>0+I26</f>
      </c>
      <c r="R25">
        <f>0+O26</f>
      </c>
    </row>
    <row r="26" spans="1:16" ht="12.75">
      <c r="A26" s="25" t="s">
        <v>45</v>
      </c>
      <c r="B26" s="29" t="s">
        <v>35</v>
      </c>
      <c r="C26" s="29" t="s">
        <v>377</v>
      </c>
      <c r="D26" s="25" t="s">
        <v>47</v>
      </c>
      <c r="E26" s="30" t="s">
        <v>378</v>
      </c>
      <c r="F26" s="31" t="s">
        <v>124</v>
      </c>
      <c r="G26" s="32">
        <v>96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379</v>
      </c>
    </row>
    <row r="28" spans="1:5" ht="25.5">
      <c r="A28" s="37" t="s">
        <v>52</v>
      </c>
      <c r="E28" s="38" t="s">
        <v>412</v>
      </c>
    </row>
    <row r="29" spans="1:5" ht="63.75">
      <c r="A29" t="s">
        <v>54</v>
      </c>
      <c r="E29" s="36" t="s">
        <v>133</v>
      </c>
    </row>
    <row r="30" spans="1:18" ht="12.75" customHeight="1">
      <c r="A30" s="6" t="s">
        <v>43</v>
      </c>
      <c r="B30" s="6"/>
      <c r="C30" s="40" t="s">
        <v>22</v>
      </c>
      <c r="D30" s="6"/>
      <c r="E30" s="27" t="s">
        <v>134</v>
      </c>
      <c r="F30" s="6"/>
      <c r="G30" s="6"/>
      <c r="H30" s="6"/>
      <c r="I30" s="41">
        <f>0+Q30</f>
      </c>
      <c r="O30">
        <f>0+R30</f>
      </c>
      <c r="Q30">
        <f>0+I31+I35+I39</f>
      </c>
      <c r="R30">
        <f>0+O31+O35+O39</f>
      </c>
    </row>
    <row r="31" spans="1:16" ht="12.75">
      <c r="A31" s="25" t="s">
        <v>45</v>
      </c>
      <c r="B31" s="29" t="s">
        <v>37</v>
      </c>
      <c r="C31" s="29" t="s">
        <v>413</v>
      </c>
      <c r="D31" s="25" t="s">
        <v>47</v>
      </c>
      <c r="E31" s="30" t="s">
        <v>414</v>
      </c>
      <c r="F31" s="31" t="s">
        <v>49</v>
      </c>
      <c r="G31" s="32">
        <v>25.6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50</v>
      </c>
      <c r="E32" s="36" t="s">
        <v>415</v>
      </c>
    </row>
    <row r="33" spans="1:5" ht="63.75">
      <c r="A33" s="37" t="s">
        <v>52</v>
      </c>
      <c r="E33" s="38" t="s">
        <v>416</v>
      </c>
    </row>
    <row r="34" spans="1:5" ht="369.75">
      <c r="A34" t="s">
        <v>54</v>
      </c>
      <c r="E34" s="36" t="s">
        <v>386</v>
      </c>
    </row>
    <row r="35" spans="1:16" ht="12.75">
      <c r="A35" s="25" t="s">
        <v>45</v>
      </c>
      <c r="B35" s="29" t="s">
        <v>78</v>
      </c>
      <c r="C35" s="29" t="s">
        <v>387</v>
      </c>
      <c r="D35" s="25" t="s">
        <v>47</v>
      </c>
      <c r="E35" s="30" t="s">
        <v>388</v>
      </c>
      <c r="F35" s="31" t="s">
        <v>144</v>
      </c>
      <c r="G35" s="32">
        <v>0.48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38.25">
      <c r="A37" s="37" t="s">
        <v>52</v>
      </c>
      <c r="E37" s="38" t="s">
        <v>417</v>
      </c>
    </row>
    <row r="38" spans="1:5" ht="267.75">
      <c r="A38" t="s">
        <v>54</v>
      </c>
      <c r="E38" s="36" t="s">
        <v>390</v>
      </c>
    </row>
    <row r="39" spans="1:16" ht="12.75">
      <c r="A39" s="25" t="s">
        <v>45</v>
      </c>
      <c r="B39" s="29" t="s">
        <v>83</v>
      </c>
      <c r="C39" s="29" t="s">
        <v>418</v>
      </c>
      <c r="D39" s="25" t="s">
        <v>47</v>
      </c>
      <c r="E39" s="30" t="s">
        <v>419</v>
      </c>
      <c r="F39" s="31" t="s">
        <v>144</v>
      </c>
      <c r="G39" s="32">
        <v>1.213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38.25">
      <c r="A41" s="37" t="s">
        <v>52</v>
      </c>
      <c r="E41" s="38" t="s">
        <v>420</v>
      </c>
    </row>
    <row r="42" spans="1:5" ht="267.75">
      <c r="A42" t="s">
        <v>54</v>
      </c>
      <c r="E42" s="36" t="s">
        <v>390</v>
      </c>
    </row>
    <row r="43" spans="1:18" ht="12.75" customHeight="1">
      <c r="A43" s="6" t="s">
        <v>43</v>
      </c>
      <c r="B43" s="6"/>
      <c r="C43" s="40" t="s">
        <v>40</v>
      </c>
      <c r="D43" s="6"/>
      <c r="E43" s="27" t="s">
        <v>247</v>
      </c>
      <c r="F43" s="6"/>
      <c r="G43" s="6"/>
      <c r="H43" s="6"/>
      <c r="I43" s="41">
        <f>0+Q43</f>
      </c>
      <c r="O43">
        <f>0+R43</f>
      </c>
      <c r="Q43">
        <f>0+I44</f>
      </c>
      <c r="R43">
        <f>0+O44</f>
      </c>
    </row>
    <row r="44" spans="1:16" ht="12.75">
      <c r="A44" s="25" t="s">
        <v>45</v>
      </c>
      <c r="B44" s="29" t="s">
        <v>40</v>
      </c>
      <c r="C44" s="29" t="s">
        <v>403</v>
      </c>
      <c r="D44" s="25" t="s">
        <v>47</v>
      </c>
      <c r="E44" s="30" t="s">
        <v>404</v>
      </c>
      <c r="F44" s="31" t="s">
        <v>49</v>
      </c>
      <c r="G44" s="32">
        <v>19.2</v>
      </c>
      <c r="H44" s="33">
        <v>0</v>
      </c>
      <c r="I44" s="34">
        <f>ROUND(ROUND(H44,2)*ROUND(G44,3),2)</f>
      </c>
      <c r="O44">
        <f>(I44*21)/100</f>
      </c>
      <c r="P44" t="s">
        <v>23</v>
      </c>
    </row>
    <row r="45" spans="1:5" ht="12.75">
      <c r="A45" s="35" t="s">
        <v>50</v>
      </c>
      <c r="E45" s="36" t="s">
        <v>405</v>
      </c>
    </row>
    <row r="46" spans="1:5" ht="63.75">
      <c r="A46" s="37" t="s">
        <v>52</v>
      </c>
      <c r="E46" s="38" t="s">
        <v>409</v>
      </c>
    </row>
    <row r="47" spans="1:5" ht="102">
      <c r="A47" t="s">
        <v>54</v>
      </c>
      <c r="E47" s="36" t="s">
        <v>406</v>
      </c>
    </row>
  </sheetData>
  <sheetProtection password="9B31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