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1.1 - 1. Etapa (plochy..." sheetId="2" r:id="rId2"/>
    <sheet name="SO11.2 - 2. Etapa (plochy..." sheetId="3" r:id="rId3"/>
    <sheet name="SO11.3 - 3. Etapa (plochy..." sheetId="4" r:id="rId4"/>
    <sheet name="VON11 - Vedlejší a ostatn..." sheetId="5" r:id="rId5"/>
    <sheet name="Pokyny pro vyplnění" sheetId="6" r:id="rId6"/>
  </sheets>
  <definedNames>
    <definedName name="_xlnm.Print_Area" localSheetId="0">'Rekapitulace stavby'!$D$4:$AO$36,'Rekapitulace stavby'!$C$42:$AQ$60</definedName>
    <definedName name="_xlnm._FilterDatabase" localSheetId="1" hidden="1">'SO11.1 - 1. Etapa (plochy...'!$C$90:$K$327</definedName>
    <definedName name="_xlnm.Print_Area" localSheetId="1">'SO11.1 - 1. Etapa (plochy...'!$C$4:$J$41,'SO11.1 - 1. Etapa (plochy...'!$C$47:$J$70,'SO11.1 - 1. Etapa (plochy...'!$C$76:$K$327</definedName>
    <definedName name="_xlnm._FilterDatabase" localSheetId="2" hidden="1">'SO11.2 - 2. Etapa (plochy...'!$C$90:$K$308</definedName>
    <definedName name="_xlnm.Print_Area" localSheetId="2">'SO11.2 - 2. Etapa (plochy...'!$C$4:$J$41,'SO11.2 - 2. Etapa (plochy...'!$C$47:$J$70,'SO11.2 - 2. Etapa (plochy...'!$C$76:$K$308</definedName>
    <definedName name="_xlnm._FilterDatabase" localSheetId="3" hidden="1">'SO11.3 - 3. Etapa (plochy...'!$C$90:$K$286</definedName>
    <definedName name="_xlnm.Print_Area" localSheetId="3">'SO11.3 - 3. Etapa (plochy...'!$C$4:$J$41,'SO11.3 - 3. Etapa (plochy...'!$C$47:$J$70,'SO11.3 - 3. Etapa (plochy...'!$C$76:$K$286</definedName>
    <definedName name="_xlnm._FilterDatabase" localSheetId="4" hidden="1">'VON11 - Vedlejší a ostatn...'!$C$83:$K$101</definedName>
    <definedName name="_xlnm.Print_Area" localSheetId="4">'VON11 - Vedlejší a ostatn...'!$C$4:$J$39,'VON11 - Vedlejší a ostatn...'!$C$45:$J$65,'VON11 - Vedlejší a ostatn...'!$C$71:$K$101</definedName>
    <definedName name="_xlnm.Print_Area" localSheetId="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'SO11.1 - 1. Etapa (plochy...'!$90:$90</definedName>
    <definedName name="_xlnm.Print_Titles" localSheetId="2">'SO11.2 - 2. Etapa (plochy...'!$90:$90</definedName>
    <definedName name="_xlnm.Print_Titles" localSheetId="3">'SO11.3 - 3. Etapa (plochy...'!$90:$90</definedName>
    <definedName name="_xlnm.Print_Titles" localSheetId="4">'VON11 - Vedlejší a ostatn...'!$83:$83</definedName>
  </definedNames>
  <calcPr fullCalcOnLoad="1"/>
</workbook>
</file>

<file path=xl/sharedStrings.xml><?xml version="1.0" encoding="utf-8"?>
<sst xmlns="http://schemas.openxmlformats.org/spreadsheetml/2006/main" count="7406" uniqueCount="886">
  <si>
    <t>Export Komplet</t>
  </si>
  <si>
    <t>VZ</t>
  </si>
  <si>
    <t>2.0</t>
  </si>
  <si>
    <t>ZAMOK</t>
  </si>
  <si>
    <t>False</t>
  </si>
  <si>
    <t>{3778d6e3-6289-4137-8d15-08994ce1c6c3}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</si>
  <si>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</si>
  <si>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</si>
  <si>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</si>
  <si>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</si>
  <si>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</si>
  <si>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</si>
  <si>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</si>
  <si>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</si>
  <si>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</si>
  <si>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</si>
  <si>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</si>
  <si>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víceúčelového hřiště a objektu skladu při ZŠ Míru, Děčín XXXII</t>
  </si>
  <si>
    <t>KSO:</t>
  </si>
  <si>
    <t/>
  </si>
  <si>
    <t>CC-CZ:</t>
  </si>
  <si>
    <t>12631</t>
  </si>
  <si>
    <t>Místo:</t>
  </si>
  <si>
    <t>Děčín XXXII</t>
  </si>
  <si>
    <t>Datum:</t>
  </si>
  <si>
    <t>14. 3. 2024</t>
  </si>
  <si>
    <t>CZ-CPV:</t>
  </si>
  <si>
    <t>45000000-7</t>
  </si>
  <si>
    <t>CZ-CPA:</t>
  </si>
  <si>
    <t>41.00.28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</si>
  <si>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</si>
  <si>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</si>
  <si>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</si>
  <si>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</si>
  <si>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</si>
  <si>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</si>
  <si>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</si>
  <si>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</si>
  <si>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28957954</t>
  </si>
  <si>
    <t>STAPO UL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</si>
  <si>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</si>
  <si>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</si>
  <si>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</si>
  <si>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</si>
  <si>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</si>
  <si>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</si>
  <si>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</si>
  <si>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</si>
  <si>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</si>
  <si>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</si>
  <si>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</si>
  <si>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</si>
  <si>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</si>
  <si>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</si>
  <si>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</si>
  <si>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</si>
  <si>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</si>
  <si>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</si>
  <si>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</si>
  <si>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</si>
  <si>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</si>
  <si>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</si>
  <si>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</si>
  <si>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</si>
  <si>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</si>
  <si>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</si>
  <si>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</si>
  <si>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</si>
  <si>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</si>
  <si>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</si>
  <si>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</si>
  <si>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</si>
  <si>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</si>
  <si>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</si>
  <si>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</si>
  <si>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</si>
  <si>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</si>
  <si>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</si>
  <si>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</si>
  <si>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</si>
  <si>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</si>
  <si>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</si>
  <si>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</si>
  <si>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SO11</t>
  </si>
  <si>
    <t>Oprava chodníků</t>
  </si>
  <si>
    <t>STA</t>
  </si>
  <si>
    <t>1</t>
  </si>
  <si>
    <t>{02274669-00d5-4d84-a76b-53cd78e91263}</t>
  </si>
  <si>
    <t>2</t>
  </si>
  <si>
    <t>/</t>
  </si>
  <si>
    <t>SO11.1</t>
  </si>
  <si>
    <t>1. Etapa (plochy A,D,E,F,G)</t>
  </si>
  <si>
    <t>Soupis</t>
  </si>
  <si>
    <t>{a0c41589-a7a4-46c3-9ff3-288164c5bda8}</t>
  </si>
  <si>
    <t>SO11.2</t>
  </si>
  <si>
    <t>2. Etapa (plochy B,C)</t>
  </si>
  <si>
    <t>{41e15ff0-3b09-496b-9157-a08b40af4c66}</t>
  </si>
  <si>
    <t>SO11.3</t>
  </si>
  <si>
    <t>3. Etapa (plochy H,I,J)</t>
  </si>
  <si>
    <t>{0cc114af-69d9-4080-85a7-cf0aa17c89f1}</t>
  </si>
  <si>
    <t>VON11</t>
  </si>
  <si>
    <t>Vedlejší a ostatní náklady</t>
  </si>
  <si>
    <t>{795d6539-36a0-42ad-9da8-975dcfd71d19}</t>
  </si>
  <si>
    <t>KRYCÍ LIST SOUPISU PRACÍ</t>
  </si>
  <si>
    <t>Objekt:</t>
  </si>
  <si>
    <t>SO11 - Oprava chodníků</t>
  </si>
  <si>
    <t>Soupis:</t>
  </si>
  <si>
    <t>SO11.1 - 1. Etapa (plochy A,D,E,F,G)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</si>
  <si>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</si>
  <si>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</si>
  <si>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</si>
  <si>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</si>
  <si>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</si>
  <si>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</si>
  <si>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</si>
  <si>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</si>
  <si>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</si>
  <si>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</si>
  <si>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</si>
  <si>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</si>
  <si>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</si>
  <si>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</si>
  <si>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</si>
  <si>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</si>
  <si>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</si>
  <si>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</si>
  <si>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</si>
  <si>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</si>
  <si>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</si>
  <si>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</si>
  <si>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</si>
  <si>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</si>
  <si>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</si>
  <si>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</si>
  <si>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</si>
  <si>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</si>
  <si>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</si>
  <si>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</si>
  <si>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</si>
  <si>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2024 01</t>
  </si>
  <si>
    <t>4</t>
  </si>
  <si>
    <t>878941588</t>
  </si>
  <si>
    <t>Online PSC</t>
  </si>
  <si>
    <t>https://podminky.urs.cz/item/CS_URS_2024_01/113106121</t>
  </si>
  <si>
    <t>VV</t>
  </si>
  <si>
    <t>"D.11.00_TZ_Technická_zpráva_strana_3.pdf</t>
  </si>
  <si>
    <t>"D.11.01_Situace_současný_stav.pdf</t>
  </si>
  <si>
    <t>"plocha A, betonová dlažba 30 x 30 cm"86,70*1,80</t>
  </si>
  <si>
    <t>"plocha D, betonová dlažba 30 x 30 cm"13,60*1,80</t>
  </si>
  <si>
    <t>"plocha E, betonová dlažba 30 x 30 cm"(16,10+16,42+2,50-15,79)*2,40*2,40</t>
  </si>
  <si>
    <t>"plocha F, betonová dlažba 30 x 30 cm"11,01</t>
  </si>
  <si>
    <t>"plocha G, betonová dlažba 30 x 30 cm"2,40*1,80+1,80*7,35</t>
  </si>
  <si>
    <t>Součet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</si>
  <si>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</si>
  <si>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</si>
  <si>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134472809</t>
  </si>
  <si>
    <t>https://podminky.urs.cz/item/CS_URS_2024_01/113106123</t>
  </si>
  <si>
    <t>"plocha E, přeložení zámkové dlažby"3,00*2,00</t>
  </si>
  <si>
    <t>3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</si>
  <si>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</si>
  <si>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</si>
  <si>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CS ÚRS 2023 02</t>
  </si>
  <si>
    <t>734519292</t>
  </si>
  <si>
    <t>https://podminky.urs.cz/item/CS_URS_2023_02/113107331</t>
  </si>
  <si>
    <t>"plocha A, betonový povrch"0,70*2,40</t>
  </si>
  <si>
    <t>"plocha E, betonový povrch"15,79*2,40</t>
  </si>
  <si>
    <t>"plocha F, betonový povrch"7,25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</si>
  <si>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</si>
  <si>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</si>
  <si>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1800073857</t>
  </si>
  <si>
    <t>https://podminky.urs.cz/item/CS_URS_2024_01/113107223</t>
  </si>
  <si>
    <t>"plocha E, zámková dlažba"3,00*2,00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</si>
  <si>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</si>
  <si>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</si>
  <si>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</si>
  <si>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</si>
  <si>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-1178078383</t>
  </si>
  <si>
    <t>https://podminky.urs.cz/item/CS_URS_2024_01/113202111</t>
  </si>
  <si>
    <t>"D.11.00_TZ_Technická_zpráva_strana_4.pdf</t>
  </si>
  <si>
    <t>"D.11.02_Situace_nový_stav.pdf</t>
  </si>
  <si>
    <t>"D.11.03_Vzorové_řezy.pdf</t>
  </si>
  <si>
    <t>" přeložení původní žulové obruby" 15,531+3,00</t>
  </si>
  <si>
    <t>6</t>
  </si>
  <si>
    <t>113204111</t>
  </si>
  <si>
    <t>Vytrhání obrub s vybouráním lože, s přemístěním hmot na skládku na vzdálenost do 3 m nebo s naložením na dopravní prostředek záhonových</t>
  </si>
  <si>
    <t>1211761964</t>
  </si>
  <si>
    <t>https://podminky.urs.cz/item/CS_URS_2024_01/113204111</t>
  </si>
  <si>
    <t>"plocha A"(86,70+1,80)*2</t>
  </si>
  <si>
    <t>"plocha D"2*13,60+2,00</t>
  </si>
  <si>
    <t>"plocha E"(16,10+16,418)*2+2,40</t>
  </si>
  <si>
    <t>"plocha F"2*8,75+1,80</t>
  </si>
  <si>
    <t>"plocha G"2*2,40+1,80+2*7,25+1,80</t>
  </si>
  <si>
    <t>7</t>
  </si>
  <si>
    <t>122351101</t>
  </si>
  <si>
    <t>Odkopávky a prokopávky nezapažené strojně v hornině třídy těžitelnosti II skupiny 4 do 20 m3</t>
  </si>
  <si>
    <t>m3</t>
  </si>
  <si>
    <t>-280190433</t>
  </si>
  <si>
    <t>https://podminky.urs.cz/item/CS_URS_2024_01/122351101</t>
  </si>
  <si>
    <t>" rozšíření pro obruby" (18,531+315,836)*0,200*0,250</t>
  </si>
  <si>
    <t>8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</si>
  <si>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</si>
  <si>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</si>
  <si>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187183904</t>
  </si>
  <si>
    <t>https://podminky.urs.cz/item/CS_URS_2024_01/129911121</t>
  </si>
  <si>
    <t>" částečné ubourání původních základových patek" (0,450*0,450*0,300)*81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</si>
  <si>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</si>
  <si>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</si>
  <si>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</si>
  <si>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-1464184713</t>
  </si>
  <si>
    <t>https://podminky.urs.cz/item/CS_URS_2024_01/162751117</t>
  </si>
  <si>
    <t>16,718+4,921</t>
  </si>
  <si>
    <t>10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</si>
  <si>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</si>
  <si>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</si>
  <si>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-288679881</t>
  </si>
  <si>
    <t>https://podminky.urs.cz/item/CS_URS_2024_01/162751119</t>
  </si>
  <si>
    <t>21,639*10 'Přepočtené koeficientem množství</t>
  </si>
  <si>
    <t>11</t>
  </si>
  <si>
    <t>M</t>
  </si>
  <si>
    <t>94621007</t>
  </si>
  <si>
    <t>poplatek za uložení stavebního odpadu zeminy a kamení zatříděného kódem 17 05 04 na recyklační skládku</t>
  </si>
  <si>
    <t>t</t>
  </si>
  <si>
    <t>1840807098</t>
  </si>
  <si>
    <t>21,639*1,8 'Přepočtené koeficientem množství</t>
  </si>
  <si>
    <t>12</t>
  </si>
  <si>
    <t>171111113</t>
  </si>
  <si>
    <t>Uložení sypanin do násypů ručně s rozprostřením sypaniny ve vrstvách a s hrubým urovnáním zhutněných z hornin nesoudržných a soudržných střídavě ukládaných</t>
  </si>
  <si>
    <t>-251033033</t>
  </si>
  <si>
    <t>https://podminky.urs.cz/item/CS_URS_2024_01/171111113</t>
  </si>
  <si>
    <t>" doplnění za obrubou pro zeleň</t>
  </si>
  <si>
    <t>" chodník"0,200*0,200*(18,531+315,836)</t>
  </si>
  <si>
    <t>13</t>
  </si>
  <si>
    <t>10371500</t>
  </si>
  <si>
    <t>substrát pro trávníky VL</t>
  </si>
  <si>
    <t>-1311642828</t>
  </si>
  <si>
    <t>14</t>
  </si>
  <si>
    <t>181152302</t>
  </si>
  <si>
    <t>Úprava pláně na stavbách silnic a dálnic strojně v zářezech mimo skalních se zhutněním</t>
  </si>
  <si>
    <t>214886575</t>
  </si>
  <si>
    <t>https://podminky.urs.cz/item/CS_URS_2024_01/181152302</t>
  </si>
  <si>
    <t>"plocha A, zámková dlažba pro pěší"86,70*1,80</t>
  </si>
  <si>
    <t>"plocha D, zámková dlažba pro pěší"13,60*1,80</t>
  </si>
  <si>
    <t>"plocha E, zámková dlažba pro pěší"(16,10+16,42+2,50)*2,40</t>
  </si>
  <si>
    <t>"plocha F, zámková dlažba pro pěší"9,75*1,80</t>
  </si>
  <si>
    <t>"plocha G, zámková dlažba pro pěší"2,40*1,80+1,80*7,35</t>
  </si>
  <si>
    <t>181411141</t>
  </si>
  <si>
    <t>Založení trávníku na půdě předem připravené plochy do 1000 m2 výsevem včetně utažení parterového v rovině nebo na svahu do 1:5</t>
  </si>
  <si>
    <t>1802763017</t>
  </si>
  <si>
    <t>https://podminky.urs.cz/item/CS_URS_2024_01/181411141</t>
  </si>
  <si>
    <t>" chodník"0,200*(18,531+315,836)</t>
  </si>
  <si>
    <t>16</t>
  </si>
  <si>
    <t>00572420</t>
  </si>
  <si>
    <t>osivo směs travní parková okrasná</t>
  </si>
  <si>
    <t>kg</t>
  </si>
  <si>
    <t>1719150203</t>
  </si>
  <si>
    <t>66,873*0,035 'Přepočtené koeficientem množství</t>
  </si>
  <si>
    <t>17</t>
  </si>
  <si>
    <t>183403153</t>
  </si>
  <si>
    <t>Obdělání půdy hrabáním v rovině nebo na svahu do 1:5</t>
  </si>
  <si>
    <t>-11139168</t>
  </si>
  <si>
    <t>https://podminky.urs.cz/item/CS_URS_2024_01/183403153</t>
  </si>
  <si>
    <t>18</t>
  </si>
  <si>
    <t>183403161</t>
  </si>
  <si>
    <t>Obdělání půdy válením v rovině nebo na svahu do 1:5</t>
  </si>
  <si>
    <t>1954159702</t>
  </si>
  <si>
    <t>https://podminky.urs.cz/item/CS_URS_2024_01/183403161</t>
  </si>
  <si>
    <t>19</t>
  </si>
  <si>
    <t>184801121</t>
  </si>
  <si>
    <t>Ošetření vysazených dřevin solitérních v rovině nebo na svahu do 1:5</t>
  </si>
  <si>
    <t>kus</t>
  </si>
  <si>
    <t>-61610573</t>
  </si>
  <si>
    <t>https://podminky.urs.cz/item/CS_URS_2024_01/184801121</t>
  </si>
  <si>
    <t>20</t>
  </si>
  <si>
    <t>184813531</t>
  </si>
  <si>
    <t>Chemické odplevelení po založení kultury ručně postřikem meziřádkově v rovině nebo na svahu do 1:5</t>
  </si>
  <si>
    <t>746071462</t>
  </si>
  <si>
    <t>https://podminky.urs.cz/item/CS_URS_2024_01/184813531</t>
  </si>
  <si>
    <t>185804311</t>
  </si>
  <si>
    <t>Zalití rostlin vodou plochy záhonů jednotlivě do 20 m2</t>
  </si>
  <si>
    <t>58497632</t>
  </si>
  <si>
    <t>https://podminky.urs.cz/item/CS_URS_2024_01/185804311</t>
  </si>
  <si>
    <t>" chodník"0,200*(18,531+315,836)*15/1000</t>
  </si>
  <si>
    <t>22</t>
  </si>
  <si>
    <t>185851121</t>
  </si>
  <si>
    <t>Dovoz vody pro zálivku rostlin na vzdálenost do 1000 m</t>
  </si>
  <si>
    <t>-1880901118</t>
  </si>
  <si>
    <t>https://podminky.urs.cz/item/CS_URS_2024_01/185851121</t>
  </si>
  <si>
    <t>23</t>
  </si>
  <si>
    <t>185851129</t>
  </si>
  <si>
    <t>Dovoz vody pro zálivku rostlin Příplatek k ceně za každých dalších i započatých 1000 m</t>
  </si>
  <si>
    <t>1464655299</t>
  </si>
  <si>
    <t>https://podminky.urs.cz/item/CS_URS_2024_01/185851129</t>
  </si>
  <si>
    <t>1,003*11 'Přepočtené koeficientem množství</t>
  </si>
  <si>
    <t>Komunikace pozemní</t>
  </si>
  <si>
    <t>24</t>
  </si>
  <si>
    <t>564851111</t>
  </si>
  <si>
    <t>Podklad ze štěrkodrti ŠD s rozprostřením a zhutněním plochy přes 100 m2, po zhutnění tl. 150 mm</t>
  </si>
  <si>
    <t>-950261593</t>
  </si>
  <si>
    <t>https://podminky.urs.cz/item/CS_URS_2024_01/564851111</t>
  </si>
  <si>
    <t>25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</si>
  <si>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</si>
  <si>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</si>
  <si>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805065179</t>
  </si>
  <si>
    <t>https://podminky.urs.cz/item/CS_URS_2024_01/566301111</t>
  </si>
  <si>
    <t>P</t>
  </si>
  <si>
    <t>Poznámka k položce:
- úprava ponechaného podkladu doplněním s vyrovnáním</t>
  </si>
  <si>
    <t>26</t>
  </si>
  <si>
    <t>596211110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</si>
  <si>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</si>
  <si>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-1713946682</t>
  </si>
  <si>
    <t>https://podminky.urs.cz/item/CS_URS_2024_01/596211110</t>
  </si>
  <si>
    <t>27</t>
  </si>
  <si>
    <t>596211112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</si>
  <si>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100 do 300 m2</t>
  </si>
  <si>
    <t>-145227784</t>
  </si>
  <si>
    <t>https://podminky.urs.cz/item/CS_URS_2024_01/596211112</t>
  </si>
  <si>
    <t>28</t>
  </si>
  <si>
    <t>59245018</t>
  </si>
  <si>
    <t>dlažba skladebná betonová 200x100mm tl 60mm přírodní</t>
  </si>
  <si>
    <t>220635950</t>
  </si>
  <si>
    <t>305,688*1,03 'Přepočtené koeficientem množství</t>
  </si>
  <si>
    <t>Ostatní konstrukce a práce, bourání</t>
  </si>
  <si>
    <t>29</t>
  </si>
  <si>
    <t>916131113</t>
  </si>
  <si>
    <t>Osazení silničního obrubníku betonového se zřízením lože, s vyplněním a zatřením spár cementovou maltou ležatého s boční opěrou z betonu prostého, do lože z betonu prostého</t>
  </si>
  <si>
    <t>-1799434427</t>
  </si>
  <si>
    <t>https://podminky.urs.cz/item/CS_URS_2024_01/916131113</t>
  </si>
  <si>
    <t>" komunikace" 12,500</t>
  </si>
  <si>
    <t>30</t>
  </si>
  <si>
    <t>59217021</t>
  </si>
  <si>
    <t>obrubník betonový chodníkový 1000x150x300mm</t>
  </si>
  <si>
    <t>1728489245</t>
  </si>
  <si>
    <t>12,5*1,02 'Přepočtené koeficientem množství</t>
  </si>
  <si>
    <t>31</t>
  </si>
  <si>
    <t>916241213</t>
  </si>
  <si>
    <t>Osazení obrubníku kamenného se zřízením lože, s vyplněním a zatřením spár cementovou maltou stojatého s boční opěrou z betonu prostého, do lože z betonu prostého</t>
  </si>
  <si>
    <t>-435119523</t>
  </si>
  <si>
    <t>https://podminky.urs.cz/item/CS_URS_2024_01/916241213</t>
  </si>
  <si>
    <t>32</t>
  </si>
  <si>
    <t>916331112</t>
  </si>
  <si>
    <t>Osazení zahradního obrubníku betonového s ložem tl. od 50 do 100 mm z betonu prostého tř. C 12/15 s boční opěrou z betonu prostého tř. C 12/15</t>
  </si>
  <si>
    <t>-1021341020</t>
  </si>
  <si>
    <t>https://podminky.urs.cz/item/CS_URS_2024_01/916331112</t>
  </si>
  <si>
    <t>33</t>
  </si>
  <si>
    <t>59217001</t>
  </si>
  <si>
    <t>obrubník zahradní betonový 1000x50x250mm</t>
  </si>
  <si>
    <t>-1377005466</t>
  </si>
  <si>
    <t>315,836*1,01 'Přepočtené koeficientem množství</t>
  </si>
  <si>
    <t>34</t>
  </si>
  <si>
    <t>919726123</t>
  </si>
  <si>
    <t>Geotextilie netkaná pro ochranu, separaci nebo filtraci měrná hmotnost přes 300 do 500 g/m2</t>
  </si>
  <si>
    <t>-1405810534</t>
  </si>
  <si>
    <t>https://podminky.urs.cz/item/CS_URS_2024_01/919726123</t>
  </si>
  <si>
    <t>Poznámka k položce:
- proti prolínání konstrukčních skladeb do podloží pláně</t>
  </si>
  <si>
    <t>"chodník"299,688</t>
  </si>
  <si>
    <t>35</t>
  </si>
  <si>
    <t>935113111</t>
  </si>
  <si>
    <t>Osazení odvodňovacího žlabu s krycím roštem polymerbetonového šířky do 200 mm</t>
  </si>
  <si>
    <t>-171100510</t>
  </si>
  <si>
    <t>https://podminky.urs.cz/item/CS_URS_2024_01/935113111</t>
  </si>
  <si>
    <t>"D.11.00_TZ_Technická_zpráva_strana_5.pdf</t>
  </si>
  <si>
    <t>" budova A (š. 100 mm)" 1,800</t>
  </si>
  <si>
    <t>36</t>
  </si>
  <si>
    <t>592270.R01</t>
  </si>
  <si>
    <t>liniové odvodnění polymerbetonový žlab 100 se spádem dna 0,5% včetně Pz roštu a tvarovek</t>
  </si>
  <si>
    <t>R-položka</t>
  </si>
  <si>
    <t>-1495162122</t>
  </si>
  <si>
    <t>37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</si>
  <si>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</si>
  <si>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 jakéhokoliv lože a s jakoukoliv výplní spár chodníkových</t>
  </si>
  <si>
    <t>-680880702</t>
  </si>
  <si>
    <t>https://podminky.urs.cz/item/CS_URS_2024_01/979024442</t>
  </si>
  <si>
    <t>" přeložení původní žulové obruby" 18,531</t>
  </si>
  <si>
    <t>38</t>
  </si>
  <si>
    <t>979054451</t>
  </si>
  <si>
    <t>Očištění vybouraných prvků komunikací od spojovacího materiálu s odklizením a uložením očištěných hmot a spojovacího materiálu na skládku na vzdálenost do 10 m zámkových dlaždic s vyplněním spár kamenivem</t>
  </si>
  <si>
    <t>1367664106</t>
  </si>
  <si>
    <t>https://podminky.urs.cz/item/CS_URS_2024_01/979054451</t>
  </si>
  <si>
    <t>997</t>
  </si>
  <si>
    <t>Přesun sutě</t>
  </si>
  <si>
    <t>39</t>
  </si>
  <si>
    <t>997221131</t>
  </si>
  <si>
    <t>Vodorovná doprava vybouraných hmot nošením s naložením a se složením na vzdálenost do 50 m</t>
  </si>
  <si>
    <t>432568644</t>
  </si>
  <si>
    <t>https://podminky.urs.cz/item/CS_URS_2024_01/997221131</t>
  </si>
  <si>
    <t>" prvky k očištění pro zpětné použití</t>
  </si>
  <si>
    <t>" obrubník žulový"3,799</t>
  </si>
  <si>
    <t>" bet. zámk. dlažba"1,560</t>
  </si>
  <si>
    <t>40</t>
  </si>
  <si>
    <t>997221551</t>
  </si>
  <si>
    <t>Vodorovná doprava suti bez naložení, ale se složením a s hrubým urovnáním ze sypkých materiálů, na vzdálenost do 1 km</t>
  </si>
  <si>
    <t>-116620850</t>
  </si>
  <si>
    <t>https://podminky.urs.cz/item/CS_URS_2024_01/997221551</t>
  </si>
  <si>
    <t>"podkladní a svrchní kamenivo"163,94</t>
  </si>
  <si>
    <t>41</t>
  </si>
  <si>
    <t>997221559</t>
  </si>
  <si>
    <t>Vodorovná doprava suti bez naložení, ale se složením a s hrubým urovnáním Příplatek k ceně za každý další započatý 1 km přes 1 km</t>
  </si>
  <si>
    <t>-1422486870</t>
  </si>
  <si>
    <t>https://podminky.urs.cz/item/CS_URS_2024_01/997221559</t>
  </si>
  <si>
    <t>163,94*11 'Přepočtené koeficientem množství</t>
  </si>
  <si>
    <t>42</t>
  </si>
  <si>
    <t>997221561</t>
  </si>
  <si>
    <t>Vodorovná doprava suti bez naložení, ale se složením a s hrubým urovnáním z kusových materiálů, na vzdálenost do 1 km</t>
  </si>
  <si>
    <t>-284476597</t>
  </si>
  <si>
    <t>https://podminky.urs.cz/item/CS_URS_2024_01/997221561</t>
  </si>
  <si>
    <t>" podkladní beton a beton. chodník" 15,218</t>
  </si>
  <si>
    <t>" beton. dlažba 30/30" 83,126</t>
  </si>
  <si>
    <t>" obruba betonová"16,432</t>
  </si>
  <si>
    <t>43</t>
  </si>
  <si>
    <t>997221569</t>
  </si>
  <si>
    <t>-589213033</t>
  </si>
  <si>
    <t>https://podminky.urs.cz/item/CS_URS_2024_01/997221569</t>
  </si>
  <si>
    <t>114,776*11 'Přepočtené koeficientem množství</t>
  </si>
  <si>
    <t>44</t>
  </si>
  <si>
    <t>997221611</t>
  </si>
  <si>
    <t>Nakládání na dopravní prostředky pro vodorovnou dopravu suti</t>
  </si>
  <si>
    <t>318043943</t>
  </si>
  <si>
    <t>https://podminky.urs.cz/item/CS_URS_2024_01/997221611</t>
  </si>
  <si>
    <t>45</t>
  </si>
  <si>
    <t>997221612</t>
  </si>
  <si>
    <t>Nakládání na dopravní prostředky pro vodorovnou dopravu vybouraných hmot</t>
  </si>
  <si>
    <t>59573903</t>
  </si>
  <si>
    <t>https://podminky.urs.cz/item/CS_URS_2024_01/997221612</t>
  </si>
  <si>
    <t>46</t>
  </si>
  <si>
    <t>94621000</t>
  </si>
  <si>
    <t>poplatek za uložení stavebního odpadu betonového zatříděného kódem 17 01 01 na recyklační skládku</t>
  </si>
  <si>
    <t>744077043</t>
  </si>
  <si>
    <t>47</t>
  </si>
  <si>
    <t>-1349490311</t>
  </si>
  <si>
    <t>998</t>
  </si>
  <si>
    <t>Přesun hmot</t>
  </si>
  <si>
    <t>48</t>
  </si>
  <si>
    <t>998229112</t>
  </si>
  <si>
    <t>Přesun hmot ruční pro pozemní komunikace s naložením a složením na vzdálenost do 50 m, s krytem dlážděným</t>
  </si>
  <si>
    <t>-32537564</t>
  </si>
  <si>
    <t>https://podminky.urs.cz/item/CS_URS_2024_01/998229112</t>
  </si>
  <si>
    <t>49</t>
  </si>
  <si>
    <t>998229121</t>
  </si>
  <si>
    <t>Přesun hmot ruční pro pozemní komunikace s naložením a složením na vzdálenost do 50 m, s krytem Příplatek k cenám za ruční zvětšený přesun přes vymezenou vodorovnou dopravní vzdálenost za každých dalších započatých 50 m</t>
  </si>
  <si>
    <t>-1117492410</t>
  </si>
  <si>
    <t>https://podminky.urs.cz/item/CS_URS_2024_01/998229121</t>
  </si>
  <si>
    <t>120,009*2 'Přepočtené koeficientem množství</t>
  </si>
  <si>
    <t>SO11.2 - 2. Etapa (plochy B,C)</t>
  </si>
  <si>
    <t>113107131</t>
  </si>
  <si>
    <t>Odstranění podkladů nebo krytů ručně s přemístěním hmot na skládku na vzdálenost do 3 m nebo s naložením na dopravní prostředek z betonu prostého, o tl. vrstvy přes 100 do 150 mm</t>
  </si>
  <si>
    <t>-1174431041</t>
  </si>
  <si>
    <t>https://podminky.urs.cz/item/CS_URS_2024_01/113107131</t>
  </si>
  <si>
    <t>"plocha B, betonový povrch"13,97</t>
  </si>
  <si>
    <t>113107162</t>
  </si>
  <si>
    <t>Odstranění podkladů nebo krytů strojně plochy jednotlivě přes 50 m2 do 200 m2 s přemístěním hmot na skládku na vzdálenost do 20 m nebo s naložením na dopravní prostředek z kameniva hrubého drceného, o tl. vrstvy přes 100 do 200 mm</t>
  </si>
  <si>
    <t>-1072741446</t>
  </si>
  <si>
    <t>https://podminky.urs.cz/item/CS_URS_2024_01/113107162</t>
  </si>
  <si>
    <t>"plocha B, štěrkový povrch"132,09</t>
  </si>
  <si>
    <t>113107321</t>
  </si>
  <si>
    <t>Odstranění podkladů nebo krytů strojně plochy jednotlivě do 50 m2 s přemístěním hmot na skládku na vzdálenost do 3 m nebo s naložením na dopravní prostředek z kameniva hrubého drceného, o tl. vrstvy do 100 mm</t>
  </si>
  <si>
    <t>-625910282</t>
  </si>
  <si>
    <t>https://podminky.urs.cz/item/CS_URS_2024_01/113107321</t>
  </si>
  <si>
    <t>" chodník BETON"13,970+2,110</t>
  </si>
  <si>
    <t>113107322</t>
  </si>
  <si>
    <t>Odstranění podkladů nebo krytů strojně plochy jednotlivě do 50 m2 s přemístěním hmot na skládku na vzdálenost do 3 m nebo s naložením na dopravní prostředek z kameniva hrubého drceného, o tl. vrstvy přes 100 do 200 mm</t>
  </si>
  <si>
    <t>-863875327</t>
  </si>
  <si>
    <t>https://podminky.urs.cz/item/CS_URS_2024_01/113107322</t>
  </si>
  <si>
    <t>" chodník ŠD" 42,370</t>
  </si>
  <si>
    <t>Vytrhání obrub s vybouráním lože, s přemístěním hmot na skládku na vzdálenost do 3 m nebo s naložením na dopravní prostředek záhonových</t>
  </si>
  <si>
    <t>-684339137</t>
  </si>
  <si>
    <t>16,00</t>
  </si>
  <si>
    <t>-601936793</t>
  </si>
  <si>
    <t>" chodník ŠD" 42,370*0,100</t>
  </si>
  <si>
    <t>" štěková plocha (tl. 150 mm)" 132,090*0,170</t>
  </si>
  <si>
    <t>" rozšíření pro obruby" (17,100+2*21,40)*0,200*0,250</t>
  </si>
  <si>
    <t>-48553679</t>
  </si>
  <si>
    <t>-23196010</t>
  </si>
  <si>
    <t>29,687*10 'Přepočtené koeficientem množství</t>
  </si>
  <si>
    <t>1974848311</t>
  </si>
  <si>
    <t>29,687*1,8 'Přepočtené koeficientem množství</t>
  </si>
  <si>
    <t>-704349119</t>
  </si>
  <si>
    <t>17,10*0,200*0,200</t>
  </si>
  <si>
    <t>1155543842</t>
  </si>
  <si>
    <t>1403490831</t>
  </si>
  <si>
    <t>"plocha B, zámková dlažba pojízdná"140,54</t>
  </si>
  <si>
    <t>"plocha C, zámková dlažba pro pěší"22,40*2,00</t>
  </si>
  <si>
    <t>-1174641294</t>
  </si>
  <si>
    <t>17,10*0,200</t>
  </si>
  <si>
    <t>657871615</t>
  </si>
  <si>
    <t>3,42*0,035 'Přepočtené koeficientem množství</t>
  </si>
  <si>
    <t>655252630</t>
  </si>
  <si>
    <t>1272595620</t>
  </si>
  <si>
    <t>1573021103</t>
  </si>
  <si>
    <t>-1823318588</t>
  </si>
  <si>
    <t>1074627647</t>
  </si>
  <si>
    <t>" chodník"3,42*15/1000</t>
  </si>
  <si>
    <t>1692411421</t>
  </si>
  <si>
    <t>-124649641</t>
  </si>
  <si>
    <t>0,051*11 'Přepočtené koeficientem množství</t>
  </si>
  <si>
    <t>879310770</t>
  </si>
  <si>
    <t>564861111</t>
  </si>
  <si>
    <t>Podklad ze štěrkodrti ŠD s rozprostřením a zhutněním plochy přes 100 m2, po zhutnění tl. 200 mm</t>
  </si>
  <si>
    <t>-994055463</t>
  </si>
  <si>
    <t>https://podminky.urs.cz/item/CS_URS_2024_01/564861111</t>
  </si>
  <si>
    <t>"plocha B, zámková dlažba pojízdná"141,000</t>
  </si>
  <si>
    <t>571908111</t>
  </si>
  <si>
    <t>Kryt vymývaným dekoračním kamenivem (kačírkem) tl. 200 mm</t>
  </si>
  <si>
    <t>-1173811262</t>
  </si>
  <si>
    <t>https://podminky.urs.cz/item/CS_URS_2024_01/571908111</t>
  </si>
  <si>
    <t>"plocha B, u komunikace" 0,750*(6,650+5,300)</t>
  </si>
  <si>
    <t>-171087746</t>
  </si>
  <si>
    <t>1358587442</t>
  </si>
  <si>
    <t>44,8*1,03 'Přepočtené koeficientem množství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</si>
  <si>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</si>
  <si>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</si>
  <si>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-1637115914</t>
  </si>
  <si>
    <t>https://podminky.urs.cz/item/CS_URS_2024_01/596212212</t>
  </si>
  <si>
    <t>"plocha B, komunikace" 141,000</t>
  </si>
  <si>
    <t>59245020</t>
  </si>
  <si>
    <t>dlažba tvar obdélník betonová 200x100x80mm přírodní</t>
  </si>
  <si>
    <t>590032141</t>
  </si>
  <si>
    <t>141*1,02 'Přepočtené koeficientem množství</t>
  </si>
  <si>
    <t>1544915575</t>
  </si>
  <si>
    <t>-1843166566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</si>
  <si>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</si>
  <si>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</si>
  <si>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1511926967</t>
  </si>
  <si>
    <t>https://podminky.urs.cz/item/CS_URS_2024_01/916131213</t>
  </si>
  <si>
    <t>59217034</t>
  </si>
  <si>
    <t>obrubník silniční betonový 1000x150x300mm</t>
  </si>
  <si>
    <t>-476740695</t>
  </si>
  <si>
    <t>"plocha B, komunikace" 29,600-12,500</t>
  </si>
  <si>
    <t>17,1*1,02 'Přepočtené koeficientem množství</t>
  </si>
  <si>
    <t>59217035</t>
  </si>
  <si>
    <t>obrubník betonový obloukový vnější 780x150x250mm</t>
  </si>
  <si>
    <t>823747382</t>
  </si>
  <si>
    <t>"plocha B, komunikace" 2*1,00</t>
  </si>
  <si>
    <t>2*1,02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</si>
  <si>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</si>
  <si>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</si>
  <si>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652511554</t>
  </si>
  <si>
    <t>https://podminky.urs.cz/item/CS_URS_2024_01/916231213</t>
  </si>
  <si>
    <t>"plocha C" 2*22,40+2,00</t>
  </si>
  <si>
    <t>59217017</t>
  </si>
  <si>
    <t>obrubník betonový chodníkový 1000x100x250mm</t>
  </si>
  <si>
    <t>-1685305470</t>
  </si>
  <si>
    <t>46,8*1,02 'Přepočtené koeficientem množství</t>
  </si>
  <si>
    <t>1060729197</t>
  </si>
  <si>
    <t>"plocha B, zámková dlažba pojízdná"141,00</t>
  </si>
  <si>
    <t>919731122</t>
  </si>
  <si>
    <t>Zarovnání styčné plochy podkladu nebo krytu podél vybourané části komunikace nebo zpevněné plochy živičné tl. přes 50 do 100 mm</t>
  </si>
  <si>
    <t>1510654764</t>
  </si>
  <si>
    <t>https://podminky.urs.cz/item/CS_URS_2024_01/919731122</t>
  </si>
  <si>
    <t>" napojení na stávající asf. komunikaci" 3,385</t>
  </si>
  <si>
    <t>919735112</t>
  </si>
  <si>
    <t>Řezání stávajícího živičného krytu nebo podkladu hloubky přes 50 do 100 mm</t>
  </si>
  <si>
    <t>-1405010312</t>
  </si>
  <si>
    <t>https://podminky.urs.cz/item/CS_URS_2024_01/919735112</t>
  </si>
  <si>
    <t>-1229290095</t>
  </si>
  <si>
    <t>" budova stará škola (š. 150 mm)" 10,000</t>
  </si>
  <si>
    <t>592270.R02</t>
  </si>
  <si>
    <t>liniové odvodnění polymerbetonový žlab 150 se spádem dna 0,5% včetně litinového roštu a tvarovek</t>
  </si>
  <si>
    <t>1366317251</t>
  </si>
  <si>
    <t>-203202097</t>
  </si>
  <si>
    <t>"podkladní a svrchní kamenivo"53,327</t>
  </si>
  <si>
    <t>-681296499</t>
  </si>
  <si>
    <t>53,327*11 'Přepočtené koeficientem množství</t>
  </si>
  <si>
    <t>-1142372443</t>
  </si>
  <si>
    <t>" podkladní beton a beton. chodník" 4,540</t>
  </si>
  <si>
    <t>" obruba betonová"0,640</t>
  </si>
  <si>
    <t>-1202998708</t>
  </si>
  <si>
    <t>5,18*11 'Přepočtené koeficientem množství</t>
  </si>
  <si>
    <t>2004522953</t>
  </si>
  <si>
    <t>-613229695</t>
  </si>
  <si>
    <t>-1488224279</t>
  </si>
  <si>
    <t>-1268407644</t>
  </si>
  <si>
    <t>59717717</t>
  </si>
  <si>
    <t>50</t>
  </si>
  <si>
    <t>1852006277</t>
  </si>
  <si>
    <t>75,615*2 'Přepočtené koeficientem množství</t>
  </si>
  <si>
    <t>SO11.3 - 3. Etapa (plochy H,I,J)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</si>
  <si>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nebo tvarovek</t>
  </si>
  <si>
    <t>881022600</t>
  </si>
  <si>
    <t>"plocha H, betonová dlažba 30 x 30 cm"2,40*22,00+6,80*3,50+4,00*5,10</t>
  </si>
  <si>
    <t>"plocha I, betonová dlažba 30 x 30 cm"37,05*2,10+4,60*1,60+((7,70+1,80)/2*5,10)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</si>
  <si>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</si>
  <si>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1539856762</t>
  </si>
  <si>
    <t>"plocha I, LA + beton"13,71+3,60</t>
  </si>
  <si>
    <t>"plocha J, LA + beton"2,80*16,65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</si>
  <si>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</si>
  <si>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</si>
  <si>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101483862</t>
  </si>
  <si>
    <t>https://podminky.urs.cz/item/CS_URS_2024_01/113107341</t>
  </si>
  <si>
    <t>113107163</t>
  </si>
  <si>
    <t>Odstranění podkladů nebo krytů strojně plochy jednotlivě přes 50 m2 do 200 m2 s přemístěním hmot na skládku na vzdálenost do 20 m nebo s naložením na dopravní prostředek z kameniva hrubého drceného, o tl. vrstvy přes 200 do 300 mm</t>
  </si>
  <si>
    <t>317157635</t>
  </si>
  <si>
    <t>https://podminky.urs.cz/item/CS_URS_2024_01/113107163</t>
  </si>
  <si>
    <t>Odstranění podkladů nebo krytů strojně plochy jednotlivě do 50 m2 s přemístěním hmot na skládku na vzdálenost do 3 m nebo s naložením na dopravní prostředek z betonu prostého, o tl. vrstvy přes 100 do 150 mm</t>
  </si>
  <si>
    <t>-1857947155</t>
  </si>
  <si>
    <t>https://podminky.urs.cz/item/CS_URS_2024_01/113107331</t>
  </si>
  <si>
    <t>Vytrhání obrub s vybouráním lože, s přemístěním hmot na skládku na vzdálenost do 3 m nebo s naložením na dopravní prostředek z krajníků nebo obrubníků stojatých</t>
  </si>
  <si>
    <t>-845735941</t>
  </si>
  <si>
    <t>" přeložení původní žulové obruby" 25,307+2,500+2,010</t>
  </si>
  <si>
    <t>78309154</t>
  </si>
  <si>
    <t>D.11.01_Situace_současný_stav.pdf</t>
  </si>
  <si>
    <t>"plocha H"(22,00+5,10)*2+(2,00+2,30)*2</t>
  </si>
  <si>
    <t>"plocha I"45,60*2+5,00</t>
  </si>
  <si>
    <t>"plocha J"2*16,65+2,80</t>
  </si>
  <si>
    <t>"žulový obrubník"-29,817</t>
  </si>
  <si>
    <t>122311101</t>
  </si>
  <si>
    <t>Odkopávky a prokopávky ručně zapažené i nezapažené v hornině třídy těžitelnosti II skupiny 4</t>
  </si>
  <si>
    <t>1087001727</t>
  </si>
  <si>
    <t>https://podminky.urs.cz/item/CS_URS_2024_01/122311101</t>
  </si>
  <si>
    <t>"rozšíření pro obruby" (29,817+165,283)*0,200*0,250</t>
  </si>
  <si>
    <t>-1023543827</t>
  </si>
  <si>
    <t>-598972860</t>
  </si>
  <si>
    <t>9,755*10 'Přepočtené koeficientem množství</t>
  </si>
  <si>
    <t>-312285220</t>
  </si>
  <si>
    <t>9,755*1,75 'Přepočtené koeficientem množství</t>
  </si>
  <si>
    <t>1680958778</t>
  </si>
  <si>
    <t>" chodník"(29,817+165,283)*0,200*0,200</t>
  </si>
  <si>
    <t>1858047627</t>
  </si>
  <si>
    <t>-1941401450</t>
  </si>
  <si>
    <t>"plocha H, zámková dlažba pro pěší"2,40*22,00+6,80*3,50+4,00*5,10</t>
  </si>
  <si>
    <t>"plocha I, zámková dlažba pro pěší"41,00*2,10+4,60*1,60+((7,70+1,80)/2*5,10)</t>
  </si>
  <si>
    <t>"plocha J, zámková dlažba pro pěší"2,80*16,65</t>
  </si>
  <si>
    <t>1078660184</t>
  </si>
  <si>
    <t>" chodník"(29,817+165,283)*0,200</t>
  </si>
  <si>
    <t>-1732107866</t>
  </si>
  <si>
    <t>39,02*0,035 'Přepočtené koeficientem množství</t>
  </si>
  <si>
    <t>-1761089606</t>
  </si>
  <si>
    <t>1127623452</t>
  </si>
  <si>
    <t>1027866719</t>
  </si>
  <si>
    <t>-523266407</t>
  </si>
  <si>
    <t>-1513146052</t>
  </si>
  <si>
    <t>" chodník"0,200*(29,817+165,283)*15/1000</t>
  </si>
  <si>
    <t>-684212523</t>
  </si>
  <si>
    <t>-6857634</t>
  </si>
  <si>
    <t>0,585*11 'Přepočtené koeficientem množství</t>
  </si>
  <si>
    <t>1437612681</t>
  </si>
  <si>
    <t>-15331480</t>
  </si>
  <si>
    <t>-1022152676</t>
  </si>
  <si>
    <t>261,305*1,03 'Přepočtené koeficientem množství</t>
  </si>
  <si>
    <t>1775645352</t>
  </si>
  <si>
    <t>838664056</t>
  </si>
  <si>
    <t>165,283*1,01 'Přepočtené koeficientem množství</t>
  </si>
  <si>
    <t>978601617</t>
  </si>
  <si>
    <t>"chodník"261,305</t>
  </si>
  <si>
    <t>-985849977</t>
  </si>
  <si>
    <t>135033321</t>
  </si>
  <si>
    <t>" obrubník žulový"6,112</t>
  </si>
  <si>
    <t>-1107195041</t>
  </si>
  <si>
    <t>"podkladní a svrchní kamenivo"109,351</t>
  </si>
  <si>
    <t>-321638540</t>
  </si>
  <si>
    <t>109,351*11 'Přepočtené koeficientem množství</t>
  </si>
  <si>
    <t>-1547903850</t>
  </si>
  <si>
    <t>" beton. dlažba 30/30" 52,629</t>
  </si>
  <si>
    <t>"LA"6,265</t>
  </si>
  <si>
    <t>"podklad beton"20,777</t>
  </si>
  <si>
    <t>" obruba betonová"6,611</t>
  </si>
  <si>
    <t>920780279</t>
  </si>
  <si>
    <t>86,282*11 'Přepočtené koeficientem množství</t>
  </si>
  <si>
    <t>1933361215</t>
  </si>
  <si>
    <t>-1000666810</t>
  </si>
  <si>
    <t>1472498935</t>
  </si>
  <si>
    <t>94621006</t>
  </si>
  <si>
    <t>poplatek za uložení stavebního odpadu z asfaltových směsí bez obsahu dehtu zatříděného kódem 17 03 02 na recyklační skládku</t>
  </si>
  <si>
    <t>1408923716</t>
  </si>
  <si>
    <t>968190690</t>
  </si>
  <si>
    <t>-1209674436</t>
  </si>
  <si>
    <t>-1905213615</t>
  </si>
  <si>
    <t>81,752*2 'Přepočtené koeficientem množství</t>
  </si>
  <si>
    <t>VON11 -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</si>
  <si>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</si>
  <si>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</si>
  <si>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</si>
  <si>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</si>
  <si>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</si>
  <si>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</si>
  <si>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</si>
  <si>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</si>
  <si>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</si>
  <si>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</si>
  <si>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</si>
  <si>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</si>
  <si>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-757089329</t>
  </si>
  <si>
    <t>https://podminky.urs.cz/item/CS_URS_2024_01/010001000</t>
  </si>
  <si>
    <t>Poznámka k položce:
PLATÍ PRO VŠECHNY JEDNOTLIVÉ OBJEKTY - SUMARIZACE
- dílenská, výrobní nebo montážní dokumentace dle potřeby zhotovitele
- 4x PD skutečného provedení stavby (tištěná i výkresová část)
- prostorové (směrové i výškové) vytýčení stavby, průběžná a kontrolní geodetická měření
- 6x geometrický plán v tištěné podobě a 1x v elektronické podobě</t>
  </si>
  <si>
    <t>VRN3</t>
  </si>
  <si>
    <t>Zařízení staveniště</t>
  </si>
  <si>
    <t>030001000</t>
  </si>
  <si>
    <t>122803881</t>
  </si>
  <si>
    <t>https://podminky.urs.cz/item/CS_URS_2024_01/030001000</t>
  </si>
  <si>
    <t>Poznámka k položce:
PLATÍ PRO VŠECHNY JEDNOTLIVÉ OBJEKTY - SUMARIZACE
- vybavení ZS po celou dobu provádění prací dle potřeb zhotovitele, jako jsou kancelářské, šatní a skladovací buňky, mobilní toalety (objednatel požaduje 1x pro své potřeby vlastní kancelářskou buňku)
- napojení na média potřebná pro provozování ZS; popř. stavby
- staveništní skládky materiálu
- oplocení ZS
- náklady na provozování, údržbu a následnou likvidaci ZS po dokončení prací</t>
  </si>
  <si>
    <t>VRN7</t>
  </si>
  <si>
    <t>Provozní vlivy</t>
  </si>
  <si>
    <t>070001000</t>
  </si>
  <si>
    <t>-4160378</t>
  </si>
  <si>
    <t>https://podminky.urs.cz/item/CS_URS_2024_01/070001000</t>
  </si>
  <si>
    <t>Poznámka k položce:
PLATÍ PRO VŠECHNY JEDNOTLIVÉ OBJEKTY - SUMARIZACE
- ztížené provádění prací při respektování provozu a podmínek realizace daných objednatelem, popř. provozovatelem školy
- použití lehké stavební techniky a nákladních vozidel</t>
  </si>
  <si>
    <t>VRN9</t>
  </si>
  <si>
    <t>Ostatní náklady</t>
  </si>
  <si>
    <t>090001000</t>
  </si>
  <si>
    <t>-213527815</t>
  </si>
  <si>
    <t>https://podminky.urs.cz/item/CS_URS_2024_01/090001000</t>
  </si>
  <si>
    <t>Poznámka k položce:
PLATÍ PRO VŠECHNY JEDNOTLIVÉ OBJEKTY - SUMARIZACE
ostatní náklady související s realizací díla, jako jsou např.:
- odtrhové zkoušky střech a zateplovacích systémů
- vzorkování materiálů a barevného řešení
- hutnící zkoušky
- školení PO a BOZP
- kontrolní a zkušební plány
- technologické postupy pro jednotlivé stavební operace
- apod.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</si>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</sst>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21" TargetMode="External" /><Relationship Id="rId2" Type="http://schemas.openxmlformats.org/officeDocument/2006/relationships/hyperlink" Target="https://podminky.urs.cz/item/CS_URS_2024_01/113106123" TargetMode="External" /><Relationship Id="rId3" Type="http://schemas.openxmlformats.org/officeDocument/2006/relationships/hyperlink" Target="https://podminky.urs.cz/item/CS_URS_2023_02/113107331" TargetMode="External" /><Relationship Id="rId4" Type="http://schemas.openxmlformats.org/officeDocument/2006/relationships/hyperlink" Target="https://podminky.urs.cz/item/CS_URS_2024_01/113107223" TargetMode="External" /><Relationship Id="rId5" Type="http://schemas.openxmlformats.org/officeDocument/2006/relationships/hyperlink" Target="https://podminky.urs.cz/item/CS_URS_2024_01/113202111" TargetMode="External" /><Relationship Id="rId6" Type="http://schemas.openxmlformats.org/officeDocument/2006/relationships/hyperlink" Target="https://podminky.urs.cz/item/CS_URS_2024_01/113204111" TargetMode="External" /><Relationship Id="rId7" Type="http://schemas.openxmlformats.org/officeDocument/2006/relationships/hyperlink" Target="https://podminky.urs.cz/item/CS_URS_2024_01/122351101" TargetMode="External" /><Relationship Id="rId8" Type="http://schemas.openxmlformats.org/officeDocument/2006/relationships/hyperlink" Target="https://podminky.urs.cz/item/CS_URS_2024_01/129911121" TargetMode="External" /><Relationship Id="rId9" Type="http://schemas.openxmlformats.org/officeDocument/2006/relationships/hyperlink" Target="https://podminky.urs.cz/item/CS_URS_2024_01/162751117" TargetMode="External" /><Relationship Id="rId10" Type="http://schemas.openxmlformats.org/officeDocument/2006/relationships/hyperlink" Target="https://podminky.urs.cz/item/CS_URS_2024_01/162751119" TargetMode="External" /><Relationship Id="rId11" Type="http://schemas.openxmlformats.org/officeDocument/2006/relationships/hyperlink" Target="https://podminky.urs.cz/item/CS_URS_2024_01/171111113" TargetMode="External" /><Relationship Id="rId12" Type="http://schemas.openxmlformats.org/officeDocument/2006/relationships/hyperlink" Target="https://podminky.urs.cz/item/CS_URS_2024_01/181152302" TargetMode="External" /><Relationship Id="rId13" Type="http://schemas.openxmlformats.org/officeDocument/2006/relationships/hyperlink" Target="https://podminky.urs.cz/item/CS_URS_2024_01/181411141" TargetMode="External" /><Relationship Id="rId14" Type="http://schemas.openxmlformats.org/officeDocument/2006/relationships/hyperlink" Target="https://podminky.urs.cz/item/CS_URS_2024_01/183403153" TargetMode="External" /><Relationship Id="rId15" Type="http://schemas.openxmlformats.org/officeDocument/2006/relationships/hyperlink" Target="https://podminky.urs.cz/item/CS_URS_2024_01/183403161" TargetMode="External" /><Relationship Id="rId16" Type="http://schemas.openxmlformats.org/officeDocument/2006/relationships/hyperlink" Target="https://podminky.urs.cz/item/CS_URS_2024_01/184801121" TargetMode="External" /><Relationship Id="rId17" Type="http://schemas.openxmlformats.org/officeDocument/2006/relationships/hyperlink" Target="https://podminky.urs.cz/item/CS_URS_2024_01/184813531" TargetMode="External" /><Relationship Id="rId18" Type="http://schemas.openxmlformats.org/officeDocument/2006/relationships/hyperlink" Target="https://podminky.urs.cz/item/CS_URS_2024_01/185804311" TargetMode="External" /><Relationship Id="rId19" Type="http://schemas.openxmlformats.org/officeDocument/2006/relationships/hyperlink" Target="https://podminky.urs.cz/item/CS_URS_2024_01/185851121" TargetMode="External" /><Relationship Id="rId20" Type="http://schemas.openxmlformats.org/officeDocument/2006/relationships/hyperlink" Target="https://podminky.urs.cz/item/CS_URS_2024_01/185851129" TargetMode="External" /><Relationship Id="rId21" Type="http://schemas.openxmlformats.org/officeDocument/2006/relationships/hyperlink" Target="https://podminky.urs.cz/item/CS_URS_2024_01/564851111" TargetMode="External" /><Relationship Id="rId22" Type="http://schemas.openxmlformats.org/officeDocument/2006/relationships/hyperlink" Target="https://podminky.urs.cz/item/CS_URS_2024_01/566301111" TargetMode="External" /><Relationship Id="rId23" Type="http://schemas.openxmlformats.org/officeDocument/2006/relationships/hyperlink" Target="https://podminky.urs.cz/item/CS_URS_2024_01/596211110" TargetMode="External" /><Relationship Id="rId24" Type="http://schemas.openxmlformats.org/officeDocument/2006/relationships/hyperlink" Target="https://podminky.urs.cz/item/CS_URS_2024_01/596211112" TargetMode="External" /><Relationship Id="rId25" Type="http://schemas.openxmlformats.org/officeDocument/2006/relationships/hyperlink" Target="https://podminky.urs.cz/item/CS_URS_2024_01/916131113" TargetMode="External" /><Relationship Id="rId26" Type="http://schemas.openxmlformats.org/officeDocument/2006/relationships/hyperlink" Target="https://podminky.urs.cz/item/CS_URS_2024_01/916241213" TargetMode="External" /><Relationship Id="rId27" Type="http://schemas.openxmlformats.org/officeDocument/2006/relationships/hyperlink" Target="https://podminky.urs.cz/item/CS_URS_2024_01/916331112" TargetMode="External" /><Relationship Id="rId28" Type="http://schemas.openxmlformats.org/officeDocument/2006/relationships/hyperlink" Target="https://podminky.urs.cz/item/CS_URS_2024_01/919726123" TargetMode="External" /><Relationship Id="rId29" Type="http://schemas.openxmlformats.org/officeDocument/2006/relationships/hyperlink" Target="https://podminky.urs.cz/item/CS_URS_2024_01/935113111" TargetMode="External" /><Relationship Id="rId30" Type="http://schemas.openxmlformats.org/officeDocument/2006/relationships/hyperlink" Target="https://podminky.urs.cz/item/CS_URS_2024_01/979024442" TargetMode="External" /><Relationship Id="rId31" Type="http://schemas.openxmlformats.org/officeDocument/2006/relationships/hyperlink" Target="https://podminky.urs.cz/item/CS_URS_2024_01/979054451" TargetMode="External" /><Relationship Id="rId32" Type="http://schemas.openxmlformats.org/officeDocument/2006/relationships/hyperlink" Target="https://podminky.urs.cz/item/CS_URS_2024_01/997221131" TargetMode="External" /><Relationship Id="rId33" Type="http://schemas.openxmlformats.org/officeDocument/2006/relationships/hyperlink" Target="https://podminky.urs.cz/item/CS_URS_2024_01/997221551" TargetMode="External" /><Relationship Id="rId34" Type="http://schemas.openxmlformats.org/officeDocument/2006/relationships/hyperlink" Target="https://podminky.urs.cz/item/CS_URS_2024_01/997221559" TargetMode="External" /><Relationship Id="rId35" Type="http://schemas.openxmlformats.org/officeDocument/2006/relationships/hyperlink" Target="https://podminky.urs.cz/item/CS_URS_2024_01/997221561" TargetMode="External" /><Relationship Id="rId36" Type="http://schemas.openxmlformats.org/officeDocument/2006/relationships/hyperlink" Target="https://podminky.urs.cz/item/CS_URS_2024_01/997221569" TargetMode="External" /><Relationship Id="rId37" Type="http://schemas.openxmlformats.org/officeDocument/2006/relationships/hyperlink" Target="https://podminky.urs.cz/item/CS_URS_2024_01/997221611" TargetMode="External" /><Relationship Id="rId38" Type="http://schemas.openxmlformats.org/officeDocument/2006/relationships/hyperlink" Target="https://podminky.urs.cz/item/CS_URS_2024_01/997221612" TargetMode="External" /><Relationship Id="rId39" Type="http://schemas.openxmlformats.org/officeDocument/2006/relationships/hyperlink" Target="https://podminky.urs.cz/item/CS_URS_2024_01/998229112" TargetMode="External" /><Relationship Id="rId40" Type="http://schemas.openxmlformats.org/officeDocument/2006/relationships/hyperlink" Target="https://podminky.urs.cz/item/CS_URS_2024_01/998229121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131" TargetMode="External" /><Relationship Id="rId2" Type="http://schemas.openxmlformats.org/officeDocument/2006/relationships/hyperlink" Target="https://podminky.urs.cz/item/CS_URS_2024_01/113107162" TargetMode="External" /><Relationship Id="rId3" Type="http://schemas.openxmlformats.org/officeDocument/2006/relationships/hyperlink" Target="https://podminky.urs.cz/item/CS_URS_2024_01/113107321" TargetMode="External" /><Relationship Id="rId4" Type="http://schemas.openxmlformats.org/officeDocument/2006/relationships/hyperlink" Target="https://podminky.urs.cz/item/CS_URS_2024_01/113107322" TargetMode="External" /><Relationship Id="rId5" Type="http://schemas.openxmlformats.org/officeDocument/2006/relationships/hyperlink" Target="https://podminky.urs.cz/item/CS_URS_2024_01/113204111" TargetMode="External" /><Relationship Id="rId6" Type="http://schemas.openxmlformats.org/officeDocument/2006/relationships/hyperlink" Target="https://podminky.urs.cz/item/CS_URS_2024_01/122351101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62751119" TargetMode="External" /><Relationship Id="rId9" Type="http://schemas.openxmlformats.org/officeDocument/2006/relationships/hyperlink" Target="https://podminky.urs.cz/item/CS_URS_2024_01/171111113" TargetMode="External" /><Relationship Id="rId10" Type="http://schemas.openxmlformats.org/officeDocument/2006/relationships/hyperlink" Target="https://podminky.urs.cz/item/CS_URS_2024_01/181152302" TargetMode="External" /><Relationship Id="rId11" Type="http://schemas.openxmlformats.org/officeDocument/2006/relationships/hyperlink" Target="https://podminky.urs.cz/item/CS_URS_2024_01/181411141" TargetMode="External" /><Relationship Id="rId12" Type="http://schemas.openxmlformats.org/officeDocument/2006/relationships/hyperlink" Target="https://podminky.urs.cz/item/CS_URS_2024_01/183403153" TargetMode="External" /><Relationship Id="rId13" Type="http://schemas.openxmlformats.org/officeDocument/2006/relationships/hyperlink" Target="https://podminky.urs.cz/item/CS_URS_2024_01/183403161" TargetMode="External" /><Relationship Id="rId14" Type="http://schemas.openxmlformats.org/officeDocument/2006/relationships/hyperlink" Target="https://podminky.urs.cz/item/CS_URS_2024_01/184801121" TargetMode="External" /><Relationship Id="rId15" Type="http://schemas.openxmlformats.org/officeDocument/2006/relationships/hyperlink" Target="https://podminky.urs.cz/item/CS_URS_2024_01/184813531" TargetMode="External" /><Relationship Id="rId16" Type="http://schemas.openxmlformats.org/officeDocument/2006/relationships/hyperlink" Target="https://podminky.urs.cz/item/CS_URS_2024_01/185804311" TargetMode="External" /><Relationship Id="rId17" Type="http://schemas.openxmlformats.org/officeDocument/2006/relationships/hyperlink" Target="https://podminky.urs.cz/item/CS_URS_2024_01/185851121" TargetMode="External" /><Relationship Id="rId18" Type="http://schemas.openxmlformats.org/officeDocument/2006/relationships/hyperlink" Target="https://podminky.urs.cz/item/CS_URS_2024_01/185851129" TargetMode="External" /><Relationship Id="rId19" Type="http://schemas.openxmlformats.org/officeDocument/2006/relationships/hyperlink" Target="https://podminky.urs.cz/item/CS_URS_2024_01/564851111" TargetMode="External" /><Relationship Id="rId20" Type="http://schemas.openxmlformats.org/officeDocument/2006/relationships/hyperlink" Target="https://podminky.urs.cz/item/CS_URS_2024_01/564861111" TargetMode="External" /><Relationship Id="rId21" Type="http://schemas.openxmlformats.org/officeDocument/2006/relationships/hyperlink" Target="https://podminky.urs.cz/item/CS_URS_2024_01/571908111" TargetMode="External" /><Relationship Id="rId22" Type="http://schemas.openxmlformats.org/officeDocument/2006/relationships/hyperlink" Target="https://podminky.urs.cz/item/CS_URS_2024_01/596211110" TargetMode="External" /><Relationship Id="rId23" Type="http://schemas.openxmlformats.org/officeDocument/2006/relationships/hyperlink" Target="https://podminky.urs.cz/item/CS_URS_2024_01/596212212" TargetMode="External" /><Relationship Id="rId24" Type="http://schemas.openxmlformats.org/officeDocument/2006/relationships/hyperlink" Target="https://podminky.urs.cz/item/CS_URS_2024_01/916131113" TargetMode="External" /><Relationship Id="rId25" Type="http://schemas.openxmlformats.org/officeDocument/2006/relationships/hyperlink" Target="https://podminky.urs.cz/item/CS_URS_2024_01/916131213" TargetMode="External" /><Relationship Id="rId26" Type="http://schemas.openxmlformats.org/officeDocument/2006/relationships/hyperlink" Target="https://podminky.urs.cz/item/CS_URS_2024_01/916231213" TargetMode="External" /><Relationship Id="rId27" Type="http://schemas.openxmlformats.org/officeDocument/2006/relationships/hyperlink" Target="https://podminky.urs.cz/item/CS_URS_2024_01/919726123" TargetMode="External" /><Relationship Id="rId28" Type="http://schemas.openxmlformats.org/officeDocument/2006/relationships/hyperlink" Target="https://podminky.urs.cz/item/CS_URS_2024_01/919731122" TargetMode="External" /><Relationship Id="rId29" Type="http://schemas.openxmlformats.org/officeDocument/2006/relationships/hyperlink" Target="https://podminky.urs.cz/item/CS_URS_2024_01/919735112" TargetMode="External" /><Relationship Id="rId30" Type="http://schemas.openxmlformats.org/officeDocument/2006/relationships/hyperlink" Target="https://podminky.urs.cz/item/CS_URS_2024_01/935113111" TargetMode="External" /><Relationship Id="rId31" Type="http://schemas.openxmlformats.org/officeDocument/2006/relationships/hyperlink" Target="https://podminky.urs.cz/item/CS_URS_2024_01/997221551" TargetMode="External" /><Relationship Id="rId32" Type="http://schemas.openxmlformats.org/officeDocument/2006/relationships/hyperlink" Target="https://podminky.urs.cz/item/CS_URS_2024_01/997221559" TargetMode="External" /><Relationship Id="rId33" Type="http://schemas.openxmlformats.org/officeDocument/2006/relationships/hyperlink" Target="https://podminky.urs.cz/item/CS_URS_2024_01/997221561" TargetMode="External" /><Relationship Id="rId34" Type="http://schemas.openxmlformats.org/officeDocument/2006/relationships/hyperlink" Target="https://podminky.urs.cz/item/CS_URS_2024_01/997221569" TargetMode="External" /><Relationship Id="rId35" Type="http://schemas.openxmlformats.org/officeDocument/2006/relationships/hyperlink" Target="https://podminky.urs.cz/item/CS_URS_2024_01/997221611" TargetMode="External" /><Relationship Id="rId36" Type="http://schemas.openxmlformats.org/officeDocument/2006/relationships/hyperlink" Target="https://podminky.urs.cz/item/CS_URS_2024_01/997221612" TargetMode="External" /><Relationship Id="rId37" Type="http://schemas.openxmlformats.org/officeDocument/2006/relationships/hyperlink" Target="https://podminky.urs.cz/item/CS_URS_2024_01/998229112" TargetMode="External" /><Relationship Id="rId38" Type="http://schemas.openxmlformats.org/officeDocument/2006/relationships/hyperlink" Target="https://podminky.urs.cz/item/CS_URS_2024_01/99822912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21" TargetMode="External" /><Relationship Id="rId2" Type="http://schemas.openxmlformats.org/officeDocument/2006/relationships/hyperlink" Target="https://podminky.urs.cz/item/CS_URS_2024_01/113107322" TargetMode="External" /><Relationship Id="rId3" Type="http://schemas.openxmlformats.org/officeDocument/2006/relationships/hyperlink" Target="https://podminky.urs.cz/item/CS_URS_2024_01/113107341" TargetMode="External" /><Relationship Id="rId4" Type="http://schemas.openxmlformats.org/officeDocument/2006/relationships/hyperlink" Target="https://podminky.urs.cz/item/CS_URS_2024_01/113107163" TargetMode="External" /><Relationship Id="rId5" Type="http://schemas.openxmlformats.org/officeDocument/2006/relationships/hyperlink" Target="https://podminky.urs.cz/item/CS_URS_2024_01/113107331" TargetMode="External" /><Relationship Id="rId6" Type="http://schemas.openxmlformats.org/officeDocument/2006/relationships/hyperlink" Target="https://podminky.urs.cz/item/CS_URS_2024_01/113202111" TargetMode="External" /><Relationship Id="rId7" Type="http://schemas.openxmlformats.org/officeDocument/2006/relationships/hyperlink" Target="https://podminky.urs.cz/item/CS_URS_2024_01/113204111" TargetMode="External" /><Relationship Id="rId8" Type="http://schemas.openxmlformats.org/officeDocument/2006/relationships/hyperlink" Target="https://podminky.urs.cz/item/CS_URS_2024_01/122311101" TargetMode="External" /><Relationship Id="rId9" Type="http://schemas.openxmlformats.org/officeDocument/2006/relationships/hyperlink" Target="https://podminky.urs.cz/item/CS_URS_2024_01/162751117" TargetMode="External" /><Relationship Id="rId10" Type="http://schemas.openxmlformats.org/officeDocument/2006/relationships/hyperlink" Target="https://podminky.urs.cz/item/CS_URS_2024_01/162751119" TargetMode="External" /><Relationship Id="rId11" Type="http://schemas.openxmlformats.org/officeDocument/2006/relationships/hyperlink" Target="https://podminky.urs.cz/item/CS_URS_2024_01/171111113" TargetMode="External" /><Relationship Id="rId12" Type="http://schemas.openxmlformats.org/officeDocument/2006/relationships/hyperlink" Target="https://podminky.urs.cz/item/CS_URS_2024_01/181152302" TargetMode="External" /><Relationship Id="rId13" Type="http://schemas.openxmlformats.org/officeDocument/2006/relationships/hyperlink" Target="https://podminky.urs.cz/item/CS_URS_2024_01/181411141" TargetMode="External" /><Relationship Id="rId14" Type="http://schemas.openxmlformats.org/officeDocument/2006/relationships/hyperlink" Target="https://podminky.urs.cz/item/CS_URS_2024_01/183403153" TargetMode="External" /><Relationship Id="rId15" Type="http://schemas.openxmlformats.org/officeDocument/2006/relationships/hyperlink" Target="https://podminky.urs.cz/item/CS_URS_2024_01/183403161" TargetMode="External" /><Relationship Id="rId16" Type="http://schemas.openxmlformats.org/officeDocument/2006/relationships/hyperlink" Target="https://podminky.urs.cz/item/CS_URS_2024_01/184801121" TargetMode="External" /><Relationship Id="rId17" Type="http://schemas.openxmlformats.org/officeDocument/2006/relationships/hyperlink" Target="https://podminky.urs.cz/item/CS_URS_2024_01/184813531" TargetMode="External" /><Relationship Id="rId18" Type="http://schemas.openxmlformats.org/officeDocument/2006/relationships/hyperlink" Target="https://podminky.urs.cz/item/CS_URS_2024_01/185804311" TargetMode="External" /><Relationship Id="rId19" Type="http://schemas.openxmlformats.org/officeDocument/2006/relationships/hyperlink" Target="https://podminky.urs.cz/item/CS_URS_2024_01/185851121" TargetMode="External" /><Relationship Id="rId20" Type="http://schemas.openxmlformats.org/officeDocument/2006/relationships/hyperlink" Target="https://podminky.urs.cz/item/CS_URS_2024_01/185851129" TargetMode="External" /><Relationship Id="rId21" Type="http://schemas.openxmlformats.org/officeDocument/2006/relationships/hyperlink" Target="https://podminky.urs.cz/item/CS_URS_2024_01/564851111" TargetMode="External" /><Relationship Id="rId22" Type="http://schemas.openxmlformats.org/officeDocument/2006/relationships/hyperlink" Target="https://podminky.urs.cz/item/CS_URS_2024_01/596211112" TargetMode="External" /><Relationship Id="rId23" Type="http://schemas.openxmlformats.org/officeDocument/2006/relationships/hyperlink" Target="https://podminky.urs.cz/item/CS_URS_2024_01/916331112" TargetMode="External" /><Relationship Id="rId24" Type="http://schemas.openxmlformats.org/officeDocument/2006/relationships/hyperlink" Target="https://podminky.urs.cz/item/CS_URS_2024_01/919726123" TargetMode="External" /><Relationship Id="rId25" Type="http://schemas.openxmlformats.org/officeDocument/2006/relationships/hyperlink" Target="https://podminky.urs.cz/item/CS_URS_2024_01/979024442" TargetMode="External" /><Relationship Id="rId26" Type="http://schemas.openxmlformats.org/officeDocument/2006/relationships/hyperlink" Target="https://podminky.urs.cz/item/CS_URS_2024_01/997221131" TargetMode="External" /><Relationship Id="rId27" Type="http://schemas.openxmlformats.org/officeDocument/2006/relationships/hyperlink" Target="https://podminky.urs.cz/item/CS_URS_2024_01/997221551" TargetMode="External" /><Relationship Id="rId28" Type="http://schemas.openxmlformats.org/officeDocument/2006/relationships/hyperlink" Target="https://podminky.urs.cz/item/CS_URS_2024_01/997221559" TargetMode="External" /><Relationship Id="rId29" Type="http://schemas.openxmlformats.org/officeDocument/2006/relationships/hyperlink" Target="https://podminky.urs.cz/item/CS_URS_2024_01/997221561" TargetMode="External" /><Relationship Id="rId30" Type="http://schemas.openxmlformats.org/officeDocument/2006/relationships/hyperlink" Target="https://podminky.urs.cz/item/CS_URS_2024_01/997221569" TargetMode="External" /><Relationship Id="rId31" Type="http://schemas.openxmlformats.org/officeDocument/2006/relationships/hyperlink" Target="https://podminky.urs.cz/item/CS_URS_2024_01/997221611" TargetMode="External" /><Relationship Id="rId32" Type="http://schemas.openxmlformats.org/officeDocument/2006/relationships/hyperlink" Target="https://podminky.urs.cz/item/CS_URS_2024_01/997221612" TargetMode="External" /><Relationship Id="rId33" Type="http://schemas.openxmlformats.org/officeDocument/2006/relationships/hyperlink" Target="https://podminky.urs.cz/item/CS_URS_2024_01/998229112" TargetMode="External" /><Relationship Id="rId34" Type="http://schemas.openxmlformats.org/officeDocument/2006/relationships/hyperlink" Target="https://podminky.urs.cz/item/CS_URS_2024_01/998229121" TargetMode="External" /><Relationship Id="rId3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0001000" TargetMode="External" /><Relationship Id="rId2" Type="http://schemas.openxmlformats.org/officeDocument/2006/relationships/hyperlink" Target="https://podminky.urs.cz/item/CS_URS_2024_01/030001000" TargetMode="External" /><Relationship Id="rId3" Type="http://schemas.openxmlformats.org/officeDocument/2006/relationships/hyperlink" Target="https://podminky.urs.cz/item/CS_URS_2024_01/070001000" TargetMode="External" /><Relationship Id="rId4" Type="http://schemas.openxmlformats.org/officeDocument/2006/relationships/hyperlink" Target="https://podminky.urs.cz/item/CS_URS_2024_01/090001000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36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36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40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46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47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48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49</v>
      </c>
      <c r="E29" s="50"/>
      <c r="F29" s="34" t="s">
        <v>50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51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52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53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54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56</v>
      </c>
      <c r="U35" s="57"/>
      <c r="V35" s="57"/>
      <c r="W35" s="57"/>
      <c r="X35" s="59" t="s">
        <v>57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58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105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Rekonstrukce víceúčelového hřiště a objektu skladu při ZŠ Míru, Děčín XXXII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Děčín XXXII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14. 3. 2024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Statutární město Děčín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37</v>
      </c>
      <c r="AJ49" s="43"/>
      <c r="AK49" s="43"/>
      <c r="AL49" s="43"/>
      <c r="AM49" s="76" t="str">
        <f>IF(E17="","",E17)</f>
        <v>STAPO UL s.r.o.</v>
      </c>
      <c r="AN49" s="67"/>
      <c r="AO49" s="67"/>
      <c r="AP49" s="67"/>
      <c r="AQ49" s="43"/>
      <c r="AR49" s="47"/>
      <c r="AS49" s="77" t="s">
        <v>59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35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41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60</v>
      </c>
      <c r="D52" s="90"/>
      <c r="E52" s="90"/>
      <c r="F52" s="90"/>
      <c r="G52" s="90"/>
      <c r="H52" s="91"/>
      <c r="I52" s="92" t="s">
        <v>61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62</v>
      </c>
      <c r="AH52" s="90"/>
      <c r="AI52" s="90"/>
      <c r="AJ52" s="90"/>
      <c r="AK52" s="90"/>
      <c r="AL52" s="90"/>
      <c r="AM52" s="90"/>
      <c r="AN52" s="92" t="s">
        <v>63</v>
      </c>
      <c r="AO52" s="90"/>
      <c r="AP52" s="90"/>
      <c r="AQ52" s="94" t="s">
        <v>64</v>
      </c>
      <c r="AR52" s="47"/>
      <c r="AS52" s="95" t="s">
        <v>65</v>
      </c>
      <c r="AT52" s="96" t="s">
        <v>66</v>
      </c>
      <c r="AU52" s="96" t="s">
        <v>67</v>
      </c>
      <c r="AV52" s="96" t="s">
        <v>68</v>
      </c>
      <c r="AW52" s="96" t="s">
        <v>69</v>
      </c>
      <c r="AX52" s="96" t="s">
        <v>70</v>
      </c>
      <c r="AY52" s="96" t="s">
        <v>71</v>
      </c>
      <c r="AZ52" s="96" t="s">
        <v>72</v>
      </c>
      <c r="BA52" s="96" t="s">
        <v>73</v>
      </c>
      <c r="BB52" s="96" t="s">
        <v>74</v>
      </c>
      <c r="BC52" s="96" t="s">
        <v>75</v>
      </c>
      <c r="BD52" s="97" t="s">
        <v>76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77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ROUND(AG55+AG59,2)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ROUND(AS55+AS59,2)</f>
        <v>0</v>
      </c>
      <c r="AT54" s="109">
        <f>ROUND(SUM(AV54:AW54),2)</f>
        <v>0</v>
      </c>
      <c r="AU54" s="110">
        <f>ROUND(AU55+AU59,5)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ROUND(AZ55+AZ59,2)</f>
        <v>0</v>
      </c>
      <c r="BA54" s="109">
        <f>ROUND(BA55+BA59,2)</f>
        <v>0</v>
      </c>
      <c r="BB54" s="109">
        <f>ROUND(BB55+BB59,2)</f>
        <v>0</v>
      </c>
      <c r="BC54" s="109">
        <f>ROUND(BC55+BC59,2)</f>
        <v>0</v>
      </c>
      <c r="BD54" s="111">
        <f>ROUND(BD55+BD59,2)</f>
        <v>0</v>
      </c>
      <c r="BE54" s="6"/>
      <c r="BS54" s="112" t="s">
        <v>78</v>
      </c>
      <c r="BT54" s="112" t="s">
        <v>79</v>
      </c>
      <c r="BU54" s="113" t="s">
        <v>80</v>
      </c>
      <c r="BV54" s="112" t="s">
        <v>81</v>
      </c>
      <c r="BW54" s="112" t="s">
        <v>5</v>
      </c>
      <c r="BX54" s="112" t="s">
        <v>82</v>
      </c>
      <c r="CL54" s="112" t="s">
        <v>19</v>
      </c>
    </row>
    <row r="55" spans="1:91" s="7" customFormat="1" ht="16.5" customHeight="1">
      <c r="A55" s="7"/>
      <c r="B55" s="114"/>
      <c r="C55" s="115"/>
      <c r="D55" s="116" t="s">
        <v>83</v>
      </c>
      <c r="E55" s="116"/>
      <c r="F55" s="116"/>
      <c r="G55" s="116"/>
      <c r="H55" s="116"/>
      <c r="I55" s="117"/>
      <c r="J55" s="116" t="s">
        <v>84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ROUND(SUM(AG56:AG58),2)</f>
        <v>0</v>
      </c>
      <c r="AH55" s="117"/>
      <c r="AI55" s="117"/>
      <c r="AJ55" s="117"/>
      <c r="AK55" s="117"/>
      <c r="AL55" s="117"/>
      <c r="AM55" s="117"/>
      <c r="AN55" s="119">
        <f>SUM(AG55,AT55)</f>
        <v>0</v>
      </c>
      <c r="AO55" s="117"/>
      <c r="AP55" s="117"/>
      <c r="AQ55" s="120" t="s">
        <v>85</v>
      </c>
      <c r="AR55" s="121"/>
      <c r="AS55" s="122">
        <f>ROUND(SUM(AS56:AS58),2)</f>
        <v>0</v>
      </c>
      <c r="AT55" s="123">
        <f>ROUND(SUM(AV55:AW55),2)</f>
        <v>0</v>
      </c>
      <c r="AU55" s="124">
        <f>ROUND(SUM(AU56:AU58),5)</f>
        <v>0</v>
      </c>
      <c r="AV55" s="123">
        <f>ROUND(AZ55*L29,2)</f>
        <v>0</v>
      </c>
      <c r="AW55" s="123">
        <f>ROUND(BA55*L30,2)</f>
        <v>0</v>
      </c>
      <c r="AX55" s="123">
        <f>ROUND(BB55*L29,2)</f>
        <v>0</v>
      </c>
      <c r="AY55" s="123">
        <f>ROUND(BC55*L30,2)</f>
        <v>0</v>
      </c>
      <c r="AZ55" s="123">
        <f>ROUND(SUM(AZ56:AZ58),2)</f>
        <v>0</v>
      </c>
      <c r="BA55" s="123">
        <f>ROUND(SUM(BA56:BA58),2)</f>
        <v>0</v>
      </c>
      <c r="BB55" s="123">
        <f>ROUND(SUM(BB56:BB58),2)</f>
        <v>0</v>
      </c>
      <c r="BC55" s="123">
        <f>ROUND(SUM(BC56:BC58),2)</f>
        <v>0</v>
      </c>
      <c r="BD55" s="125">
        <f>ROUND(SUM(BD56:BD58),2)</f>
        <v>0</v>
      </c>
      <c r="BE55" s="7"/>
      <c r="BS55" s="126" t="s">
        <v>78</v>
      </c>
      <c r="BT55" s="126" t="s">
        <v>86</v>
      </c>
      <c r="BU55" s="126" t="s">
        <v>80</v>
      </c>
      <c r="BV55" s="126" t="s">
        <v>81</v>
      </c>
      <c r="BW55" s="126" t="s">
        <v>87</v>
      </c>
      <c r="BX55" s="126" t="s">
        <v>5</v>
      </c>
      <c r="CL55" s="126" t="s">
        <v>19</v>
      </c>
      <c r="CM55" s="126" t="s">
        <v>88</v>
      </c>
    </row>
    <row r="56" spans="1:90" s="4" customFormat="1" ht="16.5" customHeight="1">
      <c r="A56" s="127" t="s">
        <v>89</v>
      </c>
      <c r="B56" s="66"/>
      <c r="C56" s="128"/>
      <c r="D56" s="128"/>
      <c r="E56" s="129" t="s">
        <v>90</v>
      </c>
      <c r="F56" s="129"/>
      <c r="G56" s="129"/>
      <c r="H56" s="129"/>
      <c r="I56" s="129"/>
      <c r="J56" s="128"/>
      <c r="K56" s="129" t="s">
        <v>91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30">
        <f>'SO11.1 - 1. Etapa (plochy...'!J32</f>
        <v>0</v>
      </c>
      <c r="AH56" s="128"/>
      <c r="AI56" s="128"/>
      <c r="AJ56" s="128"/>
      <c r="AK56" s="128"/>
      <c r="AL56" s="128"/>
      <c r="AM56" s="128"/>
      <c r="AN56" s="130">
        <f>SUM(AG56,AT56)</f>
        <v>0</v>
      </c>
      <c r="AO56" s="128"/>
      <c r="AP56" s="128"/>
      <c r="AQ56" s="131" t="s">
        <v>92</v>
      </c>
      <c r="AR56" s="68"/>
      <c r="AS56" s="132">
        <v>0</v>
      </c>
      <c r="AT56" s="133">
        <f>ROUND(SUM(AV56:AW56),2)</f>
        <v>0</v>
      </c>
      <c r="AU56" s="134">
        <f>'SO11.1 - 1. Etapa (plochy...'!P91</f>
        <v>0</v>
      </c>
      <c r="AV56" s="133">
        <f>'SO11.1 - 1. Etapa (plochy...'!J35</f>
        <v>0</v>
      </c>
      <c r="AW56" s="133">
        <f>'SO11.1 - 1. Etapa (plochy...'!J36</f>
        <v>0</v>
      </c>
      <c r="AX56" s="133">
        <f>'SO11.1 - 1. Etapa (plochy...'!J37</f>
        <v>0</v>
      </c>
      <c r="AY56" s="133">
        <f>'SO11.1 - 1. Etapa (plochy...'!J38</f>
        <v>0</v>
      </c>
      <c r="AZ56" s="133">
        <f>'SO11.1 - 1. Etapa (plochy...'!F35</f>
        <v>0</v>
      </c>
      <c r="BA56" s="133">
        <f>'SO11.1 - 1. Etapa (plochy...'!F36</f>
        <v>0</v>
      </c>
      <c r="BB56" s="133">
        <f>'SO11.1 - 1. Etapa (plochy...'!F37</f>
        <v>0</v>
      </c>
      <c r="BC56" s="133">
        <f>'SO11.1 - 1. Etapa (plochy...'!F38</f>
        <v>0</v>
      </c>
      <c r="BD56" s="135">
        <f>'SO11.1 - 1. Etapa (plochy...'!F39</f>
        <v>0</v>
      </c>
      <c r="BE56" s="4"/>
      <c r="BT56" s="136" t="s">
        <v>88</v>
      </c>
      <c r="BV56" s="136" t="s">
        <v>81</v>
      </c>
      <c r="BW56" s="136" t="s">
        <v>93</v>
      </c>
      <c r="BX56" s="136" t="s">
        <v>87</v>
      </c>
      <c r="CL56" s="136" t="s">
        <v>19</v>
      </c>
    </row>
    <row r="57" spans="1:90" s="4" customFormat="1" ht="16.5" customHeight="1">
      <c r="A57" s="127" t="s">
        <v>89</v>
      </c>
      <c r="B57" s="66"/>
      <c r="C57" s="128"/>
      <c r="D57" s="128"/>
      <c r="E57" s="129" t="s">
        <v>94</v>
      </c>
      <c r="F57" s="129"/>
      <c r="G57" s="129"/>
      <c r="H57" s="129"/>
      <c r="I57" s="129"/>
      <c r="J57" s="128"/>
      <c r="K57" s="129" t="s">
        <v>95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'SO11.2 - 2. Etapa (plochy...'!J32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92</v>
      </c>
      <c r="AR57" s="68"/>
      <c r="AS57" s="132">
        <v>0</v>
      </c>
      <c r="AT57" s="133">
        <f>ROUND(SUM(AV57:AW57),2)</f>
        <v>0</v>
      </c>
      <c r="AU57" s="134">
        <f>'SO11.2 - 2. Etapa (plochy...'!P91</f>
        <v>0</v>
      </c>
      <c r="AV57" s="133">
        <f>'SO11.2 - 2. Etapa (plochy...'!J35</f>
        <v>0</v>
      </c>
      <c r="AW57" s="133">
        <f>'SO11.2 - 2. Etapa (plochy...'!J36</f>
        <v>0</v>
      </c>
      <c r="AX57" s="133">
        <f>'SO11.2 - 2. Etapa (plochy...'!J37</f>
        <v>0</v>
      </c>
      <c r="AY57" s="133">
        <f>'SO11.2 - 2. Etapa (plochy...'!J38</f>
        <v>0</v>
      </c>
      <c r="AZ57" s="133">
        <f>'SO11.2 - 2. Etapa (plochy...'!F35</f>
        <v>0</v>
      </c>
      <c r="BA57" s="133">
        <f>'SO11.2 - 2. Etapa (plochy...'!F36</f>
        <v>0</v>
      </c>
      <c r="BB57" s="133">
        <f>'SO11.2 - 2. Etapa (plochy...'!F37</f>
        <v>0</v>
      </c>
      <c r="BC57" s="133">
        <f>'SO11.2 - 2. Etapa (plochy...'!F38</f>
        <v>0</v>
      </c>
      <c r="BD57" s="135">
        <f>'SO11.2 - 2. Etapa (plochy...'!F39</f>
        <v>0</v>
      </c>
      <c r="BE57" s="4"/>
      <c r="BT57" s="136" t="s">
        <v>88</v>
      </c>
      <c r="BV57" s="136" t="s">
        <v>81</v>
      </c>
      <c r="BW57" s="136" t="s">
        <v>96</v>
      </c>
      <c r="BX57" s="136" t="s">
        <v>87</v>
      </c>
      <c r="CL57" s="136" t="s">
        <v>19</v>
      </c>
    </row>
    <row r="58" spans="1:90" s="4" customFormat="1" ht="16.5" customHeight="1">
      <c r="A58" s="127" t="s">
        <v>89</v>
      </c>
      <c r="B58" s="66"/>
      <c r="C58" s="128"/>
      <c r="D58" s="128"/>
      <c r="E58" s="129" t="s">
        <v>97</v>
      </c>
      <c r="F58" s="129"/>
      <c r="G58" s="129"/>
      <c r="H58" s="129"/>
      <c r="I58" s="129"/>
      <c r="J58" s="128"/>
      <c r="K58" s="129" t="s">
        <v>98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'SO11.3 - 3. Etapa (plochy...'!J32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92</v>
      </c>
      <c r="AR58" s="68"/>
      <c r="AS58" s="132">
        <v>0</v>
      </c>
      <c r="AT58" s="133">
        <f>ROUND(SUM(AV58:AW58),2)</f>
        <v>0</v>
      </c>
      <c r="AU58" s="134">
        <f>'SO11.3 - 3. Etapa (plochy...'!P91</f>
        <v>0</v>
      </c>
      <c r="AV58" s="133">
        <f>'SO11.3 - 3. Etapa (plochy...'!J35</f>
        <v>0</v>
      </c>
      <c r="AW58" s="133">
        <f>'SO11.3 - 3. Etapa (plochy...'!J36</f>
        <v>0</v>
      </c>
      <c r="AX58" s="133">
        <f>'SO11.3 - 3. Etapa (plochy...'!J37</f>
        <v>0</v>
      </c>
      <c r="AY58" s="133">
        <f>'SO11.3 - 3. Etapa (plochy...'!J38</f>
        <v>0</v>
      </c>
      <c r="AZ58" s="133">
        <f>'SO11.3 - 3. Etapa (plochy...'!F35</f>
        <v>0</v>
      </c>
      <c r="BA58" s="133">
        <f>'SO11.3 - 3. Etapa (plochy...'!F36</f>
        <v>0</v>
      </c>
      <c r="BB58" s="133">
        <f>'SO11.3 - 3. Etapa (plochy...'!F37</f>
        <v>0</v>
      </c>
      <c r="BC58" s="133">
        <f>'SO11.3 - 3. Etapa (plochy...'!F38</f>
        <v>0</v>
      </c>
      <c r="BD58" s="135">
        <f>'SO11.3 - 3. Etapa (plochy...'!F39</f>
        <v>0</v>
      </c>
      <c r="BE58" s="4"/>
      <c r="BT58" s="136" t="s">
        <v>88</v>
      </c>
      <c r="BV58" s="136" t="s">
        <v>81</v>
      </c>
      <c r="BW58" s="136" t="s">
        <v>99</v>
      </c>
      <c r="BX58" s="136" t="s">
        <v>87</v>
      </c>
      <c r="CL58" s="136" t="s">
        <v>19</v>
      </c>
    </row>
    <row r="59" spans="1:91" s="7" customFormat="1" ht="16.5" customHeight="1">
      <c r="A59" s="127" t="s">
        <v>89</v>
      </c>
      <c r="B59" s="114"/>
      <c r="C59" s="115"/>
      <c r="D59" s="116" t="s">
        <v>100</v>
      </c>
      <c r="E59" s="116"/>
      <c r="F59" s="116"/>
      <c r="G59" s="116"/>
      <c r="H59" s="116"/>
      <c r="I59" s="117"/>
      <c r="J59" s="116" t="s">
        <v>101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9">
        <f>'VON11 - Vedlejší a ostatn...'!J30</f>
        <v>0</v>
      </c>
      <c r="AH59" s="117"/>
      <c r="AI59" s="117"/>
      <c r="AJ59" s="117"/>
      <c r="AK59" s="117"/>
      <c r="AL59" s="117"/>
      <c r="AM59" s="117"/>
      <c r="AN59" s="119">
        <f>SUM(AG59,AT59)</f>
        <v>0</v>
      </c>
      <c r="AO59" s="117"/>
      <c r="AP59" s="117"/>
      <c r="AQ59" s="120" t="s">
        <v>85</v>
      </c>
      <c r="AR59" s="121"/>
      <c r="AS59" s="137">
        <v>0</v>
      </c>
      <c r="AT59" s="138">
        <f>ROUND(SUM(AV59:AW59),2)</f>
        <v>0</v>
      </c>
      <c r="AU59" s="139">
        <f>'VON11 - Vedlejší a ostatn...'!P84</f>
        <v>0</v>
      </c>
      <c r="AV59" s="138">
        <f>'VON11 - Vedlejší a ostatn...'!J33</f>
        <v>0</v>
      </c>
      <c r="AW59" s="138">
        <f>'VON11 - Vedlejší a ostatn...'!J34</f>
        <v>0</v>
      </c>
      <c r="AX59" s="138">
        <f>'VON11 - Vedlejší a ostatn...'!J35</f>
        <v>0</v>
      </c>
      <c r="AY59" s="138">
        <f>'VON11 - Vedlejší a ostatn...'!J36</f>
        <v>0</v>
      </c>
      <c r="AZ59" s="138">
        <f>'VON11 - Vedlejší a ostatn...'!F33</f>
        <v>0</v>
      </c>
      <c r="BA59" s="138">
        <f>'VON11 - Vedlejší a ostatn...'!F34</f>
        <v>0</v>
      </c>
      <c r="BB59" s="138">
        <f>'VON11 - Vedlejší a ostatn...'!F35</f>
        <v>0</v>
      </c>
      <c r="BC59" s="138">
        <f>'VON11 - Vedlejší a ostatn...'!F36</f>
        <v>0</v>
      </c>
      <c r="BD59" s="140">
        <f>'VON11 - Vedlejší a ostatn...'!F37</f>
        <v>0</v>
      </c>
      <c r="BE59" s="7"/>
      <c r="BT59" s="126" t="s">
        <v>86</v>
      </c>
      <c r="BV59" s="126" t="s">
        <v>81</v>
      </c>
      <c r="BW59" s="126" t="s">
        <v>102</v>
      </c>
      <c r="BX59" s="126" t="s">
        <v>5</v>
      </c>
      <c r="CL59" s="126" t="s">
        <v>19</v>
      </c>
      <c r="CM59" s="126" t="s">
        <v>88</v>
      </c>
    </row>
    <row r="60" spans="1:57" s="2" customFormat="1" ht="30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s="2" customFormat="1" ht="6.95" customHeight="1">
      <c r="A61" s="4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47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</sheetData>
  <sheetProtection password="CC35" sheet="1" objects="1" scenarios="1" formatColumns="0" formatRows="0"/>
  <mergeCells count="58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11.1 - 1. Etapa (plochy...'!C2" display="/"/>
    <hyperlink ref="A57" location="'SO11.2 - 2. Etapa (plochy...'!C2" display="/"/>
    <hyperlink ref="A58" location="'SO11.3 - 3. Etapa (plochy...'!C2" display="/"/>
    <hyperlink ref="A59" location="'VON11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88</v>
      </c>
    </row>
    <row r="4" spans="2:46" s="1" customFormat="1" ht="24.95" customHeight="1">
      <c r="B4" s="22"/>
      <c r="D4" s="143" t="s">
        <v>103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Rekonstrukce víceúčelového hřiště a objektu skladu při ZŠ Míru, Děčín XXXII</v>
      </c>
      <c r="F7" s="145"/>
      <c r="G7" s="145"/>
      <c r="H7" s="145"/>
      <c r="L7" s="22"/>
    </row>
    <row r="8" spans="2:12" s="1" customFormat="1" ht="12" customHeight="1">
      <c r="B8" s="22"/>
      <c r="D8" s="145" t="s">
        <v>104</v>
      </c>
      <c r="L8" s="22"/>
    </row>
    <row r="9" spans="1:31" s="2" customFormat="1" ht="16.5" customHeight="1">
      <c r="A9" s="41"/>
      <c r="B9" s="47"/>
      <c r="C9" s="41"/>
      <c r="D9" s="41"/>
      <c r="E9" s="146" t="s">
        <v>105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106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107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14. 3. 2024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30</v>
      </c>
      <c r="E16" s="41"/>
      <c r="F16" s="41"/>
      <c r="G16" s="41"/>
      <c r="H16" s="41"/>
      <c r="I16" s="145" t="s">
        <v>31</v>
      </c>
      <c r="J16" s="136" t="s">
        <v>32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5" t="s">
        <v>34</v>
      </c>
      <c r="J17" s="136" t="s">
        <v>19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35</v>
      </c>
      <c r="E19" s="41"/>
      <c r="F19" s="41"/>
      <c r="G19" s="41"/>
      <c r="H19" s="41"/>
      <c r="I19" s="145" t="s">
        <v>31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34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37</v>
      </c>
      <c r="E22" s="41"/>
      <c r="F22" s="41"/>
      <c r="G22" s="41"/>
      <c r="H22" s="41"/>
      <c r="I22" s="145" t="s">
        <v>31</v>
      </c>
      <c r="J22" s="136" t="s">
        <v>38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39</v>
      </c>
      <c r="F23" s="41"/>
      <c r="G23" s="41"/>
      <c r="H23" s="41"/>
      <c r="I23" s="145" t="s">
        <v>34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41</v>
      </c>
      <c r="E25" s="41"/>
      <c r="F25" s="41"/>
      <c r="G25" s="41"/>
      <c r="H25" s="41"/>
      <c r="I25" s="145" t="s">
        <v>31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34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43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45</v>
      </c>
      <c r="E32" s="41"/>
      <c r="F32" s="41"/>
      <c r="G32" s="41"/>
      <c r="H32" s="41"/>
      <c r="I32" s="41"/>
      <c r="J32" s="156">
        <f>ROUND(J91,2)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47</v>
      </c>
      <c r="G34" s="41"/>
      <c r="H34" s="41"/>
      <c r="I34" s="157" t="s">
        <v>46</v>
      </c>
      <c r="J34" s="157" t="s">
        <v>48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49</v>
      </c>
      <c r="E35" s="145" t="s">
        <v>50</v>
      </c>
      <c r="F35" s="159">
        <f>ROUND((SUM(BE91:BE327)),2)</f>
        <v>0</v>
      </c>
      <c r="G35" s="41"/>
      <c r="H35" s="41"/>
      <c r="I35" s="160">
        <v>0.21</v>
      </c>
      <c r="J35" s="159">
        <f>ROUND(((SUM(BE91:BE327))*I35),2)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51</v>
      </c>
      <c r="F36" s="159">
        <f>ROUND((SUM(BF91:BF327)),2)</f>
        <v>0</v>
      </c>
      <c r="G36" s="41"/>
      <c r="H36" s="41"/>
      <c r="I36" s="160">
        <v>0.15</v>
      </c>
      <c r="J36" s="159">
        <f>ROUND(((SUM(BF91:BF327))*I36),2)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52</v>
      </c>
      <c r="F37" s="159">
        <f>ROUND((SUM(BG91:BG327)),2)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53</v>
      </c>
      <c r="F38" s="159">
        <f>ROUND((SUM(BH91:BH327)),2)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54</v>
      </c>
      <c r="F39" s="159">
        <f>ROUND((SUM(BI91:BI327)),2)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55</v>
      </c>
      <c r="E41" s="163"/>
      <c r="F41" s="163"/>
      <c r="G41" s="164" t="s">
        <v>56</v>
      </c>
      <c r="H41" s="165" t="s">
        <v>57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108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Rekonstrukce víceúčelového hřiště a objektu skladu při ZŠ Míru, Děčín XXXII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104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105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106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SO11.1 - 1. Etapa (plochy A,D,E,F,G)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22</v>
      </c>
      <c r="D56" s="43"/>
      <c r="E56" s="43"/>
      <c r="F56" s="29" t="str">
        <f>F14</f>
        <v>Děčín XXXII</v>
      </c>
      <c r="G56" s="43"/>
      <c r="H56" s="43"/>
      <c r="I56" s="34" t="s">
        <v>24</v>
      </c>
      <c r="J56" s="75" t="str">
        <f>IF(J14="","",J14)</f>
        <v>14. 3. 2024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4" t="s">
        <v>30</v>
      </c>
      <c r="D58" s="43"/>
      <c r="E58" s="43"/>
      <c r="F58" s="29" t="str">
        <f>E17</f>
        <v>Statutární město Děčín</v>
      </c>
      <c r="G58" s="43"/>
      <c r="H58" s="43"/>
      <c r="I58" s="34" t="s">
        <v>37</v>
      </c>
      <c r="J58" s="39" t="str">
        <f>E23</f>
        <v>STAPO UL s.r.o.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35</v>
      </c>
      <c r="D59" s="43"/>
      <c r="E59" s="43"/>
      <c r="F59" s="29" t="str">
        <f>IF(E20="","",E20)</f>
        <v>Vyplň údaj</v>
      </c>
      <c r="G59" s="43"/>
      <c r="H59" s="43"/>
      <c r="I59" s="34" t="s">
        <v>41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109</v>
      </c>
      <c r="D61" s="174"/>
      <c r="E61" s="174"/>
      <c r="F61" s="174"/>
      <c r="G61" s="174"/>
      <c r="H61" s="174"/>
      <c r="I61" s="174"/>
      <c r="J61" s="175" t="s">
        <v>110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77</v>
      </c>
      <c r="D63" s="43"/>
      <c r="E63" s="43"/>
      <c r="F63" s="43"/>
      <c r="G63" s="43"/>
      <c r="H63" s="43"/>
      <c r="I63" s="43"/>
      <c r="J63" s="105">
        <f>J91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111</v>
      </c>
    </row>
    <row r="64" spans="1:31" s="9" customFormat="1" ht="24.95" customHeight="1">
      <c r="A64" s="9"/>
      <c r="B64" s="177"/>
      <c r="C64" s="178"/>
      <c r="D64" s="179" t="s">
        <v>112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113</v>
      </c>
      <c r="E65" s="185"/>
      <c r="F65" s="185"/>
      <c r="G65" s="185"/>
      <c r="H65" s="185"/>
      <c r="I65" s="185"/>
      <c r="J65" s="186">
        <f>J93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114</v>
      </c>
      <c r="E66" s="185"/>
      <c r="F66" s="185"/>
      <c r="G66" s="185"/>
      <c r="H66" s="185"/>
      <c r="I66" s="185"/>
      <c r="J66" s="186">
        <f>J215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115</v>
      </c>
      <c r="E67" s="185"/>
      <c r="F67" s="185"/>
      <c r="G67" s="185"/>
      <c r="H67" s="185"/>
      <c r="I67" s="185"/>
      <c r="J67" s="186">
        <f>J242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116</v>
      </c>
      <c r="E68" s="185"/>
      <c r="F68" s="185"/>
      <c r="G68" s="185"/>
      <c r="H68" s="185"/>
      <c r="I68" s="185"/>
      <c r="J68" s="186">
        <f>J294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117</v>
      </c>
      <c r="E69" s="185"/>
      <c r="F69" s="185"/>
      <c r="G69" s="185"/>
      <c r="H69" s="185"/>
      <c r="I69" s="185"/>
      <c r="J69" s="186">
        <f>J322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5" t="s">
        <v>118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72" t="str">
        <f>E7</f>
        <v>Rekonstrukce víceúčelového hřiště a objektu skladu při ZŠ Míru, Děčín XXXII</v>
      </c>
      <c r="F79" s="34"/>
      <c r="G79" s="34"/>
      <c r="H79" s="34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3"/>
      <c r="C80" s="34" t="s">
        <v>104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1"/>
      <c r="B81" s="42"/>
      <c r="C81" s="43"/>
      <c r="D81" s="43"/>
      <c r="E81" s="172" t="s">
        <v>105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106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SO11.1 - 1. Etapa (plochy A,D,E,F,G)</v>
      </c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22</v>
      </c>
      <c r="D85" s="43"/>
      <c r="E85" s="43"/>
      <c r="F85" s="29" t="str">
        <f>F14</f>
        <v>Děčín XXXII</v>
      </c>
      <c r="G85" s="43"/>
      <c r="H85" s="43"/>
      <c r="I85" s="34" t="s">
        <v>24</v>
      </c>
      <c r="J85" s="75" t="str">
        <f>IF(J14="","",J14)</f>
        <v>14. 3. 2024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4" t="s">
        <v>30</v>
      </c>
      <c r="D87" s="43"/>
      <c r="E87" s="43"/>
      <c r="F87" s="29" t="str">
        <f>E17</f>
        <v>Statutární město Děčín</v>
      </c>
      <c r="G87" s="43"/>
      <c r="H87" s="43"/>
      <c r="I87" s="34" t="s">
        <v>37</v>
      </c>
      <c r="J87" s="39" t="str">
        <f>E23</f>
        <v>STAPO UL s.r.o.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35</v>
      </c>
      <c r="D88" s="43"/>
      <c r="E88" s="43"/>
      <c r="F88" s="29" t="str">
        <f>IF(E20="","",E20)</f>
        <v>Vyplň údaj</v>
      </c>
      <c r="G88" s="43"/>
      <c r="H88" s="43"/>
      <c r="I88" s="34" t="s">
        <v>41</v>
      </c>
      <c r="J88" s="39" t="str">
        <f>E26</f>
        <v xml:space="preserve"> 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8"/>
      <c r="B90" s="189"/>
      <c r="C90" s="190" t="s">
        <v>119</v>
      </c>
      <c r="D90" s="191" t="s">
        <v>64</v>
      </c>
      <c r="E90" s="191" t="s">
        <v>60</v>
      </c>
      <c r="F90" s="191" t="s">
        <v>61</v>
      </c>
      <c r="G90" s="191" t="s">
        <v>120</v>
      </c>
      <c r="H90" s="191" t="s">
        <v>121</v>
      </c>
      <c r="I90" s="191" t="s">
        <v>122</v>
      </c>
      <c r="J90" s="191" t="s">
        <v>110</v>
      </c>
      <c r="K90" s="192" t="s">
        <v>123</v>
      </c>
      <c r="L90" s="193"/>
      <c r="M90" s="95" t="s">
        <v>19</v>
      </c>
      <c r="N90" s="96" t="s">
        <v>49</v>
      </c>
      <c r="O90" s="96" t="s">
        <v>124</v>
      </c>
      <c r="P90" s="96" t="s">
        <v>125</v>
      </c>
      <c r="Q90" s="96" t="s">
        <v>126</v>
      </c>
      <c r="R90" s="96" t="s">
        <v>127</v>
      </c>
      <c r="S90" s="96" t="s">
        <v>128</v>
      </c>
      <c r="T90" s="97" t="s">
        <v>129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1"/>
      <c r="B91" s="42"/>
      <c r="C91" s="102" t="s">
        <v>130</v>
      </c>
      <c r="D91" s="43"/>
      <c r="E91" s="43"/>
      <c r="F91" s="43"/>
      <c r="G91" s="43"/>
      <c r="H91" s="43"/>
      <c r="I91" s="43"/>
      <c r="J91" s="194">
        <f>BK91</f>
        <v>0</v>
      </c>
      <c r="K91" s="43"/>
      <c r="L91" s="47"/>
      <c r="M91" s="98"/>
      <c r="N91" s="195"/>
      <c r="O91" s="99"/>
      <c r="P91" s="196">
        <f>P92</f>
        <v>0</v>
      </c>
      <c r="Q91" s="99"/>
      <c r="R91" s="196">
        <f>R92</f>
        <v>120.00943305000001</v>
      </c>
      <c r="S91" s="99"/>
      <c r="T91" s="197">
        <f>T92</f>
        <v>278.76036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78</v>
      </c>
      <c r="AU91" s="19" t="s">
        <v>111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78</v>
      </c>
      <c r="E92" s="202" t="s">
        <v>131</v>
      </c>
      <c r="F92" s="202" t="s">
        <v>132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P93+P215+P242+P294+P322</f>
        <v>0</v>
      </c>
      <c r="Q92" s="207"/>
      <c r="R92" s="208">
        <f>R93+R215+R242+R294+R322</f>
        <v>120.00943305000001</v>
      </c>
      <c r="S92" s="207"/>
      <c r="T92" s="209">
        <f>T93+T215+T242+T294+T322</f>
        <v>278.76036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86</v>
      </c>
      <c r="AT92" s="211" t="s">
        <v>78</v>
      </c>
      <c r="AU92" s="211" t="s">
        <v>79</v>
      </c>
      <c r="AY92" s="210" t="s">
        <v>133</v>
      </c>
      <c r="BK92" s="212">
        <f>BK93+BK215+BK242+BK294+BK322</f>
        <v>0</v>
      </c>
    </row>
    <row r="93" spans="1:63" s="12" customFormat="1" ht="22.8" customHeight="1">
      <c r="A93" s="12"/>
      <c r="B93" s="199"/>
      <c r="C93" s="200"/>
      <c r="D93" s="201" t="s">
        <v>78</v>
      </c>
      <c r="E93" s="213" t="s">
        <v>86</v>
      </c>
      <c r="F93" s="213" t="s">
        <v>134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SUM(P94:P214)</f>
        <v>0</v>
      </c>
      <c r="Q93" s="207"/>
      <c r="R93" s="208">
        <f>SUM(R94:R214)</f>
        <v>2.811091</v>
      </c>
      <c r="S93" s="207"/>
      <c r="T93" s="209">
        <f>SUM(T94:T214)</f>
        <v>278.76036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86</v>
      </c>
      <c r="AT93" s="211" t="s">
        <v>78</v>
      </c>
      <c r="AU93" s="211" t="s">
        <v>86</v>
      </c>
      <c r="AY93" s="210" t="s">
        <v>133</v>
      </c>
      <c r="BK93" s="212">
        <f>SUM(BK94:BK214)</f>
        <v>0</v>
      </c>
    </row>
    <row r="94" spans="1:65" s="2" customFormat="1" ht="37.8" customHeight="1">
      <c r="A94" s="41"/>
      <c r="B94" s="42"/>
      <c r="C94" s="215" t="s">
        <v>86</v>
      </c>
      <c r="D94" s="215" t="s">
        <v>135</v>
      </c>
      <c r="E94" s="216" t="s">
        <v>136</v>
      </c>
      <c r="F94" s="217" t="s">
        <v>137</v>
      </c>
      <c r="G94" s="218" t="s">
        <v>138</v>
      </c>
      <c r="H94" s="219">
        <v>319.865</v>
      </c>
      <c r="I94" s="220"/>
      <c r="J94" s="221">
        <f>ROUND(I94*H94,2)</f>
        <v>0</v>
      </c>
      <c r="K94" s="217" t="s">
        <v>139</v>
      </c>
      <c r="L94" s="47"/>
      <c r="M94" s="222" t="s">
        <v>19</v>
      </c>
      <c r="N94" s="223" t="s">
        <v>50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0.255</v>
      </c>
      <c r="T94" s="225">
        <f>S94*H94</f>
        <v>81.56557500000001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140</v>
      </c>
      <c r="AT94" s="226" t="s">
        <v>135</v>
      </c>
      <c r="AU94" s="226" t="s">
        <v>88</v>
      </c>
      <c r="AY94" s="19" t="s">
        <v>133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86</v>
      </c>
      <c r="BK94" s="227">
        <f>ROUND(I94*H94,2)</f>
        <v>0</v>
      </c>
      <c r="BL94" s="19" t="s">
        <v>140</v>
      </c>
      <c r="BM94" s="226" t="s">
        <v>141</v>
      </c>
    </row>
    <row r="95" spans="1:47" s="2" customFormat="1" ht="12">
      <c r="A95" s="41"/>
      <c r="B95" s="42"/>
      <c r="C95" s="43"/>
      <c r="D95" s="228" t="s">
        <v>142</v>
      </c>
      <c r="E95" s="43"/>
      <c r="F95" s="229" t="s">
        <v>143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142</v>
      </c>
      <c r="AU95" s="19" t="s">
        <v>88</v>
      </c>
    </row>
    <row r="96" spans="1:51" s="13" customFormat="1" ht="12">
      <c r="A96" s="13"/>
      <c r="B96" s="233"/>
      <c r="C96" s="234"/>
      <c r="D96" s="235" t="s">
        <v>144</v>
      </c>
      <c r="E96" s="236" t="s">
        <v>19</v>
      </c>
      <c r="F96" s="237" t="s">
        <v>145</v>
      </c>
      <c r="G96" s="234"/>
      <c r="H96" s="236" t="s">
        <v>19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144</v>
      </c>
      <c r="AU96" s="243" t="s">
        <v>88</v>
      </c>
      <c r="AV96" s="13" t="s">
        <v>86</v>
      </c>
      <c r="AW96" s="13" t="s">
        <v>40</v>
      </c>
      <c r="AX96" s="13" t="s">
        <v>79</v>
      </c>
      <c r="AY96" s="243" t="s">
        <v>133</v>
      </c>
    </row>
    <row r="97" spans="1:51" s="13" customFormat="1" ht="12">
      <c r="A97" s="13"/>
      <c r="B97" s="233"/>
      <c r="C97" s="234"/>
      <c r="D97" s="235" t="s">
        <v>144</v>
      </c>
      <c r="E97" s="236" t="s">
        <v>19</v>
      </c>
      <c r="F97" s="237" t="s">
        <v>146</v>
      </c>
      <c r="G97" s="234"/>
      <c r="H97" s="236" t="s">
        <v>19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144</v>
      </c>
      <c r="AU97" s="243" t="s">
        <v>88</v>
      </c>
      <c r="AV97" s="13" t="s">
        <v>86</v>
      </c>
      <c r="AW97" s="13" t="s">
        <v>40</v>
      </c>
      <c r="AX97" s="13" t="s">
        <v>79</v>
      </c>
      <c r="AY97" s="243" t="s">
        <v>133</v>
      </c>
    </row>
    <row r="98" spans="1:51" s="14" customFormat="1" ht="12">
      <c r="A98" s="14"/>
      <c r="B98" s="244"/>
      <c r="C98" s="245"/>
      <c r="D98" s="235" t="s">
        <v>144</v>
      </c>
      <c r="E98" s="246" t="s">
        <v>19</v>
      </c>
      <c r="F98" s="247" t="s">
        <v>147</v>
      </c>
      <c r="G98" s="245"/>
      <c r="H98" s="248">
        <v>156.06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144</v>
      </c>
      <c r="AU98" s="254" t="s">
        <v>88</v>
      </c>
      <c r="AV98" s="14" t="s">
        <v>88</v>
      </c>
      <c r="AW98" s="14" t="s">
        <v>40</v>
      </c>
      <c r="AX98" s="14" t="s">
        <v>79</v>
      </c>
      <c r="AY98" s="254" t="s">
        <v>133</v>
      </c>
    </row>
    <row r="99" spans="1:51" s="14" customFormat="1" ht="12">
      <c r="A99" s="14"/>
      <c r="B99" s="244"/>
      <c r="C99" s="245"/>
      <c r="D99" s="235" t="s">
        <v>144</v>
      </c>
      <c r="E99" s="246" t="s">
        <v>19</v>
      </c>
      <c r="F99" s="247" t="s">
        <v>148</v>
      </c>
      <c r="G99" s="245"/>
      <c r="H99" s="248">
        <v>24.48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144</v>
      </c>
      <c r="AU99" s="254" t="s">
        <v>88</v>
      </c>
      <c r="AV99" s="14" t="s">
        <v>88</v>
      </c>
      <c r="AW99" s="14" t="s">
        <v>40</v>
      </c>
      <c r="AX99" s="14" t="s">
        <v>79</v>
      </c>
      <c r="AY99" s="254" t="s">
        <v>133</v>
      </c>
    </row>
    <row r="100" spans="1:51" s="14" customFormat="1" ht="12">
      <c r="A100" s="14"/>
      <c r="B100" s="244"/>
      <c r="C100" s="245"/>
      <c r="D100" s="235" t="s">
        <v>144</v>
      </c>
      <c r="E100" s="246" t="s">
        <v>19</v>
      </c>
      <c r="F100" s="247" t="s">
        <v>149</v>
      </c>
      <c r="G100" s="245"/>
      <c r="H100" s="248">
        <v>110.765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4" t="s">
        <v>144</v>
      </c>
      <c r="AU100" s="254" t="s">
        <v>88</v>
      </c>
      <c r="AV100" s="14" t="s">
        <v>88</v>
      </c>
      <c r="AW100" s="14" t="s">
        <v>40</v>
      </c>
      <c r="AX100" s="14" t="s">
        <v>79</v>
      </c>
      <c r="AY100" s="254" t="s">
        <v>133</v>
      </c>
    </row>
    <row r="101" spans="1:51" s="14" customFormat="1" ht="12">
      <c r="A101" s="14"/>
      <c r="B101" s="244"/>
      <c r="C101" s="245"/>
      <c r="D101" s="235" t="s">
        <v>144</v>
      </c>
      <c r="E101" s="246" t="s">
        <v>19</v>
      </c>
      <c r="F101" s="247" t="s">
        <v>150</v>
      </c>
      <c r="G101" s="245"/>
      <c r="H101" s="248">
        <v>11.01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144</v>
      </c>
      <c r="AU101" s="254" t="s">
        <v>88</v>
      </c>
      <c r="AV101" s="14" t="s">
        <v>88</v>
      </c>
      <c r="AW101" s="14" t="s">
        <v>40</v>
      </c>
      <c r="AX101" s="14" t="s">
        <v>79</v>
      </c>
      <c r="AY101" s="254" t="s">
        <v>133</v>
      </c>
    </row>
    <row r="102" spans="1:51" s="14" customFormat="1" ht="12">
      <c r="A102" s="14"/>
      <c r="B102" s="244"/>
      <c r="C102" s="245"/>
      <c r="D102" s="235" t="s">
        <v>144</v>
      </c>
      <c r="E102" s="246" t="s">
        <v>19</v>
      </c>
      <c r="F102" s="247" t="s">
        <v>151</v>
      </c>
      <c r="G102" s="245"/>
      <c r="H102" s="248">
        <v>17.55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144</v>
      </c>
      <c r="AU102" s="254" t="s">
        <v>88</v>
      </c>
      <c r="AV102" s="14" t="s">
        <v>88</v>
      </c>
      <c r="AW102" s="14" t="s">
        <v>40</v>
      </c>
      <c r="AX102" s="14" t="s">
        <v>79</v>
      </c>
      <c r="AY102" s="254" t="s">
        <v>133</v>
      </c>
    </row>
    <row r="103" spans="1:51" s="15" customFormat="1" ht="12">
      <c r="A103" s="15"/>
      <c r="B103" s="255"/>
      <c r="C103" s="256"/>
      <c r="D103" s="235" t="s">
        <v>144</v>
      </c>
      <c r="E103" s="257" t="s">
        <v>19</v>
      </c>
      <c r="F103" s="258" t="s">
        <v>152</v>
      </c>
      <c r="G103" s="256"/>
      <c r="H103" s="259">
        <v>319.865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5" t="s">
        <v>144</v>
      </c>
      <c r="AU103" s="265" t="s">
        <v>88</v>
      </c>
      <c r="AV103" s="15" t="s">
        <v>140</v>
      </c>
      <c r="AW103" s="15" t="s">
        <v>40</v>
      </c>
      <c r="AX103" s="15" t="s">
        <v>86</v>
      </c>
      <c r="AY103" s="265" t="s">
        <v>133</v>
      </c>
    </row>
    <row r="104" spans="1:65" s="2" customFormat="1" ht="37.8" customHeight="1">
      <c r="A104" s="41"/>
      <c r="B104" s="42"/>
      <c r="C104" s="215" t="s">
        <v>88</v>
      </c>
      <c r="D104" s="215" t="s">
        <v>135</v>
      </c>
      <c r="E104" s="216" t="s">
        <v>153</v>
      </c>
      <c r="F104" s="217" t="s">
        <v>154</v>
      </c>
      <c r="G104" s="218" t="s">
        <v>138</v>
      </c>
      <c r="H104" s="219">
        <v>6</v>
      </c>
      <c r="I104" s="220"/>
      <c r="J104" s="221">
        <f>ROUND(I104*H104,2)</f>
        <v>0</v>
      </c>
      <c r="K104" s="217" t="s">
        <v>139</v>
      </c>
      <c r="L104" s="47"/>
      <c r="M104" s="222" t="s">
        <v>19</v>
      </c>
      <c r="N104" s="223" t="s">
        <v>50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0.26</v>
      </c>
      <c r="T104" s="225">
        <f>S104*H104</f>
        <v>1.56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140</v>
      </c>
      <c r="AT104" s="226" t="s">
        <v>135</v>
      </c>
      <c r="AU104" s="226" t="s">
        <v>88</v>
      </c>
      <c r="AY104" s="19" t="s">
        <v>133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86</v>
      </c>
      <c r="BK104" s="227">
        <f>ROUND(I104*H104,2)</f>
        <v>0</v>
      </c>
      <c r="BL104" s="19" t="s">
        <v>140</v>
      </c>
      <c r="BM104" s="226" t="s">
        <v>155</v>
      </c>
    </row>
    <row r="105" spans="1:47" s="2" customFormat="1" ht="12">
      <c r="A105" s="41"/>
      <c r="B105" s="42"/>
      <c r="C105" s="43"/>
      <c r="D105" s="228" t="s">
        <v>142</v>
      </c>
      <c r="E105" s="43"/>
      <c r="F105" s="229" t="s">
        <v>156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142</v>
      </c>
      <c r="AU105" s="19" t="s">
        <v>88</v>
      </c>
    </row>
    <row r="106" spans="1:51" s="14" customFormat="1" ht="12">
      <c r="A106" s="14"/>
      <c r="B106" s="244"/>
      <c r="C106" s="245"/>
      <c r="D106" s="235" t="s">
        <v>144</v>
      </c>
      <c r="E106" s="246" t="s">
        <v>19</v>
      </c>
      <c r="F106" s="247" t="s">
        <v>157</v>
      </c>
      <c r="G106" s="245"/>
      <c r="H106" s="248">
        <v>6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4" t="s">
        <v>144</v>
      </c>
      <c r="AU106" s="254" t="s">
        <v>88</v>
      </c>
      <c r="AV106" s="14" t="s">
        <v>88</v>
      </c>
      <c r="AW106" s="14" t="s">
        <v>40</v>
      </c>
      <c r="AX106" s="14" t="s">
        <v>86</v>
      </c>
      <c r="AY106" s="254" t="s">
        <v>133</v>
      </c>
    </row>
    <row r="107" spans="1:65" s="2" customFormat="1" ht="33" customHeight="1">
      <c r="A107" s="41"/>
      <c r="B107" s="42"/>
      <c r="C107" s="215" t="s">
        <v>158</v>
      </c>
      <c r="D107" s="215" t="s">
        <v>135</v>
      </c>
      <c r="E107" s="216" t="s">
        <v>159</v>
      </c>
      <c r="F107" s="217" t="s">
        <v>160</v>
      </c>
      <c r="G107" s="218" t="s">
        <v>138</v>
      </c>
      <c r="H107" s="219">
        <v>46.826</v>
      </c>
      <c r="I107" s="220"/>
      <c r="J107" s="221">
        <f>ROUND(I107*H107,2)</f>
        <v>0</v>
      </c>
      <c r="K107" s="217" t="s">
        <v>161</v>
      </c>
      <c r="L107" s="47"/>
      <c r="M107" s="222" t="s">
        <v>19</v>
      </c>
      <c r="N107" s="223" t="s">
        <v>50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0.325</v>
      </c>
      <c r="T107" s="225">
        <f>S107*H107</f>
        <v>15.21845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140</v>
      </c>
      <c r="AT107" s="226" t="s">
        <v>135</v>
      </c>
      <c r="AU107" s="226" t="s">
        <v>88</v>
      </c>
      <c r="AY107" s="19" t="s">
        <v>133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86</v>
      </c>
      <c r="BK107" s="227">
        <f>ROUND(I107*H107,2)</f>
        <v>0</v>
      </c>
      <c r="BL107" s="19" t="s">
        <v>140</v>
      </c>
      <c r="BM107" s="226" t="s">
        <v>162</v>
      </c>
    </row>
    <row r="108" spans="1:47" s="2" customFormat="1" ht="12">
      <c r="A108" s="41"/>
      <c r="B108" s="42"/>
      <c r="C108" s="43"/>
      <c r="D108" s="228" t="s">
        <v>142</v>
      </c>
      <c r="E108" s="43"/>
      <c r="F108" s="229" t="s">
        <v>163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142</v>
      </c>
      <c r="AU108" s="19" t="s">
        <v>88</v>
      </c>
    </row>
    <row r="109" spans="1:51" s="13" customFormat="1" ht="12">
      <c r="A109" s="13"/>
      <c r="B109" s="233"/>
      <c r="C109" s="234"/>
      <c r="D109" s="235" t="s">
        <v>144</v>
      </c>
      <c r="E109" s="236" t="s">
        <v>19</v>
      </c>
      <c r="F109" s="237" t="s">
        <v>145</v>
      </c>
      <c r="G109" s="234"/>
      <c r="H109" s="236" t="s">
        <v>19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144</v>
      </c>
      <c r="AU109" s="243" t="s">
        <v>88</v>
      </c>
      <c r="AV109" s="13" t="s">
        <v>86</v>
      </c>
      <c r="AW109" s="13" t="s">
        <v>40</v>
      </c>
      <c r="AX109" s="13" t="s">
        <v>79</v>
      </c>
      <c r="AY109" s="243" t="s">
        <v>133</v>
      </c>
    </row>
    <row r="110" spans="1:51" s="13" customFormat="1" ht="12">
      <c r="A110" s="13"/>
      <c r="B110" s="233"/>
      <c r="C110" s="234"/>
      <c r="D110" s="235" t="s">
        <v>144</v>
      </c>
      <c r="E110" s="236" t="s">
        <v>19</v>
      </c>
      <c r="F110" s="237" t="s">
        <v>146</v>
      </c>
      <c r="G110" s="234"/>
      <c r="H110" s="236" t="s">
        <v>19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144</v>
      </c>
      <c r="AU110" s="243" t="s">
        <v>88</v>
      </c>
      <c r="AV110" s="13" t="s">
        <v>86</v>
      </c>
      <c r="AW110" s="13" t="s">
        <v>40</v>
      </c>
      <c r="AX110" s="13" t="s">
        <v>79</v>
      </c>
      <c r="AY110" s="243" t="s">
        <v>133</v>
      </c>
    </row>
    <row r="111" spans="1:51" s="14" customFormat="1" ht="12">
      <c r="A111" s="14"/>
      <c r="B111" s="244"/>
      <c r="C111" s="245"/>
      <c r="D111" s="235" t="s">
        <v>144</v>
      </c>
      <c r="E111" s="246" t="s">
        <v>19</v>
      </c>
      <c r="F111" s="247" t="s">
        <v>164</v>
      </c>
      <c r="G111" s="245"/>
      <c r="H111" s="248">
        <v>1.68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144</v>
      </c>
      <c r="AU111" s="254" t="s">
        <v>88</v>
      </c>
      <c r="AV111" s="14" t="s">
        <v>88</v>
      </c>
      <c r="AW111" s="14" t="s">
        <v>40</v>
      </c>
      <c r="AX111" s="14" t="s">
        <v>79</v>
      </c>
      <c r="AY111" s="254" t="s">
        <v>133</v>
      </c>
    </row>
    <row r="112" spans="1:51" s="14" customFormat="1" ht="12">
      <c r="A112" s="14"/>
      <c r="B112" s="244"/>
      <c r="C112" s="245"/>
      <c r="D112" s="235" t="s">
        <v>144</v>
      </c>
      <c r="E112" s="246" t="s">
        <v>19</v>
      </c>
      <c r="F112" s="247" t="s">
        <v>165</v>
      </c>
      <c r="G112" s="245"/>
      <c r="H112" s="248">
        <v>37.896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144</v>
      </c>
      <c r="AU112" s="254" t="s">
        <v>88</v>
      </c>
      <c r="AV112" s="14" t="s">
        <v>88</v>
      </c>
      <c r="AW112" s="14" t="s">
        <v>40</v>
      </c>
      <c r="AX112" s="14" t="s">
        <v>79</v>
      </c>
      <c r="AY112" s="254" t="s">
        <v>133</v>
      </c>
    </row>
    <row r="113" spans="1:51" s="14" customFormat="1" ht="12">
      <c r="A113" s="14"/>
      <c r="B113" s="244"/>
      <c r="C113" s="245"/>
      <c r="D113" s="235" t="s">
        <v>144</v>
      </c>
      <c r="E113" s="246" t="s">
        <v>19</v>
      </c>
      <c r="F113" s="247" t="s">
        <v>166</v>
      </c>
      <c r="G113" s="245"/>
      <c r="H113" s="248">
        <v>7.25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144</v>
      </c>
      <c r="AU113" s="254" t="s">
        <v>88</v>
      </c>
      <c r="AV113" s="14" t="s">
        <v>88</v>
      </c>
      <c r="AW113" s="14" t="s">
        <v>40</v>
      </c>
      <c r="AX113" s="14" t="s">
        <v>79</v>
      </c>
      <c r="AY113" s="254" t="s">
        <v>133</v>
      </c>
    </row>
    <row r="114" spans="1:51" s="15" customFormat="1" ht="12">
      <c r="A114" s="15"/>
      <c r="B114" s="255"/>
      <c r="C114" s="256"/>
      <c r="D114" s="235" t="s">
        <v>144</v>
      </c>
      <c r="E114" s="257" t="s">
        <v>19</v>
      </c>
      <c r="F114" s="258" t="s">
        <v>152</v>
      </c>
      <c r="G114" s="256"/>
      <c r="H114" s="259">
        <v>46.826</v>
      </c>
      <c r="I114" s="260"/>
      <c r="J114" s="256"/>
      <c r="K114" s="256"/>
      <c r="L114" s="261"/>
      <c r="M114" s="262"/>
      <c r="N114" s="263"/>
      <c r="O114" s="263"/>
      <c r="P114" s="263"/>
      <c r="Q114" s="263"/>
      <c r="R114" s="263"/>
      <c r="S114" s="263"/>
      <c r="T114" s="26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5" t="s">
        <v>144</v>
      </c>
      <c r="AU114" s="265" t="s">
        <v>88</v>
      </c>
      <c r="AV114" s="15" t="s">
        <v>140</v>
      </c>
      <c r="AW114" s="15" t="s">
        <v>40</v>
      </c>
      <c r="AX114" s="15" t="s">
        <v>86</v>
      </c>
      <c r="AY114" s="265" t="s">
        <v>133</v>
      </c>
    </row>
    <row r="115" spans="1:65" s="2" customFormat="1" ht="37.8" customHeight="1">
      <c r="A115" s="41"/>
      <c r="B115" s="42"/>
      <c r="C115" s="215" t="s">
        <v>140</v>
      </c>
      <c r="D115" s="215" t="s">
        <v>135</v>
      </c>
      <c r="E115" s="216" t="s">
        <v>167</v>
      </c>
      <c r="F115" s="217" t="s">
        <v>168</v>
      </c>
      <c r="G115" s="218" t="s">
        <v>138</v>
      </c>
      <c r="H115" s="219">
        <v>372.691</v>
      </c>
      <c r="I115" s="220"/>
      <c r="J115" s="221">
        <f>ROUND(I115*H115,2)</f>
        <v>0</v>
      </c>
      <c r="K115" s="217" t="s">
        <v>139</v>
      </c>
      <c r="L115" s="47"/>
      <c r="M115" s="222" t="s">
        <v>19</v>
      </c>
      <c r="N115" s="223" t="s">
        <v>50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0.44</v>
      </c>
      <c r="T115" s="225">
        <f>S115*H115</f>
        <v>163.98404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6" t="s">
        <v>140</v>
      </c>
      <c r="AT115" s="226" t="s">
        <v>135</v>
      </c>
      <c r="AU115" s="226" t="s">
        <v>88</v>
      </c>
      <c r="AY115" s="19" t="s">
        <v>133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86</v>
      </c>
      <c r="BK115" s="227">
        <f>ROUND(I115*H115,2)</f>
        <v>0</v>
      </c>
      <c r="BL115" s="19" t="s">
        <v>140</v>
      </c>
      <c r="BM115" s="226" t="s">
        <v>169</v>
      </c>
    </row>
    <row r="116" spans="1:47" s="2" customFormat="1" ht="12">
      <c r="A116" s="41"/>
      <c r="B116" s="42"/>
      <c r="C116" s="43"/>
      <c r="D116" s="228" t="s">
        <v>142</v>
      </c>
      <c r="E116" s="43"/>
      <c r="F116" s="229" t="s">
        <v>170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142</v>
      </c>
      <c r="AU116" s="19" t="s">
        <v>88</v>
      </c>
    </row>
    <row r="117" spans="1:51" s="13" customFormat="1" ht="12">
      <c r="A117" s="13"/>
      <c r="B117" s="233"/>
      <c r="C117" s="234"/>
      <c r="D117" s="235" t="s">
        <v>144</v>
      </c>
      <c r="E117" s="236" t="s">
        <v>19</v>
      </c>
      <c r="F117" s="237" t="s">
        <v>145</v>
      </c>
      <c r="G117" s="234"/>
      <c r="H117" s="236" t="s">
        <v>19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144</v>
      </c>
      <c r="AU117" s="243" t="s">
        <v>88</v>
      </c>
      <c r="AV117" s="13" t="s">
        <v>86</v>
      </c>
      <c r="AW117" s="13" t="s">
        <v>40</v>
      </c>
      <c r="AX117" s="13" t="s">
        <v>79</v>
      </c>
      <c r="AY117" s="243" t="s">
        <v>133</v>
      </c>
    </row>
    <row r="118" spans="1:51" s="13" customFormat="1" ht="12">
      <c r="A118" s="13"/>
      <c r="B118" s="233"/>
      <c r="C118" s="234"/>
      <c r="D118" s="235" t="s">
        <v>144</v>
      </c>
      <c r="E118" s="236" t="s">
        <v>19</v>
      </c>
      <c r="F118" s="237" t="s">
        <v>146</v>
      </c>
      <c r="G118" s="234"/>
      <c r="H118" s="236" t="s">
        <v>19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144</v>
      </c>
      <c r="AU118" s="243" t="s">
        <v>88</v>
      </c>
      <c r="AV118" s="13" t="s">
        <v>86</v>
      </c>
      <c r="AW118" s="13" t="s">
        <v>40</v>
      </c>
      <c r="AX118" s="13" t="s">
        <v>79</v>
      </c>
      <c r="AY118" s="243" t="s">
        <v>133</v>
      </c>
    </row>
    <row r="119" spans="1:51" s="14" customFormat="1" ht="12">
      <c r="A119" s="14"/>
      <c r="B119" s="244"/>
      <c r="C119" s="245"/>
      <c r="D119" s="235" t="s">
        <v>144</v>
      </c>
      <c r="E119" s="246" t="s">
        <v>19</v>
      </c>
      <c r="F119" s="247" t="s">
        <v>147</v>
      </c>
      <c r="G119" s="245"/>
      <c r="H119" s="248">
        <v>156.06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144</v>
      </c>
      <c r="AU119" s="254" t="s">
        <v>88</v>
      </c>
      <c r="AV119" s="14" t="s">
        <v>88</v>
      </c>
      <c r="AW119" s="14" t="s">
        <v>40</v>
      </c>
      <c r="AX119" s="14" t="s">
        <v>79</v>
      </c>
      <c r="AY119" s="254" t="s">
        <v>133</v>
      </c>
    </row>
    <row r="120" spans="1:51" s="14" customFormat="1" ht="12">
      <c r="A120" s="14"/>
      <c r="B120" s="244"/>
      <c r="C120" s="245"/>
      <c r="D120" s="235" t="s">
        <v>144</v>
      </c>
      <c r="E120" s="246" t="s">
        <v>19</v>
      </c>
      <c r="F120" s="247" t="s">
        <v>148</v>
      </c>
      <c r="G120" s="245"/>
      <c r="H120" s="248">
        <v>24.48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144</v>
      </c>
      <c r="AU120" s="254" t="s">
        <v>88</v>
      </c>
      <c r="AV120" s="14" t="s">
        <v>88</v>
      </c>
      <c r="AW120" s="14" t="s">
        <v>40</v>
      </c>
      <c r="AX120" s="14" t="s">
        <v>79</v>
      </c>
      <c r="AY120" s="254" t="s">
        <v>133</v>
      </c>
    </row>
    <row r="121" spans="1:51" s="14" customFormat="1" ht="12">
      <c r="A121" s="14"/>
      <c r="B121" s="244"/>
      <c r="C121" s="245"/>
      <c r="D121" s="235" t="s">
        <v>144</v>
      </c>
      <c r="E121" s="246" t="s">
        <v>19</v>
      </c>
      <c r="F121" s="247" t="s">
        <v>149</v>
      </c>
      <c r="G121" s="245"/>
      <c r="H121" s="248">
        <v>110.765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144</v>
      </c>
      <c r="AU121" s="254" t="s">
        <v>88</v>
      </c>
      <c r="AV121" s="14" t="s">
        <v>88</v>
      </c>
      <c r="AW121" s="14" t="s">
        <v>40</v>
      </c>
      <c r="AX121" s="14" t="s">
        <v>79</v>
      </c>
      <c r="AY121" s="254" t="s">
        <v>133</v>
      </c>
    </row>
    <row r="122" spans="1:51" s="14" customFormat="1" ht="12">
      <c r="A122" s="14"/>
      <c r="B122" s="244"/>
      <c r="C122" s="245"/>
      <c r="D122" s="235" t="s">
        <v>144</v>
      </c>
      <c r="E122" s="246" t="s">
        <v>19</v>
      </c>
      <c r="F122" s="247" t="s">
        <v>150</v>
      </c>
      <c r="G122" s="245"/>
      <c r="H122" s="248">
        <v>11.01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144</v>
      </c>
      <c r="AU122" s="254" t="s">
        <v>88</v>
      </c>
      <c r="AV122" s="14" t="s">
        <v>88</v>
      </c>
      <c r="AW122" s="14" t="s">
        <v>40</v>
      </c>
      <c r="AX122" s="14" t="s">
        <v>79</v>
      </c>
      <c r="AY122" s="254" t="s">
        <v>133</v>
      </c>
    </row>
    <row r="123" spans="1:51" s="14" customFormat="1" ht="12">
      <c r="A123" s="14"/>
      <c r="B123" s="244"/>
      <c r="C123" s="245"/>
      <c r="D123" s="235" t="s">
        <v>144</v>
      </c>
      <c r="E123" s="246" t="s">
        <v>19</v>
      </c>
      <c r="F123" s="247" t="s">
        <v>151</v>
      </c>
      <c r="G123" s="245"/>
      <c r="H123" s="248">
        <v>17.55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4" t="s">
        <v>144</v>
      </c>
      <c r="AU123" s="254" t="s">
        <v>88</v>
      </c>
      <c r="AV123" s="14" t="s">
        <v>88</v>
      </c>
      <c r="AW123" s="14" t="s">
        <v>40</v>
      </c>
      <c r="AX123" s="14" t="s">
        <v>79</v>
      </c>
      <c r="AY123" s="254" t="s">
        <v>133</v>
      </c>
    </row>
    <row r="124" spans="1:51" s="14" customFormat="1" ht="12">
      <c r="A124" s="14"/>
      <c r="B124" s="244"/>
      <c r="C124" s="245"/>
      <c r="D124" s="235" t="s">
        <v>144</v>
      </c>
      <c r="E124" s="246" t="s">
        <v>19</v>
      </c>
      <c r="F124" s="247" t="s">
        <v>171</v>
      </c>
      <c r="G124" s="245"/>
      <c r="H124" s="248">
        <v>6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144</v>
      </c>
      <c r="AU124" s="254" t="s">
        <v>88</v>
      </c>
      <c r="AV124" s="14" t="s">
        <v>88</v>
      </c>
      <c r="AW124" s="14" t="s">
        <v>40</v>
      </c>
      <c r="AX124" s="14" t="s">
        <v>79</v>
      </c>
      <c r="AY124" s="254" t="s">
        <v>133</v>
      </c>
    </row>
    <row r="125" spans="1:51" s="14" customFormat="1" ht="12">
      <c r="A125" s="14"/>
      <c r="B125" s="244"/>
      <c r="C125" s="245"/>
      <c r="D125" s="235" t="s">
        <v>144</v>
      </c>
      <c r="E125" s="246" t="s">
        <v>19</v>
      </c>
      <c r="F125" s="247" t="s">
        <v>164</v>
      </c>
      <c r="G125" s="245"/>
      <c r="H125" s="248">
        <v>1.68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144</v>
      </c>
      <c r="AU125" s="254" t="s">
        <v>88</v>
      </c>
      <c r="AV125" s="14" t="s">
        <v>88</v>
      </c>
      <c r="AW125" s="14" t="s">
        <v>40</v>
      </c>
      <c r="AX125" s="14" t="s">
        <v>79</v>
      </c>
      <c r="AY125" s="254" t="s">
        <v>133</v>
      </c>
    </row>
    <row r="126" spans="1:51" s="14" customFormat="1" ht="12">
      <c r="A126" s="14"/>
      <c r="B126" s="244"/>
      <c r="C126" s="245"/>
      <c r="D126" s="235" t="s">
        <v>144</v>
      </c>
      <c r="E126" s="246" t="s">
        <v>19</v>
      </c>
      <c r="F126" s="247" t="s">
        <v>165</v>
      </c>
      <c r="G126" s="245"/>
      <c r="H126" s="248">
        <v>37.896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144</v>
      </c>
      <c r="AU126" s="254" t="s">
        <v>88</v>
      </c>
      <c r="AV126" s="14" t="s">
        <v>88</v>
      </c>
      <c r="AW126" s="14" t="s">
        <v>40</v>
      </c>
      <c r="AX126" s="14" t="s">
        <v>79</v>
      </c>
      <c r="AY126" s="254" t="s">
        <v>133</v>
      </c>
    </row>
    <row r="127" spans="1:51" s="14" customFormat="1" ht="12">
      <c r="A127" s="14"/>
      <c r="B127" s="244"/>
      <c r="C127" s="245"/>
      <c r="D127" s="235" t="s">
        <v>144</v>
      </c>
      <c r="E127" s="246" t="s">
        <v>19</v>
      </c>
      <c r="F127" s="247" t="s">
        <v>166</v>
      </c>
      <c r="G127" s="245"/>
      <c r="H127" s="248">
        <v>7.25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144</v>
      </c>
      <c r="AU127" s="254" t="s">
        <v>88</v>
      </c>
      <c r="AV127" s="14" t="s">
        <v>88</v>
      </c>
      <c r="AW127" s="14" t="s">
        <v>40</v>
      </c>
      <c r="AX127" s="14" t="s">
        <v>79</v>
      </c>
      <c r="AY127" s="254" t="s">
        <v>133</v>
      </c>
    </row>
    <row r="128" spans="1:51" s="15" customFormat="1" ht="12">
      <c r="A128" s="15"/>
      <c r="B128" s="255"/>
      <c r="C128" s="256"/>
      <c r="D128" s="235" t="s">
        <v>144</v>
      </c>
      <c r="E128" s="257" t="s">
        <v>19</v>
      </c>
      <c r="F128" s="258" t="s">
        <v>152</v>
      </c>
      <c r="G128" s="256"/>
      <c r="H128" s="259">
        <v>372.69100000000003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144</v>
      </c>
      <c r="AU128" s="265" t="s">
        <v>88</v>
      </c>
      <c r="AV128" s="15" t="s">
        <v>140</v>
      </c>
      <c r="AW128" s="15" t="s">
        <v>40</v>
      </c>
      <c r="AX128" s="15" t="s">
        <v>86</v>
      </c>
      <c r="AY128" s="265" t="s">
        <v>133</v>
      </c>
    </row>
    <row r="129" spans="1:65" s="2" customFormat="1" ht="24.15" customHeight="1">
      <c r="A129" s="41"/>
      <c r="B129" s="42"/>
      <c r="C129" s="215" t="s">
        <v>172</v>
      </c>
      <c r="D129" s="215" t="s">
        <v>135</v>
      </c>
      <c r="E129" s="216" t="s">
        <v>173</v>
      </c>
      <c r="F129" s="217" t="s">
        <v>174</v>
      </c>
      <c r="G129" s="218" t="s">
        <v>175</v>
      </c>
      <c r="H129" s="219">
        <v>18.531</v>
      </c>
      <c r="I129" s="220"/>
      <c r="J129" s="221">
        <f>ROUND(I129*H129,2)</f>
        <v>0</v>
      </c>
      <c r="K129" s="217" t="s">
        <v>139</v>
      </c>
      <c r="L129" s="47"/>
      <c r="M129" s="222" t="s">
        <v>19</v>
      </c>
      <c r="N129" s="223" t="s">
        <v>50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0.205</v>
      </c>
      <c r="T129" s="225">
        <f>S129*H129</f>
        <v>3.7988549999999996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140</v>
      </c>
      <c r="AT129" s="226" t="s">
        <v>135</v>
      </c>
      <c r="AU129" s="226" t="s">
        <v>88</v>
      </c>
      <c r="AY129" s="19" t="s">
        <v>133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86</v>
      </c>
      <c r="BK129" s="227">
        <f>ROUND(I129*H129,2)</f>
        <v>0</v>
      </c>
      <c r="BL129" s="19" t="s">
        <v>140</v>
      </c>
      <c r="BM129" s="226" t="s">
        <v>176</v>
      </c>
    </row>
    <row r="130" spans="1:47" s="2" customFormat="1" ht="12">
      <c r="A130" s="41"/>
      <c r="B130" s="42"/>
      <c r="C130" s="43"/>
      <c r="D130" s="228" t="s">
        <v>142</v>
      </c>
      <c r="E130" s="43"/>
      <c r="F130" s="229" t="s">
        <v>177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142</v>
      </c>
      <c r="AU130" s="19" t="s">
        <v>88</v>
      </c>
    </row>
    <row r="131" spans="1:51" s="13" customFormat="1" ht="12">
      <c r="A131" s="13"/>
      <c r="B131" s="233"/>
      <c r="C131" s="234"/>
      <c r="D131" s="235" t="s">
        <v>144</v>
      </c>
      <c r="E131" s="236" t="s">
        <v>19</v>
      </c>
      <c r="F131" s="237" t="s">
        <v>178</v>
      </c>
      <c r="G131" s="234"/>
      <c r="H131" s="236" t="s">
        <v>19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144</v>
      </c>
      <c r="AU131" s="243" t="s">
        <v>88</v>
      </c>
      <c r="AV131" s="13" t="s">
        <v>86</v>
      </c>
      <c r="AW131" s="13" t="s">
        <v>40</v>
      </c>
      <c r="AX131" s="13" t="s">
        <v>79</v>
      </c>
      <c r="AY131" s="243" t="s">
        <v>133</v>
      </c>
    </row>
    <row r="132" spans="1:51" s="13" customFormat="1" ht="12">
      <c r="A132" s="13"/>
      <c r="B132" s="233"/>
      <c r="C132" s="234"/>
      <c r="D132" s="235" t="s">
        <v>144</v>
      </c>
      <c r="E132" s="236" t="s">
        <v>19</v>
      </c>
      <c r="F132" s="237" t="s">
        <v>179</v>
      </c>
      <c r="G132" s="234"/>
      <c r="H132" s="236" t="s">
        <v>19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144</v>
      </c>
      <c r="AU132" s="243" t="s">
        <v>88</v>
      </c>
      <c r="AV132" s="13" t="s">
        <v>86</v>
      </c>
      <c r="AW132" s="13" t="s">
        <v>40</v>
      </c>
      <c r="AX132" s="13" t="s">
        <v>79</v>
      </c>
      <c r="AY132" s="243" t="s">
        <v>133</v>
      </c>
    </row>
    <row r="133" spans="1:51" s="13" customFormat="1" ht="12">
      <c r="A133" s="13"/>
      <c r="B133" s="233"/>
      <c r="C133" s="234"/>
      <c r="D133" s="235" t="s">
        <v>144</v>
      </c>
      <c r="E133" s="236" t="s">
        <v>19</v>
      </c>
      <c r="F133" s="237" t="s">
        <v>180</v>
      </c>
      <c r="G133" s="234"/>
      <c r="H133" s="236" t="s">
        <v>19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144</v>
      </c>
      <c r="AU133" s="243" t="s">
        <v>88</v>
      </c>
      <c r="AV133" s="13" t="s">
        <v>86</v>
      </c>
      <c r="AW133" s="13" t="s">
        <v>40</v>
      </c>
      <c r="AX133" s="13" t="s">
        <v>79</v>
      </c>
      <c r="AY133" s="243" t="s">
        <v>133</v>
      </c>
    </row>
    <row r="134" spans="1:51" s="14" customFormat="1" ht="12">
      <c r="A134" s="14"/>
      <c r="B134" s="244"/>
      <c r="C134" s="245"/>
      <c r="D134" s="235" t="s">
        <v>144</v>
      </c>
      <c r="E134" s="246" t="s">
        <v>19</v>
      </c>
      <c r="F134" s="247" t="s">
        <v>181</v>
      </c>
      <c r="G134" s="245"/>
      <c r="H134" s="248">
        <v>18.531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144</v>
      </c>
      <c r="AU134" s="254" t="s">
        <v>88</v>
      </c>
      <c r="AV134" s="14" t="s">
        <v>88</v>
      </c>
      <c r="AW134" s="14" t="s">
        <v>40</v>
      </c>
      <c r="AX134" s="14" t="s">
        <v>86</v>
      </c>
      <c r="AY134" s="254" t="s">
        <v>133</v>
      </c>
    </row>
    <row r="135" spans="1:65" s="2" customFormat="1" ht="24.15" customHeight="1">
      <c r="A135" s="41"/>
      <c r="B135" s="42"/>
      <c r="C135" s="215" t="s">
        <v>182</v>
      </c>
      <c r="D135" s="215" t="s">
        <v>135</v>
      </c>
      <c r="E135" s="216" t="s">
        <v>183</v>
      </c>
      <c r="F135" s="217" t="s">
        <v>184</v>
      </c>
      <c r="G135" s="218" t="s">
        <v>175</v>
      </c>
      <c r="H135" s="219">
        <v>315.836</v>
      </c>
      <c r="I135" s="220"/>
      <c r="J135" s="221">
        <f>ROUND(I135*H135,2)</f>
        <v>0</v>
      </c>
      <c r="K135" s="217" t="s">
        <v>139</v>
      </c>
      <c r="L135" s="47"/>
      <c r="M135" s="222" t="s">
        <v>19</v>
      </c>
      <c r="N135" s="223" t="s">
        <v>50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0.04</v>
      </c>
      <c r="T135" s="225">
        <f>S135*H135</f>
        <v>12.63344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140</v>
      </c>
      <c r="AT135" s="226" t="s">
        <v>135</v>
      </c>
      <c r="AU135" s="226" t="s">
        <v>88</v>
      </c>
      <c r="AY135" s="19" t="s">
        <v>133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86</v>
      </c>
      <c r="BK135" s="227">
        <f>ROUND(I135*H135,2)</f>
        <v>0</v>
      </c>
      <c r="BL135" s="19" t="s">
        <v>140</v>
      </c>
      <c r="BM135" s="226" t="s">
        <v>185</v>
      </c>
    </row>
    <row r="136" spans="1:47" s="2" customFormat="1" ht="12">
      <c r="A136" s="41"/>
      <c r="B136" s="42"/>
      <c r="C136" s="43"/>
      <c r="D136" s="228" t="s">
        <v>142</v>
      </c>
      <c r="E136" s="43"/>
      <c r="F136" s="229" t="s">
        <v>186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142</v>
      </c>
      <c r="AU136" s="19" t="s">
        <v>88</v>
      </c>
    </row>
    <row r="137" spans="1:51" s="14" customFormat="1" ht="12">
      <c r="A137" s="14"/>
      <c r="B137" s="244"/>
      <c r="C137" s="245"/>
      <c r="D137" s="235" t="s">
        <v>144</v>
      </c>
      <c r="E137" s="246" t="s">
        <v>19</v>
      </c>
      <c r="F137" s="247" t="s">
        <v>187</v>
      </c>
      <c r="G137" s="245"/>
      <c r="H137" s="248">
        <v>177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144</v>
      </c>
      <c r="AU137" s="254" t="s">
        <v>88</v>
      </c>
      <c r="AV137" s="14" t="s">
        <v>88</v>
      </c>
      <c r="AW137" s="14" t="s">
        <v>40</v>
      </c>
      <c r="AX137" s="14" t="s">
        <v>79</v>
      </c>
      <c r="AY137" s="254" t="s">
        <v>133</v>
      </c>
    </row>
    <row r="138" spans="1:51" s="14" customFormat="1" ht="12">
      <c r="A138" s="14"/>
      <c r="B138" s="244"/>
      <c r="C138" s="245"/>
      <c r="D138" s="235" t="s">
        <v>144</v>
      </c>
      <c r="E138" s="246" t="s">
        <v>19</v>
      </c>
      <c r="F138" s="247" t="s">
        <v>188</v>
      </c>
      <c r="G138" s="245"/>
      <c r="H138" s="248">
        <v>29.2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144</v>
      </c>
      <c r="AU138" s="254" t="s">
        <v>88</v>
      </c>
      <c r="AV138" s="14" t="s">
        <v>88</v>
      </c>
      <c r="AW138" s="14" t="s">
        <v>40</v>
      </c>
      <c r="AX138" s="14" t="s">
        <v>79</v>
      </c>
      <c r="AY138" s="254" t="s">
        <v>133</v>
      </c>
    </row>
    <row r="139" spans="1:51" s="14" customFormat="1" ht="12">
      <c r="A139" s="14"/>
      <c r="B139" s="244"/>
      <c r="C139" s="245"/>
      <c r="D139" s="235" t="s">
        <v>144</v>
      </c>
      <c r="E139" s="246" t="s">
        <v>19</v>
      </c>
      <c r="F139" s="247" t="s">
        <v>189</v>
      </c>
      <c r="G139" s="245"/>
      <c r="H139" s="248">
        <v>67.436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144</v>
      </c>
      <c r="AU139" s="254" t="s">
        <v>88</v>
      </c>
      <c r="AV139" s="14" t="s">
        <v>88</v>
      </c>
      <c r="AW139" s="14" t="s">
        <v>40</v>
      </c>
      <c r="AX139" s="14" t="s">
        <v>79</v>
      </c>
      <c r="AY139" s="254" t="s">
        <v>133</v>
      </c>
    </row>
    <row r="140" spans="1:51" s="14" customFormat="1" ht="12">
      <c r="A140" s="14"/>
      <c r="B140" s="244"/>
      <c r="C140" s="245"/>
      <c r="D140" s="235" t="s">
        <v>144</v>
      </c>
      <c r="E140" s="246" t="s">
        <v>19</v>
      </c>
      <c r="F140" s="247" t="s">
        <v>190</v>
      </c>
      <c r="G140" s="245"/>
      <c r="H140" s="248">
        <v>19.3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144</v>
      </c>
      <c r="AU140" s="254" t="s">
        <v>88</v>
      </c>
      <c r="AV140" s="14" t="s">
        <v>88</v>
      </c>
      <c r="AW140" s="14" t="s">
        <v>40</v>
      </c>
      <c r="AX140" s="14" t="s">
        <v>79</v>
      </c>
      <c r="AY140" s="254" t="s">
        <v>133</v>
      </c>
    </row>
    <row r="141" spans="1:51" s="14" customFormat="1" ht="12">
      <c r="A141" s="14"/>
      <c r="B141" s="244"/>
      <c r="C141" s="245"/>
      <c r="D141" s="235" t="s">
        <v>144</v>
      </c>
      <c r="E141" s="246" t="s">
        <v>19</v>
      </c>
      <c r="F141" s="247" t="s">
        <v>191</v>
      </c>
      <c r="G141" s="245"/>
      <c r="H141" s="248">
        <v>22.9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144</v>
      </c>
      <c r="AU141" s="254" t="s">
        <v>88</v>
      </c>
      <c r="AV141" s="14" t="s">
        <v>88</v>
      </c>
      <c r="AW141" s="14" t="s">
        <v>40</v>
      </c>
      <c r="AX141" s="14" t="s">
        <v>79</v>
      </c>
      <c r="AY141" s="254" t="s">
        <v>133</v>
      </c>
    </row>
    <row r="142" spans="1:51" s="15" customFormat="1" ht="12">
      <c r="A142" s="15"/>
      <c r="B142" s="255"/>
      <c r="C142" s="256"/>
      <c r="D142" s="235" t="s">
        <v>144</v>
      </c>
      <c r="E142" s="257" t="s">
        <v>19</v>
      </c>
      <c r="F142" s="258" t="s">
        <v>152</v>
      </c>
      <c r="G142" s="256"/>
      <c r="H142" s="259">
        <v>315.83599999999996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144</v>
      </c>
      <c r="AU142" s="265" t="s">
        <v>88</v>
      </c>
      <c r="AV142" s="15" t="s">
        <v>140</v>
      </c>
      <c r="AW142" s="15" t="s">
        <v>40</v>
      </c>
      <c r="AX142" s="15" t="s">
        <v>86</v>
      </c>
      <c r="AY142" s="265" t="s">
        <v>133</v>
      </c>
    </row>
    <row r="143" spans="1:65" s="2" customFormat="1" ht="16.5" customHeight="1">
      <c r="A143" s="41"/>
      <c r="B143" s="42"/>
      <c r="C143" s="215" t="s">
        <v>192</v>
      </c>
      <c r="D143" s="215" t="s">
        <v>135</v>
      </c>
      <c r="E143" s="216" t="s">
        <v>193</v>
      </c>
      <c r="F143" s="217" t="s">
        <v>194</v>
      </c>
      <c r="G143" s="218" t="s">
        <v>195</v>
      </c>
      <c r="H143" s="219">
        <v>16.718</v>
      </c>
      <c r="I143" s="220"/>
      <c r="J143" s="221">
        <f>ROUND(I143*H143,2)</f>
        <v>0</v>
      </c>
      <c r="K143" s="217" t="s">
        <v>139</v>
      </c>
      <c r="L143" s="47"/>
      <c r="M143" s="222" t="s">
        <v>19</v>
      </c>
      <c r="N143" s="223" t="s">
        <v>50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140</v>
      </c>
      <c r="AT143" s="226" t="s">
        <v>135</v>
      </c>
      <c r="AU143" s="226" t="s">
        <v>88</v>
      </c>
      <c r="AY143" s="19" t="s">
        <v>133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86</v>
      </c>
      <c r="BK143" s="227">
        <f>ROUND(I143*H143,2)</f>
        <v>0</v>
      </c>
      <c r="BL143" s="19" t="s">
        <v>140</v>
      </c>
      <c r="BM143" s="226" t="s">
        <v>196</v>
      </c>
    </row>
    <row r="144" spans="1:47" s="2" customFormat="1" ht="12">
      <c r="A144" s="41"/>
      <c r="B144" s="42"/>
      <c r="C144" s="43"/>
      <c r="D144" s="228" t="s">
        <v>142</v>
      </c>
      <c r="E144" s="43"/>
      <c r="F144" s="229" t="s">
        <v>197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142</v>
      </c>
      <c r="AU144" s="19" t="s">
        <v>88</v>
      </c>
    </row>
    <row r="145" spans="1:51" s="13" customFormat="1" ht="12">
      <c r="A145" s="13"/>
      <c r="B145" s="233"/>
      <c r="C145" s="234"/>
      <c r="D145" s="235" t="s">
        <v>144</v>
      </c>
      <c r="E145" s="236" t="s">
        <v>19</v>
      </c>
      <c r="F145" s="237" t="s">
        <v>146</v>
      </c>
      <c r="G145" s="234"/>
      <c r="H145" s="236" t="s">
        <v>19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144</v>
      </c>
      <c r="AU145" s="243" t="s">
        <v>88</v>
      </c>
      <c r="AV145" s="13" t="s">
        <v>86</v>
      </c>
      <c r="AW145" s="13" t="s">
        <v>40</v>
      </c>
      <c r="AX145" s="13" t="s">
        <v>79</v>
      </c>
      <c r="AY145" s="243" t="s">
        <v>133</v>
      </c>
    </row>
    <row r="146" spans="1:51" s="13" customFormat="1" ht="12">
      <c r="A146" s="13"/>
      <c r="B146" s="233"/>
      <c r="C146" s="234"/>
      <c r="D146" s="235" t="s">
        <v>144</v>
      </c>
      <c r="E146" s="236" t="s">
        <v>19</v>
      </c>
      <c r="F146" s="237" t="s">
        <v>179</v>
      </c>
      <c r="G146" s="234"/>
      <c r="H146" s="236" t="s">
        <v>19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144</v>
      </c>
      <c r="AU146" s="243" t="s">
        <v>88</v>
      </c>
      <c r="AV146" s="13" t="s">
        <v>86</v>
      </c>
      <c r="AW146" s="13" t="s">
        <v>40</v>
      </c>
      <c r="AX146" s="13" t="s">
        <v>79</v>
      </c>
      <c r="AY146" s="243" t="s">
        <v>133</v>
      </c>
    </row>
    <row r="147" spans="1:51" s="13" customFormat="1" ht="12">
      <c r="A147" s="13"/>
      <c r="B147" s="233"/>
      <c r="C147" s="234"/>
      <c r="D147" s="235" t="s">
        <v>144</v>
      </c>
      <c r="E147" s="236" t="s">
        <v>19</v>
      </c>
      <c r="F147" s="237" t="s">
        <v>180</v>
      </c>
      <c r="G147" s="234"/>
      <c r="H147" s="236" t="s">
        <v>19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144</v>
      </c>
      <c r="AU147" s="243" t="s">
        <v>88</v>
      </c>
      <c r="AV147" s="13" t="s">
        <v>86</v>
      </c>
      <c r="AW147" s="13" t="s">
        <v>40</v>
      </c>
      <c r="AX147" s="13" t="s">
        <v>79</v>
      </c>
      <c r="AY147" s="243" t="s">
        <v>133</v>
      </c>
    </row>
    <row r="148" spans="1:51" s="14" customFormat="1" ht="12">
      <c r="A148" s="14"/>
      <c r="B148" s="244"/>
      <c r="C148" s="245"/>
      <c r="D148" s="235" t="s">
        <v>144</v>
      </c>
      <c r="E148" s="246" t="s">
        <v>19</v>
      </c>
      <c r="F148" s="247" t="s">
        <v>198</v>
      </c>
      <c r="G148" s="245"/>
      <c r="H148" s="248">
        <v>16.718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144</v>
      </c>
      <c r="AU148" s="254" t="s">
        <v>88</v>
      </c>
      <c r="AV148" s="14" t="s">
        <v>88</v>
      </c>
      <c r="AW148" s="14" t="s">
        <v>40</v>
      </c>
      <c r="AX148" s="14" t="s">
        <v>79</v>
      </c>
      <c r="AY148" s="254" t="s">
        <v>133</v>
      </c>
    </row>
    <row r="149" spans="1:51" s="15" customFormat="1" ht="12">
      <c r="A149" s="15"/>
      <c r="B149" s="255"/>
      <c r="C149" s="256"/>
      <c r="D149" s="235" t="s">
        <v>144</v>
      </c>
      <c r="E149" s="257" t="s">
        <v>19</v>
      </c>
      <c r="F149" s="258" t="s">
        <v>152</v>
      </c>
      <c r="G149" s="256"/>
      <c r="H149" s="259">
        <v>16.718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5" t="s">
        <v>144</v>
      </c>
      <c r="AU149" s="265" t="s">
        <v>88</v>
      </c>
      <c r="AV149" s="15" t="s">
        <v>140</v>
      </c>
      <c r="AW149" s="15" t="s">
        <v>40</v>
      </c>
      <c r="AX149" s="15" t="s">
        <v>86</v>
      </c>
      <c r="AY149" s="265" t="s">
        <v>133</v>
      </c>
    </row>
    <row r="150" spans="1:65" s="2" customFormat="1" ht="33" customHeight="1">
      <c r="A150" s="41"/>
      <c r="B150" s="42"/>
      <c r="C150" s="215" t="s">
        <v>199</v>
      </c>
      <c r="D150" s="215" t="s">
        <v>135</v>
      </c>
      <c r="E150" s="216" t="s">
        <v>200</v>
      </c>
      <c r="F150" s="217" t="s">
        <v>201</v>
      </c>
      <c r="G150" s="218" t="s">
        <v>195</v>
      </c>
      <c r="H150" s="219">
        <v>4.921</v>
      </c>
      <c r="I150" s="220"/>
      <c r="J150" s="221">
        <f>ROUND(I150*H150,2)</f>
        <v>0</v>
      </c>
      <c r="K150" s="217" t="s">
        <v>139</v>
      </c>
      <c r="L150" s="47"/>
      <c r="M150" s="222" t="s">
        <v>19</v>
      </c>
      <c r="N150" s="223" t="s">
        <v>50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140</v>
      </c>
      <c r="AT150" s="226" t="s">
        <v>135</v>
      </c>
      <c r="AU150" s="226" t="s">
        <v>88</v>
      </c>
      <c r="AY150" s="19" t="s">
        <v>133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86</v>
      </c>
      <c r="BK150" s="227">
        <f>ROUND(I150*H150,2)</f>
        <v>0</v>
      </c>
      <c r="BL150" s="19" t="s">
        <v>140</v>
      </c>
      <c r="BM150" s="226" t="s">
        <v>202</v>
      </c>
    </row>
    <row r="151" spans="1:47" s="2" customFormat="1" ht="12">
      <c r="A151" s="41"/>
      <c r="B151" s="42"/>
      <c r="C151" s="43"/>
      <c r="D151" s="228" t="s">
        <v>142</v>
      </c>
      <c r="E151" s="43"/>
      <c r="F151" s="229" t="s">
        <v>203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142</v>
      </c>
      <c r="AU151" s="19" t="s">
        <v>88</v>
      </c>
    </row>
    <row r="152" spans="1:51" s="13" customFormat="1" ht="12">
      <c r="A152" s="13"/>
      <c r="B152" s="233"/>
      <c r="C152" s="234"/>
      <c r="D152" s="235" t="s">
        <v>144</v>
      </c>
      <c r="E152" s="236" t="s">
        <v>19</v>
      </c>
      <c r="F152" s="237" t="s">
        <v>146</v>
      </c>
      <c r="G152" s="234"/>
      <c r="H152" s="236" t="s">
        <v>19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144</v>
      </c>
      <c r="AU152" s="243" t="s">
        <v>88</v>
      </c>
      <c r="AV152" s="13" t="s">
        <v>86</v>
      </c>
      <c r="AW152" s="13" t="s">
        <v>40</v>
      </c>
      <c r="AX152" s="13" t="s">
        <v>79</v>
      </c>
      <c r="AY152" s="243" t="s">
        <v>133</v>
      </c>
    </row>
    <row r="153" spans="1:51" s="14" customFormat="1" ht="12">
      <c r="A153" s="14"/>
      <c r="B153" s="244"/>
      <c r="C153" s="245"/>
      <c r="D153" s="235" t="s">
        <v>144</v>
      </c>
      <c r="E153" s="246" t="s">
        <v>19</v>
      </c>
      <c r="F153" s="247" t="s">
        <v>204</v>
      </c>
      <c r="G153" s="245"/>
      <c r="H153" s="248">
        <v>4.921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144</v>
      </c>
      <c r="AU153" s="254" t="s">
        <v>88</v>
      </c>
      <c r="AV153" s="14" t="s">
        <v>88</v>
      </c>
      <c r="AW153" s="14" t="s">
        <v>40</v>
      </c>
      <c r="AX153" s="14" t="s">
        <v>86</v>
      </c>
      <c r="AY153" s="254" t="s">
        <v>133</v>
      </c>
    </row>
    <row r="154" spans="1:65" s="2" customFormat="1" ht="37.8" customHeight="1">
      <c r="A154" s="41"/>
      <c r="B154" s="42"/>
      <c r="C154" s="215" t="s">
        <v>205</v>
      </c>
      <c r="D154" s="215" t="s">
        <v>135</v>
      </c>
      <c r="E154" s="216" t="s">
        <v>206</v>
      </c>
      <c r="F154" s="217" t="s">
        <v>207</v>
      </c>
      <c r="G154" s="218" t="s">
        <v>195</v>
      </c>
      <c r="H154" s="219">
        <v>21.639</v>
      </c>
      <c r="I154" s="220"/>
      <c r="J154" s="221">
        <f>ROUND(I154*H154,2)</f>
        <v>0</v>
      </c>
      <c r="K154" s="217" t="s">
        <v>139</v>
      </c>
      <c r="L154" s="47"/>
      <c r="M154" s="222" t="s">
        <v>19</v>
      </c>
      <c r="N154" s="223" t="s">
        <v>50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140</v>
      </c>
      <c r="AT154" s="226" t="s">
        <v>135</v>
      </c>
      <c r="AU154" s="226" t="s">
        <v>88</v>
      </c>
      <c r="AY154" s="19" t="s">
        <v>133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86</v>
      </c>
      <c r="BK154" s="227">
        <f>ROUND(I154*H154,2)</f>
        <v>0</v>
      </c>
      <c r="BL154" s="19" t="s">
        <v>140</v>
      </c>
      <c r="BM154" s="226" t="s">
        <v>208</v>
      </c>
    </row>
    <row r="155" spans="1:47" s="2" customFormat="1" ht="12">
      <c r="A155" s="41"/>
      <c r="B155" s="42"/>
      <c r="C155" s="43"/>
      <c r="D155" s="228" t="s">
        <v>142</v>
      </c>
      <c r="E155" s="43"/>
      <c r="F155" s="229" t="s">
        <v>209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142</v>
      </c>
      <c r="AU155" s="19" t="s">
        <v>88</v>
      </c>
    </row>
    <row r="156" spans="1:51" s="14" customFormat="1" ht="12">
      <c r="A156" s="14"/>
      <c r="B156" s="244"/>
      <c r="C156" s="245"/>
      <c r="D156" s="235" t="s">
        <v>144</v>
      </c>
      <c r="E156" s="246" t="s">
        <v>19</v>
      </c>
      <c r="F156" s="247" t="s">
        <v>210</v>
      </c>
      <c r="G156" s="245"/>
      <c r="H156" s="248">
        <v>21.639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144</v>
      </c>
      <c r="AU156" s="254" t="s">
        <v>88</v>
      </c>
      <c r="AV156" s="14" t="s">
        <v>88</v>
      </c>
      <c r="AW156" s="14" t="s">
        <v>40</v>
      </c>
      <c r="AX156" s="14" t="s">
        <v>86</v>
      </c>
      <c r="AY156" s="254" t="s">
        <v>133</v>
      </c>
    </row>
    <row r="157" spans="1:65" s="2" customFormat="1" ht="37.8" customHeight="1">
      <c r="A157" s="41"/>
      <c r="B157" s="42"/>
      <c r="C157" s="215" t="s">
        <v>211</v>
      </c>
      <c r="D157" s="215" t="s">
        <v>135</v>
      </c>
      <c r="E157" s="216" t="s">
        <v>212</v>
      </c>
      <c r="F157" s="217" t="s">
        <v>213</v>
      </c>
      <c r="G157" s="218" t="s">
        <v>195</v>
      </c>
      <c r="H157" s="219">
        <v>216.39</v>
      </c>
      <c r="I157" s="220"/>
      <c r="J157" s="221">
        <f>ROUND(I157*H157,2)</f>
        <v>0</v>
      </c>
      <c r="K157" s="217" t="s">
        <v>139</v>
      </c>
      <c r="L157" s="47"/>
      <c r="M157" s="222" t="s">
        <v>19</v>
      </c>
      <c r="N157" s="223" t="s">
        <v>50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140</v>
      </c>
      <c r="AT157" s="226" t="s">
        <v>135</v>
      </c>
      <c r="AU157" s="226" t="s">
        <v>88</v>
      </c>
      <c r="AY157" s="19" t="s">
        <v>133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86</v>
      </c>
      <c r="BK157" s="227">
        <f>ROUND(I157*H157,2)</f>
        <v>0</v>
      </c>
      <c r="BL157" s="19" t="s">
        <v>140</v>
      </c>
      <c r="BM157" s="226" t="s">
        <v>214</v>
      </c>
    </row>
    <row r="158" spans="1:47" s="2" customFormat="1" ht="12">
      <c r="A158" s="41"/>
      <c r="B158" s="42"/>
      <c r="C158" s="43"/>
      <c r="D158" s="228" t="s">
        <v>142</v>
      </c>
      <c r="E158" s="43"/>
      <c r="F158" s="229" t="s">
        <v>215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142</v>
      </c>
      <c r="AU158" s="19" t="s">
        <v>88</v>
      </c>
    </row>
    <row r="159" spans="1:51" s="14" customFormat="1" ht="12">
      <c r="A159" s="14"/>
      <c r="B159" s="244"/>
      <c r="C159" s="245"/>
      <c r="D159" s="235" t="s">
        <v>144</v>
      </c>
      <c r="E159" s="245"/>
      <c r="F159" s="247" t="s">
        <v>216</v>
      </c>
      <c r="G159" s="245"/>
      <c r="H159" s="248">
        <v>216.39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144</v>
      </c>
      <c r="AU159" s="254" t="s">
        <v>88</v>
      </c>
      <c r="AV159" s="14" t="s">
        <v>88</v>
      </c>
      <c r="AW159" s="14" t="s">
        <v>4</v>
      </c>
      <c r="AX159" s="14" t="s">
        <v>86</v>
      </c>
      <c r="AY159" s="254" t="s">
        <v>133</v>
      </c>
    </row>
    <row r="160" spans="1:65" s="2" customFormat="1" ht="21.75" customHeight="1">
      <c r="A160" s="41"/>
      <c r="B160" s="42"/>
      <c r="C160" s="266" t="s">
        <v>217</v>
      </c>
      <c r="D160" s="266" t="s">
        <v>218</v>
      </c>
      <c r="E160" s="267" t="s">
        <v>219</v>
      </c>
      <c r="F160" s="268" t="s">
        <v>220</v>
      </c>
      <c r="G160" s="269" t="s">
        <v>221</v>
      </c>
      <c r="H160" s="270">
        <v>38.95</v>
      </c>
      <c r="I160" s="271"/>
      <c r="J160" s="272">
        <f>ROUND(I160*H160,2)</f>
        <v>0</v>
      </c>
      <c r="K160" s="268" t="s">
        <v>139</v>
      </c>
      <c r="L160" s="273"/>
      <c r="M160" s="274" t="s">
        <v>19</v>
      </c>
      <c r="N160" s="275" t="s">
        <v>50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199</v>
      </c>
      <c r="AT160" s="226" t="s">
        <v>218</v>
      </c>
      <c r="AU160" s="226" t="s">
        <v>88</v>
      </c>
      <c r="AY160" s="19" t="s">
        <v>133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86</v>
      </c>
      <c r="BK160" s="227">
        <f>ROUND(I160*H160,2)</f>
        <v>0</v>
      </c>
      <c r="BL160" s="19" t="s">
        <v>140</v>
      </c>
      <c r="BM160" s="226" t="s">
        <v>222</v>
      </c>
    </row>
    <row r="161" spans="1:51" s="14" customFormat="1" ht="12">
      <c r="A161" s="14"/>
      <c r="B161" s="244"/>
      <c r="C161" s="245"/>
      <c r="D161" s="235" t="s">
        <v>144</v>
      </c>
      <c r="E161" s="245"/>
      <c r="F161" s="247" t="s">
        <v>223</v>
      </c>
      <c r="G161" s="245"/>
      <c r="H161" s="248">
        <v>38.95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144</v>
      </c>
      <c r="AU161" s="254" t="s">
        <v>88</v>
      </c>
      <c r="AV161" s="14" t="s">
        <v>88</v>
      </c>
      <c r="AW161" s="14" t="s">
        <v>4</v>
      </c>
      <c r="AX161" s="14" t="s">
        <v>86</v>
      </c>
      <c r="AY161" s="254" t="s">
        <v>133</v>
      </c>
    </row>
    <row r="162" spans="1:65" s="2" customFormat="1" ht="24.15" customHeight="1">
      <c r="A162" s="41"/>
      <c r="B162" s="42"/>
      <c r="C162" s="215" t="s">
        <v>224</v>
      </c>
      <c r="D162" s="215" t="s">
        <v>135</v>
      </c>
      <c r="E162" s="216" t="s">
        <v>225</v>
      </c>
      <c r="F162" s="217" t="s">
        <v>226</v>
      </c>
      <c r="G162" s="218" t="s">
        <v>195</v>
      </c>
      <c r="H162" s="219">
        <v>13.375</v>
      </c>
      <c r="I162" s="220"/>
      <c r="J162" s="221">
        <f>ROUND(I162*H162,2)</f>
        <v>0</v>
      </c>
      <c r="K162" s="217" t="s">
        <v>139</v>
      </c>
      <c r="L162" s="47"/>
      <c r="M162" s="222" t="s">
        <v>19</v>
      </c>
      <c r="N162" s="223" t="s">
        <v>50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140</v>
      </c>
      <c r="AT162" s="226" t="s">
        <v>135</v>
      </c>
      <c r="AU162" s="226" t="s">
        <v>88</v>
      </c>
      <c r="AY162" s="19" t="s">
        <v>133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86</v>
      </c>
      <c r="BK162" s="227">
        <f>ROUND(I162*H162,2)</f>
        <v>0</v>
      </c>
      <c r="BL162" s="19" t="s">
        <v>140</v>
      </c>
      <c r="BM162" s="226" t="s">
        <v>227</v>
      </c>
    </row>
    <row r="163" spans="1:47" s="2" customFormat="1" ht="12">
      <c r="A163" s="41"/>
      <c r="B163" s="42"/>
      <c r="C163" s="43"/>
      <c r="D163" s="228" t="s">
        <v>142</v>
      </c>
      <c r="E163" s="43"/>
      <c r="F163" s="229" t="s">
        <v>228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142</v>
      </c>
      <c r="AU163" s="19" t="s">
        <v>88</v>
      </c>
    </row>
    <row r="164" spans="1:51" s="13" customFormat="1" ht="12">
      <c r="A164" s="13"/>
      <c r="B164" s="233"/>
      <c r="C164" s="234"/>
      <c r="D164" s="235" t="s">
        <v>144</v>
      </c>
      <c r="E164" s="236" t="s">
        <v>19</v>
      </c>
      <c r="F164" s="237" t="s">
        <v>145</v>
      </c>
      <c r="G164" s="234"/>
      <c r="H164" s="236" t="s">
        <v>19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144</v>
      </c>
      <c r="AU164" s="243" t="s">
        <v>88</v>
      </c>
      <c r="AV164" s="13" t="s">
        <v>86</v>
      </c>
      <c r="AW164" s="13" t="s">
        <v>40</v>
      </c>
      <c r="AX164" s="13" t="s">
        <v>79</v>
      </c>
      <c r="AY164" s="243" t="s">
        <v>133</v>
      </c>
    </row>
    <row r="165" spans="1:51" s="13" customFormat="1" ht="12">
      <c r="A165" s="13"/>
      <c r="B165" s="233"/>
      <c r="C165" s="234"/>
      <c r="D165" s="235" t="s">
        <v>144</v>
      </c>
      <c r="E165" s="236" t="s">
        <v>19</v>
      </c>
      <c r="F165" s="237" t="s">
        <v>179</v>
      </c>
      <c r="G165" s="234"/>
      <c r="H165" s="236" t="s">
        <v>19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144</v>
      </c>
      <c r="AU165" s="243" t="s">
        <v>88</v>
      </c>
      <c r="AV165" s="13" t="s">
        <v>86</v>
      </c>
      <c r="AW165" s="13" t="s">
        <v>40</v>
      </c>
      <c r="AX165" s="13" t="s">
        <v>79</v>
      </c>
      <c r="AY165" s="243" t="s">
        <v>133</v>
      </c>
    </row>
    <row r="166" spans="1:51" s="13" customFormat="1" ht="12">
      <c r="A166" s="13"/>
      <c r="B166" s="233"/>
      <c r="C166" s="234"/>
      <c r="D166" s="235" t="s">
        <v>144</v>
      </c>
      <c r="E166" s="236" t="s">
        <v>19</v>
      </c>
      <c r="F166" s="237" t="s">
        <v>180</v>
      </c>
      <c r="G166" s="234"/>
      <c r="H166" s="236" t="s">
        <v>19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144</v>
      </c>
      <c r="AU166" s="243" t="s">
        <v>88</v>
      </c>
      <c r="AV166" s="13" t="s">
        <v>86</v>
      </c>
      <c r="AW166" s="13" t="s">
        <v>40</v>
      </c>
      <c r="AX166" s="13" t="s">
        <v>79</v>
      </c>
      <c r="AY166" s="243" t="s">
        <v>133</v>
      </c>
    </row>
    <row r="167" spans="1:51" s="13" customFormat="1" ht="12">
      <c r="A167" s="13"/>
      <c r="B167" s="233"/>
      <c r="C167" s="234"/>
      <c r="D167" s="235" t="s">
        <v>144</v>
      </c>
      <c r="E167" s="236" t="s">
        <v>19</v>
      </c>
      <c r="F167" s="237" t="s">
        <v>229</v>
      </c>
      <c r="G167" s="234"/>
      <c r="H167" s="236" t="s">
        <v>19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144</v>
      </c>
      <c r="AU167" s="243" t="s">
        <v>88</v>
      </c>
      <c r="AV167" s="13" t="s">
        <v>86</v>
      </c>
      <c r="AW167" s="13" t="s">
        <v>40</v>
      </c>
      <c r="AX167" s="13" t="s">
        <v>79</v>
      </c>
      <c r="AY167" s="243" t="s">
        <v>133</v>
      </c>
    </row>
    <row r="168" spans="1:51" s="14" customFormat="1" ht="12">
      <c r="A168" s="14"/>
      <c r="B168" s="244"/>
      <c r="C168" s="245"/>
      <c r="D168" s="235" t="s">
        <v>144</v>
      </c>
      <c r="E168" s="246" t="s">
        <v>19</v>
      </c>
      <c r="F168" s="247" t="s">
        <v>230</v>
      </c>
      <c r="G168" s="245"/>
      <c r="H168" s="248">
        <v>13.375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144</v>
      </c>
      <c r="AU168" s="254" t="s">
        <v>88</v>
      </c>
      <c r="AV168" s="14" t="s">
        <v>88</v>
      </c>
      <c r="AW168" s="14" t="s">
        <v>40</v>
      </c>
      <c r="AX168" s="14" t="s">
        <v>86</v>
      </c>
      <c r="AY168" s="254" t="s">
        <v>133</v>
      </c>
    </row>
    <row r="169" spans="1:65" s="2" customFormat="1" ht="16.5" customHeight="1">
      <c r="A169" s="41"/>
      <c r="B169" s="42"/>
      <c r="C169" s="266" t="s">
        <v>231</v>
      </c>
      <c r="D169" s="266" t="s">
        <v>218</v>
      </c>
      <c r="E169" s="267" t="s">
        <v>232</v>
      </c>
      <c r="F169" s="268" t="s">
        <v>233</v>
      </c>
      <c r="G169" s="269" t="s">
        <v>195</v>
      </c>
      <c r="H169" s="270">
        <v>13.375</v>
      </c>
      <c r="I169" s="271"/>
      <c r="J169" s="272">
        <f>ROUND(I169*H169,2)</f>
        <v>0</v>
      </c>
      <c r="K169" s="268" t="s">
        <v>139</v>
      </c>
      <c r="L169" s="273"/>
      <c r="M169" s="274" t="s">
        <v>19</v>
      </c>
      <c r="N169" s="275" t="s">
        <v>50</v>
      </c>
      <c r="O169" s="87"/>
      <c r="P169" s="224">
        <f>O169*H169</f>
        <v>0</v>
      </c>
      <c r="Q169" s="224">
        <v>0.21</v>
      </c>
      <c r="R169" s="224">
        <f>Q169*H169</f>
        <v>2.80875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199</v>
      </c>
      <c r="AT169" s="226" t="s">
        <v>218</v>
      </c>
      <c r="AU169" s="226" t="s">
        <v>88</v>
      </c>
      <c r="AY169" s="19" t="s">
        <v>133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86</v>
      </c>
      <c r="BK169" s="227">
        <f>ROUND(I169*H169,2)</f>
        <v>0</v>
      </c>
      <c r="BL169" s="19" t="s">
        <v>140</v>
      </c>
      <c r="BM169" s="226" t="s">
        <v>234</v>
      </c>
    </row>
    <row r="170" spans="1:65" s="2" customFormat="1" ht="16.5" customHeight="1">
      <c r="A170" s="41"/>
      <c r="B170" s="42"/>
      <c r="C170" s="215" t="s">
        <v>235</v>
      </c>
      <c r="D170" s="215" t="s">
        <v>135</v>
      </c>
      <c r="E170" s="216" t="s">
        <v>236</v>
      </c>
      <c r="F170" s="217" t="s">
        <v>237</v>
      </c>
      <c r="G170" s="218" t="s">
        <v>138</v>
      </c>
      <c r="H170" s="219">
        <v>299.688</v>
      </c>
      <c r="I170" s="220"/>
      <c r="J170" s="221">
        <f>ROUND(I170*H170,2)</f>
        <v>0</v>
      </c>
      <c r="K170" s="217" t="s">
        <v>139</v>
      </c>
      <c r="L170" s="47"/>
      <c r="M170" s="222" t="s">
        <v>19</v>
      </c>
      <c r="N170" s="223" t="s">
        <v>50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140</v>
      </c>
      <c r="AT170" s="226" t="s">
        <v>135</v>
      </c>
      <c r="AU170" s="226" t="s">
        <v>88</v>
      </c>
      <c r="AY170" s="19" t="s">
        <v>133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86</v>
      </c>
      <c r="BK170" s="227">
        <f>ROUND(I170*H170,2)</f>
        <v>0</v>
      </c>
      <c r="BL170" s="19" t="s">
        <v>140</v>
      </c>
      <c r="BM170" s="226" t="s">
        <v>238</v>
      </c>
    </row>
    <row r="171" spans="1:47" s="2" customFormat="1" ht="12">
      <c r="A171" s="41"/>
      <c r="B171" s="42"/>
      <c r="C171" s="43"/>
      <c r="D171" s="228" t="s">
        <v>142</v>
      </c>
      <c r="E171" s="43"/>
      <c r="F171" s="229" t="s">
        <v>239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142</v>
      </c>
      <c r="AU171" s="19" t="s">
        <v>88</v>
      </c>
    </row>
    <row r="172" spans="1:51" s="13" customFormat="1" ht="12">
      <c r="A172" s="13"/>
      <c r="B172" s="233"/>
      <c r="C172" s="234"/>
      <c r="D172" s="235" t="s">
        <v>144</v>
      </c>
      <c r="E172" s="236" t="s">
        <v>19</v>
      </c>
      <c r="F172" s="237" t="s">
        <v>178</v>
      </c>
      <c r="G172" s="234"/>
      <c r="H172" s="236" t="s">
        <v>19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144</v>
      </c>
      <c r="AU172" s="243" t="s">
        <v>88</v>
      </c>
      <c r="AV172" s="13" t="s">
        <v>86</v>
      </c>
      <c r="AW172" s="13" t="s">
        <v>40</v>
      </c>
      <c r="AX172" s="13" t="s">
        <v>79</v>
      </c>
      <c r="AY172" s="243" t="s">
        <v>133</v>
      </c>
    </row>
    <row r="173" spans="1:51" s="13" customFormat="1" ht="12">
      <c r="A173" s="13"/>
      <c r="B173" s="233"/>
      <c r="C173" s="234"/>
      <c r="D173" s="235" t="s">
        <v>144</v>
      </c>
      <c r="E173" s="236" t="s">
        <v>19</v>
      </c>
      <c r="F173" s="237" t="s">
        <v>179</v>
      </c>
      <c r="G173" s="234"/>
      <c r="H173" s="236" t="s">
        <v>19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144</v>
      </c>
      <c r="AU173" s="243" t="s">
        <v>88</v>
      </c>
      <c r="AV173" s="13" t="s">
        <v>86</v>
      </c>
      <c r="AW173" s="13" t="s">
        <v>40</v>
      </c>
      <c r="AX173" s="13" t="s">
        <v>79</v>
      </c>
      <c r="AY173" s="243" t="s">
        <v>133</v>
      </c>
    </row>
    <row r="174" spans="1:51" s="13" customFormat="1" ht="12">
      <c r="A174" s="13"/>
      <c r="B174" s="233"/>
      <c r="C174" s="234"/>
      <c r="D174" s="235" t="s">
        <v>144</v>
      </c>
      <c r="E174" s="236" t="s">
        <v>19</v>
      </c>
      <c r="F174" s="237" t="s">
        <v>180</v>
      </c>
      <c r="G174" s="234"/>
      <c r="H174" s="236" t="s">
        <v>19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144</v>
      </c>
      <c r="AU174" s="243" t="s">
        <v>88</v>
      </c>
      <c r="AV174" s="13" t="s">
        <v>86</v>
      </c>
      <c r="AW174" s="13" t="s">
        <v>40</v>
      </c>
      <c r="AX174" s="13" t="s">
        <v>79</v>
      </c>
      <c r="AY174" s="243" t="s">
        <v>133</v>
      </c>
    </row>
    <row r="175" spans="1:51" s="14" customFormat="1" ht="12">
      <c r="A175" s="14"/>
      <c r="B175" s="244"/>
      <c r="C175" s="245"/>
      <c r="D175" s="235" t="s">
        <v>144</v>
      </c>
      <c r="E175" s="246" t="s">
        <v>19</v>
      </c>
      <c r="F175" s="247" t="s">
        <v>240</v>
      </c>
      <c r="G175" s="245"/>
      <c r="H175" s="248">
        <v>156.06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144</v>
      </c>
      <c r="AU175" s="254" t="s">
        <v>88</v>
      </c>
      <c r="AV175" s="14" t="s">
        <v>88</v>
      </c>
      <c r="AW175" s="14" t="s">
        <v>40</v>
      </c>
      <c r="AX175" s="14" t="s">
        <v>79</v>
      </c>
      <c r="AY175" s="254" t="s">
        <v>133</v>
      </c>
    </row>
    <row r="176" spans="1:51" s="14" customFormat="1" ht="12">
      <c r="A176" s="14"/>
      <c r="B176" s="244"/>
      <c r="C176" s="245"/>
      <c r="D176" s="235" t="s">
        <v>144</v>
      </c>
      <c r="E176" s="246" t="s">
        <v>19</v>
      </c>
      <c r="F176" s="247" t="s">
        <v>241</v>
      </c>
      <c r="G176" s="245"/>
      <c r="H176" s="248">
        <v>24.48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144</v>
      </c>
      <c r="AU176" s="254" t="s">
        <v>88</v>
      </c>
      <c r="AV176" s="14" t="s">
        <v>88</v>
      </c>
      <c r="AW176" s="14" t="s">
        <v>40</v>
      </c>
      <c r="AX176" s="14" t="s">
        <v>79</v>
      </c>
      <c r="AY176" s="254" t="s">
        <v>133</v>
      </c>
    </row>
    <row r="177" spans="1:51" s="14" customFormat="1" ht="12">
      <c r="A177" s="14"/>
      <c r="B177" s="244"/>
      <c r="C177" s="245"/>
      <c r="D177" s="235" t="s">
        <v>144</v>
      </c>
      <c r="E177" s="246" t="s">
        <v>19</v>
      </c>
      <c r="F177" s="247" t="s">
        <v>242</v>
      </c>
      <c r="G177" s="245"/>
      <c r="H177" s="248">
        <v>84.048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144</v>
      </c>
      <c r="AU177" s="254" t="s">
        <v>88</v>
      </c>
      <c r="AV177" s="14" t="s">
        <v>88</v>
      </c>
      <c r="AW177" s="14" t="s">
        <v>40</v>
      </c>
      <c r="AX177" s="14" t="s">
        <v>79</v>
      </c>
      <c r="AY177" s="254" t="s">
        <v>133</v>
      </c>
    </row>
    <row r="178" spans="1:51" s="14" customFormat="1" ht="12">
      <c r="A178" s="14"/>
      <c r="B178" s="244"/>
      <c r="C178" s="245"/>
      <c r="D178" s="235" t="s">
        <v>144</v>
      </c>
      <c r="E178" s="246" t="s">
        <v>19</v>
      </c>
      <c r="F178" s="247" t="s">
        <v>243</v>
      </c>
      <c r="G178" s="245"/>
      <c r="H178" s="248">
        <v>17.55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144</v>
      </c>
      <c r="AU178" s="254" t="s">
        <v>88</v>
      </c>
      <c r="AV178" s="14" t="s">
        <v>88</v>
      </c>
      <c r="AW178" s="14" t="s">
        <v>40</v>
      </c>
      <c r="AX178" s="14" t="s">
        <v>79</v>
      </c>
      <c r="AY178" s="254" t="s">
        <v>133</v>
      </c>
    </row>
    <row r="179" spans="1:51" s="14" customFormat="1" ht="12">
      <c r="A179" s="14"/>
      <c r="B179" s="244"/>
      <c r="C179" s="245"/>
      <c r="D179" s="235" t="s">
        <v>144</v>
      </c>
      <c r="E179" s="246" t="s">
        <v>19</v>
      </c>
      <c r="F179" s="247" t="s">
        <v>244</v>
      </c>
      <c r="G179" s="245"/>
      <c r="H179" s="248">
        <v>17.55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144</v>
      </c>
      <c r="AU179" s="254" t="s">
        <v>88</v>
      </c>
      <c r="AV179" s="14" t="s">
        <v>88</v>
      </c>
      <c r="AW179" s="14" t="s">
        <v>40</v>
      </c>
      <c r="AX179" s="14" t="s">
        <v>79</v>
      </c>
      <c r="AY179" s="254" t="s">
        <v>133</v>
      </c>
    </row>
    <row r="180" spans="1:51" s="15" customFormat="1" ht="12">
      <c r="A180" s="15"/>
      <c r="B180" s="255"/>
      <c r="C180" s="256"/>
      <c r="D180" s="235" t="s">
        <v>144</v>
      </c>
      <c r="E180" s="257" t="s">
        <v>19</v>
      </c>
      <c r="F180" s="258" t="s">
        <v>152</v>
      </c>
      <c r="G180" s="256"/>
      <c r="H180" s="259">
        <v>299.688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5" t="s">
        <v>144</v>
      </c>
      <c r="AU180" s="265" t="s">
        <v>88</v>
      </c>
      <c r="AV180" s="15" t="s">
        <v>140</v>
      </c>
      <c r="AW180" s="15" t="s">
        <v>40</v>
      </c>
      <c r="AX180" s="15" t="s">
        <v>86</v>
      </c>
      <c r="AY180" s="265" t="s">
        <v>133</v>
      </c>
    </row>
    <row r="181" spans="1:65" s="2" customFormat="1" ht="24.15" customHeight="1">
      <c r="A181" s="41"/>
      <c r="B181" s="42"/>
      <c r="C181" s="215" t="s">
        <v>8</v>
      </c>
      <c r="D181" s="215" t="s">
        <v>135</v>
      </c>
      <c r="E181" s="216" t="s">
        <v>245</v>
      </c>
      <c r="F181" s="217" t="s">
        <v>246</v>
      </c>
      <c r="G181" s="218" t="s">
        <v>138</v>
      </c>
      <c r="H181" s="219">
        <v>66.873</v>
      </c>
      <c r="I181" s="220"/>
      <c r="J181" s="221">
        <f>ROUND(I181*H181,2)</f>
        <v>0</v>
      </c>
      <c r="K181" s="217" t="s">
        <v>139</v>
      </c>
      <c r="L181" s="47"/>
      <c r="M181" s="222" t="s">
        <v>19</v>
      </c>
      <c r="N181" s="223" t="s">
        <v>50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140</v>
      </c>
      <c r="AT181" s="226" t="s">
        <v>135</v>
      </c>
      <c r="AU181" s="226" t="s">
        <v>88</v>
      </c>
      <c r="AY181" s="19" t="s">
        <v>133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86</v>
      </c>
      <c r="BK181" s="227">
        <f>ROUND(I181*H181,2)</f>
        <v>0</v>
      </c>
      <c r="BL181" s="19" t="s">
        <v>140</v>
      </c>
      <c r="BM181" s="226" t="s">
        <v>247</v>
      </c>
    </row>
    <row r="182" spans="1:47" s="2" customFormat="1" ht="12">
      <c r="A182" s="41"/>
      <c r="B182" s="42"/>
      <c r="C182" s="43"/>
      <c r="D182" s="228" t="s">
        <v>142</v>
      </c>
      <c r="E182" s="43"/>
      <c r="F182" s="229" t="s">
        <v>248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9" t="s">
        <v>142</v>
      </c>
      <c r="AU182" s="19" t="s">
        <v>88</v>
      </c>
    </row>
    <row r="183" spans="1:51" s="13" customFormat="1" ht="12">
      <c r="A183" s="13"/>
      <c r="B183" s="233"/>
      <c r="C183" s="234"/>
      <c r="D183" s="235" t="s">
        <v>144</v>
      </c>
      <c r="E183" s="236" t="s">
        <v>19</v>
      </c>
      <c r="F183" s="237" t="s">
        <v>145</v>
      </c>
      <c r="G183" s="234"/>
      <c r="H183" s="236" t="s">
        <v>19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144</v>
      </c>
      <c r="AU183" s="243" t="s">
        <v>88</v>
      </c>
      <c r="AV183" s="13" t="s">
        <v>86</v>
      </c>
      <c r="AW183" s="13" t="s">
        <v>40</v>
      </c>
      <c r="AX183" s="13" t="s">
        <v>79</v>
      </c>
      <c r="AY183" s="243" t="s">
        <v>133</v>
      </c>
    </row>
    <row r="184" spans="1:51" s="13" customFormat="1" ht="12">
      <c r="A184" s="13"/>
      <c r="B184" s="233"/>
      <c r="C184" s="234"/>
      <c r="D184" s="235" t="s">
        <v>144</v>
      </c>
      <c r="E184" s="236" t="s">
        <v>19</v>
      </c>
      <c r="F184" s="237" t="s">
        <v>179</v>
      </c>
      <c r="G184" s="234"/>
      <c r="H184" s="236" t="s">
        <v>19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144</v>
      </c>
      <c r="AU184" s="243" t="s">
        <v>88</v>
      </c>
      <c r="AV184" s="13" t="s">
        <v>86</v>
      </c>
      <c r="AW184" s="13" t="s">
        <v>40</v>
      </c>
      <c r="AX184" s="13" t="s">
        <v>79</v>
      </c>
      <c r="AY184" s="243" t="s">
        <v>133</v>
      </c>
    </row>
    <row r="185" spans="1:51" s="13" customFormat="1" ht="12">
      <c r="A185" s="13"/>
      <c r="B185" s="233"/>
      <c r="C185" s="234"/>
      <c r="D185" s="235" t="s">
        <v>144</v>
      </c>
      <c r="E185" s="236" t="s">
        <v>19</v>
      </c>
      <c r="F185" s="237" t="s">
        <v>180</v>
      </c>
      <c r="G185" s="234"/>
      <c r="H185" s="236" t="s">
        <v>19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144</v>
      </c>
      <c r="AU185" s="243" t="s">
        <v>88</v>
      </c>
      <c r="AV185" s="13" t="s">
        <v>86</v>
      </c>
      <c r="AW185" s="13" t="s">
        <v>40</v>
      </c>
      <c r="AX185" s="13" t="s">
        <v>79</v>
      </c>
      <c r="AY185" s="243" t="s">
        <v>133</v>
      </c>
    </row>
    <row r="186" spans="1:51" s="13" customFormat="1" ht="12">
      <c r="A186" s="13"/>
      <c r="B186" s="233"/>
      <c r="C186" s="234"/>
      <c r="D186" s="235" t="s">
        <v>144</v>
      </c>
      <c r="E186" s="236" t="s">
        <v>19</v>
      </c>
      <c r="F186" s="237" t="s">
        <v>229</v>
      </c>
      <c r="G186" s="234"/>
      <c r="H186" s="236" t="s">
        <v>19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144</v>
      </c>
      <c r="AU186" s="243" t="s">
        <v>88</v>
      </c>
      <c r="AV186" s="13" t="s">
        <v>86</v>
      </c>
      <c r="AW186" s="13" t="s">
        <v>40</v>
      </c>
      <c r="AX186" s="13" t="s">
        <v>79</v>
      </c>
      <c r="AY186" s="243" t="s">
        <v>133</v>
      </c>
    </row>
    <row r="187" spans="1:51" s="14" customFormat="1" ht="12">
      <c r="A187" s="14"/>
      <c r="B187" s="244"/>
      <c r="C187" s="245"/>
      <c r="D187" s="235" t="s">
        <v>144</v>
      </c>
      <c r="E187" s="246" t="s">
        <v>19</v>
      </c>
      <c r="F187" s="247" t="s">
        <v>249</v>
      </c>
      <c r="G187" s="245"/>
      <c r="H187" s="248">
        <v>66.873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144</v>
      </c>
      <c r="AU187" s="254" t="s">
        <v>88</v>
      </c>
      <c r="AV187" s="14" t="s">
        <v>88</v>
      </c>
      <c r="AW187" s="14" t="s">
        <v>40</v>
      </c>
      <c r="AX187" s="14" t="s">
        <v>86</v>
      </c>
      <c r="AY187" s="254" t="s">
        <v>133</v>
      </c>
    </row>
    <row r="188" spans="1:65" s="2" customFormat="1" ht="16.5" customHeight="1">
      <c r="A188" s="41"/>
      <c r="B188" s="42"/>
      <c r="C188" s="266" t="s">
        <v>250</v>
      </c>
      <c r="D188" s="266" t="s">
        <v>218</v>
      </c>
      <c r="E188" s="267" t="s">
        <v>251</v>
      </c>
      <c r="F188" s="268" t="s">
        <v>252</v>
      </c>
      <c r="G188" s="269" t="s">
        <v>253</v>
      </c>
      <c r="H188" s="270">
        <v>2.341</v>
      </c>
      <c r="I188" s="271"/>
      <c r="J188" s="272">
        <f>ROUND(I188*H188,2)</f>
        <v>0</v>
      </c>
      <c r="K188" s="268" t="s">
        <v>139</v>
      </c>
      <c r="L188" s="273"/>
      <c r="M188" s="274" t="s">
        <v>19</v>
      </c>
      <c r="N188" s="275" t="s">
        <v>50</v>
      </c>
      <c r="O188" s="87"/>
      <c r="P188" s="224">
        <f>O188*H188</f>
        <v>0</v>
      </c>
      <c r="Q188" s="224">
        <v>0.001</v>
      </c>
      <c r="R188" s="224">
        <f>Q188*H188</f>
        <v>0.002341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199</v>
      </c>
      <c r="AT188" s="226" t="s">
        <v>218</v>
      </c>
      <c r="AU188" s="226" t="s">
        <v>88</v>
      </c>
      <c r="AY188" s="19" t="s">
        <v>133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86</v>
      </c>
      <c r="BK188" s="227">
        <f>ROUND(I188*H188,2)</f>
        <v>0</v>
      </c>
      <c r="BL188" s="19" t="s">
        <v>140</v>
      </c>
      <c r="BM188" s="226" t="s">
        <v>254</v>
      </c>
    </row>
    <row r="189" spans="1:51" s="14" customFormat="1" ht="12">
      <c r="A189" s="14"/>
      <c r="B189" s="244"/>
      <c r="C189" s="245"/>
      <c r="D189" s="235" t="s">
        <v>144</v>
      </c>
      <c r="E189" s="245"/>
      <c r="F189" s="247" t="s">
        <v>255</v>
      </c>
      <c r="G189" s="245"/>
      <c r="H189" s="248">
        <v>2.341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144</v>
      </c>
      <c r="AU189" s="254" t="s">
        <v>88</v>
      </c>
      <c r="AV189" s="14" t="s">
        <v>88</v>
      </c>
      <c r="AW189" s="14" t="s">
        <v>4</v>
      </c>
      <c r="AX189" s="14" t="s">
        <v>86</v>
      </c>
      <c r="AY189" s="254" t="s">
        <v>133</v>
      </c>
    </row>
    <row r="190" spans="1:65" s="2" customFormat="1" ht="16.5" customHeight="1">
      <c r="A190" s="41"/>
      <c r="B190" s="42"/>
      <c r="C190" s="215" t="s">
        <v>256</v>
      </c>
      <c r="D190" s="215" t="s">
        <v>135</v>
      </c>
      <c r="E190" s="216" t="s">
        <v>257</v>
      </c>
      <c r="F190" s="217" t="s">
        <v>258</v>
      </c>
      <c r="G190" s="218" t="s">
        <v>138</v>
      </c>
      <c r="H190" s="219">
        <v>66.873</v>
      </c>
      <c r="I190" s="220"/>
      <c r="J190" s="221">
        <f>ROUND(I190*H190,2)</f>
        <v>0</v>
      </c>
      <c r="K190" s="217" t="s">
        <v>139</v>
      </c>
      <c r="L190" s="47"/>
      <c r="M190" s="222" t="s">
        <v>19</v>
      </c>
      <c r="N190" s="223" t="s">
        <v>50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140</v>
      </c>
      <c r="AT190" s="226" t="s">
        <v>135</v>
      </c>
      <c r="AU190" s="226" t="s">
        <v>88</v>
      </c>
      <c r="AY190" s="19" t="s">
        <v>133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86</v>
      </c>
      <c r="BK190" s="227">
        <f>ROUND(I190*H190,2)</f>
        <v>0</v>
      </c>
      <c r="BL190" s="19" t="s">
        <v>140</v>
      </c>
      <c r="BM190" s="226" t="s">
        <v>259</v>
      </c>
    </row>
    <row r="191" spans="1:47" s="2" customFormat="1" ht="12">
      <c r="A191" s="41"/>
      <c r="B191" s="42"/>
      <c r="C191" s="43"/>
      <c r="D191" s="228" t="s">
        <v>142</v>
      </c>
      <c r="E191" s="43"/>
      <c r="F191" s="229" t="s">
        <v>260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142</v>
      </c>
      <c r="AU191" s="19" t="s">
        <v>88</v>
      </c>
    </row>
    <row r="192" spans="1:51" s="13" customFormat="1" ht="12">
      <c r="A192" s="13"/>
      <c r="B192" s="233"/>
      <c r="C192" s="234"/>
      <c r="D192" s="235" t="s">
        <v>144</v>
      </c>
      <c r="E192" s="236" t="s">
        <v>19</v>
      </c>
      <c r="F192" s="237" t="s">
        <v>145</v>
      </c>
      <c r="G192" s="234"/>
      <c r="H192" s="236" t="s">
        <v>19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144</v>
      </c>
      <c r="AU192" s="243" t="s">
        <v>88</v>
      </c>
      <c r="AV192" s="13" t="s">
        <v>86</v>
      </c>
      <c r="AW192" s="13" t="s">
        <v>40</v>
      </c>
      <c r="AX192" s="13" t="s">
        <v>79</v>
      </c>
      <c r="AY192" s="243" t="s">
        <v>133</v>
      </c>
    </row>
    <row r="193" spans="1:51" s="13" customFormat="1" ht="12">
      <c r="A193" s="13"/>
      <c r="B193" s="233"/>
      <c r="C193" s="234"/>
      <c r="D193" s="235" t="s">
        <v>144</v>
      </c>
      <c r="E193" s="236" t="s">
        <v>19</v>
      </c>
      <c r="F193" s="237" t="s">
        <v>179</v>
      </c>
      <c r="G193" s="234"/>
      <c r="H193" s="236" t="s">
        <v>19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144</v>
      </c>
      <c r="AU193" s="243" t="s">
        <v>88</v>
      </c>
      <c r="AV193" s="13" t="s">
        <v>86</v>
      </c>
      <c r="AW193" s="13" t="s">
        <v>40</v>
      </c>
      <c r="AX193" s="13" t="s">
        <v>79</v>
      </c>
      <c r="AY193" s="243" t="s">
        <v>133</v>
      </c>
    </row>
    <row r="194" spans="1:51" s="13" customFormat="1" ht="12">
      <c r="A194" s="13"/>
      <c r="B194" s="233"/>
      <c r="C194" s="234"/>
      <c r="D194" s="235" t="s">
        <v>144</v>
      </c>
      <c r="E194" s="236" t="s">
        <v>19</v>
      </c>
      <c r="F194" s="237" t="s">
        <v>180</v>
      </c>
      <c r="G194" s="234"/>
      <c r="H194" s="236" t="s">
        <v>19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144</v>
      </c>
      <c r="AU194" s="243" t="s">
        <v>88</v>
      </c>
      <c r="AV194" s="13" t="s">
        <v>86</v>
      </c>
      <c r="AW194" s="13" t="s">
        <v>40</v>
      </c>
      <c r="AX194" s="13" t="s">
        <v>79</v>
      </c>
      <c r="AY194" s="243" t="s">
        <v>133</v>
      </c>
    </row>
    <row r="195" spans="1:51" s="13" customFormat="1" ht="12">
      <c r="A195" s="13"/>
      <c r="B195" s="233"/>
      <c r="C195" s="234"/>
      <c r="D195" s="235" t="s">
        <v>144</v>
      </c>
      <c r="E195" s="236" t="s">
        <v>19</v>
      </c>
      <c r="F195" s="237" t="s">
        <v>229</v>
      </c>
      <c r="G195" s="234"/>
      <c r="H195" s="236" t="s">
        <v>19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144</v>
      </c>
      <c r="AU195" s="243" t="s">
        <v>88</v>
      </c>
      <c r="AV195" s="13" t="s">
        <v>86</v>
      </c>
      <c r="AW195" s="13" t="s">
        <v>40</v>
      </c>
      <c r="AX195" s="13" t="s">
        <v>79</v>
      </c>
      <c r="AY195" s="243" t="s">
        <v>133</v>
      </c>
    </row>
    <row r="196" spans="1:51" s="14" customFormat="1" ht="12">
      <c r="A196" s="14"/>
      <c r="B196" s="244"/>
      <c r="C196" s="245"/>
      <c r="D196" s="235" t="s">
        <v>144</v>
      </c>
      <c r="E196" s="246" t="s">
        <v>19</v>
      </c>
      <c r="F196" s="247" t="s">
        <v>249</v>
      </c>
      <c r="G196" s="245"/>
      <c r="H196" s="248">
        <v>66.873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144</v>
      </c>
      <c r="AU196" s="254" t="s">
        <v>88</v>
      </c>
      <c r="AV196" s="14" t="s">
        <v>88</v>
      </c>
      <c r="AW196" s="14" t="s">
        <v>40</v>
      </c>
      <c r="AX196" s="14" t="s">
        <v>86</v>
      </c>
      <c r="AY196" s="254" t="s">
        <v>133</v>
      </c>
    </row>
    <row r="197" spans="1:65" s="2" customFormat="1" ht="16.5" customHeight="1">
      <c r="A197" s="41"/>
      <c r="B197" s="42"/>
      <c r="C197" s="215" t="s">
        <v>261</v>
      </c>
      <c r="D197" s="215" t="s">
        <v>135</v>
      </c>
      <c r="E197" s="216" t="s">
        <v>262</v>
      </c>
      <c r="F197" s="217" t="s">
        <v>263</v>
      </c>
      <c r="G197" s="218" t="s">
        <v>138</v>
      </c>
      <c r="H197" s="219">
        <v>66.873</v>
      </c>
      <c r="I197" s="220"/>
      <c r="J197" s="221">
        <f>ROUND(I197*H197,2)</f>
        <v>0</v>
      </c>
      <c r="K197" s="217" t="s">
        <v>139</v>
      </c>
      <c r="L197" s="47"/>
      <c r="M197" s="222" t="s">
        <v>19</v>
      </c>
      <c r="N197" s="223" t="s">
        <v>50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140</v>
      </c>
      <c r="AT197" s="226" t="s">
        <v>135</v>
      </c>
      <c r="AU197" s="226" t="s">
        <v>88</v>
      </c>
      <c r="AY197" s="19" t="s">
        <v>133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86</v>
      </c>
      <c r="BK197" s="227">
        <f>ROUND(I197*H197,2)</f>
        <v>0</v>
      </c>
      <c r="BL197" s="19" t="s">
        <v>140</v>
      </c>
      <c r="BM197" s="226" t="s">
        <v>264</v>
      </c>
    </row>
    <row r="198" spans="1:47" s="2" customFormat="1" ht="12">
      <c r="A198" s="41"/>
      <c r="B198" s="42"/>
      <c r="C198" s="43"/>
      <c r="D198" s="228" t="s">
        <v>142</v>
      </c>
      <c r="E198" s="43"/>
      <c r="F198" s="229" t="s">
        <v>265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142</v>
      </c>
      <c r="AU198" s="19" t="s">
        <v>88</v>
      </c>
    </row>
    <row r="199" spans="1:65" s="2" customFormat="1" ht="16.5" customHeight="1">
      <c r="A199" s="41"/>
      <c r="B199" s="42"/>
      <c r="C199" s="215" t="s">
        <v>266</v>
      </c>
      <c r="D199" s="215" t="s">
        <v>135</v>
      </c>
      <c r="E199" s="216" t="s">
        <v>267</v>
      </c>
      <c r="F199" s="217" t="s">
        <v>268</v>
      </c>
      <c r="G199" s="218" t="s">
        <v>269</v>
      </c>
      <c r="H199" s="219">
        <v>66.873</v>
      </c>
      <c r="I199" s="220"/>
      <c r="J199" s="221">
        <f>ROUND(I199*H199,2)</f>
        <v>0</v>
      </c>
      <c r="K199" s="217" t="s">
        <v>139</v>
      </c>
      <c r="L199" s="47"/>
      <c r="M199" s="222" t="s">
        <v>19</v>
      </c>
      <c r="N199" s="223" t="s">
        <v>50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140</v>
      </c>
      <c r="AT199" s="226" t="s">
        <v>135</v>
      </c>
      <c r="AU199" s="226" t="s">
        <v>88</v>
      </c>
      <c r="AY199" s="19" t="s">
        <v>133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86</v>
      </c>
      <c r="BK199" s="227">
        <f>ROUND(I199*H199,2)</f>
        <v>0</v>
      </c>
      <c r="BL199" s="19" t="s">
        <v>140</v>
      </c>
      <c r="BM199" s="226" t="s">
        <v>270</v>
      </c>
    </row>
    <row r="200" spans="1:47" s="2" customFormat="1" ht="12">
      <c r="A200" s="41"/>
      <c r="B200" s="42"/>
      <c r="C200" s="43"/>
      <c r="D200" s="228" t="s">
        <v>142</v>
      </c>
      <c r="E200" s="43"/>
      <c r="F200" s="229" t="s">
        <v>271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142</v>
      </c>
      <c r="AU200" s="19" t="s">
        <v>88</v>
      </c>
    </row>
    <row r="201" spans="1:65" s="2" customFormat="1" ht="21.75" customHeight="1">
      <c r="A201" s="41"/>
      <c r="B201" s="42"/>
      <c r="C201" s="215" t="s">
        <v>272</v>
      </c>
      <c r="D201" s="215" t="s">
        <v>135</v>
      </c>
      <c r="E201" s="216" t="s">
        <v>273</v>
      </c>
      <c r="F201" s="217" t="s">
        <v>274</v>
      </c>
      <c r="G201" s="218" t="s">
        <v>138</v>
      </c>
      <c r="H201" s="219">
        <v>66.873</v>
      </c>
      <c r="I201" s="220"/>
      <c r="J201" s="221">
        <f>ROUND(I201*H201,2)</f>
        <v>0</v>
      </c>
      <c r="K201" s="217" t="s">
        <v>139</v>
      </c>
      <c r="L201" s="47"/>
      <c r="M201" s="222" t="s">
        <v>19</v>
      </c>
      <c r="N201" s="223" t="s">
        <v>50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140</v>
      </c>
      <c r="AT201" s="226" t="s">
        <v>135</v>
      </c>
      <c r="AU201" s="226" t="s">
        <v>88</v>
      </c>
      <c r="AY201" s="19" t="s">
        <v>133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86</v>
      </c>
      <c r="BK201" s="227">
        <f>ROUND(I201*H201,2)</f>
        <v>0</v>
      </c>
      <c r="BL201" s="19" t="s">
        <v>140</v>
      </c>
      <c r="BM201" s="226" t="s">
        <v>275</v>
      </c>
    </row>
    <row r="202" spans="1:47" s="2" customFormat="1" ht="12">
      <c r="A202" s="41"/>
      <c r="B202" s="42"/>
      <c r="C202" s="43"/>
      <c r="D202" s="228" t="s">
        <v>142</v>
      </c>
      <c r="E202" s="43"/>
      <c r="F202" s="229" t="s">
        <v>276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142</v>
      </c>
      <c r="AU202" s="19" t="s">
        <v>88</v>
      </c>
    </row>
    <row r="203" spans="1:65" s="2" customFormat="1" ht="16.5" customHeight="1">
      <c r="A203" s="41"/>
      <c r="B203" s="42"/>
      <c r="C203" s="215" t="s">
        <v>7</v>
      </c>
      <c r="D203" s="215" t="s">
        <v>135</v>
      </c>
      <c r="E203" s="216" t="s">
        <v>277</v>
      </c>
      <c r="F203" s="217" t="s">
        <v>278</v>
      </c>
      <c r="G203" s="218" t="s">
        <v>195</v>
      </c>
      <c r="H203" s="219">
        <v>1.003</v>
      </c>
      <c r="I203" s="220"/>
      <c r="J203" s="221">
        <f>ROUND(I203*H203,2)</f>
        <v>0</v>
      </c>
      <c r="K203" s="217" t="s">
        <v>139</v>
      </c>
      <c r="L203" s="47"/>
      <c r="M203" s="222" t="s">
        <v>19</v>
      </c>
      <c r="N203" s="223" t="s">
        <v>50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140</v>
      </c>
      <c r="AT203" s="226" t="s">
        <v>135</v>
      </c>
      <c r="AU203" s="226" t="s">
        <v>88</v>
      </c>
      <c r="AY203" s="19" t="s">
        <v>133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86</v>
      </c>
      <c r="BK203" s="227">
        <f>ROUND(I203*H203,2)</f>
        <v>0</v>
      </c>
      <c r="BL203" s="19" t="s">
        <v>140</v>
      </c>
      <c r="BM203" s="226" t="s">
        <v>279</v>
      </c>
    </row>
    <row r="204" spans="1:47" s="2" customFormat="1" ht="12">
      <c r="A204" s="41"/>
      <c r="B204" s="42"/>
      <c r="C204" s="43"/>
      <c r="D204" s="228" t="s">
        <v>142</v>
      </c>
      <c r="E204" s="43"/>
      <c r="F204" s="229" t="s">
        <v>280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142</v>
      </c>
      <c r="AU204" s="19" t="s">
        <v>88</v>
      </c>
    </row>
    <row r="205" spans="1:51" s="13" customFormat="1" ht="12">
      <c r="A205" s="13"/>
      <c r="B205" s="233"/>
      <c r="C205" s="234"/>
      <c r="D205" s="235" t="s">
        <v>144</v>
      </c>
      <c r="E205" s="236" t="s">
        <v>19</v>
      </c>
      <c r="F205" s="237" t="s">
        <v>145</v>
      </c>
      <c r="G205" s="234"/>
      <c r="H205" s="236" t="s">
        <v>19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144</v>
      </c>
      <c r="AU205" s="243" t="s">
        <v>88</v>
      </c>
      <c r="AV205" s="13" t="s">
        <v>86</v>
      </c>
      <c r="AW205" s="13" t="s">
        <v>40</v>
      </c>
      <c r="AX205" s="13" t="s">
        <v>79</v>
      </c>
      <c r="AY205" s="243" t="s">
        <v>133</v>
      </c>
    </row>
    <row r="206" spans="1:51" s="13" customFormat="1" ht="12">
      <c r="A206" s="13"/>
      <c r="B206" s="233"/>
      <c r="C206" s="234"/>
      <c r="D206" s="235" t="s">
        <v>144</v>
      </c>
      <c r="E206" s="236" t="s">
        <v>19</v>
      </c>
      <c r="F206" s="237" t="s">
        <v>179</v>
      </c>
      <c r="G206" s="234"/>
      <c r="H206" s="236" t="s">
        <v>19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144</v>
      </c>
      <c r="AU206" s="243" t="s">
        <v>88</v>
      </c>
      <c r="AV206" s="13" t="s">
        <v>86</v>
      </c>
      <c r="AW206" s="13" t="s">
        <v>40</v>
      </c>
      <c r="AX206" s="13" t="s">
        <v>79</v>
      </c>
      <c r="AY206" s="243" t="s">
        <v>133</v>
      </c>
    </row>
    <row r="207" spans="1:51" s="13" customFormat="1" ht="12">
      <c r="A207" s="13"/>
      <c r="B207" s="233"/>
      <c r="C207" s="234"/>
      <c r="D207" s="235" t="s">
        <v>144</v>
      </c>
      <c r="E207" s="236" t="s">
        <v>19</v>
      </c>
      <c r="F207" s="237" t="s">
        <v>180</v>
      </c>
      <c r="G207" s="234"/>
      <c r="H207" s="236" t="s">
        <v>19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144</v>
      </c>
      <c r="AU207" s="243" t="s">
        <v>88</v>
      </c>
      <c r="AV207" s="13" t="s">
        <v>86</v>
      </c>
      <c r="AW207" s="13" t="s">
        <v>40</v>
      </c>
      <c r="AX207" s="13" t="s">
        <v>79</v>
      </c>
      <c r="AY207" s="243" t="s">
        <v>133</v>
      </c>
    </row>
    <row r="208" spans="1:51" s="13" customFormat="1" ht="12">
      <c r="A208" s="13"/>
      <c r="B208" s="233"/>
      <c r="C208" s="234"/>
      <c r="D208" s="235" t="s">
        <v>144</v>
      </c>
      <c r="E208" s="236" t="s">
        <v>19</v>
      </c>
      <c r="F208" s="237" t="s">
        <v>229</v>
      </c>
      <c r="G208" s="234"/>
      <c r="H208" s="236" t="s">
        <v>19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144</v>
      </c>
      <c r="AU208" s="243" t="s">
        <v>88</v>
      </c>
      <c r="AV208" s="13" t="s">
        <v>86</v>
      </c>
      <c r="AW208" s="13" t="s">
        <v>40</v>
      </c>
      <c r="AX208" s="13" t="s">
        <v>79</v>
      </c>
      <c r="AY208" s="243" t="s">
        <v>133</v>
      </c>
    </row>
    <row r="209" spans="1:51" s="14" customFormat="1" ht="12">
      <c r="A209" s="14"/>
      <c r="B209" s="244"/>
      <c r="C209" s="245"/>
      <c r="D209" s="235" t="s">
        <v>144</v>
      </c>
      <c r="E209" s="246" t="s">
        <v>19</v>
      </c>
      <c r="F209" s="247" t="s">
        <v>281</v>
      </c>
      <c r="G209" s="245"/>
      <c r="H209" s="248">
        <v>1.003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144</v>
      </c>
      <c r="AU209" s="254" t="s">
        <v>88</v>
      </c>
      <c r="AV209" s="14" t="s">
        <v>88</v>
      </c>
      <c r="AW209" s="14" t="s">
        <v>40</v>
      </c>
      <c r="AX209" s="14" t="s">
        <v>86</v>
      </c>
      <c r="AY209" s="254" t="s">
        <v>133</v>
      </c>
    </row>
    <row r="210" spans="1:65" s="2" customFormat="1" ht="16.5" customHeight="1">
      <c r="A210" s="41"/>
      <c r="B210" s="42"/>
      <c r="C210" s="215" t="s">
        <v>282</v>
      </c>
      <c r="D210" s="215" t="s">
        <v>135</v>
      </c>
      <c r="E210" s="216" t="s">
        <v>283</v>
      </c>
      <c r="F210" s="217" t="s">
        <v>284</v>
      </c>
      <c r="G210" s="218" t="s">
        <v>195</v>
      </c>
      <c r="H210" s="219">
        <v>1.003</v>
      </c>
      <c r="I210" s="220"/>
      <c r="J210" s="221">
        <f>ROUND(I210*H210,2)</f>
        <v>0</v>
      </c>
      <c r="K210" s="217" t="s">
        <v>139</v>
      </c>
      <c r="L210" s="47"/>
      <c r="M210" s="222" t="s">
        <v>19</v>
      </c>
      <c r="N210" s="223" t="s">
        <v>50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140</v>
      </c>
      <c r="AT210" s="226" t="s">
        <v>135</v>
      </c>
      <c r="AU210" s="226" t="s">
        <v>88</v>
      </c>
      <c r="AY210" s="19" t="s">
        <v>133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86</v>
      </c>
      <c r="BK210" s="227">
        <f>ROUND(I210*H210,2)</f>
        <v>0</v>
      </c>
      <c r="BL210" s="19" t="s">
        <v>140</v>
      </c>
      <c r="BM210" s="226" t="s">
        <v>285</v>
      </c>
    </row>
    <row r="211" spans="1:47" s="2" customFormat="1" ht="12">
      <c r="A211" s="41"/>
      <c r="B211" s="42"/>
      <c r="C211" s="43"/>
      <c r="D211" s="228" t="s">
        <v>142</v>
      </c>
      <c r="E211" s="43"/>
      <c r="F211" s="229" t="s">
        <v>286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142</v>
      </c>
      <c r="AU211" s="19" t="s">
        <v>88</v>
      </c>
    </row>
    <row r="212" spans="1:65" s="2" customFormat="1" ht="16.5" customHeight="1">
      <c r="A212" s="41"/>
      <c r="B212" s="42"/>
      <c r="C212" s="215" t="s">
        <v>287</v>
      </c>
      <c r="D212" s="215" t="s">
        <v>135</v>
      </c>
      <c r="E212" s="216" t="s">
        <v>288</v>
      </c>
      <c r="F212" s="217" t="s">
        <v>289</v>
      </c>
      <c r="G212" s="218" t="s">
        <v>195</v>
      </c>
      <c r="H212" s="219">
        <v>11.033</v>
      </c>
      <c r="I212" s="220"/>
      <c r="J212" s="221">
        <f>ROUND(I212*H212,2)</f>
        <v>0</v>
      </c>
      <c r="K212" s="217" t="s">
        <v>139</v>
      </c>
      <c r="L212" s="47"/>
      <c r="M212" s="222" t="s">
        <v>19</v>
      </c>
      <c r="N212" s="223" t="s">
        <v>50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140</v>
      </c>
      <c r="AT212" s="226" t="s">
        <v>135</v>
      </c>
      <c r="AU212" s="226" t="s">
        <v>88</v>
      </c>
      <c r="AY212" s="19" t="s">
        <v>133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86</v>
      </c>
      <c r="BK212" s="227">
        <f>ROUND(I212*H212,2)</f>
        <v>0</v>
      </c>
      <c r="BL212" s="19" t="s">
        <v>140</v>
      </c>
      <c r="BM212" s="226" t="s">
        <v>290</v>
      </c>
    </row>
    <row r="213" spans="1:47" s="2" customFormat="1" ht="12">
      <c r="A213" s="41"/>
      <c r="B213" s="42"/>
      <c r="C213" s="43"/>
      <c r="D213" s="228" t="s">
        <v>142</v>
      </c>
      <c r="E213" s="43"/>
      <c r="F213" s="229" t="s">
        <v>291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142</v>
      </c>
      <c r="AU213" s="19" t="s">
        <v>88</v>
      </c>
    </row>
    <row r="214" spans="1:51" s="14" customFormat="1" ht="12">
      <c r="A214" s="14"/>
      <c r="B214" s="244"/>
      <c r="C214" s="245"/>
      <c r="D214" s="235" t="s">
        <v>144</v>
      </c>
      <c r="E214" s="245"/>
      <c r="F214" s="247" t="s">
        <v>292</v>
      </c>
      <c r="G214" s="245"/>
      <c r="H214" s="248">
        <v>11.033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144</v>
      </c>
      <c r="AU214" s="254" t="s">
        <v>88</v>
      </c>
      <c r="AV214" s="14" t="s">
        <v>88</v>
      </c>
      <c r="AW214" s="14" t="s">
        <v>4</v>
      </c>
      <c r="AX214" s="14" t="s">
        <v>86</v>
      </c>
      <c r="AY214" s="254" t="s">
        <v>133</v>
      </c>
    </row>
    <row r="215" spans="1:63" s="12" customFormat="1" ht="22.8" customHeight="1">
      <c r="A215" s="12"/>
      <c r="B215" s="199"/>
      <c r="C215" s="200"/>
      <c r="D215" s="201" t="s">
        <v>78</v>
      </c>
      <c r="E215" s="213" t="s">
        <v>172</v>
      </c>
      <c r="F215" s="213" t="s">
        <v>293</v>
      </c>
      <c r="G215" s="200"/>
      <c r="H215" s="200"/>
      <c r="I215" s="203"/>
      <c r="J215" s="214">
        <f>BK215</f>
        <v>0</v>
      </c>
      <c r="K215" s="200"/>
      <c r="L215" s="205"/>
      <c r="M215" s="206"/>
      <c r="N215" s="207"/>
      <c r="O215" s="207"/>
      <c r="P215" s="208">
        <f>SUM(P216:P241)</f>
        <v>0</v>
      </c>
      <c r="Q215" s="207"/>
      <c r="R215" s="208">
        <f>SUM(R216:R241)</f>
        <v>69.11089236</v>
      </c>
      <c r="S215" s="207"/>
      <c r="T215" s="209">
        <f>SUM(T216:T241)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0" t="s">
        <v>86</v>
      </c>
      <c r="AT215" s="211" t="s">
        <v>78</v>
      </c>
      <c r="AU215" s="211" t="s">
        <v>86</v>
      </c>
      <c r="AY215" s="210" t="s">
        <v>133</v>
      </c>
      <c r="BK215" s="212">
        <f>SUM(BK216:BK241)</f>
        <v>0</v>
      </c>
    </row>
    <row r="216" spans="1:65" s="2" customFormat="1" ht="21.75" customHeight="1">
      <c r="A216" s="41"/>
      <c r="B216" s="42"/>
      <c r="C216" s="215" t="s">
        <v>294</v>
      </c>
      <c r="D216" s="215" t="s">
        <v>135</v>
      </c>
      <c r="E216" s="216" t="s">
        <v>295</v>
      </c>
      <c r="F216" s="217" t="s">
        <v>296</v>
      </c>
      <c r="G216" s="218" t="s">
        <v>138</v>
      </c>
      <c r="H216" s="219">
        <v>299.688</v>
      </c>
      <c r="I216" s="220"/>
      <c r="J216" s="221">
        <f>ROUND(I216*H216,2)</f>
        <v>0</v>
      </c>
      <c r="K216" s="217" t="s">
        <v>139</v>
      </c>
      <c r="L216" s="47"/>
      <c r="M216" s="222" t="s">
        <v>19</v>
      </c>
      <c r="N216" s="223" t="s">
        <v>50</v>
      </c>
      <c r="O216" s="87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6" t="s">
        <v>140</v>
      </c>
      <c r="AT216" s="226" t="s">
        <v>135</v>
      </c>
      <c r="AU216" s="226" t="s">
        <v>88</v>
      </c>
      <c r="AY216" s="19" t="s">
        <v>133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86</v>
      </c>
      <c r="BK216" s="227">
        <f>ROUND(I216*H216,2)</f>
        <v>0</v>
      </c>
      <c r="BL216" s="19" t="s">
        <v>140</v>
      </c>
      <c r="BM216" s="226" t="s">
        <v>297</v>
      </c>
    </row>
    <row r="217" spans="1:47" s="2" customFormat="1" ht="12">
      <c r="A217" s="41"/>
      <c r="B217" s="42"/>
      <c r="C217" s="43"/>
      <c r="D217" s="228" t="s">
        <v>142</v>
      </c>
      <c r="E217" s="43"/>
      <c r="F217" s="229" t="s">
        <v>298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142</v>
      </c>
      <c r="AU217" s="19" t="s">
        <v>88</v>
      </c>
    </row>
    <row r="218" spans="1:51" s="13" customFormat="1" ht="12">
      <c r="A218" s="13"/>
      <c r="B218" s="233"/>
      <c r="C218" s="234"/>
      <c r="D218" s="235" t="s">
        <v>144</v>
      </c>
      <c r="E218" s="236" t="s">
        <v>19</v>
      </c>
      <c r="F218" s="237" t="s">
        <v>178</v>
      </c>
      <c r="G218" s="234"/>
      <c r="H218" s="236" t="s">
        <v>19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144</v>
      </c>
      <c r="AU218" s="243" t="s">
        <v>88</v>
      </c>
      <c r="AV218" s="13" t="s">
        <v>86</v>
      </c>
      <c r="AW218" s="13" t="s">
        <v>40</v>
      </c>
      <c r="AX218" s="13" t="s">
        <v>79</v>
      </c>
      <c r="AY218" s="243" t="s">
        <v>133</v>
      </c>
    </row>
    <row r="219" spans="1:51" s="13" customFormat="1" ht="12">
      <c r="A219" s="13"/>
      <c r="B219" s="233"/>
      <c r="C219" s="234"/>
      <c r="D219" s="235" t="s">
        <v>144</v>
      </c>
      <c r="E219" s="236" t="s">
        <v>19</v>
      </c>
      <c r="F219" s="237" t="s">
        <v>179</v>
      </c>
      <c r="G219" s="234"/>
      <c r="H219" s="236" t="s">
        <v>19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144</v>
      </c>
      <c r="AU219" s="243" t="s">
        <v>88</v>
      </c>
      <c r="AV219" s="13" t="s">
        <v>86</v>
      </c>
      <c r="AW219" s="13" t="s">
        <v>40</v>
      </c>
      <c r="AX219" s="13" t="s">
        <v>79</v>
      </c>
      <c r="AY219" s="243" t="s">
        <v>133</v>
      </c>
    </row>
    <row r="220" spans="1:51" s="13" customFormat="1" ht="12">
      <c r="A220" s="13"/>
      <c r="B220" s="233"/>
      <c r="C220" s="234"/>
      <c r="D220" s="235" t="s">
        <v>144</v>
      </c>
      <c r="E220" s="236" t="s">
        <v>19</v>
      </c>
      <c r="F220" s="237" t="s">
        <v>180</v>
      </c>
      <c r="G220" s="234"/>
      <c r="H220" s="236" t="s">
        <v>19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144</v>
      </c>
      <c r="AU220" s="243" t="s">
        <v>88</v>
      </c>
      <c r="AV220" s="13" t="s">
        <v>86</v>
      </c>
      <c r="AW220" s="13" t="s">
        <v>40</v>
      </c>
      <c r="AX220" s="13" t="s">
        <v>79</v>
      </c>
      <c r="AY220" s="243" t="s">
        <v>133</v>
      </c>
    </row>
    <row r="221" spans="1:51" s="14" customFormat="1" ht="12">
      <c r="A221" s="14"/>
      <c r="B221" s="244"/>
      <c r="C221" s="245"/>
      <c r="D221" s="235" t="s">
        <v>144</v>
      </c>
      <c r="E221" s="246" t="s">
        <v>19</v>
      </c>
      <c r="F221" s="247" t="s">
        <v>240</v>
      </c>
      <c r="G221" s="245"/>
      <c r="H221" s="248">
        <v>156.06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144</v>
      </c>
      <c r="AU221" s="254" t="s">
        <v>88</v>
      </c>
      <c r="AV221" s="14" t="s">
        <v>88</v>
      </c>
      <c r="AW221" s="14" t="s">
        <v>40</v>
      </c>
      <c r="AX221" s="14" t="s">
        <v>79</v>
      </c>
      <c r="AY221" s="254" t="s">
        <v>133</v>
      </c>
    </row>
    <row r="222" spans="1:51" s="14" customFormat="1" ht="12">
      <c r="A222" s="14"/>
      <c r="B222" s="244"/>
      <c r="C222" s="245"/>
      <c r="D222" s="235" t="s">
        <v>144</v>
      </c>
      <c r="E222" s="246" t="s">
        <v>19</v>
      </c>
      <c r="F222" s="247" t="s">
        <v>241</v>
      </c>
      <c r="G222" s="245"/>
      <c r="H222" s="248">
        <v>24.48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144</v>
      </c>
      <c r="AU222" s="254" t="s">
        <v>88</v>
      </c>
      <c r="AV222" s="14" t="s">
        <v>88</v>
      </c>
      <c r="AW222" s="14" t="s">
        <v>40</v>
      </c>
      <c r="AX222" s="14" t="s">
        <v>79</v>
      </c>
      <c r="AY222" s="254" t="s">
        <v>133</v>
      </c>
    </row>
    <row r="223" spans="1:51" s="14" customFormat="1" ht="12">
      <c r="A223" s="14"/>
      <c r="B223" s="244"/>
      <c r="C223" s="245"/>
      <c r="D223" s="235" t="s">
        <v>144</v>
      </c>
      <c r="E223" s="246" t="s">
        <v>19</v>
      </c>
      <c r="F223" s="247" t="s">
        <v>242</v>
      </c>
      <c r="G223" s="245"/>
      <c r="H223" s="248">
        <v>84.048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144</v>
      </c>
      <c r="AU223" s="254" t="s">
        <v>88</v>
      </c>
      <c r="AV223" s="14" t="s">
        <v>88</v>
      </c>
      <c r="AW223" s="14" t="s">
        <v>40</v>
      </c>
      <c r="AX223" s="14" t="s">
        <v>79</v>
      </c>
      <c r="AY223" s="254" t="s">
        <v>133</v>
      </c>
    </row>
    <row r="224" spans="1:51" s="14" customFormat="1" ht="12">
      <c r="A224" s="14"/>
      <c r="B224" s="244"/>
      <c r="C224" s="245"/>
      <c r="D224" s="235" t="s">
        <v>144</v>
      </c>
      <c r="E224" s="246" t="s">
        <v>19</v>
      </c>
      <c r="F224" s="247" t="s">
        <v>243</v>
      </c>
      <c r="G224" s="245"/>
      <c r="H224" s="248">
        <v>17.55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144</v>
      </c>
      <c r="AU224" s="254" t="s">
        <v>88</v>
      </c>
      <c r="AV224" s="14" t="s">
        <v>88</v>
      </c>
      <c r="AW224" s="14" t="s">
        <v>40</v>
      </c>
      <c r="AX224" s="14" t="s">
        <v>79</v>
      </c>
      <c r="AY224" s="254" t="s">
        <v>133</v>
      </c>
    </row>
    <row r="225" spans="1:51" s="14" customFormat="1" ht="12">
      <c r="A225" s="14"/>
      <c r="B225" s="244"/>
      <c r="C225" s="245"/>
      <c r="D225" s="235" t="s">
        <v>144</v>
      </c>
      <c r="E225" s="246" t="s">
        <v>19</v>
      </c>
      <c r="F225" s="247" t="s">
        <v>244</v>
      </c>
      <c r="G225" s="245"/>
      <c r="H225" s="248">
        <v>17.55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144</v>
      </c>
      <c r="AU225" s="254" t="s">
        <v>88</v>
      </c>
      <c r="AV225" s="14" t="s">
        <v>88</v>
      </c>
      <c r="AW225" s="14" t="s">
        <v>40</v>
      </c>
      <c r="AX225" s="14" t="s">
        <v>79</v>
      </c>
      <c r="AY225" s="254" t="s">
        <v>133</v>
      </c>
    </row>
    <row r="226" spans="1:51" s="15" customFormat="1" ht="12">
      <c r="A226" s="15"/>
      <c r="B226" s="255"/>
      <c r="C226" s="256"/>
      <c r="D226" s="235" t="s">
        <v>144</v>
      </c>
      <c r="E226" s="257" t="s">
        <v>19</v>
      </c>
      <c r="F226" s="258" t="s">
        <v>152</v>
      </c>
      <c r="G226" s="256"/>
      <c r="H226" s="259">
        <v>299.688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5" t="s">
        <v>144</v>
      </c>
      <c r="AU226" s="265" t="s">
        <v>88</v>
      </c>
      <c r="AV226" s="15" t="s">
        <v>140</v>
      </c>
      <c r="AW226" s="15" t="s">
        <v>40</v>
      </c>
      <c r="AX226" s="15" t="s">
        <v>86</v>
      </c>
      <c r="AY226" s="265" t="s">
        <v>133</v>
      </c>
    </row>
    <row r="227" spans="1:65" s="2" customFormat="1" ht="37.8" customHeight="1">
      <c r="A227" s="41"/>
      <c r="B227" s="42"/>
      <c r="C227" s="215" t="s">
        <v>299</v>
      </c>
      <c r="D227" s="215" t="s">
        <v>135</v>
      </c>
      <c r="E227" s="216" t="s">
        <v>300</v>
      </c>
      <c r="F227" s="217" t="s">
        <v>301</v>
      </c>
      <c r="G227" s="218" t="s">
        <v>138</v>
      </c>
      <c r="H227" s="219">
        <v>6</v>
      </c>
      <c r="I227" s="220"/>
      <c r="J227" s="221">
        <f>ROUND(I227*H227,2)</f>
        <v>0</v>
      </c>
      <c r="K227" s="217" t="s">
        <v>139</v>
      </c>
      <c r="L227" s="47"/>
      <c r="M227" s="222" t="s">
        <v>19</v>
      </c>
      <c r="N227" s="223" t="s">
        <v>50</v>
      </c>
      <c r="O227" s="87"/>
      <c r="P227" s="224">
        <f>O227*H227</f>
        <v>0</v>
      </c>
      <c r="Q227" s="224">
        <v>0.09848</v>
      </c>
      <c r="R227" s="224">
        <f>Q227*H227</f>
        <v>0.59088</v>
      </c>
      <c r="S227" s="224">
        <v>0</v>
      </c>
      <c r="T227" s="225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6" t="s">
        <v>140</v>
      </c>
      <c r="AT227" s="226" t="s">
        <v>135</v>
      </c>
      <c r="AU227" s="226" t="s">
        <v>88</v>
      </c>
      <c r="AY227" s="19" t="s">
        <v>133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86</v>
      </c>
      <c r="BK227" s="227">
        <f>ROUND(I227*H227,2)</f>
        <v>0</v>
      </c>
      <c r="BL227" s="19" t="s">
        <v>140</v>
      </c>
      <c r="BM227" s="226" t="s">
        <v>302</v>
      </c>
    </row>
    <row r="228" spans="1:47" s="2" customFormat="1" ht="12">
      <c r="A228" s="41"/>
      <c r="B228" s="42"/>
      <c r="C228" s="43"/>
      <c r="D228" s="228" t="s">
        <v>142</v>
      </c>
      <c r="E228" s="43"/>
      <c r="F228" s="229" t="s">
        <v>303</v>
      </c>
      <c r="G228" s="43"/>
      <c r="H228" s="43"/>
      <c r="I228" s="230"/>
      <c r="J228" s="43"/>
      <c r="K228" s="43"/>
      <c r="L228" s="47"/>
      <c r="M228" s="231"/>
      <c r="N228" s="232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142</v>
      </c>
      <c r="AU228" s="19" t="s">
        <v>88</v>
      </c>
    </row>
    <row r="229" spans="1:47" s="2" customFormat="1" ht="12">
      <c r="A229" s="41"/>
      <c r="B229" s="42"/>
      <c r="C229" s="43"/>
      <c r="D229" s="235" t="s">
        <v>304</v>
      </c>
      <c r="E229" s="43"/>
      <c r="F229" s="276" t="s">
        <v>305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304</v>
      </c>
      <c r="AU229" s="19" t="s">
        <v>88</v>
      </c>
    </row>
    <row r="230" spans="1:51" s="13" customFormat="1" ht="12">
      <c r="A230" s="13"/>
      <c r="B230" s="233"/>
      <c r="C230" s="234"/>
      <c r="D230" s="235" t="s">
        <v>144</v>
      </c>
      <c r="E230" s="236" t="s">
        <v>19</v>
      </c>
      <c r="F230" s="237" t="s">
        <v>145</v>
      </c>
      <c r="G230" s="234"/>
      <c r="H230" s="236" t="s">
        <v>19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144</v>
      </c>
      <c r="AU230" s="243" t="s">
        <v>88</v>
      </c>
      <c r="AV230" s="13" t="s">
        <v>86</v>
      </c>
      <c r="AW230" s="13" t="s">
        <v>40</v>
      </c>
      <c r="AX230" s="13" t="s">
        <v>79</v>
      </c>
      <c r="AY230" s="243" t="s">
        <v>133</v>
      </c>
    </row>
    <row r="231" spans="1:51" s="13" customFormat="1" ht="12">
      <c r="A231" s="13"/>
      <c r="B231" s="233"/>
      <c r="C231" s="234"/>
      <c r="D231" s="235" t="s">
        <v>144</v>
      </c>
      <c r="E231" s="236" t="s">
        <v>19</v>
      </c>
      <c r="F231" s="237" t="s">
        <v>146</v>
      </c>
      <c r="G231" s="234"/>
      <c r="H231" s="236" t="s">
        <v>19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144</v>
      </c>
      <c r="AU231" s="243" t="s">
        <v>88</v>
      </c>
      <c r="AV231" s="13" t="s">
        <v>86</v>
      </c>
      <c r="AW231" s="13" t="s">
        <v>40</v>
      </c>
      <c r="AX231" s="13" t="s">
        <v>79</v>
      </c>
      <c r="AY231" s="243" t="s">
        <v>133</v>
      </c>
    </row>
    <row r="232" spans="1:51" s="14" customFormat="1" ht="12">
      <c r="A232" s="14"/>
      <c r="B232" s="244"/>
      <c r="C232" s="245"/>
      <c r="D232" s="235" t="s">
        <v>144</v>
      </c>
      <c r="E232" s="246" t="s">
        <v>19</v>
      </c>
      <c r="F232" s="247" t="s">
        <v>157</v>
      </c>
      <c r="G232" s="245"/>
      <c r="H232" s="248">
        <v>6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144</v>
      </c>
      <c r="AU232" s="254" t="s">
        <v>88</v>
      </c>
      <c r="AV232" s="14" t="s">
        <v>88</v>
      </c>
      <c r="AW232" s="14" t="s">
        <v>40</v>
      </c>
      <c r="AX232" s="14" t="s">
        <v>86</v>
      </c>
      <c r="AY232" s="254" t="s">
        <v>133</v>
      </c>
    </row>
    <row r="233" spans="1:65" s="2" customFormat="1" ht="37.8" customHeight="1">
      <c r="A233" s="41"/>
      <c r="B233" s="42"/>
      <c r="C233" s="215" t="s">
        <v>306</v>
      </c>
      <c r="D233" s="215" t="s">
        <v>135</v>
      </c>
      <c r="E233" s="216" t="s">
        <v>307</v>
      </c>
      <c r="F233" s="217" t="s">
        <v>308</v>
      </c>
      <c r="G233" s="218" t="s">
        <v>138</v>
      </c>
      <c r="H233" s="219">
        <v>6</v>
      </c>
      <c r="I233" s="220"/>
      <c r="J233" s="221">
        <f>ROUND(I233*H233,2)</f>
        <v>0</v>
      </c>
      <c r="K233" s="217" t="s">
        <v>139</v>
      </c>
      <c r="L233" s="47"/>
      <c r="M233" s="222" t="s">
        <v>19</v>
      </c>
      <c r="N233" s="223" t="s">
        <v>50</v>
      </c>
      <c r="O233" s="87"/>
      <c r="P233" s="224">
        <f>O233*H233</f>
        <v>0</v>
      </c>
      <c r="Q233" s="224">
        <v>0.08922</v>
      </c>
      <c r="R233" s="224">
        <f>Q233*H233</f>
        <v>0.53532</v>
      </c>
      <c r="S233" s="224">
        <v>0</v>
      </c>
      <c r="T233" s="225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6" t="s">
        <v>140</v>
      </c>
      <c r="AT233" s="226" t="s">
        <v>135</v>
      </c>
      <c r="AU233" s="226" t="s">
        <v>88</v>
      </c>
      <c r="AY233" s="19" t="s">
        <v>133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86</v>
      </c>
      <c r="BK233" s="227">
        <f>ROUND(I233*H233,2)</f>
        <v>0</v>
      </c>
      <c r="BL233" s="19" t="s">
        <v>140</v>
      </c>
      <c r="BM233" s="226" t="s">
        <v>309</v>
      </c>
    </row>
    <row r="234" spans="1:47" s="2" customFormat="1" ht="12">
      <c r="A234" s="41"/>
      <c r="B234" s="42"/>
      <c r="C234" s="43"/>
      <c r="D234" s="228" t="s">
        <v>142</v>
      </c>
      <c r="E234" s="43"/>
      <c r="F234" s="229" t="s">
        <v>310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142</v>
      </c>
      <c r="AU234" s="19" t="s">
        <v>88</v>
      </c>
    </row>
    <row r="235" spans="1:51" s="13" customFormat="1" ht="12">
      <c r="A235" s="13"/>
      <c r="B235" s="233"/>
      <c r="C235" s="234"/>
      <c r="D235" s="235" t="s">
        <v>144</v>
      </c>
      <c r="E235" s="236" t="s">
        <v>19</v>
      </c>
      <c r="F235" s="237" t="s">
        <v>145</v>
      </c>
      <c r="G235" s="234"/>
      <c r="H235" s="236" t="s">
        <v>19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144</v>
      </c>
      <c r="AU235" s="243" t="s">
        <v>88</v>
      </c>
      <c r="AV235" s="13" t="s">
        <v>86</v>
      </c>
      <c r="AW235" s="13" t="s">
        <v>40</v>
      </c>
      <c r="AX235" s="13" t="s">
        <v>79</v>
      </c>
      <c r="AY235" s="243" t="s">
        <v>133</v>
      </c>
    </row>
    <row r="236" spans="1:51" s="13" customFormat="1" ht="12">
      <c r="A236" s="13"/>
      <c r="B236" s="233"/>
      <c r="C236" s="234"/>
      <c r="D236" s="235" t="s">
        <v>144</v>
      </c>
      <c r="E236" s="236" t="s">
        <v>19</v>
      </c>
      <c r="F236" s="237" t="s">
        <v>146</v>
      </c>
      <c r="G236" s="234"/>
      <c r="H236" s="236" t="s">
        <v>19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144</v>
      </c>
      <c r="AU236" s="243" t="s">
        <v>88</v>
      </c>
      <c r="AV236" s="13" t="s">
        <v>86</v>
      </c>
      <c r="AW236" s="13" t="s">
        <v>40</v>
      </c>
      <c r="AX236" s="13" t="s">
        <v>79</v>
      </c>
      <c r="AY236" s="243" t="s">
        <v>133</v>
      </c>
    </row>
    <row r="237" spans="1:51" s="14" customFormat="1" ht="12">
      <c r="A237" s="14"/>
      <c r="B237" s="244"/>
      <c r="C237" s="245"/>
      <c r="D237" s="235" t="s">
        <v>144</v>
      </c>
      <c r="E237" s="246" t="s">
        <v>19</v>
      </c>
      <c r="F237" s="247" t="s">
        <v>157</v>
      </c>
      <c r="G237" s="245"/>
      <c r="H237" s="248">
        <v>6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144</v>
      </c>
      <c r="AU237" s="254" t="s">
        <v>88</v>
      </c>
      <c r="AV237" s="14" t="s">
        <v>88</v>
      </c>
      <c r="AW237" s="14" t="s">
        <v>40</v>
      </c>
      <c r="AX237" s="14" t="s">
        <v>86</v>
      </c>
      <c r="AY237" s="254" t="s">
        <v>133</v>
      </c>
    </row>
    <row r="238" spans="1:65" s="2" customFormat="1" ht="44.25" customHeight="1">
      <c r="A238" s="41"/>
      <c r="B238" s="42"/>
      <c r="C238" s="215" t="s">
        <v>311</v>
      </c>
      <c r="D238" s="215" t="s">
        <v>135</v>
      </c>
      <c r="E238" s="216" t="s">
        <v>312</v>
      </c>
      <c r="F238" s="217" t="s">
        <v>313</v>
      </c>
      <c r="G238" s="218" t="s">
        <v>138</v>
      </c>
      <c r="H238" s="219">
        <v>299.688</v>
      </c>
      <c r="I238" s="220"/>
      <c r="J238" s="221">
        <f>ROUND(I238*H238,2)</f>
        <v>0</v>
      </c>
      <c r="K238" s="217" t="s">
        <v>139</v>
      </c>
      <c r="L238" s="47"/>
      <c r="M238" s="222" t="s">
        <v>19</v>
      </c>
      <c r="N238" s="223" t="s">
        <v>50</v>
      </c>
      <c r="O238" s="87"/>
      <c r="P238" s="224">
        <f>O238*H238</f>
        <v>0</v>
      </c>
      <c r="Q238" s="224">
        <v>0.08922</v>
      </c>
      <c r="R238" s="224">
        <f>Q238*H238</f>
        <v>26.738163359999998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140</v>
      </c>
      <c r="AT238" s="226" t="s">
        <v>135</v>
      </c>
      <c r="AU238" s="226" t="s">
        <v>88</v>
      </c>
      <c r="AY238" s="19" t="s">
        <v>133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86</v>
      </c>
      <c r="BK238" s="227">
        <f>ROUND(I238*H238,2)</f>
        <v>0</v>
      </c>
      <c r="BL238" s="19" t="s">
        <v>140</v>
      </c>
      <c r="BM238" s="226" t="s">
        <v>314</v>
      </c>
    </row>
    <row r="239" spans="1:47" s="2" customFormat="1" ht="12">
      <c r="A239" s="41"/>
      <c r="B239" s="42"/>
      <c r="C239" s="43"/>
      <c r="D239" s="228" t="s">
        <v>142</v>
      </c>
      <c r="E239" s="43"/>
      <c r="F239" s="229" t="s">
        <v>315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142</v>
      </c>
      <c r="AU239" s="19" t="s">
        <v>88</v>
      </c>
    </row>
    <row r="240" spans="1:65" s="2" customFormat="1" ht="16.5" customHeight="1">
      <c r="A240" s="41"/>
      <c r="B240" s="42"/>
      <c r="C240" s="266" t="s">
        <v>316</v>
      </c>
      <c r="D240" s="266" t="s">
        <v>218</v>
      </c>
      <c r="E240" s="267" t="s">
        <v>317</v>
      </c>
      <c r="F240" s="268" t="s">
        <v>318</v>
      </c>
      <c r="G240" s="269" t="s">
        <v>138</v>
      </c>
      <c r="H240" s="270">
        <v>314.859</v>
      </c>
      <c r="I240" s="271"/>
      <c r="J240" s="272">
        <f>ROUND(I240*H240,2)</f>
        <v>0</v>
      </c>
      <c r="K240" s="268" t="s">
        <v>139</v>
      </c>
      <c r="L240" s="273"/>
      <c r="M240" s="274" t="s">
        <v>19</v>
      </c>
      <c r="N240" s="275" t="s">
        <v>50</v>
      </c>
      <c r="O240" s="87"/>
      <c r="P240" s="224">
        <f>O240*H240</f>
        <v>0</v>
      </c>
      <c r="Q240" s="224">
        <v>0.131</v>
      </c>
      <c r="R240" s="224">
        <f>Q240*H240</f>
        <v>41.246529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199</v>
      </c>
      <c r="AT240" s="226" t="s">
        <v>218</v>
      </c>
      <c r="AU240" s="226" t="s">
        <v>88</v>
      </c>
      <c r="AY240" s="19" t="s">
        <v>133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86</v>
      </c>
      <c r="BK240" s="227">
        <f>ROUND(I240*H240,2)</f>
        <v>0</v>
      </c>
      <c r="BL240" s="19" t="s">
        <v>140</v>
      </c>
      <c r="BM240" s="226" t="s">
        <v>319</v>
      </c>
    </row>
    <row r="241" spans="1:51" s="14" customFormat="1" ht="12">
      <c r="A241" s="14"/>
      <c r="B241" s="244"/>
      <c r="C241" s="245"/>
      <c r="D241" s="235" t="s">
        <v>144</v>
      </c>
      <c r="E241" s="245"/>
      <c r="F241" s="247" t="s">
        <v>320</v>
      </c>
      <c r="G241" s="245"/>
      <c r="H241" s="248">
        <v>314.859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144</v>
      </c>
      <c r="AU241" s="254" t="s">
        <v>88</v>
      </c>
      <c r="AV241" s="14" t="s">
        <v>88</v>
      </c>
      <c r="AW241" s="14" t="s">
        <v>4</v>
      </c>
      <c r="AX241" s="14" t="s">
        <v>86</v>
      </c>
      <c r="AY241" s="254" t="s">
        <v>133</v>
      </c>
    </row>
    <row r="242" spans="1:63" s="12" customFormat="1" ht="22.8" customHeight="1">
      <c r="A242" s="12"/>
      <c r="B242" s="199"/>
      <c r="C242" s="200"/>
      <c r="D242" s="201" t="s">
        <v>78</v>
      </c>
      <c r="E242" s="213" t="s">
        <v>205</v>
      </c>
      <c r="F242" s="213" t="s">
        <v>321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SUM(P243:P293)</f>
        <v>0</v>
      </c>
      <c r="Q242" s="207"/>
      <c r="R242" s="208">
        <f>SUM(R243:R293)</f>
        <v>48.08744969000001</v>
      </c>
      <c r="S242" s="207"/>
      <c r="T242" s="209">
        <f>SUM(T243:T293)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0" t="s">
        <v>86</v>
      </c>
      <c r="AT242" s="211" t="s">
        <v>78</v>
      </c>
      <c r="AU242" s="211" t="s">
        <v>86</v>
      </c>
      <c r="AY242" s="210" t="s">
        <v>133</v>
      </c>
      <c r="BK242" s="212">
        <f>SUM(BK243:BK293)</f>
        <v>0</v>
      </c>
    </row>
    <row r="243" spans="1:65" s="2" customFormat="1" ht="24.15" customHeight="1">
      <c r="A243" s="41"/>
      <c r="B243" s="42"/>
      <c r="C243" s="215" t="s">
        <v>322</v>
      </c>
      <c r="D243" s="215" t="s">
        <v>135</v>
      </c>
      <c r="E243" s="216" t="s">
        <v>323</v>
      </c>
      <c r="F243" s="217" t="s">
        <v>324</v>
      </c>
      <c r="G243" s="218" t="s">
        <v>175</v>
      </c>
      <c r="H243" s="219">
        <v>12.5</v>
      </c>
      <c r="I243" s="220"/>
      <c r="J243" s="221">
        <f>ROUND(I243*H243,2)</f>
        <v>0</v>
      </c>
      <c r="K243" s="217" t="s">
        <v>139</v>
      </c>
      <c r="L243" s="47"/>
      <c r="M243" s="222" t="s">
        <v>19</v>
      </c>
      <c r="N243" s="223" t="s">
        <v>50</v>
      </c>
      <c r="O243" s="87"/>
      <c r="P243" s="224">
        <f>O243*H243</f>
        <v>0</v>
      </c>
      <c r="Q243" s="224">
        <v>0.20219</v>
      </c>
      <c r="R243" s="224">
        <f>Q243*H243</f>
        <v>2.527375</v>
      </c>
      <c r="S243" s="224">
        <v>0</v>
      </c>
      <c r="T243" s="225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6" t="s">
        <v>140</v>
      </c>
      <c r="AT243" s="226" t="s">
        <v>135</v>
      </c>
      <c r="AU243" s="226" t="s">
        <v>88</v>
      </c>
      <c r="AY243" s="19" t="s">
        <v>133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86</v>
      </c>
      <c r="BK243" s="227">
        <f>ROUND(I243*H243,2)</f>
        <v>0</v>
      </c>
      <c r="BL243" s="19" t="s">
        <v>140</v>
      </c>
      <c r="BM243" s="226" t="s">
        <v>325</v>
      </c>
    </row>
    <row r="244" spans="1:47" s="2" customFormat="1" ht="12">
      <c r="A244" s="41"/>
      <c r="B244" s="42"/>
      <c r="C244" s="43"/>
      <c r="D244" s="228" t="s">
        <v>142</v>
      </c>
      <c r="E244" s="43"/>
      <c r="F244" s="229" t="s">
        <v>326</v>
      </c>
      <c r="G244" s="43"/>
      <c r="H244" s="43"/>
      <c r="I244" s="230"/>
      <c r="J244" s="43"/>
      <c r="K244" s="43"/>
      <c r="L244" s="47"/>
      <c r="M244" s="231"/>
      <c r="N244" s="232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142</v>
      </c>
      <c r="AU244" s="19" t="s">
        <v>88</v>
      </c>
    </row>
    <row r="245" spans="1:51" s="13" customFormat="1" ht="12">
      <c r="A245" s="13"/>
      <c r="B245" s="233"/>
      <c r="C245" s="234"/>
      <c r="D245" s="235" t="s">
        <v>144</v>
      </c>
      <c r="E245" s="236" t="s">
        <v>19</v>
      </c>
      <c r="F245" s="237" t="s">
        <v>145</v>
      </c>
      <c r="G245" s="234"/>
      <c r="H245" s="236" t="s">
        <v>19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144</v>
      </c>
      <c r="AU245" s="243" t="s">
        <v>88</v>
      </c>
      <c r="AV245" s="13" t="s">
        <v>86</v>
      </c>
      <c r="AW245" s="13" t="s">
        <v>40</v>
      </c>
      <c r="AX245" s="13" t="s">
        <v>79</v>
      </c>
      <c r="AY245" s="243" t="s">
        <v>133</v>
      </c>
    </row>
    <row r="246" spans="1:51" s="13" customFormat="1" ht="12">
      <c r="A246" s="13"/>
      <c r="B246" s="233"/>
      <c r="C246" s="234"/>
      <c r="D246" s="235" t="s">
        <v>144</v>
      </c>
      <c r="E246" s="236" t="s">
        <v>19</v>
      </c>
      <c r="F246" s="237" t="s">
        <v>179</v>
      </c>
      <c r="G246" s="234"/>
      <c r="H246" s="236" t="s">
        <v>19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144</v>
      </c>
      <c r="AU246" s="243" t="s">
        <v>88</v>
      </c>
      <c r="AV246" s="13" t="s">
        <v>86</v>
      </c>
      <c r="AW246" s="13" t="s">
        <v>40</v>
      </c>
      <c r="AX246" s="13" t="s">
        <v>79</v>
      </c>
      <c r="AY246" s="243" t="s">
        <v>133</v>
      </c>
    </row>
    <row r="247" spans="1:51" s="13" customFormat="1" ht="12">
      <c r="A247" s="13"/>
      <c r="B247" s="233"/>
      <c r="C247" s="234"/>
      <c r="D247" s="235" t="s">
        <v>144</v>
      </c>
      <c r="E247" s="236" t="s">
        <v>19</v>
      </c>
      <c r="F247" s="237" t="s">
        <v>180</v>
      </c>
      <c r="G247" s="234"/>
      <c r="H247" s="236" t="s">
        <v>19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144</v>
      </c>
      <c r="AU247" s="243" t="s">
        <v>88</v>
      </c>
      <c r="AV247" s="13" t="s">
        <v>86</v>
      </c>
      <c r="AW247" s="13" t="s">
        <v>40</v>
      </c>
      <c r="AX247" s="13" t="s">
        <v>79</v>
      </c>
      <c r="AY247" s="243" t="s">
        <v>133</v>
      </c>
    </row>
    <row r="248" spans="1:51" s="14" customFormat="1" ht="12">
      <c r="A248" s="14"/>
      <c r="B248" s="244"/>
      <c r="C248" s="245"/>
      <c r="D248" s="235" t="s">
        <v>144</v>
      </c>
      <c r="E248" s="246" t="s">
        <v>19</v>
      </c>
      <c r="F248" s="247" t="s">
        <v>327</v>
      </c>
      <c r="G248" s="245"/>
      <c r="H248" s="248">
        <v>12.5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144</v>
      </c>
      <c r="AU248" s="254" t="s">
        <v>88</v>
      </c>
      <c r="AV248" s="14" t="s">
        <v>88</v>
      </c>
      <c r="AW248" s="14" t="s">
        <v>40</v>
      </c>
      <c r="AX248" s="14" t="s">
        <v>86</v>
      </c>
      <c r="AY248" s="254" t="s">
        <v>133</v>
      </c>
    </row>
    <row r="249" spans="1:65" s="2" customFormat="1" ht="16.5" customHeight="1">
      <c r="A249" s="41"/>
      <c r="B249" s="42"/>
      <c r="C249" s="266" t="s">
        <v>328</v>
      </c>
      <c r="D249" s="266" t="s">
        <v>218</v>
      </c>
      <c r="E249" s="267" t="s">
        <v>329</v>
      </c>
      <c r="F249" s="268" t="s">
        <v>330</v>
      </c>
      <c r="G249" s="269" t="s">
        <v>175</v>
      </c>
      <c r="H249" s="270">
        <v>12.75</v>
      </c>
      <c r="I249" s="271"/>
      <c r="J249" s="272">
        <f>ROUND(I249*H249,2)</f>
        <v>0</v>
      </c>
      <c r="K249" s="268" t="s">
        <v>161</v>
      </c>
      <c r="L249" s="273"/>
      <c r="M249" s="274" t="s">
        <v>19</v>
      </c>
      <c r="N249" s="275" t="s">
        <v>50</v>
      </c>
      <c r="O249" s="87"/>
      <c r="P249" s="224">
        <f>O249*H249</f>
        <v>0</v>
      </c>
      <c r="Q249" s="224">
        <v>0.108</v>
      </c>
      <c r="R249" s="224">
        <f>Q249*H249</f>
        <v>1.377</v>
      </c>
      <c r="S249" s="224">
        <v>0</v>
      </c>
      <c r="T249" s="225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6" t="s">
        <v>199</v>
      </c>
      <c r="AT249" s="226" t="s">
        <v>218</v>
      </c>
      <c r="AU249" s="226" t="s">
        <v>88</v>
      </c>
      <c r="AY249" s="19" t="s">
        <v>133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9" t="s">
        <v>86</v>
      </c>
      <c r="BK249" s="227">
        <f>ROUND(I249*H249,2)</f>
        <v>0</v>
      </c>
      <c r="BL249" s="19" t="s">
        <v>140</v>
      </c>
      <c r="BM249" s="226" t="s">
        <v>331</v>
      </c>
    </row>
    <row r="250" spans="1:51" s="14" customFormat="1" ht="12">
      <c r="A250" s="14"/>
      <c r="B250" s="244"/>
      <c r="C250" s="245"/>
      <c r="D250" s="235" t="s">
        <v>144</v>
      </c>
      <c r="E250" s="245"/>
      <c r="F250" s="247" t="s">
        <v>332</v>
      </c>
      <c r="G250" s="245"/>
      <c r="H250" s="248">
        <v>12.75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144</v>
      </c>
      <c r="AU250" s="254" t="s">
        <v>88</v>
      </c>
      <c r="AV250" s="14" t="s">
        <v>88</v>
      </c>
      <c r="AW250" s="14" t="s">
        <v>4</v>
      </c>
      <c r="AX250" s="14" t="s">
        <v>86</v>
      </c>
      <c r="AY250" s="254" t="s">
        <v>133</v>
      </c>
    </row>
    <row r="251" spans="1:65" s="2" customFormat="1" ht="24.15" customHeight="1">
      <c r="A251" s="41"/>
      <c r="B251" s="42"/>
      <c r="C251" s="215" t="s">
        <v>333</v>
      </c>
      <c r="D251" s="215" t="s">
        <v>135</v>
      </c>
      <c r="E251" s="216" t="s">
        <v>334</v>
      </c>
      <c r="F251" s="217" t="s">
        <v>335</v>
      </c>
      <c r="G251" s="218" t="s">
        <v>175</v>
      </c>
      <c r="H251" s="219">
        <v>18.531</v>
      </c>
      <c r="I251" s="220"/>
      <c r="J251" s="221">
        <f>ROUND(I251*H251,2)</f>
        <v>0</v>
      </c>
      <c r="K251" s="217" t="s">
        <v>139</v>
      </c>
      <c r="L251" s="47"/>
      <c r="M251" s="222" t="s">
        <v>19</v>
      </c>
      <c r="N251" s="223" t="s">
        <v>50</v>
      </c>
      <c r="O251" s="87"/>
      <c r="P251" s="224">
        <f>O251*H251</f>
        <v>0</v>
      </c>
      <c r="Q251" s="224">
        <v>0.14067</v>
      </c>
      <c r="R251" s="224">
        <f>Q251*H251</f>
        <v>2.6067557699999995</v>
      </c>
      <c r="S251" s="224">
        <v>0</v>
      </c>
      <c r="T251" s="225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6" t="s">
        <v>140</v>
      </c>
      <c r="AT251" s="226" t="s">
        <v>135</v>
      </c>
      <c r="AU251" s="226" t="s">
        <v>88</v>
      </c>
      <c r="AY251" s="19" t="s">
        <v>133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9" t="s">
        <v>86</v>
      </c>
      <c r="BK251" s="227">
        <f>ROUND(I251*H251,2)</f>
        <v>0</v>
      </c>
      <c r="BL251" s="19" t="s">
        <v>140</v>
      </c>
      <c r="BM251" s="226" t="s">
        <v>336</v>
      </c>
    </row>
    <row r="252" spans="1:47" s="2" customFormat="1" ht="12">
      <c r="A252" s="41"/>
      <c r="B252" s="42"/>
      <c r="C252" s="43"/>
      <c r="D252" s="228" t="s">
        <v>142</v>
      </c>
      <c r="E252" s="43"/>
      <c r="F252" s="229" t="s">
        <v>337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142</v>
      </c>
      <c r="AU252" s="19" t="s">
        <v>88</v>
      </c>
    </row>
    <row r="253" spans="1:51" s="13" customFormat="1" ht="12">
      <c r="A253" s="13"/>
      <c r="B253" s="233"/>
      <c r="C253" s="234"/>
      <c r="D253" s="235" t="s">
        <v>144</v>
      </c>
      <c r="E253" s="236" t="s">
        <v>19</v>
      </c>
      <c r="F253" s="237" t="s">
        <v>178</v>
      </c>
      <c r="G253" s="234"/>
      <c r="H253" s="236" t="s">
        <v>19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144</v>
      </c>
      <c r="AU253" s="243" t="s">
        <v>88</v>
      </c>
      <c r="AV253" s="13" t="s">
        <v>86</v>
      </c>
      <c r="AW253" s="13" t="s">
        <v>40</v>
      </c>
      <c r="AX253" s="13" t="s">
        <v>79</v>
      </c>
      <c r="AY253" s="243" t="s">
        <v>133</v>
      </c>
    </row>
    <row r="254" spans="1:51" s="13" customFormat="1" ht="12">
      <c r="A254" s="13"/>
      <c r="B254" s="233"/>
      <c r="C254" s="234"/>
      <c r="D254" s="235" t="s">
        <v>144</v>
      </c>
      <c r="E254" s="236" t="s">
        <v>19</v>
      </c>
      <c r="F254" s="237" t="s">
        <v>179</v>
      </c>
      <c r="G254" s="234"/>
      <c r="H254" s="236" t="s">
        <v>19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144</v>
      </c>
      <c r="AU254" s="243" t="s">
        <v>88</v>
      </c>
      <c r="AV254" s="13" t="s">
        <v>86</v>
      </c>
      <c r="AW254" s="13" t="s">
        <v>40</v>
      </c>
      <c r="AX254" s="13" t="s">
        <v>79</v>
      </c>
      <c r="AY254" s="243" t="s">
        <v>133</v>
      </c>
    </row>
    <row r="255" spans="1:51" s="13" customFormat="1" ht="12">
      <c r="A255" s="13"/>
      <c r="B255" s="233"/>
      <c r="C255" s="234"/>
      <c r="D255" s="235" t="s">
        <v>144</v>
      </c>
      <c r="E255" s="236" t="s">
        <v>19</v>
      </c>
      <c r="F255" s="237" t="s">
        <v>180</v>
      </c>
      <c r="G255" s="234"/>
      <c r="H255" s="236" t="s">
        <v>19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144</v>
      </c>
      <c r="AU255" s="243" t="s">
        <v>88</v>
      </c>
      <c r="AV255" s="13" t="s">
        <v>86</v>
      </c>
      <c r="AW255" s="13" t="s">
        <v>40</v>
      </c>
      <c r="AX255" s="13" t="s">
        <v>79</v>
      </c>
      <c r="AY255" s="243" t="s">
        <v>133</v>
      </c>
    </row>
    <row r="256" spans="1:51" s="14" customFormat="1" ht="12">
      <c r="A256" s="14"/>
      <c r="B256" s="244"/>
      <c r="C256" s="245"/>
      <c r="D256" s="235" t="s">
        <v>144</v>
      </c>
      <c r="E256" s="246" t="s">
        <v>19</v>
      </c>
      <c r="F256" s="247" t="s">
        <v>181</v>
      </c>
      <c r="G256" s="245"/>
      <c r="H256" s="248">
        <v>18.531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144</v>
      </c>
      <c r="AU256" s="254" t="s">
        <v>88</v>
      </c>
      <c r="AV256" s="14" t="s">
        <v>88</v>
      </c>
      <c r="AW256" s="14" t="s">
        <v>40</v>
      </c>
      <c r="AX256" s="14" t="s">
        <v>86</v>
      </c>
      <c r="AY256" s="254" t="s">
        <v>133</v>
      </c>
    </row>
    <row r="257" spans="1:65" s="2" customFormat="1" ht="24.15" customHeight="1">
      <c r="A257" s="41"/>
      <c r="B257" s="42"/>
      <c r="C257" s="215" t="s">
        <v>338</v>
      </c>
      <c r="D257" s="215" t="s">
        <v>135</v>
      </c>
      <c r="E257" s="216" t="s">
        <v>339</v>
      </c>
      <c r="F257" s="217" t="s">
        <v>340</v>
      </c>
      <c r="G257" s="218" t="s">
        <v>175</v>
      </c>
      <c r="H257" s="219">
        <v>315.836</v>
      </c>
      <c r="I257" s="220"/>
      <c r="J257" s="221">
        <f>ROUND(I257*H257,2)</f>
        <v>0</v>
      </c>
      <c r="K257" s="217" t="s">
        <v>139</v>
      </c>
      <c r="L257" s="47"/>
      <c r="M257" s="222" t="s">
        <v>19</v>
      </c>
      <c r="N257" s="223" t="s">
        <v>50</v>
      </c>
      <c r="O257" s="87"/>
      <c r="P257" s="224">
        <f>O257*H257</f>
        <v>0</v>
      </c>
      <c r="Q257" s="224">
        <v>0.10095</v>
      </c>
      <c r="R257" s="224">
        <f>Q257*H257</f>
        <v>31.8836442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140</v>
      </c>
      <c r="AT257" s="226" t="s">
        <v>135</v>
      </c>
      <c r="AU257" s="226" t="s">
        <v>88</v>
      </c>
      <c r="AY257" s="19" t="s">
        <v>133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86</v>
      </c>
      <c r="BK257" s="227">
        <f>ROUND(I257*H257,2)</f>
        <v>0</v>
      </c>
      <c r="BL257" s="19" t="s">
        <v>140</v>
      </c>
      <c r="BM257" s="226" t="s">
        <v>341</v>
      </c>
    </row>
    <row r="258" spans="1:47" s="2" customFormat="1" ht="12">
      <c r="A258" s="41"/>
      <c r="B258" s="42"/>
      <c r="C258" s="43"/>
      <c r="D258" s="228" t="s">
        <v>142</v>
      </c>
      <c r="E258" s="43"/>
      <c r="F258" s="229" t="s">
        <v>342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142</v>
      </c>
      <c r="AU258" s="19" t="s">
        <v>88</v>
      </c>
    </row>
    <row r="259" spans="1:51" s="13" customFormat="1" ht="12">
      <c r="A259" s="13"/>
      <c r="B259" s="233"/>
      <c r="C259" s="234"/>
      <c r="D259" s="235" t="s">
        <v>144</v>
      </c>
      <c r="E259" s="236" t="s">
        <v>19</v>
      </c>
      <c r="F259" s="237" t="s">
        <v>178</v>
      </c>
      <c r="G259" s="234"/>
      <c r="H259" s="236" t="s">
        <v>19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144</v>
      </c>
      <c r="AU259" s="243" t="s">
        <v>88</v>
      </c>
      <c r="AV259" s="13" t="s">
        <v>86</v>
      </c>
      <c r="AW259" s="13" t="s">
        <v>40</v>
      </c>
      <c r="AX259" s="13" t="s">
        <v>79</v>
      </c>
      <c r="AY259" s="243" t="s">
        <v>133</v>
      </c>
    </row>
    <row r="260" spans="1:51" s="13" customFormat="1" ht="12">
      <c r="A260" s="13"/>
      <c r="B260" s="233"/>
      <c r="C260" s="234"/>
      <c r="D260" s="235" t="s">
        <v>144</v>
      </c>
      <c r="E260" s="236" t="s">
        <v>19</v>
      </c>
      <c r="F260" s="237" t="s">
        <v>179</v>
      </c>
      <c r="G260" s="234"/>
      <c r="H260" s="236" t="s">
        <v>19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144</v>
      </c>
      <c r="AU260" s="243" t="s">
        <v>88</v>
      </c>
      <c r="AV260" s="13" t="s">
        <v>86</v>
      </c>
      <c r="AW260" s="13" t="s">
        <v>40</v>
      </c>
      <c r="AX260" s="13" t="s">
        <v>79</v>
      </c>
      <c r="AY260" s="243" t="s">
        <v>133</v>
      </c>
    </row>
    <row r="261" spans="1:51" s="13" customFormat="1" ht="12">
      <c r="A261" s="13"/>
      <c r="B261" s="233"/>
      <c r="C261" s="234"/>
      <c r="D261" s="235" t="s">
        <v>144</v>
      </c>
      <c r="E261" s="236" t="s">
        <v>19</v>
      </c>
      <c r="F261" s="237" t="s">
        <v>180</v>
      </c>
      <c r="G261" s="234"/>
      <c r="H261" s="236" t="s">
        <v>19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144</v>
      </c>
      <c r="AU261" s="243" t="s">
        <v>88</v>
      </c>
      <c r="AV261" s="13" t="s">
        <v>86</v>
      </c>
      <c r="AW261" s="13" t="s">
        <v>40</v>
      </c>
      <c r="AX261" s="13" t="s">
        <v>79</v>
      </c>
      <c r="AY261" s="243" t="s">
        <v>133</v>
      </c>
    </row>
    <row r="262" spans="1:51" s="14" customFormat="1" ht="12">
      <c r="A262" s="14"/>
      <c r="B262" s="244"/>
      <c r="C262" s="245"/>
      <c r="D262" s="235" t="s">
        <v>144</v>
      </c>
      <c r="E262" s="246" t="s">
        <v>19</v>
      </c>
      <c r="F262" s="247" t="s">
        <v>187</v>
      </c>
      <c r="G262" s="245"/>
      <c r="H262" s="248">
        <v>177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144</v>
      </c>
      <c r="AU262" s="254" t="s">
        <v>88</v>
      </c>
      <c r="AV262" s="14" t="s">
        <v>88</v>
      </c>
      <c r="AW262" s="14" t="s">
        <v>40</v>
      </c>
      <c r="AX262" s="14" t="s">
        <v>79</v>
      </c>
      <c r="AY262" s="254" t="s">
        <v>133</v>
      </c>
    </row>
    <row r="263" spans="1:51" s="14" customFormat="1" ht="12">
      <c r="A263" s="14"/>
      <c r="B263" s="244"/>
      <c r="C263" s="245"/>
      <c r="D263" s="235" t="s">
        <v>144</v>
      </c>
      <c r="E263" s="246" t="s">
        <v>19</v>
      </c>
      <c r="F263" s="247" t="s">
        <v>188</v>
      </c>
      <c r="G263" s="245"/>
      <c r="H263" s="248">
        <v>29.2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144</v>
      </c>
      <c r="AU263" s="254" t="s">
        <v>88</v>
      </c>
      <c r="AV263" s="14" t="s">
        <v>88</v>
      </c>
      <c r="AW263" s="14" t="s">
        <v>40</v>
      </c>
      <c r="AX263" s="14" t="s">
        <v>79</v>
      </c>
      <c r="AY263" s="254" t="s">
        <v>133</v>
      </c>
    </row>
    <row r="264" spans="1:51" s="14" customFormat="1" ht="12">
      <c r="A264" s="14"/>
      <c r="B264" s="244"/>
      <c r="C264" s="245"/>
      <c r="D264" s="235" t="s">
        <v>144</v>
      </c>
      <c r="E264" s="246" t="s">
        <v>19</v>
      </c>
      <c r="F264" s="247" t="s">
        <v>189</v>
      </c>
      <c r="G264" s="245"/>
      <c r="H264" s="248">
        <v>67.436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144</v>
      </c>
      <c r="AU264" s="254" t="s">
        <v>88</v>
      </c>
      <c r="AV264" s="14" t="s">
        <v>88</v>
      </c>
      <c r="AW264" s="14" t="s">
        <v>40</v>
      </c>
      <c r="AX264" s="14" t="s">
        <v>79</v>
      </c>
      <c r="AY264" s="254" t="s">
        <v>133</v>
      </c>
    </row>
    <row r="265" spans="1:51" s="14" customFormat="1" ht="12">
      <c r="A265" s="14"/>
      <c r="B265" s="244"/>
      <c r="C265" s="245"/>
      <c r="D265" s="235" t="s">
        <v>144</v>
      </c>
      <c r="E265" s="246" t="s">
        <v>19</v>
      </c>
      <c r="F265" s="247" t="s">
        <v>190</v>
      </c>
      <c r="G265" s="245"/>
      <c r="H265" s="248">
        <v>19.3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144</v>
      </c>
      <c r="AU265" s="254" t="s">
        <v>88</v>
      </c>
      <c r="AV265" s="14" t="s">
        <v>88</v>
      </c>
      <c r="AW265" s="14" t="s">
        <v>40</v>
      </c>
      <c r="AX265" s="14" t="s">
        <v>79</v>
      </c>
      <c r="AY265" s="254" t="s">
        <v>133</v>
      </c>
    </row>
    <row r="266" spans="1:51" s="14" customFormat="1" ht="12">
      <c r="A266" s="14"/>
      <c r="B266" s="244"/>
      <c r="C266" s="245"/>
      <c r="D266" s="235" t="s">
        <v>144</v>
      </c>
      <c r="E266" s="246" t="s">
        <v>19</v>
      </c>
      <c r="F266" s="247" t="s">
        <v>191</v>
      </c>
      <c r="G266" s="245"/>
      <c r="H266" s="248">
        <v>22.9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144</v>
      </c>
      <c r="AU266" s="254" t="s">
        <v>88</v>
      </c>
      <c r="AV266" s="14" t="s">
        <v>88</v>
      </c>
      <c r="AW266" s="14" t="s">
        <v>40</v>
      </c>
      <c r="AX266" s="14" t="s">
        <v>79</v>
      </c>
      <c r="AY266" s="254" t="s">
        <v>133</v>
      </c>
    </row>
    <row r="267" spans="1:51" s="15" customFormat="1" ht="12">
      <c r="A267" s="15"/>
      <c r="B267" s="255"/>
      <c r="C267" s="256"/>
      <c r="D267" s="235" t="s">
        <v>144</v>
      </c>
      <c r="E267" s="257" t="s">
        <v>19</v>
      </c>
      <c r="F267" s="258" t="s">
        <v>152</v>
      </c>
      <c r="G267" s="256"/>
      <c r="H267" s="259">
        <v>315.83599999999996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5" t="s">
        <v>144</v>
      </c>
      <c r="AU267" s="265" t="s">
        <v>88</v>
      </c>
      <c r="AV267" s="15" t="s">
        <v>140</v>
      </c>
      <c r="AW267" s="15" t="s">
        <v>40</v>
      </c>
      <c r="AX267" s="15" t="s">
        <v>86</v>
      </c>
      <c r="AY267" s="265" t="s">
        <v>133</v>
      </c>
    </row>
    <row r="268" spans="1:65" s="2" customFormat="1" ht="16.5" customHeight="1">
      <c r="A268" s="41"/>
      <c r="B268" s="42"/>
      <c r="C268" s="266" t="s">
        <v>343</v>
      </c>
      <c r="D268" s="266" t="s">
        <v>218</v>
      </c>
      <c r="E268" s="267" t="s">
        <v>344</v>
      </c>
      <c r="F268" s="268" t="s">
        <v>345</v>
      </c>
      <c r="G268" s="269" t="s">
        <v>175</v>
      </c>
      <c r="H268" s="270">
        <v>318.994</v>
      </c>
      <c r="I268" s="271"/>
      <c r="J268" s="272">
        <f>ROUND(I268*H268,2)</f>
        <v>0</v>
      </c>
      <c r="K268" s="268" t="s">
        <v>139</v>
      </c>
      <c r="L268" s="273"/>
      <c r="M268" s="274" t="s">
        <v>19</v>
      </c>
      <c r="N268" s="275" t="s">
        <v>50</v>
      </c>
      <c r="O268" s="87"/>
      <c r="P268" s="224">
        <f>O268*H268</f>
        <v>0</v>
      </c>
      <c r="Q268" s="224">
        <v>0.028</v>
      </c>
      <c r="R268" s="224">
        <f>Q268*H268</f>
        <v>8.931832000000002</v>
      </c>
      <c r="S268" s="224">
        <v>0</v>
      </c>
      <c r="T268" s="225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6" t="s">
        <v>199</v>
      </c>
      <c r="AT268" s="226" t="s">
        <v>218</v>
      </c>
      <c r="AU268" s="226" t="s">
        <v>88</v>
      </c>
      <c r="AY268" s="19" t="s">
        <v>133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9" t="s">
        <v>86</v>
      </c>
      <c r="BK268" s="227">
        <f>ROUND(I268*H268,2)</f>
        <v>0</v>
      </c>
      <c r="BL268" s="19" t="s">
        <v>140</v>
      </c>
      <c r="BM268" s="226" t="s">
        <v>346</v>
      </c>
    </row>
    <row r="269" spans="1:51" s="14" customFormat="1" ht="12">
      <c r="A269" s="14"/>
      <c r="B269" s="244"/>
      <c r="C269" s="245"/>
      <c r="D269" s="235" t="s">
        <v>144</v>
      </c>
      <c r="E269" s="245"/>
      <c r="F269" s="247" t="s">
        <v>347</v>
      </c>
      <c r="G269" s="245"/>
      <c r="H269" s="248">
        <v>318.994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144</v>
      </c>
      <c r="AU269" s="254" t="s">
        <v>88</v>
      </c>
      <c r="AV269" s="14" t="s">
        <v>88</v>
      </c>
      <c r="AW269" s="14" t="s">
        <v>4</v>
      </c>
      <c r="AX269" s="14" t="s">
        <v>86</v>
      </c>
      <c r="AY269" s="254" t="s">
        <v>133</v>
      </c>
    </row>
    <row r="270" spans="1:65" s="2" customFormat="1" ht="16.5" customHeight="1">
      <c r="A270" s="41"/>
      <c r="B270" s="42"/>
      <c r="C270" s="215" t="s">
        <v>348</v>
      </c>
      <c r="D270" s="215" t="s">
        <v>135</v>
      </c>
      <c r="E270" s="216" t="s">
        <v>349</v>
      </c>
      <c r="F270" s="217" t="s">
        <v>350</v>
      </c>
      <c r="G270" s="218" t="s">
        <v>138</v>
      </c>
      <c r="H270" s="219">
        <v>299.688</v>
      </c>
      <c r="I270" s="220"/>
      <c r="J270" s="221">
        <f>ROUND(I270*H270,2)</f>
        <v>0</v>
      </c>
      <c r="K270" s="217" t="s">
        <v>139</v>
      </c>
      <c r="L270" s="47"/>
      <c r="M270" s="222" t="s">
        <v>19</v>
      </c>
      <c r="N270" s="223" t="s">
        <v>50</v>
      </c>
      <c r="O270" s="87"/>
      <c r="P270" s="224">
        <f>O270*H270</f>
        <v>0</v>
      </c>
      <c r="Q270" s="224">
        <v>0.00069</v>
      </c>
      <c r="R270" s="224">
        <f>Q270*H270</f>
        <v>0.20678471999999998</v>
      </c>
      <c r="S270" s="224">
        <v>0</v>
      </c>
      <c r="T270" s="225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6" t="s">
        <v>140</v>
      </c>
      <c r="AT270" s="226" t="s">
        <v>135</v>
      </c>
      <c r="AU270" s="226" t="s">
        <v>88</v>
      </c>
      <c r="AY270" s="19" t="s">
        <v>133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86</v>
      </c>
      <c r="BK270" s="227">
        <f>ROUND(I270*H270,2)</f>
        <v>0</v>
      </c>
      <c r="BL270" s="19" t="s">
        <v>140</v>
      </c>
      <c r="BM270" s="226" t="s">
        <v>351</v>
      </c>
    </row>
    <row r="271" spans="1:47" s="2" customFormat="1" ht="12">
      <c r="A271" s="41"/>
      <c r="B271" s="42"/>
      <c r="C271" s="43"/>
      <c r="D271" s="228" t="s">
        <v>142</v>
      </c>
      <c r="E271" s="43"/>
      <c r="F271" s="229" t="s">
        <v>352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142</v>
      </c>
      <c r="AU271" s="19" t="s">
        <v>88</v>
      </c>
    </row>
    <row r="272" spans="1:47" s="2" customFormat="1" ht="12">
      <c r="A272" s="41"/>
      <c r="B272" s="42"/>
      <c r="C272" s="43"/>
      <c r="D272" s="235" t="s">
        <v>304</v>
      </c>
      <c r="E272" s="43"/>
      <c r="F272" s="276" t="s">
        <v>353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304</v>
      </c>
      <c r="AU272" s="19" t="s">
        <v>88</v>
      </c>
    </row>
    <row r="273" spans="1:51" s="13" customFormat="1" ht="12">
      <c r="A273" s="13"/>
      <c r="B273" s="233"/>
      <c r="C273" s="234"/>
      <c r="D273" s="235" t="s">
        <v>144</v>
      </c>
      <c r="E273" s="236" t="s">
        <v>19</v>
      </c>
      <c r="F273" s="237" t="s">
        <v>178</v>
      </c>
      <c r="G273" s="234"/>
      <c r="H273" s="236" t="s">
        <v>19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144</v>
      </c>
      <c r="AU273" s="243" t="s">
        <v>88</v>
      </c>
      <c r="AV273" s="13" t="s">
        <v>86</v>
      </c>
      <c r="AW273" s="13" t="s">
        <v>40</v>
      </c>
      <c r="AX273" s="13" t="s">
        <v>79</v>
      </c>
      <c r="AY273" s="243" t="s">
        <v>133</v>
      </c>
    </row>
    <row r="274" spans="1:51" s="13" customFormat="1" ht="12">
      <c r="A274" s="13"/>
      <c r="B274" s="233"/>
      <c r="C274" s="234"/>
      <c r="D274" s="235" t="s">
        <v>144</v>
      </c>
      <c r="E274" s="236" t="s">
        <v>19</v>
      </c>
      <c r="F274" s="237" t="s">
        <v>179</v>
      </c>
      <c r="G274" s="234"/>
      <c r="H274" s="236" t="s">
        <v>19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144</v>
      </c>
      <c r="AU274" s="243" t="s">
        <v>88</v>
      </c>
      <c r="AV274" s="13" t="s">
        <v>86</v>
      </c>
      <c r="AW274" s="13" t="s">
        <v>40</v>
      </c>
      <c r="AX274" s="13" t="s">
        <v>79</v>
      </c>
      <c r="AY274" s="243" t="s">
        <v>133</v>
      </c>
    </row>
    <row r="275" spans="1:51" s="13" customFormat="1" ht="12">
      <c r="A275" s="13"/>
      <c r="B275" s="233"/>
      <c r="C275" s="234"/>
      <c r="D275" s="235" t="s">
        <v>144</v>
      </c>
      <c r="E275" s="236" t="s">
        <v>19</v>
      </c>
      <c r="F275" s="237" t="s">
        <v>180</v>
      </c>
      <c r="G275" s="234"/>
      <c r="H275" s="236" t="s">
        <v>19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144</v>
      </c>
      <c r="AU275" s="243" t="s">
        <v>88</v>
      </c>
      <c r="AV275" s="13" t="s">
        <v>86</v>
      </c>
      <c r="AW275" s="13" t="s">
        <v>40</v>
      </c>
      <c r="AX275" s="13" t="s">
        <v>79</v>
      </c>
      <c r="AY275" s="243" t="s">
        <v>133</v>
      </c>
    </row>
    <row r="276" spans="1:51" s="14" customFormat="1" ht="12">
      <c r="A276" s="14"/>
      <c r="B276" s="244"/>
      <c r="C276" s="245"/>
      <c r="D276" s="235" t="s">
        <v>144</v>
      </c>
      <c r="E276" s="246" t="s">
        <v>19</v>
      </c>
      <c r="F276" s="247" t="s">
        <v>354</v>
      </c>
      <c r="G276" s="245"/>
      <c r="H276" s="248">
        <v>299.688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144</v>
      </c>
      <c r="AU276" s="254" t="s">
        <v>88</v>
      </c>
      <c r="AV276" s="14" t="s">
        <v>88</v>
      </c>
      <c r="AW276" s="14" t="s">
        <v>40</v>
      </c>
      <c r="AX276" s="14" t="s">
        <v>86</v>
      </c>
      <c r="AY276" s="254" t="s">
        <v>133</v>
      </c>
    </row>
    <row r="277" spans="1:65" s="2" customFormat="1" ht="16.5" customHeight="1">
      <c r="A277" s="41"/>
      <c r="B277" s="42"/>
      <c r="C277" s="215" t="s">
        <v>355</v>
      </c>
      <c r="D277" s="215" t="s">
        <v>135</v>
      </c>
      <c r="E277" s="216" t="s">
        <v>356</v>
      </c>
      <c r="F277" s="217" t="s">
        <v>357</v>
      </c>
      <c r="G277" s="218" t="s">
        <v>175</v>
      </c>
      <c r="H277" s="219">
        <v>1.8</v>
      </c>
      <c r="I277" s="220"/>
      <c r="J277" s="221">
        <f>ROUND(I277*H277,2)</f>
        <v>0</v>
      </c>
      <c r="K277" s="217" t="s">
        <v>139</v>
      </c>
      <c r="L277" s="47"/>
      <c r="M277" s="222" t="s">
        <v>19</v>
      </c>
      <c r="N277" s="223" t="s">
        <v>50</v>
      </c>
      <c r="O277" s="87"/>
      <c r="P277" s="224">
        <f>O277*H277</f>
        <v>0</v>
      </c>
      <c r="Q277" s="224">
        <v>0.29221</v>
      </c>
      <c r="R277" s="224">
        <f>Q277*H277</f>
        <v>0.5259780000000001</v>
      </c>
      <c r="S277" s="224">
        <v>0</v>
      </c>
      <c r="T277" s="225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26" t="s">
        <v>140</v>
      </c>
      <c r="AT277" s="226" t="s">
        <v>135</v>
      </c>
      <c r="AU277" s="226" t="s">
        <v>88</v>
      </c>
      <c r="AY277" s="19" t="s">
        <v>133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86</v>
      </c>
      <c r="BK277" s="227">
        <f>ROUND(I277*H277,2)</f>
        <v>0</v>
      </c>
      <c r="BL277" s="19" t="s">
        <v>140</v>
      </c>
      <c r="BM277" s="226" t="s">
        <v>358</v>
      </c>
    </row>
    <row r="278" spans="1:47" s="2" customFormat="1" ht="12">
      <c r="A278" s="41"/>
      <c r="B278" s="42"/>
      <c r="C278" s="43"/>
      <c r="D278" s="228" t="s">
        <v>142</v>
      </c>
      <c r="E278" s="43"/>
      <c r="F278" s="229" t="s">
        <v>359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142</v>
      </c>
      <c r="AU278" s="19" t="s">
        <v>88</v>
      </c>
    </row>
    <row r="279" spans="1:51" s="13" customFormat="1" ht="12">
      <c r="A279" s="13"/>
      <c r="B279" s="233"/>
      <c r="C279" s="234"/>
      <c r="D279" s="235" t="s">
        <v>144</v>
      </c>
      <c r="E279" s="236" t="s">
        <v>19</v>
      </c>
      <c r="F279" s="237" t="s">
        <v>360</v>
      </c>
      <c r="G279" s="234"/>
      <c r="H279" s="236" t="s">
        <v>19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144</v>
      </c>
      <c r="AU279" s="243" t="s">
        <v>88</v>
      </c>
      <c r="AV279" s="13" t="s">
        <v>86</v>
      </c>
      <c r="AW279" s="13" t="s">
        <v>40</v>
      </c>
      <c r="AX279" s="13" t="s">
        <v>79</v>
      </c>
      <c r="AY279" s="243" t="s">
        <v>133</v>
      </c>
    </row>
    <row r="280" spans="1:51" s="13" customFormat="1" ht="12">
      <c r="A280" s="13"/>
      <c r="B280" s="233"/>
      <c r="C280" s="234"/>
      <c r="D280" s="235" t="s">
        <v>144</v>
      </c>
      <c r="E280" s="236" t="s">
        <v>19</v>
      </c>
      <c r="F280" s="237" t="s">
        <v>179</v>
      </c>
      <c r="G280" s="234"/>
      <c r="H280" s="236" t="s">
        <v>19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144</v>
      </c>
      <c r="AU280" s="243" t="s">
        <v>88</v>
      </c>
      <c r="AV280" s="13" t="s">
        <v>86</v>
      </c>
      <c r="AW280" s="13" t="s">
        <v>40</v>
      </c>
      <c r="AX280" s="13" t="s">
        <v>79</v>
      </c>
      <c r="AY280" s="243" t="s">
        <v>133</v>
      </c>
    </row>
    <row r="281" spans="1:51" s="14" customFormat="1" ht="12">
      <c r="A281" s="14"/>
      <c r="B281" s="244"/>
      <c r="C281" s="245"/>
      <c r="D281" s="235" t="s">
        <v>144</v>
      </c>
      <c r="E281" s="246" t="s">
        <v>19</v>
      </c>
      <c r="F281" s="247" t="s">
        <v>361</v>
      </c>
      <c r="G281" s="245"/>
      <c r="H281" s="248">
        <v>1.8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144</v>
      </c>
      <c r="AU281" s="254" t="s">
        <v>88</v>
      </c>
      <c r="AV281" s="14" t="s">
        <v>88</v>
      </c>
      <c r="AW281" s="14" t="s">
        <v>40</v>
      </c>
      <c r="AX281" s="14" t="s">
        <v>86</v>
      </c>
      <c r="AY281" s="254" t="s">
        <v>133</v>
      </c>
    </row>
    <row r="282" spans="1:65" s="2" customFormat="1" ht="16.5" customHeight="1">
      <c r="A282" s="41"/>
      <c r="B282" s="42"/>
      <c r="C282" s="266" t="s">
        <v>362</v>
      </c>
      <c r="D282" s="266" t="s">
        <v>218</v>
      </c>
      <c r="E282" s="267" t="s">
        <v>363</v>
      </c>
      <c r="F282" s="268" t="s">
        <v>364</v>
      </c>
      <c r="G282" s="269" t="s">
        <v>175</v>
      </c>
      <c r="H282" s="270">
        <v>1.8</v>
      </c>
      <c r="I282" s="271"/>
      <c r="J282" s="272">
        <f>ROUND(I282*H282,2)</f>
        <v>0</v>
      </c>
      <c r="K282" s="268" t="s">
        <v>365</v>
      </c>
      <c r="L282" s="273"/>
      <c r="M282" s="274" t="s">
        <v>19</v>
      </c>
      <c r="N282" s="275" t="s">
        <v>50</v>
      </c>
      <c r="O282" s="87"/>
      <c r="P282" s="224">
        <f>O282*H282</f>
        <v>0</v>
      </c>
      <c r="Q282" s="224">
        <v>0.0156</v>
      </c>
      <c r="R282" s="224">
        <f>Q282*H282</f>
        <v>0.02808</v>
      </c>
      <c r="S282" s="224">
        <v>0</v>
      </c>
      <c r="T282" s="225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26" t="s">
        <v>199</v>
      </c>
      <c r="AT282" s="226" t="s">
        <v>218</v>
      </c>
      <c r="AU282" s="226" t="s">
        <v>88</v>
      </c>
      <c r="AY282" s="19" t="s">
        <v>133</v>
      </c>
      <c r="BE282" s="227">
        <f>IF(N282="základní",J282,0)</f>
        <v>0</v>
      </c>
      <c r="BF282" s="227">
        <f>IF(N282="snížená",J282,0)</f>
        <v>0</v>
      </c>
      <c r="BG282" s="227">
        <f>IF(N282="zákl. přenesená",J282,0)</f>
        <v>0</v>
      </c>
      <c r="BH282" s="227">
        <f>IF(N282="sníž. přenesená",J282,0)</f>
        <v>0</v>
      </c>
      <c r="BI282" s="227">
        <f>IF(N282="nulová",J282,0)</f>
        <v>0</v>
      </c>
      <c r="BJ282" s="19" t="s">
        <v>86</v>
      </c>
      <c r="BK282" s="227">
        <f>ROUND(I282*H282,2)</f>
        <v>0</v>
      </c>
      <c r="BL282" s="19" t="s">
        <v>140</v>
      </c>
      <c r="BM282" s="226" t="s">
        <v>366</v>
      </c>
    </row>
    <row r="283" spans="1:65" s="2" customFormat="1" ht="37.8" customHeight="1">
      <c r="A283" s="41"/>
      <c r="B283" s="42"/>
      <c r="C283" s="215" t="s">
        <v>367</v>
      </c>
      <c r="D283" s="215" t="s">
        <v>135</v>
      </c>
      <c r="E283" s="216" t="s">
        <v>368</v>
      </c>
      <c r="F283" s="217" t="s">
        <v>369</v>
      </c>
      <c r="G283" s="218" t="s">
        <v>175</v>
      </c>
      <c r="H283" s="219">
        <v>18.531</v>
      </c>
      <c r="I283" s="220"/>
      <c r="J283" s="221">
        <f>ROUND(I283*H283,2)</f>
        <v>0</v>
      </c>
      <c r="K283" s="217" t="s">
        <v>139</v>
      </c>
      <c r="L283" s="47"/>
      <c r="M283" s="222" t="s">
        <v>19</v>
      </c>
      <c r="N283" s="223" t="s">
        <v>50</v>
      </c>
      <c r="O283" s="87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140</v>
      </c>
      <c r="AT283" s="226" t="s">
        <v>135</v>
      </c>
      <c r="AU283" s="226" t="s">
        <v>88</v>
      </c>
      <c r="AY283" s="19" t="s">
        <v>133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86</v>
      </c>
      <c r="BK283" s="227">
        <f>ROUND(I283*H283,2)</f>
        <v>0</v>
      </c>
      <c r="BL283" s="19" t="s">
        <v>140</v>
      </c>
      <c r="BM283" s="226" t="s">
        <v>370</v>
      </c>
    </row>
    <row r="284" spans="1:47" s="2" customFormat="1" ht="12">
      <c r="A284" s="41"/>
      <c r="B284" s="42"/>
      <c r="C284" s="43"/>
      <c r="D284" s="228" t="s">
        <v>142</v>
      </c>
      <c r="E284" s="43"/>
      <c r="F284" s="229" t="s">
        <v>371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142</v>
      </c>
      <c r="AU284" s="19" t="s">
        <v>88</v>
      </c>
    </row>
    <row r="285" spans="1:51" s="13" customFormat="1" ht="12">
      <c r="A285" s="13"/>
      <c r="B285" s="233"/>
      <c r="C285" s="234"/>
      <c r="D285" s="235" t="s">
        <v>144</v>
      </c>
      <c r="E285" s="236" t="s">
        <v>19</v>
      </c>
      <c r="F285" s="237" t="s">
        <v>178</v>
      </c>
      <c r="G285" s="234"/>
      <c r="H285" s="236" t="s">
        <v>19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144</v>
      </c>
      <c r="AU285" s="243" t="s">
        <v>88</v>
      </c>
      <c r="AV285" s="13" t="s">
        <v>86</v>
      </c>
      <c r="AW285" s="13" t="s">
        <v>40</v>
      </c>
      <c r="AX285" s="13" t="s">
        <v>79</v>
      </c>
      <c r="AY285" s="243" t="s">
        <v>133</v>
      </c>
    </row>
    <row r="286" spans="1:51" s="13" customFormat="1" ht="12">
      <c r="A286" s="13"/>
      <c r="B286" s="233"/>
      <c r="C286" s="234"/>
      <c r="D286" s="235" t="s">
        <v>144</v>
      </c>
      <c r="E286" s="236" t="s">
        <v>19</v>
      </c>
      <c r="F286" s="237" t="s">
        <v>179</v>
      </c>
      <c r="G286" s="234"/>
      <c r="H286" s="236" t="s">
        <v>19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144</v>
      </c>
      <c r="AU286" s="243" t="s">
        <v>88</v>
      </c>
      <c r="AV286" s="13" t="s">
        <v>86</v>
      </c>
      <c r="AW286" s="13" t="s">
        <v>40</v>
      </c>
      <c r="AX286" s="13" t="s">
        <v>79</v>
      </c>
      <c r="AY286" s="243" t="s">
        <v>133</v>
      </c>
    </row>
    <row r="287" spans="1:51" s="13" customFormat="1" ht="12">
      <c r="A287" s="13"/>
      <c r="B287" s="233"/>
      <c r="C287" s="234"/>
      <c r="D287" s="235" t="s">
        <v>144</v>
      </c>
      <c r="E287" s="236" t="s">
        <v>19</v>
      </c>
      <c r="F287" s="237" t="s">
        <v>180</v>
      </c>
      <c r="G287" s="234"/>
      <c r="H287" s="236" t="s">
        <v>19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144</v>
      </c>
      <c r="AU287" s="243" t="s">
        <v>88</v>
      </c>
      <c r="AV287" s="13" t="s">
        <v>86</v>
      </c>
      <c r="AW287" s="13" t="s">
        <v>40</v>
      </c>
      <c r="AX287" s="13" t="s">
        <v>79</v>
      </c>
      <c r="AY287" s="243" t="s">
        <v>133</v>
      </c>
    </row>
    <row r="288" spans="1:51" s="14" customFormat="1" ht="12">
      <c r="A288" s="14"/>
      <c r="B288" s="244"/>
      <c r="C288" s="245"/>
      <c r="D288" s="235" t="s">
        <v>144</v>
      </c>
      <c r="E288" s="246" t="s">
        <v>19</v>
      </c>
      <c r="F288" s="247" t="s">
        <v>372</v>
      </c>
      <c r="G288" s="245"/>
      <c r="H288" s="248">
        <v>18.531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144</v>
      </c>
      <c r="AU288" s="254" t="s">
        <v>88</v>
      </c>
      <c r="AV288" s="14" t="s">
        <v>88</v>
      </c>
      <c r="AW288" s="14" t="s">
        <v>40</v>
      </c>
      <c r="AX288" s="14" t="s">
        <v>86</v>
      </c>
      <c r="AY288" s="254" t="s">
        <v>133</v>
      </c>
    </row>
    <row r="289" spans="1:65" s="2" customFormat="1" ht="33" customHeight="1">
      <c r="A289" s="41"/>
      <c r="B289" s="42"/>
      <c r="C289" s="215" t="s">
        <v>373</v>
      </c>
      <c r="D289" s="215" t="s">
        <v>135</v>
      </c>
      <c r="E289" s="216" t="s">
        <v>374</v>
      </c>
      <c r="F289" s="217" t="s">
        <v>375</v>
      </c>
      <c r="G289" s="218" t="s">
        <v>138</v>
      </c>
      <c r="H289" s="219">
        <v>6</v>
      </c>
      <c r="I289" s="220"/>
      <c r="J289" s="221">
        <f>ROUND(I289*H289,2)</f>
        <v>0</v>
      </c>
      <c r="K289" s="217" t="s">
        <v>139</v>
      </c>
      <c r="L289" s="47"/>
      <c r="M289" s="222" t="s">
        <v>19</v>
      </c>
      <c r="N289" s="223" t="s">
        <v>50</v>
      </c>
      <c r="O289" s="87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140</v>
      </c>
      <c r="AT289" s="226" t="s">
        <v>135</v>
      </c>
      <c r="AU289" s="226" t="s">
        <v>88</v>
      </c>
      <c r="AY289" s="19" t="s">
        <v>133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86</v>
      </c>
      <c r="BK289" s="227">
        <f>ROUND(I289*H289,2)</f>
        <v>0</v>
      </c>
      <c r="BL289" s="19" t="s">
        <v>140</v>
      </c>
      <c r="BM289" s="226" t="s">
        <v>376</v>
      </c>
    </row>
    <row r="290" spans="1:47" s="2" customFormat="1" ht="12">
      <c r="A290" s="41"/>
      <c r="B290" s="42"/>
      <c r="C290" s="43"/>
      <c r="D290" s="228" t="s">
        <v>142</v>
      </c>
      <c r="E290" s="43"/>
      <c r="F290" s="229" t="s">
        <v>377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142</v>
      </c>
      <c r="AU290" s="19" t="s">
        <v>88</v>
      </c>
    </row>
    <row r="291" spans="1:51" s="13" customFormat="1" ht="12">
      <c r="A291" s="13"/>
      <c r="B291" s="233"/>
      <c r="C291" s="234"/>
      <c r="D291" s="235" t="s">
        <v>144</v>
      </c>
      <c r="E291" s="236" t="s">
        <v>19</v>
      </c>
      <c r="F291" s="237" t="s">
        <v>145</v>
      </c>
      <c r="G291" s="234"/>
      <c r="H291" s="236" t="s">
        <v>19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144</v>
      </c>
      <c r="AU291" s="243" t="s">
        <v>88</v>
      </c>
      <c r="AV291" s="13" t="s">
        <v>86</v>
      </c>
      <c r="AW291" s="13" t="s">
        <v>40</v>
      </c>
      <c r="AX291" s="13" t="s">
        <v>79</v>
      </c>
      <c r="AY291" s="243" t="s">
        <v>133</v>
      </c>
    </row>
    <row r="292" spans="1:51" s="13" customFormat="1" ht="12">
      <c r="A292" s="13"/>
      <c r="B292" s="233"/>
      <c r="C292" s="234"/>
      <c r="D292" s="235" t="s">
        <v>144</v>
      </c>
      <c r="E292" s="236" t="s">
        <v>19</v>
      </c>
      <c r="F292" s="237" t="s">
        <v>146</v>
      </c>
      <c r="G292" s="234"/>
      <c r="H292" s="236" t="s">
        <v>19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144</v>
      </c>
      <c r="AU292" s="243" t="s">
        <v>88</v>
      </c>
      <c r="AV292" s="13" t="s">
        <v>86</v>
      </c>
      <c r="AW292" s="13" t="s">
        <v>40</v>
      </c>
      <c r="AX292" s="13" t="s">
        <v>79</v>
      </c>
      <c r="AY292" s="243" t="s">
        <v>133</v>
      </c>
    </row>
    <row r="293" spans="1:51" s="14" customFormat="1" ht="12">
      <c r="A293" s="14"/>
      <c r="B293" s="244"/>
      <c r="C293" s="245"/>
      <c r="D293" s="235" t="s">
        <v>144</v>
      </c>
      <c r="E293" s="246" t="s">
        <v>19</v>
      </c>
      <c r="F293" s="247" t="s">
        <v>157</v>
      </c>
      <c r="G293" s="245"/>
      <c r="H293" s="248">
        <v>6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144</v>
      </c>
      <c r="AU293" s="254" t="s">
        <v>88</v>
      </c>
      <c r="AV293" s="14" t="s">
        <v>88</v>
      </c>
      <c r="AW293" s="14" t="s">
        <v>40</v>
      </c>
      <c r="AX293" s="14" t="s">
        <v>86</v>
      </c>
      <c r="AY293" s="254" t="s">
        <v>133</v>
      </c>
    </row>
    <row r="294" spans="1:63" s="12" customFormat="1" ht="22.8" customHeight="1">
      <c r="A294" s="12"/>
      <c r="B294" s="199"/>
      <c r="C294" s="200"/>
      <c r="D294" s="201" t="s">
        <v>78</v>
      </c>
      <c r="E294" s="213" t="s">
        <v>378</v>
      </c>
      <c r="F294" s="213" t="s">
        <v>379</v>
      </c>
      <c r="G294" s="200"/>
      <c r="H294" s="200"/>
      <c r="I294" s="203"/>
      <c r="J294" s="214">
        <f>BK294</f>
        <v>0</v>
      </c>
      <c r="K294" s="200"/>
      <c r="L294" s="205"/>
      <c r="M294" s="206"/>
      <c r="N294" s="207"/>
      <c r="O294" s="207"/>
      <c r="P294" s="208">
        <f>SUM(P295:P321)</f>
        <v>0</v>
      </c>
      <c r="Q294" s="207"/>
      <c r="R294" s="208">
        <f>SUM(R295:R321)</f>
        <v>0</v>
      </c>
      <c r="S294" s="207"/>
      <c r="T294" s="209">
        <f>SUM(T295:T321)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0" t="s">
        <v>86</v>
      </c>
      <c r="AT294" s="211" t="s">
        <v>78</v>
      </c>
      <c r="AU294" s="211" t="s">
        <v>86</v>
      </c>
      <c r="AY294" s="210" t="s">
        <v>133</v>
      </c>
      <c r="BK294" s="212">
        <f>SUM(BK295:BK321)</f>
        <v>0</v>
      </c>
    </row>
    <row r="295" spans="1:65" s="2" customFormat="1" ht="21.75" customHeight="1">
      <c r="A295" s="41"/>
      <c r="B295" s="42"/>
      <c r="C295" s="215" t="s">
        <v>380</v>
      </c>
      <c r="D295" s="215" t="s">
        <v>135</v>
      </c>
      <c r="E295" s="216" t="s">
        <v>381</v>
      </c>
      <c r="F295" s="217" t="s">
        <v>382</v>
      </c>
      <c r="G295" s="218" t="s">
        <v>221</v>
      </c>
      <c r="H295" s="219">
        <v>5.359</v>
      </c>
      <c r="I295" s="220"/>
      <c r="J295" s="221">
        <f>ROUND(I295*H295,2)</f>
        <v>0</v>
      </c>
      <c r="K295" s="217" t="s">
        <v>139</v>
      </c>
      <c r="L295" s="47"/>
      <c r="M295" s="222" t="s">
        <v>19</v>
      </c>
      <c r="N295" s="223" t="s">
        <v>50</v>
      </c>
      <c r="O295" s="87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6" t="s">
        <v>140</v>
      </c>
      <c r="AT295" s="226" t="s">
        <v>135</v>
      </c>
      <c r="AU295" s="226" t="s">
        <v>88</v>
      </c>
      <c r="AY295" s="19" t="s">
        <v>133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86</v>
      </c>
      <c r="BK295" s="227">
        <f>ROUND(I295*H295,2)</f>
        <v>0</v>
      </c>
      <c r="BL295" s="19" t="s">
        <v>140</v>
      </c>
      <c r="BM295" s="226" t="s">
        <v>383</v>
      </c>
    </row>
    <row r="296" spans="1:47" s="2" customFormat="1" ht="12">
      <c r="A296" s="41"/>
      <c r="B296" s="42"/>
      <c r="C296" s="43"/>
      <c r="D296" s="228" t="s">
        <v>142</v>
      </c>
      <c r="E296" s="43"/>
      <c r="F296" s="229" t="s">
        <v>384</v>
      </c>
      <c r="G296" s="43"/>
      <c r="H296" s="43"/>
      <c r="I296" s="230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142</v>
      </c>
      <c r="AU296" s="19" t="s">
        <v>88</v>
      </c>
    </row>
    <row r="297" spans="1:51" s="13" customFormat="1" ht="12">
      <c r="A297" s="13"/>
      <c r="B297" s="233"/>
      <c r="C297" s="234"/>
      <c r="D297" s="235" t="s">
        <v>144</v>
      </c>
      <c r="E297" s="236" t="s">
        <v>19</v>
      </c>
      <c r="F297" s="237" t="s">
        <v>385</v>
      </c>
      <c r="G297" s="234"/>
      <c r="H297" s="236" t="s">
        <v>19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144</v>
      </c>
      <c r="AU297" s="243" t="s">
        <v>88</v>
      </c>
      <c r="AV297" s="13" t="s">
        <v>86</v>
      </c>
      <c r="AW297" s="13" t="s">
        <v>40</v>
      </c>
      <c r="AX297" s="13" t="s">
        <v>79</v>
      </c>
      <c r="AY297" s="243" t="s">
        <v>133</v>
      </c>
    </row>
    <row r="298" spans="1:51" s="14" customFormat="1" ht="12">
      <c r="A298" s="14"/>
      <c r="B298" s="244"/>
      <c r="C298" s="245"/>
      <c r="D298" s="235" t="s">
        <v>144</v>
      </c>
      <c r="E298" s="246" t="s">
        <v>19</v>
      </c>
      <c r="F298" s="247" t="s">
        <v>386</v>
      </c>
      <c r="G298" s="245"/>
      <c r="H298" s="248">
        <v>3.799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144</v>
      </c>
      <c r="AU298" s="254" t="s">
        <v>88</v>
      </c>
      <c r="AV298" s="14" t="s">
        <v>88</v>
      </c>
      <c r="AW298" s="14" t="s">
        <v>40</v>
      </c>
      <c r="AX298" s="14" t="s">
        <v>79</v>
      </c>
      <c r="AY298" s="254" t="s">
        <v>133</v>
      </c>
    </row>
    <row r="299" spans="1:51" s="14" customFormat="1" ht="12">
      <c r="A299" s="14"/>
      <c r="B299" s="244"/>
      <c r="C299" s="245"/>
      <c r="D299" s="235" t="s">
        <v>144</v>
      </c>
      <c r="E299" s="246" t="s">
        <v>19</v>
      </c>
      <c r="F299" s="247" t="s">
        <v>387</v>
      </c>
      <c r="G299" s="245"/>
      <c r="H299" s="248">
        <v>1.56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4" t="s">
        <v>144</v>
      </c>
      <c r="AU299" s="254" t="s">
        <v>88</v>
      </c>
      <c r="AV299" s="14" t="s">
        <v>88</v>
      </c>
      <c r="AW299" s="14" t="s">
        <v>40</v>
      </c>
      <c r="AX299" s="14" t="s">
        <v>79</v>
      </c>
      <c r="AY299" s="254" t="s">
        <v>133</v>
      </c>
    </row>
    <row r="300" spans="1:51" s="15" customFormat="1" ht="12">
      <c r="A300" s="15"/>
      <c r="B300" s="255"/>
      <c r="C300" s="256"/>
      <c r="D300" s="235" t="s">
        <v>144</v>
      </c>
      <c r="E300" s="257" t="s">
        <v>19</v>
      </c>
      <c r="F300" s="258" t="s">
        <v>152</v>
      </c>
      <c r="G300" s="256"/>
      <c r="H300" s="259">
        <v>5.359</v>
      </c>
      <c r="I300" s="260"/>
      <c r="J300" s="256"/>
      <c r="K300" s="256"/>
      <c r="L300" s="261"/>
      <c r="M300" s="262"/>
      <c r="N300" s="263"/>
      <c r="O300" s="263"/>
      <c r="P300" s="263"/>
      <c r="Q300" s="263"/>
      <c r="R300" s="263"/>
      <c r="S300" s="263"/>
      <c r="T300" s="264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5" t="s">
        <v>144</v>
      </c>
      <c r="AU300" s="265" t="s">
        <v>88</v>
      </c>
      <c r="AV300" s="15" t="s">
        <v>140</v>
      </c>
      <c r="AW300" s="15" t="s">
        <v>40</v>
      </c>
      <c r="AX300" s="15" t="s">
        <v>86</v>
      </c>
      <c r="AY300" s="265" t="s">
        <v>133</v>
      </c>
    </row>
    <row r="301" spans="1:65" s="2" customFormat="1" ht="24.15" customHeight="1">
      <c r="A301" s="41"/>
      <c r="B301" s="42"/>
      <c r="C301" s="215" t="s">
        <v>388</v>
      </c>
      <c r="D301" s="215" t="s">
        <v>135</v>
      </c>
      <c r="E301" s="216" t="s">
        <v>389</v>
      </c>
      <c r="F301" s="217" t="s">
        <v>390</v>
      </c>
      <c r="G301" s="218" t="s">
        <v>221</v>
      </c>
      <c r="H301" s="219">
        <v>163.94</v>
      </c>
      <c r="I301" s="220"/>
      <c r="J301" s="221">
        <f>ROUND(I301*H301,2)</f>
        <v>0</v>
      </c>
      <c r="K301" s="217" t="s">
        <v>139</v>
      </c>
      <c r="L301" s="47"/>
      <c r="M301" s="222" t="s">
        <v>19</v>
      </c>
      <c r="N301" s="223" t="s">
        <v>50</v>
      </c>
      <c r="O301" s="87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6" t="s">
        <v>140</v>
      </c>
      <c r="AT301" s="226" t="s">
        <v>135</v>
      </c>
      <c r="AU301" s="226" t="s">
        <v>88</v>
      </c>
      <c r="AY301" s="19" t="s">
        <v>133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9" t="s">
        <v>86</v>
      </c>
      <c r="BK301" s="227">
        <f>ROUND(I301*H301,2)</f>
        <v>0</v>
      </c>
      <c r="BL301" s="19" t="s">
        <v>140</v>
      </c>
      <c r="BM301" s="226" t="s">
        <v>391</v>
      </c>
    </row>
    <row r="302" spans="1:47" s="2" customFormat="1" ht="12">
      <c r="A302" s="41"/>
      <c r="B302" s="42"/>
      <c r="C302" s="43"/>
      <c r="D302" s="228" t="s">
        <v>142</v>
      </c>
      <c r="E302" s="43"/>
      <c r="F302" s="229" t="s">
        <v>392</v>
      </c>
      <c r="G302" s="43"/>
      <c r="H302" s="43"/>
      <c r="I302" s="230"/>
      <c r="J302" s="43"/>
      <c r="K302" s="43"/>
      <c r="L302" s="47"/>
      <c r="M302" s="231"/>
      <c r="N302" s="232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142</v>
      </c>
      <c r="AU302" s="19" t="s">
        <v>88</v>
      </c>
    </row>
    <row r="303" spans="1:51" s="14" customFormat="1" ht="12">
      <c r="A303" s="14"/>
      <c r="B303" s="244"/>
      <c r="C303" s="245"/>
      <c r="D303" s="235" t="s">
        <v>144</v>
      </c>
      <c r="E303" s="246" t="s">
        <v>19</v>
      </c>
      <c r="F303" s="247" t="s">
        <v>393</v>
      </c>
      <c r="G303" s="245"/>
      <c r="H303" s="248">
        <v>163.94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4" t="s">
        <v>144</v>
      </c>
      <c r="AU303" s="254" t="s">
        <v>88</v>
      </c>
      <c r="AV303" s="14" t="s">
        <v>88</v>
      </c>
      <c r="AW303" s="14" t="s">
        <v>40</v>
      </c>
      <c r="AX303" s="14" t="s">
        <v>86</v>
      </c>
      <c r="AY303" s="254" t="s">
        <v>133</v>
      </c>
    </row>
    <row r="304" spans="1:65" s="2" customFormat="1" ht="24.15" customHeight="1">
      <c r="A304" s="41"/>
      <c r="B304" s="42"/>
      <c r="C304" s="215" t="s">
        <v>394</v>
      </c>
      <c r="D304" s="215" t="s">
        <v>135</v>
      </c>
      <c r="E304" s="216" t="s">
        <v>395</v>
      </c>
      <c r="F304" s="217" t="s">
        <v>396</v>
      </c>
      <c r="G304" s="218" t="s">
        <v>221</v>
      </c>
      <c r="H304" s="219">
        <v>1803.34</v>
      </c>
      <c r="I304" s="220"/>
      <c r="J304" s="221">
        <f>ROUND(I304*H304,2)</f>
        <v>0</v>
      </c>
      <c r="K304" s="217" t="s">
        <v>139</v>
      </c>
      <c r="L304" s="47"/>
      <c r="M304" s="222" t="s">
        <v>19</v>
      </c>
      <c r="N304" s="223" t="s">
        <v>50</v>
      </c>
      <c r="O304" s="87"/>
      <c r="P304" s="224">
        <f>O304*H304</f>
        <v>0</v>
      </c>
      <c r="Q304" s="224">
        <v>0</v>
      </c>
      <c r="R304" s="224">
        <f>Q304*H304</f>
        <v>0</v>
      </c>
      <c r="S304" s="224">
        <v>0</v>
      </c>
      <c r="T304" s="22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6" t="s">
        <v>140</v>
      </c>
      <c r="AT304" s="226" t="s">
        <v>135</v>
      </c>
      <c r="AU304" s="226" t="s">
        <v>88</v>
      </c>
      <c r="AY304" s="19" t="s">
        <v>133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86</v>
      </c>
      <c r="BK304" s="227">
        <f>ROUND(I304*H304,2)</f>
        <v>0</v>
      </c>
      <c r="BL304" s="19" t="s">
        <v>140</v>
      </c>
      <c r="BM304" s="226" t="s">
        <v>397</v>
      </c>
    </row>
    <row r="305" spans="1:47" s="2" customFormat="1" ht="12">
      <c r="A305" s="41"/>
      <c r="B305" s="42"/>
      <c r="C305" s="43"/>
      <c r="D305" s="228" t="s">
        <v>142</v>
      </c>
      <c r="E305" s="43"/>
      <c r="F305" s="229" t="s">
        <v>398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142</v>
      </c>
      <c r="AU305" s="19" t="s">
        <v>88</v>
      </c>
    </row>
    <row r="306" spans="1:51" s="14" customFormat="1" ht="12">
      <c r="A306" s="14"/>
      <c r="B306" s="244"/>
      <c r="C306" s="245"/>
      <c r="D306" s="235" t="s">
        <v>144</v>
      </c>
      <c r="E306" s="245"/>
      <c r="F306" s="247" t="s">
        <v>399</v>
      </c>
      <c r="G306" s="245"/>
      <c r="H306" s="248">
        <v>1803.34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144</v>
      </c>
      <c r="AU306" s="254" t="s">
        <v>88</v>
      </c>
      <c r="AV306" s="14" t="s">
        <v>88</v>
      </c>
      <c r="AW306" s="14" t="s">
        <v>4</v>
      </c>
      <c r="AX306" s="14" t="s">
        <v>86</v>
      </c>
      <c r="AY306" s="254" t="s">
        <v>133</v>
      </c>
    </row>
    <row r="307" spans="1:65" s="2" customFormat="1" ht="24.15" customHeight="1">
      <c r="A307" s="41"/>
      <c r="B307" s="42"/>
      <c r="C307" s="215" t="s">
        <v>400</v>
      </c>
      <c r="D307" s="215" t="s">
        <v>135</v>
      </c>
      <c r="E307" s="216" t="s">
        <v>401</v>
      </c>
      <c r="F307" s="217" t="s">
        <v>402</v>
      </c>
      <c r="G307" s="218" t="s">
        <v>221</v>
      </c>
      <c r="H307" s="219">
        <v>114.776</v>
      </c>
      <c r="I307" s="220"/>
      <c r="J307" s="221">
        <f>ROUND(I307*H307,2)</f>
        <v>0</v>
      </c>
      <c r="K307" s="217" t="s">
        <v>139</v>
      </c>
      <c r="L307" s="47"/>
      <c r="M307" s="222" t="s">
        <v>19</v>
      </c>
      <c r="N307" s="223" t="s">
        <v>50</v>
      </c>
      <c r="O307" s="87"/>
      <c r="P307" s="224">
        <f>O307*H307</f>
        <v>0</v>
      </c>
      <c r="Q307" s="224">
        <v>0</v>
      </c>
      <c r="R307" s="224">
        <f>Q307*H307</f>
        <v>0</v>
      </c>
      <c r="S307" s="224">
        <v>0</v>
      </c>
      <c r="T307" s="225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6" t="s">
        <v>140</v>
      </c>
      <c r="AT307" s="226" t="s">
        <v>135</v>
      </c>
      <c r="AU307" s="226" t="s">
        <v>88</v>
      </c>
      <c r="AY307" s="19" t="s">
        <v>133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9" t="s">
        <v>86</v>
      </c>
      <c r="BK307" s="227">
        <f>ROUND(I307*H307,2)</f>
        <v>0</v>
      </c>
      <c r="BL307" s="19" t="s">
        <v>140</v>
      </c>
      <c r="BM307" s="226" t="s">
        <v>403</v>
      </c>
    </row>
    <row r="308" spans="1:47" s="2" customFormat="1" ht="12">
      <c r="A308" s="41"/>
      <c r="B308" s="42"/>
      <c r="C308" s="43"/>
      <c r="D308" s="228" t="s">
        <v>142</v>
      </c>
      <c r="E308" s="43"/>
      <c r="F308" s="229" t="s">
        <v>404</v>
      </c>
      <c r="G308" s="43"/>
      <c r="H308" s="43"/>
      <c r="I308" s="230"/>
      <c r="J308" s="43"/>
      <c r="K308" s="43"/>
      <c r="L308" s="47"/>
      <c r="M308" s="231"/>
      <c r="N308" s="232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142</v>
      </c>
      <c r="AU308" s="19" t="s">
        <v>88</v>
      </c>
    </row>
    <row r="309" spans="1:51" s="14" customFormat="1" ht="12">
      <c r="A309" s="14"/>
      <c r="B309" s="244"/>
      <c r="C309" s="245"/>
      <c r="D309" s="235" t="s">
        <v>144</v>
      </c>
      <c r="E309" s="246" t="s">
        <v>19</v>
      </c>
      <c r="F309" s="247" t="s">
        <v>405</v>
      </c>
      <c r="G309" s="245"/>
      <c r="H309" s="248">
        <v>15.218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144</v>
      </c>
      <c r="AU309" s="254" t="s">
        <v>88</v>
      </c>
      <c r="AV309" s="14" t="s">
        <v>88</v>
      </c>
      <c r="AW309" s="14" t="s">
        <v>40</v>
      </c>
      <c r="AX309" s="14" t="s">
        <v>79</v>
      </c>
      <c r="AY309" s="254" t="s">
        <v>133</v>
      </c>
    </row>
    <row r="310" spans="1:51" s="14" customFormat="1" ht="12">
      <c r="A310" s="14"/>
      <c r="B310" s="244"/>
      <c r="C310" s="245"/>
      <c r="D310" s="235" t="s">
        <v>144</v>
      </c>
      <c r="E310" s="246" t="s">
        <v>19</v>
      </c>
      <c r="F310" s="247" t="s">
        <v>406</v>
      </c>
      <c r="G310" s="245"/>
      <c r="H310" s="248">
        <v>83.126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4" t="s">
        <v>144</v>
      </c>
      <c r="AU310" s="254" t="s">
        <v>88</v>
      </c>
      <c r="AV310" s="14" t="s">
        <v>88</v>
      </c>
      <c r="AW310" s="14" t="s">
        <v>40</v>
      </c>
      <c r="AX310" s="14" t="s">
        <v>79</v>
      </c>
      <c r="AY310" s="254" t="s">
        <v>133</v>
      </c>
    </row>
    <row r="311" spans="1:51" s="14" customFormat="1" ht="12">
      <c r="A311" s="14"/>
      <c r="B311" s="244"/>
      <c r="C311" s="245"/>
      <c r="D311" s="235" t="s">
        <v>144</v>
      </c>
      <c r="E311" s="246" t="s">
        <v>19</v>
      </c>
      <c r="F311" s="247" t="s">
        <v>407</v>
      </c>
      <c r="G311" s="245"/>
      <c r="H311" s="248">
        <v>16.432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4" t="s">
        <v>144</v>
      </c>
      <c r="AU311" s="254" t="s">
        <v>88</v>
      </c>
      <c r="AV311" s="14" t="s">
        <v>88</v>
      </c>
      <c r="AW311" s="14" t="s">
        <v>40</v>
      </c>
      <c r="AX311" s="14" t="s">
        <v>79</v>
      </c>
      <c r="AY311" s="254" t="s">
        <v>133</v>
      </c>
    </row>
    <row r="312" spans="1:51" s="15" customFormat="1" ht="12">
      <c r="A312" s="15"/>
      <c r="B312" s="255"/>
      <c r="C312" s="256"/>
      <c r="D312" s="235" t="s">
        <v>144</v>
      </c>
      <c r="E312" s="257" t="s">
        <v>19</v>
      </c>
      <c r="F312" s="258" t="s">
        <v>152</v>
      </c>
      <c r="G312" s="256"/>
      <c r="H312" s="259">
        <v>114.77600000000001</v>
      </c>
      <c r="I312" s="260"/>
      <c r="J312" s="256"/>
      <c r="K312" s="256"/>
      <c r="L312" s="261"/>
      <c r="M312" s="262"/>
      <c r="N312" s="263"/>
      <c r="O312" s="263"/>
      <c r="P312" s="263"/>
      <c r="Q312" s="263"/>
      <c r="R312" s="263"/>
      <c r="S312" s="263"/>
      <c r="T312" s="264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5" t="s">
        <v>144</v>
      </c>
      <c r="AU312" s="265" t="s">
        <v>88</v>
      </c>
      <c r="AV312" s="15" t="s">
        <v>140</v>
      </c>
      <c r="AW312" s="15" t="s">
        <v>40</v>
      </c>
      <c r="AX312" s="15" t="s">
        <v>86</v>
      </c>
      <c r="AY312" s="265" t="s">
        <v>133</v>
      </c>
    </row>
    <row r="313" spans="1:65" s="2" customFormat="1" ht="24.15" customHeight="1">
      <c r="A313" s="41"/>
      <c r="B313" s="42"/>
      <c r="C313" s="215" t="s">
        <v>408</v>
      </c>
      <c r="D313" s="215" t="s">
        <v>135</v>
      </c>
      <c r="E313" s="216" t="s">
        <v>409</v>
      </c>
      <c r="F313" s="217" t="s">
        <v>396</v>
      </c>
      <c r="G313" s="218" t="s">
        <v>221</v>
      </c>
      <c r="H313" s="219">
        <v>1262.536</v>
      </c>
      <c r="I313" s="220"/>
      <c r="J313" s="221">
        <f>ROUND(I313*H313,2)</f>
        <v>0</v>
      </c>
      <c r="K313" s="217" t="s">
        <v>139</v>
      </c>
      <c r="L313" s="47"/>
      <c r="M313" s="222" t="s">
        <v>19</v>
      </c>
      <c r="N313" s="223" t="s">
        <v>50</v>
      </c>
      <c r="O313" s="87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6" t="s">
        <v>140</v>
      </c>
      <c r="AT313" s="226" t="s">
        <v>135</v>
      </c>
      <c r="AU313" s="226" t="s">
        <v>88</v>
      </c>
      <c r="AY313" s="19" t="s">
        <v>133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86</v>
      </c>
      <c r="BK313" s="227">
        <f>ROUND(I313*H313,2)</f>
        <v>0</v>
      </c>
      <c r="BL313" s="19" t="s">
        <v>140</v>
      </c>
      <c r="BM313" s="226" t="s">
        <v>410</v>
      </c>
    </row>
    <row r="314" spans="1:47" s="2" customFormat="1" ht="12">
      <c r="A314" s="41"/>
      <c r="B314" s="42"/>
      <c r="C314" s="43"/>
      <c r="D314" s="228" t="s">
        <v>142</v>
      </c>
      <c r="E314" s="43"/>
      <c r="F314" s="229" t="s">
        <v>411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142</v>
      </c>
      <c r="AU314" s="19" t="s">
        <v>88</v>
      </c>
    </row>
    <row r="315" spans="1:51" s="14" customFormat="1" ht="12">
      <c r="A315" s="14"/>
      <c r="B315" s="244"/>
      <c r="C315" s="245"/>
      <c r="D315" s="235" t="s">
        <v>144</v>
      </c>
      <c r="E315" s="245"/>
      <c r="F315" s="247" t="s">
        <v>412</v>
      </c>
      <c r="G315" s="245"/>
      <c r="H315" s="248">
        <v>1262.536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144</v>
      </c>
      <c r="AU315" s="254" t="s">
        <v>88</v>
      </c>
      <c r="AV315" s="14" t="s">
        <v>88</v>
      </c>
      <c r="AW315" s="14" t="s">
        <v>4</v>
      </c>
      <c r="AX315" s="14" t="s">
        <v>86</v>
      </c>
      <c r="AY315" s="254" t="s">
        <v>133</v>
      </c>
    </row>
    <row r="316" spans="1:65" s="2" customFormat="1" ht="16.5" customHeight="1">
      <c r="A316" s="41"/>
      <c r="B316" s="42"/>
      <c r="C316" s="215" t="s">
        <v>413</v>
      </c>
      <c r="D316" s="215" t="s">
        <v>135</v>
      </c>
      <c r="E316" s="216" t="s">
        <v>414</v>
      </c>
      <c r="F316" s="217" t="s">
        <v>415</v>
      </c>
      <c r="G316" s="218" t="s">
        <v>221</v>
      </c>
      <c r="H316" s="219">
        <v>163.94</v>
      </c>
      <c r="I316" s="220"/>
      <c r="J316" s="221">
        <f>ROUND(I316*H316,2)</f>
        <v>0</v>
      </c>
      <c r="K316" s="217" t="s">
        <v>139</v>
      </c>
      <c r="L316" s="47"/>
      <c r="M316" s="222" t="s">
        <v>19</v>
      </c>
      <c r="N316" s="223" t="s">
        <v>50</v>
      </c>
      <c r="O316" s="87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140</v>
      </c>
      <c r="AT316" s="226" t="s">
        <v>135</v>
      </c>
      <c r="AU316" s="226" t="s">
        <v>88</v>
      </c>
      <c r="AY316" s="19" t="s">
        <v>133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86</v>
      </c>
      <c r="BK316" s="227">
        <f>ROUND(I316*H316,2)</f>
        <v>0</v>
      </c>
      <c r="BL316" s="19" t="s">
        <v>140</v>
      </c>
      <c r="BM316" s="226" t="s">
        <v>416</v>
      </c>
    </row>
    <row r="317" spans="1:47" s="2" customFormat="1" ht="12">
      <c r="A317" s="41"/>
      <c r="B317" s="42"/>
      <c r="C317" s="43"/>
      <c r="D317" s="228" t="s">
        <v>142</v>
      </c>
      <c r="E317" s="43"/>
      <c r="F317" s="229" t="s">
        <v>417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142</v>
      </c>
      <c r="AU317" s="19" t="s">
        <v>88</v>
      </c>
    </row>
    <row r="318" spans="1:65" s="2" customFormat="1" ht="16.5" customHeight="1">
      <c r="A318" s="41"/>
      <c r="B318" s="42"/>
      <c r="C318" s="215" t="s">
        <v>418</v>
      </c>
      <c r="D318" s="215" t="s">
        <v>135</v>
      </c>
      <c r="E318" s="216" t="s">
        <v>419</v>
      </c>
      <c r="F318" s="217" t="s">
        <v>420</v>
      </c>
      <c r="G318" s="218" t="s">
        <v>221</v>
      </c>
      <c r="H318" s="219">
        <v>114.776</v>
      </c>
      <c r="I318" s="220"/>
      <c r="J318" s="221">
        <f>ROUND(I318*H318,2)</f>
        <v>0</v>
      </c>
      <c r="K318" s="217" t="s">
        <v>139</v>
      </c>
      <c r="L318" s="47"/>
      <c r="M318" s="222" t="s">
        <v>19</v>
      </c>
      <c r="N318" s="223" t="s">
        <v>50</v>
      </c>
      <c r="O318" s="87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6" t="s">
        <v>140</v>
      </c>
      <c r="AT318" s="226" t="s">
        <v>135</v>
      </c>
      <c r="AU318" s="226" t="s">
        <v>88</v>
      </c>
      <c r="AY318" s="19" t="s">
        <v>133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86</v>
      </c>
      <c r="BK318" s="227">
        <f>ROUND(I318*H318,2)</f>
        <v>0</v>
      </c>
      <c r="BL318" s="19" t="s">
        <v>140</v>
      </c>
      <c r="BM318" s="226" t="s">
        <v>421</v>
      </c>
    </row>
    <row r="319" spans="1:47" s="2" customFormat="1" ht="12">
      <c r="A319" s="41"/>
      <c r="B319" s="42"/>
      <c r="C319" s="43"/>
      <c r="D319" s="228" t="s">
        <v>142</v>
      </c>
      <c r="E319" s="43"/>
      <c r="F319" s="229" t="s">
        <v>422</v>
      </c>
      <c r="G319" s="43"/>
      <c r="H319" s="43"/>
      <c r="I319" s="230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142</v>
      </c>
      <c r="AU319" s="19" t="s">
        <v>88</v>
      </c>
    </row>
    <row r="320" spans="1:65" s="2" customFormat="1" ht="21.75" customHeight="1">
      <c r="A320" s="41"/>
      <c r="B320" s="42"/>
      <c r="C320" s="266" t="s">
        <v>423</v>
      </c>
      <c r="D320" s="266" t="s">
        <v>218</v>
      </c>
      <c r="E320" s="267" t="s">
        <v>424</v>
      </c>
      <c r="F320" s="268" t="s">
        <v>425</v>
      </c>
      <c r="G320" s="269" t="s">
        <v>221</v>
      </c>
      <c r="H320" s="270">
        <v>163.94</v>
      </c>
      <c r="I320" s="271"/>
      <c r="J320" s="272">
        <f>ROUND(I320*H320,2)</f>
        <v>0</v>
      </c>
      <c r="K320" s="268" t="s">
        <v>139</v>
      </c>
      <c r="L320" s="273"/>
      <c r="M320" s="274" t="s">
        <v>19</v>
      </c>
      <c r="N320" s="275" t="s">
        <v>50</v>
      </c>
      <c r="O320" s="87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199</v>
      </c>
      <c r="AT320" s="226" t="s">
        <v>218</v>
      </c>
      <c r="AU320" s="226" t="s">
        <v>88</v>
      </c>
      <c r="AY320" s="19" t="s">
        <v>133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86</v>
      </c>
      <c r="BK320" s="227">
        <f>ROUND(I320*H320,2)</f>
        <v>0</v>
      </c>
      <c r="BL320" s="19" t="s">
        <v>140</v>
      </c>
      <c r="BM320" s="226" t="s">
        <v>426</v>
      </c>
    </row>
    <row r="321" spans="1:65" s="2" customFormat="1" ht="21.75" customHeight="1">
      <c r="A321" s="41"/>
      <c r="B321" s="42"/>
      <c r="C321" s="266" t="s">
        <v>427</v>
      </c>
      <c r="D321" s="266" t="s">
        <v>218</v>
      </c>
      <c r="E321" s="267" t="s">
        <v>219</v>
      </c>
      <c r="F321" s="268" t="s">
        <v>220</v>
      </c>
      <c r="G321" s="269" t="s">
        <v>221</v>
      </c>
      <c r="H321" s="270">
        <v>114.776</v>
      </c>
      <c r="I321" s="271"/>
      <c r="J321" s="272">
        <f>ROUND(I321*H321,2)</f>
        <v>0</v>
      </c>
      <c r="K321" s="268" t="s">
        <v>139</v>
      </c>
      <c r="L321" s="273"/>
      <c r="M321" s="274" t="s">
        <v>19</v>
      </c>
      <c r="N321" s="275" t="s">
        <v>50</v>
      </c>
      <c r="O321" s="87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26" t="s">
        <v>199</v>
      </c>
      <c r="AT321" s="226" t="s">
        <v>218</v>
      </c>
      <c r="AU321" s="226" t="s">
        <v>88</v>
      </c>
      <c r="AY321" s="19" t="s">
        <v>133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9" t="s">
        <v>86</v>
      </c>
      <c r="BK321" s="227">
        <f>ROUND(I321*H321,2)</f>
        <v>0</v>
      </c>
      <c r="BL321" s="19" t="s">
        <v>140</v>
      </c>
      <c r="BM321" s="226" t="s">
        <v>428</v>
      </c>
    </row>
    <row r="322" spans="1:63" s="12" customFormat="1" ht="22.8" customHeight="1">
      <c r="A322" s="12"/>
      <c r="B322" s="199"/>
      <c r="C322" s="200"/>
      <c r="D322" s="201" t="s">
        <v>78</v>
      </c>
      <c r="E322" s="213" t="s">
        <v>429</v>
      </c>
      <c r="F322" s="213" t="s">
        <v>430</v>
      </c>
      <c r="G322" s="200"/>
      <c r="H322" s="200"/>
      <c r="I322" s="203"/>
      <c r="J322" s="214">
        <f>BK322</f>
        <v>0</v>
      </c>
      <c r="K322" s="200"/>
      <c r="L322" s="205"/>
      <c r="M322" s="206"/>
      <c r="N322" s="207"/>
      <c r="O322" s="207"/>
      <c r="P322" s="208">
        <f>SUM(P323:P327)</f>
        <v>0</v>
      </c>
      <c r="Q322" s="207"/>
      <c r="R322" s="208">
        <f>SUM(R323:R327)</f>
        <v>0</v>
      </c>
      <c r="S322" s="207"/>
      <c r="T322" s="209">
        <f>SUM(T323:T327)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0" t="s">
        <v>86</v>
      </c>
      <c r="AT322" s="211" t="s">
        <v>78</v>
      </c>
      <c r="AU322" s="211" t="s">
        <v>86</v>
      </c>
      <c r="AY322" s="210" t="s">
        <v>133</v>
      </c>
      <c r="BK322" s="212">
        <f>SUM(BK323:BK327)</f>
        <v>0</v>
      </c>
    </row>
    <row r="323" spans="1:65" s="2" customFormat="1" ht="24.15" customHeight="1">
      <c r="A323" s="41"/>
      <c r="B323" s="42"/>
      <c r="C323" s="215" t="s">
        <v>431</v>
      </c>
      <c r="D323" s="215" t="s">
        <v>135</v>
      </c>
      <c r="E323" s="216" t="s">
        <v>432</v>
      </c>
      <c r="F323" s="217" t="s">
        <v>433</v>
      </c>
      <c r="G323" s="218" t="s">
        <v>221</v>
      </c>
      <c r="H323" s="219">
        <v>120.009</v>
      </c>
      <c r="I323" s="220"/>
      <c r="J323" s="221">
        <f>ROUND(I323*H323,2)</f>
        <v>0</v>
      </c>
      <c r="K323" s="217" t="s">
        <v>139</v>
      </c>
      <c r="L323" s="47"/>
      <c r="M323" s="222" t="s">
        <v>19</v>
      </c>
      <c r="N323" s="223" t="s">
        <v>50</v>
      </c>
      <c r="O323" s="87"/>
      <c r="P323" s="224">
        <f>O323*H323</f>
        <v>0</v>
      </c>
      <c r="Q323" s="224">
        <v>0</v>
      </c>
      <c r="R323" s="224">
        <f>Q323*H323</f>
        <v>0</v>
      </c>
      <c r="S323" s="224">
        <v>0</v>
      </c>
      <c r="T323" s="22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6" t="s">
        <v>140</v>
      </c>
      <c r="AT323" s="226" t="s">
        <v>135</v>
      </c>
      <c r="AU323" s="226" t="s">
        <v>88</v>
      </c>
      <c r="AY323" s="19" t="s">
        <v>133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9" t="s">
        <v>86</v>
      </c>
      <c r="BK323" s="227">
        <f>ROUND(I323*H323,2)</f>
        <v>0</v>
      </c>
      <c r="BL323" s="19" t="s">
        <v>140</v>
      </c>
      <c r="BM323" s="226" t="s">
        <v>434</v>
      </c>
    </row>
    <row r="324" spans="1:47" s="2" customFormat="1" ht="12">
      <c r="A324" s="41"/>
      <c r="B324" s="42"/>
      <c r="C324" s="43"/>
      <c r="D324" s="228" t="s">
        <v>142</v>
      </c>
      <c r="E324" s="43"/>
      <c r="F324" s="229" t="s">
        <v>435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142</v>
      </c>
      <c r="AU324" s="19" t="s">
        <v>88</v>
      </c>
    </row>
    <row r="325" spans="1:65" s="2" customFormat="1" ht="37.8" customHeight="1">
      <c r="A325" s="41"/>
      <c r="B325" s="42"/>
      <c r="C325" s="215" t="s">
        <v>436</v>
      </c>
      <c r="D325" s="215" t="s">
        <v>135</v>
      </c>
      <c r="E325" s="216" t="s">
        <v>437</v>
      </c>
      <c r="F325" s="217" t="s">
        <v>438</v>
      </c>
      <c r="G325" s="218" t="s">
        <v>221</v>
      </c>
      <c r="H325" s="219">
        <v>240.018</v>
      </c>
      <c r="I325" s="220"/>
      <c r="J325" s="221">
        <f>ROUND(I325*H325,2)</f>
        <v>0</v>
      </c>
      <c r="K325" s="217" t="s">
        <v>139</v>
      </c>
      <c r="L325" s="47"/>
      <c r="M325" s="222" t="s">
        <v>19</v>
      </c>
      <c r="N325" s="223" t="s">
        <v>50</v>
      </c>
      <c r="O325" s="87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26" t="s">
        <v>140</v>
      </c>
      <c r="AT325" s="226" t="s">
        <v>135</v>
      </c>
      <c r="AU325" s="226" t="s">
        <v>88</v>
      </c>
      <c r="AY325" s="19" t="s">
        <v>133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9" t="s">
        <v>86</v>
      </c>
      <c r="BK325" s="227">
        <f>ROUND(I325*H325,2)</f>
        <v>0</v>
      </c>
      <c r="BL325" s="19" t="s">
        <v>140</v>
      </c>
      <c r="BM325" s="226" t="s">
        <v>439</v>
      </c>
    </row>
    <row r="326" spans="1:47" s="2" customFormat="1" ht="12">
      <c r="A326" s="41"/>
      <c r="B326" s="42"/>
      <c r="C326" s="43"/>
      <c r="D326" s="228" t="s">
        <v>142</v>
      </c>
      <c r="E326" s="43"/>
      <c r="F326" s="229" t="s">
        <v>440</v>
      </c>
      <c r="G326" s="43"/>
      <c r="H326" s="43"/>
      <c r="I326" s="230"/>
      <c r="J326" s="43"/>
      <c r="K326" s="43"/>
      <c r="L326" s="47"/>
      <c r="M326" s="231"/>
      <c r="N326" s="232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9" t="s">
        <v>142</v>
      </c>
      <c r="AU326" s="19" t="s">
        <v>88</v>
      </c>
    </row>
    <row r="327" spans="1:51" s="14" customFormat="1" ht="12">
      <c r="A327" s="14"/>
      <c r="B327" s="244"/>
      <c r="C327" s="245"/>
      <c r="D327" s="235" t="s">
        <v>144</v>
      </c>
      <c r="E327" s="245"/>
      <c r="F327" s="247" t="s">
        <v>441</v>
      </c>
      <c r="G327" s="245"/>
      <c r="H327" s="248">
        <v>240.018</v>
      </c>
      <c r="I327" s="249"/>
      <c r="J327" s="245"/>
      <c r="K327" s="245"/>
      <c r="L327" s="250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4" t="s">
        <v>144</v>
      </c>
      <c r="AU327" s="254" t="s">
        <v>88</v>
      </c>
      <c r="AV327" s="14" t="s">
        <v>88</v>
      </c>
      <c r="AW327" s="14" t="s">
        <v>4</v>
      </c>
      <c r="AX327" s="14" t="s">
        <v>86</v>
      </c>
      <c r="AY327" s="254" t="s">
        <v>133</v>
      </c>
    </row>
    <row r="328" spans="1:31" s="2" customFormat="1" ht="6.95" customHeight="1">
      <c r="A328" s="41"/>
      <c r="B328" s="62"/>
      <c r="C328" s="63"/>
      <c r="D328" s="63"/>
      <c r="E328" s="63"/>
      <c r="F328" s="63"/>
      <c r="G328" s="63"/>
      <c r="H328" s="63"/>
      <c r="I328" s="63"/>
      <c r="J328" s="63"/>
      <c r="K328" s="63"/>
      <c r="L328" s="47"/>
      <c r="M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</row>
  </sheetData>
  <sheetProtection password="CC35" sheet="1" objects="1" scenarios="1" formatColumns="0" formatRows="0" autoFilter="0"/>
  <autoFilter ref="C90:K3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4_01/113106121"/>
    <hyperlink ref="F105" r:id="rId2" display="https://podminky.urs.cz/item/CS_URS_2024_01/113106123"/>
    <hyperlink ref="F108" r:id="rId3" display="https://podminky.urs.cz/item/CS_URS_2023_02/113107331"/>
    <hyperlink ref="F116" r:id="rId4" display="https://podminky.urs.cz/item/CS_URS_2024_01/113107223"/>
    <hyperlink ref="F130" r:id="rId5" display="https://podminky.urs.cz/item/CS_URS_2024_01/113202111"/>
    <hyperlink ref="F136" r:id="rId6" display="https://podminky.urs.cz/item/CS_URS_2024_01/113204111"/>
    <hyperlink ref="F144" r:id="rId7" display="https://podminky.urs.cz/item/CS_URS_2024_01/122351101"/>
    <hyperlink ref="F151" r:id="rId8" display="https://podminky.urs.cz/item/CS_URS_2024_01/129911121"/>
    <hyperlink ref="F155" r:id="rId9" display="https://podminky.urs.cz/item/CS_URS_2024_01/162751117"/>
    <hyperlink ref="F158" r:id="rId10" display="https://podminky.urs.cz/item/CS_URS_2024_01/162751119"/>
    <hyperlink ref="F163" r:id="rId11" display="https://podminky.urs.cz/item/CS_URS_2024_01/171111113"/>
    <hyperlink ref="F171" r:id="rId12" display="https://podminky.urs.cz/item/CS_URS_2024_01/181152302"/>
    <hyperlink ref="F182" r:id="rId13" display="https://podminky.urs.cz/item/CS_URS_2024_01/181411141"/>
    <hyperlink ref="F191" r:id="rId14" display="https://podminky.urs.cz/item/CS_URS_2024_01/183403153"/>
    <hyperlink ref="F198" r:id="rId15" display="https://podminky.urs.cz/item/CS_URS_2024_01/183403161"/>
    <hyperlink ref="F200" r:id="rId16" display="https://podminky.urs.cz/item/CS_URS_2024_01/184801121"/>
    <hyperlink ref="F202" r:id="rId17" display="https://podminky.urs.cz/item/CS_URS_2024_01/184813531"/>
    <hyperlink ref="F204" r:id="rId18" display="https://podminky.urs.cz/item/CS_URS_2024_01/185804311"/>
    <hyperlink ref="F211" r:id="rId19" display="https://podminky.urs.cz/item/CS_URS_2024_01/185851121"/>
    <hyperlink ref="F213" r:id="rId20" display="https://podminky.urs.cz/item/CS_URS_2024_01/185851129"/>
    <hyperlink ref="F217" r:id="rId21" display="https://podminky.urs.cz/item/CS_URS_2024_01/564851111"/>
    <hyperlink ref="F228" r:id="rId22" display="https://podminky.urs.cz/item/CS_URS_2024_01/566301111"/>
    <hyperlink ref="F234" r:id="rId23" display="https://podminky.urs.cz/item/CS_URS_2024_01/596211110"/>
    <hyperlink ref="F239" r:id="rId24" display="https://podminky.urs.cz/item/CS_URS_2024_01/596211112"/>
    <hyperlink ref="F244" r:id="rId25" display="https://podminky.urs.cz/item/CS_URS_2024_01/916131113"/>
    <hyperlink ref="F252" r:id="rId26" display="https://podminky.urs.cz/item/CS_URS_2024_01/916241213"/>
    <hyperlink ref="F258" r:id="rId27" display="https://podminky.urs.cz/item/CS_URS_2024_01/916331112"/>
    <hyperlink ref="F271" r:id="rId28" display="https://podminky.urs.cz/item/CS_URS_2024_01/919726123"/>
    <hyperlink ref="F278" r:id="rId29" display="https://podminky.urs.cz/item/CS_URS_2024_01/935113111"/>
    <hyperlink ref="F284" r:id="rId30" display="https://podminky.urs.cz/item/CS_URS_2024_01/979024442"/>
    <hyperlink ref="F290" r:id="rId31" display="https://podminky.urs.cz/item/CS_URS_2024_01/979054451"/>
    <hyperlink ref="F296" r:id="rId32" display="https://podminky.urs.cz/item/CS_URS_2024_01/997221131"/>
    <hyperlink ref="F302" r:id="rId33" display="https://podminky.urs.cz/item/CS_URS_2024_01/997221551"/>
    <hyperlink ref="F305" r:id="rId34" display="https://podminky.urs.cz/item/CS_URS_2024_01/997221559"/>
    <hyperlink ref="F308" r:id="rId35" display="https://podminky.urs.cz/item/CS_URS_2024_01/997221561"/>
    <hyperlink ref="F314" r:id="rId36" display="https://podminky.urs.cz/item/CS_URS_2024_01/997221569"/>
    <hyperlink ref="F317" r:id="rId37" display="https://podminky.urs.cz/item/CS_URS_2024_01/997221611"/>
    <hyperlink ref="F319" r:id="rId38" display="https://podminky.urs.cz/item/CS_URS_2024_01/997221612"/>
    <hyperlink ref="F324" r:id="rId39" display="https://podminky.urs.cz/item/CS_URS_2024_01/998229112"/>
    <hyperlink ref="F326" r:id="rId40" display="https://podminky.urs.cz/item/CS_URS_2024_01/998229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88</v>
      </c>
    </row>
    <row r="4" spans="2:46" s="1" customFormat="1" ht="24.95" customHeight="1">
      <c r="B4" s="22"/>
      <c r="D4" s="143" t="s">
        <v>103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Rekonstrukce víceúčelového hřiště a objektu skladu při ZŠ Míru, Děčín XXXII</v>
      </c>
      <c r="F7" s="145"/>
      <c r="G7" s="145"/>
      <c r="H7" s="145"/>
      <c r="L7" s="22"/>
    </row>
    <row r="8" spans="2:12" s="1" customFormat="1" ht="12" customHeight="1">
      <c r="B8" s="22"/>
      <c r="D8" s="145" t="s">
        <v>104</v>
      </c>
      <c r="L8" s="22"/>
    </row>
    <row r="9" spans="1:31" s="2" customFormat="1" ht="16.5" customHeight="1">
      <c r="A9" s="41"/>
      <c r="B9" s="47"/>
      <c r="C9" s="41"/>
      <c r="D9" s="41"/>
      <c r="E9" s="146" t="s">
        <v>105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106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442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14. 3. 2024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30</v>
      </c>
      <c r="E16" s="41"/>
      <c r="F16" s="41"/>
      <c r="G16" s="41"/>
      <c r="H16" s="41"/>
      <c r="I16" s="145" t="s">
        <v>31</v>
      </c>
      <c r="J16" s="136" t="s">
        <v>32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5" t="s">
        <v>34</v>
      </c>
      <c r="J17" s="136" t="s">
        <v>19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35</v>
      </c>
      <c r="E19" s="41"/>
      <c r="F19" s="41"/>
      <c r="G19" s="41"/>
      <c r="H19" s="41"/>
      <c r="I19" s="145" t="s">
        <v>31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34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37</v>
      </c>
      <c r="E22" s="41"/>
      <c r="F22" s="41"/>
      <c r="G22" s="41"/>
      <c r="H22" s="41"/>
      <c r="I22" s="145" t="s">
        <v>31</v>
      </c>
      <c r="J22" s="136" t="s">
        <v>38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39</v>
      </c>
      <c r="F23" s="41"/>
      <c r="G23" s="41"/>
      <c r="H23" s="41"/>
      <c r="I23" s="145" t="s">
        <v>34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41</v>
      </c>
      <c r="E25" s="41"/>
      <c r="F25" s="41"/>
      <c r="G25" s="41"/>
      <c r="H25" s="41"/>
      <c r="I25" s="145" t="s">
        <v>31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34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43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45</v>
      </c>
      <c r="E32" s="41"/>
      <c r="F32" s="41"/>
      <c r="G32" s="41"/>
      <c r="H32" s="41"/>
      <c r="I32" s="41"/>
      <c r="J32" s="156">
        <f>ROUND(J91,2)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47</v>
      </c>
      <c r="G34" s="41"/>
      <c r="H34" s="41"/>
      <c r="I34" s="157" t="s">
        <v>46</v>
      </c>
      <c r="J34" s="157" t="s">
        <v>48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49</v>
      </c>
      <c r="E35" s="145" t="s">
        <v>50</v>
      </c>
      <c r="F35" s="159">
        <f>ROUND((SUM(BE91:BE308)),2)</f>
        <v>0</v>
      </c>
      <c r="G35" s="41"/>
      <c r="H35" s="41"/>
      <c r="I35" s="160">
        <v>0.21</v>
      </c>
      <c r="J35" s="159">
        <f>ROUND(((SUM(BE91:BE308))*I35),2)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51</v>
      </c>
      <c r="F36" s="159">
        <f>ROUND((SUM(BF91:BF308)),2)</f>
        <v>0</v>
      </c>
      <c r="G36" s="41"/>
      <c r="H36" s="41"/>
      <c r="I36" s="160">
        <v>0.15</v>
      </c>
      <c r="J36" s="159">
        <f>ROUND(((SUM(BF91:BF308))*I36),2)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52</v>
      </c>
      <c r="F37" s="159">
        <f>ROUND((SUM(BG91:BG308)),2)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53</v>
      </c>
      <c r="F38" s="159">
        <f>ROUND((SUM(BH91:BH308)),2)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54</v>
      </c>
      <c r="F39" s="159">
        <f>ROUND((SUM(BI91:BI308)),2)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55</v>
      </c>
      <c r="E41" s="163"/>
      <c r="F41" s="163"/>
      <c r="G41" s="164" t="s">
        <v>56</v>
      </c>
      <c r="H41" s="165" t="s">
        <v>57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108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Rekonstrukce víceúčelového hřiště a objektu skladu při ZŠ Míru, Děčín XXXII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104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105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106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SO11.2 - 2. Etapa (plochy B,C)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22</v>
      </c>
      <c r="D56" s="43"/>
      <c r="E56" s="43"/>
      <c r="F56" s="29" t="str">
        <f>F14</f>
        <v>Děčín XXXII</v>
      </c>
      <c r="G56" s="43"/>
      <c r="H56" s="43"/>
      <c r="I56" s="34" t="s">
        <v>24</v>
      </c>
      <c r="J56" s="75" t="str">
        <f>IF(J14="","",J14)</f>
        <v>14. 3. 2024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4" t="s">
        <v>30</v>
      </c>
      <c r="D58" s="43"/>
      <c r="E58" s="43"/>
      <c r="F58" s="29" t="str">
        <f>E17</f>
        <v>Statutární město Děčín</v>
      </c>
      <c r="G58" s="43"/>
      <c r="H58" s="43"/>
      <c r="I58" s="34" t="s">
        <v>37</v>
      </c>
      <c r="J58" s="39" t="str">
        <f>E23</f>
        <v>STAPO UL s.r.o.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35</v>
      </c>
      <c r="D59" s="43"/>
      <c r="E59" s="43"/>
      <c r="F59" s="29" t="str">
        <f>IF(E20="","",E20)</f>
        <v>Vyplň údaj</v>
      </c>
      <c r="G59" s="43"/>
      <c r="H59" s="43"/>
      <c r="I59" s="34" t="s">
        <v>41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109</v>
      </c>
      <c r="D61" s="174"/>
      <c r="E61" s="174"/>
      <c r="F61" s="174"/>
      <c r="G61" s="174"/>
      <c r="H61" s="174"/>
      <c r="I61" s="174"/>
      <c r="J61" s="175" t="s">
        <v>110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77</v>
      </c>
      <c r="D63" s="43"/>
      <c r="E63" s="43"/>
      <c r="F63" s="43"/>
      <c r="G63" s="43"/>
      <c r="H63" s="43"/>
      <c r="I63" s="43"/>
      <c r="J63" s="105">
        <f>J91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111</v>
      </c>
    </row>
    <row r="64" spans="1:31" s="9" customFormat="1" ht="24.95" customHeight="1">
      <c r="A64" s="9"/>
      <c r="B64" s="177"/>
      <c r="C64" s="178"/>
      <c r="D64" s="179" t="s">
        <v>112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113</v>
      </c>
      <c r="E65" s="185"/>
      <c r="F65" s="185"/>
      <c r="G65" s="185"/>
      <c r="H65" s="185"/>
      <c r="I65" s="185"/>
      <c r="J65" s="186">
        <f>J93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114</v>
      </c>
      <c r="E66" s="185"/>
      <c r="F66" s="185"/>
      <c r="G66" s="185"/>
      <c r="H66" s="185"/>
      <c r="I66" s="185"/>
      <c r="J66" s="186">
        <f>J187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115</v>
      </c>
      <c r="E67" s="185"/>
      <c r="F67" s="185"/>
      <c r="G67" s="185"/>
      <c r="H67" s="185"/>
      <c r="I67" s="185"/>
      <c r="J67" s="186">
        <f>J221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116</v>
      </c>
      <c r="E68" s="185"/>
      <c r="F68" s="185"/>
      <c r="G68" s="185"/>
      <c r="H68" s="185"/>
      <c r="I68" s="185"/>
      <c r="J68" s="186">
        <f>J282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117</v>
      </c>
      <c r="E69" s="185"/>
      <c r="F69" s="185"/>
      <c r="G69" s="185"/>
      <c r="H69" s="185"/>
      <c r="I69" s="185"/>
      <c r="J69" s="186">
        <f>J303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5" t="s">
        <v>118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72" t="str">
        <f>E7</f>
        <v>Rekonstrukce víceúčelového hřiště a objektu skladu při ZŠ Míru, Děčín XXXII</v>
      </c>
      <c r="F79" s="34"/>
      <c r="G79" s="34"/>
      <c r="H79" s="34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3"/>
      <c r="C80" s="34" t="s">
        <v>104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1"/>
      <c r="B81" s="42"/>
      <c r="C81" s="43"/>
      <c r="D81" s="43"/>
      <c r="E81" s="172" t="s">
        <v>105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106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SO11.2 - 2. Etapa (plochy B,C)</v>
      </c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22</v>
      </c>
      <c r="D85" s="43"/>
      <c r="E85" s="43"/>
      <c r="F85" s="29" t="str">
        <f>F14</f>
        <v>Děčín XXXII</v>
      </c>
      <c r="G85" s="43"/>
      <c r="H85" s="43"/>
      <c r="I85" s="34" t="s">
        <v>24</v>
      </c>
      <c r="J85" s="75" t="str">
        <f>IF(J14="","",J14)</f>
        <v>14. 3. 2024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4" t="s">
        <v>30</v>
      </c>
      <c r="D87" s="43"/>
      <c r="E87" s="43"/>
      <c r="F87" s="29" t="str">
        <f>E17</f>
        <v>Statutární město Děčín</v>
      </c>
      <c r="G87" s="43"/>
      <c r="H87" s="43"/>
      <c r="I87" s="34" t="s">
        <v>37</v>
      </c>
      <c r="J87" s="39" t="str">
        <f>E23</f>
        <v>STAPO UL s.r.o.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35</v>
      </c>
      <c r="D88" s="43"/>
      <c r="E88" s="43"/>
      <c r="F88" s="29" t="str">
        <f>IF(E20="","",E20)</f>
        <v>Vyplň údaj</v>
      </c>
      <c r="G88" s="43"/>
      <c r="H88" s="43"/>
      <c r="I88" s="34" t="s">
        <v>41</v>
      </c>
      <c r="J88" s="39" t="str">
        <f>E26</f>
        <v xml:space="preserve"> 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8"/>
      <c r="B90" s="189"/>
      <c r="C90" s="190" t="s">
        <v>119</v>
      </c>
      <c r="D90" s="191" t="s">
        <v>64</v>
      </c>
      <c r="E90" s="191" t="s">
        <v>60</v>
      </c>
      <c r="F90" s="191" t="s">
        <v>61</v>
      </c>
      <c r="G90" s="191" t="s">
        <v>120</v>
      </c>
      <c r="H90" s="191" t="s">
        <v>121</v>
      </c>
      <c r="I90" s="191" t="s">
        <v>122</v>
      </c>
      <c r="J90" s="191" t="s">
        <v>110</v>
      </c>
      <c r="K90" s="192" t="s">
        <v>123</v>
      </c>
      <c r="L90" s="193"/>
      <c r="M90" s="95" t="s">
        <v>19</v>
      </c>
      <c r="N90" s="96" t="s">
        <v>49</v>
      </c>
      <c r="O90" s="96" t="s">
        <v>124</v>
      </c>
      <c r="P90" s="96" t="s">
        <v>125</v>
      </c>
      <c r="Q90" s="96" t="s">
        <v>126</v>
      </c>
      <c r="R90" s="96" t="s">
        <v>127</v>
      </c>
      <c r="S90" s="96" t="s">
        <v>128</v>
      </c>
      <c r="T90" s="97" t="s">
        <v>129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1"/>
      <c r="B91" s="42"/>
      <c r="C91" s="102" t="s">
        <v>130</v>
      </c>
      <c r="D91" s="43"/>
      <c r="E91" s="43"/>
      <c r="F91" s="43"/>
      <c r="G91" s="43"/>
      <c r="H91" s="43"/>
      <c r="I91" s="43"/>
      <c r="J91" s="194">
        <f>BK91</f>
        <v>0</v>
      </c>
      <c r="K91" s="43"/>
      <c r="L91" s="47"/>
      <c r="M91" s="98"/>
      <c r="N91" s="195"/>
      <c r="O91" s="99"/>
      <c r="P91" s="196">
        <f>P92</f>
        <v>0</v>
      </c>
      <c r="Q91" s="99"/>
      <c r="R91" s="196">
        <f>R92</f>
        <v>75.61520931999999</v>
      </c>
      <c r="S91" s="99"/>
      <c r="T91" s="197">
        <f>T92</f>
        <v>58.50725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78</v>
      </c>
      <c r="AU91" s="19" t="s">
        <v>111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78</v>
      </c>
      <c r="E92" s="202" t="s">
        <v>131</v>
      </c>
      <c r="F92" s="202" t="s">
        <v>132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P93+P187+P221+P282+P303</f>
        <v>0</v>
      </c>
      <c r="Q92" s="207"/>
      <c r="R92" s="208">
        <f>R93+R187+R221+R282+R303</f>
        <v>75.61520931999999</v>
      </c>
      <c r="S92" s="207"/>
      <c r="T92" s="209">
        <f>T93+T187+T221+T282+T303</f>
        <v>58.50725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86</v>
      </c>
      <c r="AT92" s="211" t="s">
        <v>78</v>
      </c>
      <c r="AU92" s="211" t="s">
        <v>79</v>
      </c>
      <c r="AY92" s="210" t="s">
        <v>133</v>
      </c>
      <c r="BK92" s="212">
        <f>BK93+BK187+BK221+BK282+BK303</f>
        <v>0</v>
      </c>
    </row>
    <row r="93" spans="1:63" s="12" customFormat="1" ht="22.8" customHeight="1">
      <c r="A93" s="12"/>
      <c r="B93" s="199"/>
      <c r="C93" s="200"/>
      <c r="D93" s="201" t="s">
        <v>78</v>
      </c>
      <c r="E93" s="213" t="s">
        <v>86</v>
      </c>
      <c r="F93" s="213" t="s">
        <v>134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SUM(P94:P186)</f>
        <v>0</v>
      </c>
      <c r="Q93" s="207"/>
      <c r="R93" s="208">
        <f>SUM(R94:R186)</f>
        <v>0.14376000000000003</v>
      </c>
      <c r="S93" s="207"/>
      <c r="T93" s="209">
        <f>SUM(T94:T186)</f>
        <v>58.50725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86</v>
      </c>
      <c r="AT93" s="211" t="s">
        <v>78</v>
      </c>
      <c r="AU93" s="211" t="s">
        <v>86</v>
      </c>
      <c r="AY93" s="210" t="s">
        <v>133</v>
      </c>
      <c r="BK93" s="212">
        <f>SUM(BK94:BK186)</f>
        <v>0</v>
      </c>
    </row>
    <row r="94" spans="1:65" s="2" customFormat="1" ht="24.15" customHeight="1">
      <c r="A94" s="41"/>
      <c r="B94" s="42"/>
      <c r="C94" s="215" t="s">
        <v>86</v>
      </c>
      <c r="D94" s="215" t="s">
        <v>135</v>
      </c>
      <c r="E94" s="216" t="s">
        <v>443</v>
      </c>
      <c r="F94" s="217" t="s">
        <v>444</v>
      </c>
      <c r="G94" s="218" t="s">
        <v>138</v>
      </c>
      <c r="H94" s="219">
        <v>13.97</v>
      </c>
      <c r="I94" s="220"/>
      <c r="J94" s="221">
        <f>ROUND(I94*H94,2)</f>
        <v>0</v>
      </c>
      <c r="K94" s="217" t="s">
        <v>139</v>
      </c>
      <c r="L94" s="47"/>
      <c r="M94" s="222" t="s">
        <v>19</v>
      </c>
      <c r="N94" s="223" t="s">
        <v>50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0.325</v>
      </c>
      <c r="T94" s="225">
        <f>S94*H94</f>
        <v>4.54025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140</v>
      </c>
      <c r="AT94" s="226" t="s">
        <v>135</v>
      </c>
      <c r="AU94" s="226" t="s">
        <v>88</v>
      </c>
      <c r="AY94" s="19" t="s">
        <v>133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86</v>
      </c>
      <c r="BK94" s="227">
        <f>ROUND(I94*H94,2)</f>
        <v>0</v>
      </c>
      <c r="BL94" s="19" t="s">
        <v>140</v>
      </c>
      <c r="BM94" s="226" t="s">
        <v>445</v>
      </c>
    </row>
    <row r="95" spans="1:47" s="2" customFormat="1" ht="12">
      <c r="A95" s="41"/>
      <c r="B95" s="42"/>
      <c r="C95" s="43"/>
      <c r="D95" s="228" t="s">
        <v>142</v>
      </c>
      <c r="E95" s="43"/>
      <c r="F95" s="229" t="s">
        <v>446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142</v>
      </c>
      <c r="AU95" s="19" t="s">
        <v>88</v>
      </c>
    </row>
    <row r="96" spans="1:51" s="13" customFormat="1" ht="12">
      <c r="A96" s="13"/>
      <c r="B96" s="233"/>
      <c r="C96" s="234"/>
      <c r="D96" s="235" t="s">
        <v>144</v>
      </c>
      <c r="E96" s="236" t="s">
        <v>19</v>
      </c>
      <c r="F96" s="237" t="s">
        <v>145</v>
      </c>
      <c r="G96" s="234"/>
      <c r="H96" s="236" t="s">
        <v>19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144</v>
      </c>
      <c r="AU96" s="243" t="s">
        <v>88</v>
      </c>
      <c r="AV96" s="13" t="s">
        <v>86</v>
      </c>
      <c r="AW96" s="13" t="s">
        <v>40</v>
      </c>
      <c r="AX96" s="13" t="s">
        <v>79</v>
      </c>
      <c r="AY96" s="243" t="s">
        <v>133</v>
      </c>
    </row>
    <row r="97" spans="1:51" s="13" customFormat="1" ht="12">
      <c r="A97" s="13"/>
      <c r="B97" s="233"/>
      <c r="C97" s="234"/>
      <c r="D97" s="235" t="s">
        <v>144</v>
      </c>
      <c r="E97" s="236" t="s">
        <v>19</v>
      </c>
      <c r="F97" s="237" t="s">
        <v>146</v>
      </c>
      <c r="G97" s="234"/>
      <c r="H97" s="236" t="s">
        <v>19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144</v>
      </c>
      <c r="AU97" s="243" t="s">
        <v>88</v>
      </c>
      <c r="AV97" s="13" t="s">
        <v>86</v>
      </c>
      <c r="AW97" s="13" t="s">
        <v>40</v>
      </c>
      <c r="AX97" s="13" t="s">
        <v>79</v>
      </c>
      <c r="AY97" s="243" t="s">
        <v>133</v>
      </c>
    </row>
    <row r="98" spans="1:51" s="14" customFormat="1" ht="12">
      <c r="A98" s="14"/>
      <c r="B98" s="244"/>
      <c r="C98" s="245"/>
      <c r="D98" s="235" t="s">
        <v>144</v>
      </c>
      <c r="E98" s="246" t="s">
        <v>19</v>
      </c>
      <c r="F98" s="247" t="s">
        <v>447</v>
      </c>
      <c r="G98" s="245"/>
      <c r="H98" s="248">
        <v>13.97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144</v>
      </c>
      <c r="AU98" s="254" t="s">
        <v>88</v>
      </c>
      <c r="AV98" s="14" t="s">
        <v>88</v>
      </c>
      <c r="AW98" s="14" t="s">
        <v>40</v>
      </c>
      <c r="AX98" s="14" t="s">
        <v>86</v>
      </c>
      <c r="AY98" s="254" t="s">
        <v>133</v>
      </c>
    </row>
    <row r="99" spans="1:65" s="2" customFormat="1" ht="37.8" customHeight="1">
      <c r="A99" s="41"/>
      <c r="B99" s="42"/>
      <c r="C99" s="215" t="s">
        <v>88</v>
      </c>
      <c r="D99" s="215" t="s">
        <v>135</v>
      </c>
      <c r="E99" s="216" t="s">
        <v>448</v>
      </c>
      <c r="F99" s="217" t="s">
        <v>449</v>
      </c>
      <c r="G99" s="218" t="s">
        <v>138</v>
      </c>
      <c r="H99" s="219">
        <v>132.09</v>
      </c>
      <c r="I99" s="220"/>
      <c r="J99" s="221">
        <f>ROUND(I99*H99,2)</f>
        <v>0</v>
      </c>
      <c r="K99" s="217" t="s">
        <v>139</v>
      </c>
      <c r="L99" s="47"/>
      <c r="M99" s="222" t="s">
        <v>19</v>
      </c>
      <c r="N99" s="223" t="s">
        <v>50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0.29</v>
      </c>
      <c r="T99" s="225">
        <f>S99*H99</f>
        <v>38.3061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140</v>
      </c>
      <c r="AT99" s="226" t="s">
        <v>135</v>
      </c>
      <c r="AU99" s="226" t="s">
        <v>88</v>
      </c>
      <c r="AY99" s="19" t="s">
        <v>133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86</v>
      </c>
      <c r="BK99" s="227">
        <f>ROUND(I99*H99,2)</f>
        <v>0</v>
      </c>
      <c r="BL99" s="19" t="s">
        <v>140</v>
      </c>
      <c r="BM99" s="226" t="s">
        <v>450</v>
      </c>
    </row>
    <row r="100" spans="1:47" s="2" customFormat="1" ht="12">
      <c r="A100" s="41"/>
      <c r="B100" s="42"/>
      <c r="C100" s="43"/>
      <c r="D100" s="228" t="s">
        <v>142</v>
      </c>
      <c r="E100" s="43"/>
      <c r="F100" s="229" t="s">
        <v>451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142</v>
      </c>
      <c r="AU100" s="19" t="s">
        <v>88</v>
      </c>
    </row>
    <row r="101" spans="1:51" s="13" customFormat="1" ht="12">
      <c r="A101" s="13"/>
      <c r="B101" s="233"/>
      <c r="C101" s="234"/>
      <c r="D101" s="235" t="s">
        <v>144</v>
      </c>
      <c r="E101" s="236" t="s">
        <v>19</v>
      </c>
      <c r="F101" s="237" t="s">
        <v>145</v>
      </c>
      <c r="G101" s="234"/>
      <c r="H101" s="236" t="s">
        <v>19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144</v>
      </c>
      <c r="AU101" s="243" t="s">
        <v>88</v>
      </c>
      <c r="AV101" s="13" t="s">
        <v>86</v>
      </c>
      <c r="AW101" s="13" t="s">
        <v>40</v>
      </c>
      <c r="AX101" s="13" t="s">
        <v>79</v>
      </c>
      <c r="AY101" s="243" t="s">
        <v>133</v>
      </c>
    </row>
    <row r="102" spans="1:51" s="13" customFormat="1" ht="12">
      <c r="A102" s="13"/>
      <c r="B102" s="233"/>
      <c r="C102" s="234"/>
      <c r="D102" s="235" t="s">
        <v>144</v>
      </c>
      <c r="E102" s="236" t="s">
        <v>19</v>
      </c>
      <c r="F102" s="237" t="s">
        <v>146</v>
      </c>
      <c r="G102" s="234"/>
      <c r="H102" s="236" t="s">
        <v>19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3" t="s">
        <v>144</v>
      </c>
      <c r="AU102" s="243" t="s">
        <v>88</v>
      </c>
      <c r="AV102" s="13" t="s">
        <v>86</v>
      </c>
      <c r="AW102" s="13" t="s">
        <v>40</v>
      </c>
      <c r="AX102" s="13" t="s">
        <v>79</v>
      </c>
      <c r="AY102" s="243" t="s">
        <v>133</v>
      </c>
    </row>
    <row r="103" spans="1:51" s="14" customFormat="1" ht="12">
      <c r="A103" s="14"/>
      <c r="B103" s="244"/>
      <c r="C103" s="245"/>
      <c r="D103" s="235" t="s">
        <v>144</v>
      </c>
      <c r="E103" s="246" t="s">
        <v>19</v>
      </c>
      <c r="F103" s="247" t="s">
        <v>452</v>
      </c>
      <c r="G103" s="245"/>
      <c r="H103" s="248">
        <v>132.09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4" t="s">
        <v>144</v>
      </c>
      <c r="AU103" s="254" t="s">
        <v>88</v>
      </c>
      <c r="AV103" s="14" t="s">
        <v>88</v>
      </c>
      <c r="AW103" s="14" t="s">
        <v>40</v>
      </c>
      <c r="AX103" s="14" t="s">
        <v>86</v>
      </c>
      <c r="AY103" s="254" t="s">
        <v>133</v>
      </c>
    </row>
    <row r="104" spans="1:65" s="2" customFormat="1" ht="37.8" customHeight="1">
      <c r="A104" s="41"/>
      <c r="B104" s="42"/>
      <c r="C104" s="215" t="s">
        <v>158</v>
      </c>
      <c r="D104" s="215" t="s">
        <v>135</v>
      </c>
      <c r="E104" s="216" t="s">
        <v>453</v>
      </c>
      <c r="F104" s="217" t="s">
        <v>454</v>
      </c>
      <c r="G104" s="218" t="s">
        <v>138</v>
      </c>
      <c r="H104" s="219">
        <v>16.08</v>
      </c>
      <c r="I104" s="220"/>
      <c r="J104" s="221">
        <f>ROUND(I104*H104,2)</f>
        <v>0</v>
      </c>
      <c r="K104" s="217" t="s">
        <v>139</v>
      </c>
      <c r="L104" s="47"/>
      <c r="M104" s="222" t="s">
        <v>19</v>
      </c>
      <c r="N104" s="223" t="s">
        <v>50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0.17</v>
      </c>
      <c r="T104" s="225">
        <f>S104*H104</f>
        <v>2.7336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140</v>
      </c>
      <c r="AT104" s="226" t="s">
        <v>135</v>
      </c>
      <c r="AU104" s="226" t="s">
        <v>88</v>
      </c>
      <c r="AY104" s="19" t="s">
        <v>133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86</v>
      </c>
      <c r="BK104" s="227">
        <f>ROUND(I104*H104,2)</f>
        <v>0</v>
      </c>
      <c r="BL104" s="19" t="s">
        <v>140</v>
      </c>
      <c r="BM104" s="226" t="s">
        <v>455</v>
      </c>
    </row>
    <row r="105" spans="1:47" s="2" customFormat="1" ht="12">
      <c r="A105" s="41"/>
      <c r="B105" s="42"/>
      <c r="C105" s="43"/>
      <c r="D105" s="228" t="s">
        <v>142</v>
      </c>
      <c r="E105" s="43"/>
      <c r="F105" s="229" t="s">
        <v>456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142</v>
      </c>
      <c r="AU105" s="19" t="s">
        <v>88</v>
      </c>
    </row>
    <row r="106" spans="1:51" s="13" customFormat="1" ht="12">
      <c r="A106" s="13"/>
      <c r="B106" s="233"/>
      <c r="C106" s="234"/>
      <c r="D106" s="235" t="s">
        <v>144</v>
      </c>
      <c r="E106" s="236" t="s">
        <v>19</v>
      </c>
      <c r="F106" s="237" t="s">
        <v>145</v>
      </c>
      <c r="G106" s="234"/>
      <c r="H106" s="236" t="s">
        <v>19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144</v>
      </c>
      <c r="AU106" s="243" t="s">
        <v>88</v>
      </c>
      <c r="AV106" s="13" t="s">
        <v>86</v>
      </c>
      <c r="AW106" s="13" t="s">
        <v>40</v>
      </c>
      <c r="AX106" s="13" t="s">
        <v>79</v>
      </c>
      <c r="AY106" s="243" t="s">
        <v>133</v>
      </c>
    </row>
    <row r="107" spans="1:51" s="13" customFormat="1" ht="12">
      <c r="A107" s="13"/>
      <c r="B107" s="233"/>
      <c r="C107" s="234"/>
      <c r="D107" s="235" t="s">
        <v>144</v>
      </c>
      <c r="E107" s="236" t="s">
        <v>19</v>
      </c>
      <c r="F107" s="237" t="s">
        <v>146</v>
      </c>
      <c r="G107" s="234"/>
      <c r="H107" s="236" t="s">
        <v>19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144</v>
      </c>
      <c r="AU107" s="243" t="s">
        <v>88</v>
      </c>
      <c r="AV107" s="13" t="s">
        <v>86</v>
      </c>
      <c r="AW107" s="13" t="s">
        <v>40</v>
      </c>
      <c r="AX107" s="13" t="s">
        <v>79</v>
      </c>
      <c r="AY107" s="243" t="s">
        <v>133</v>
      </c>
    </row>
    <row r="108" spans="1:51" s="14" customFormat="1" ht="12">
      <c r="A108" s="14"/>
      <c r="B108" s="244"/>
      <c r="C108" s="245"/>
      <c r="D108" s="235" t="s">
        <v>144</v>
      </c>
      <c r="E108" s="246" t="s">
        <v>19</v>
      </c>
      <c r="F108" s="247" t="s">
        <v>457</v>
      </c>
      <c r="G108" s="245"/>
      <c r="H108" s="248">
        <v>16.08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144</v>
      </c>
      <c r="AU108" s="254" t="s">
        <v>88</v>
      </c>
      <c r="AV108" s="14" t="s">
        <v>88</v>
      </c>
      <c r="AW108" s="14" t="s">
        <v>40</v>
      </c>
      <c r="AX108" s="14" t="s">
        <v>86</v>
      </c>
      <c r="AY108" s="254" t="s">
        <v>133</v>
      </c>
    </row>
    <row r="109" spans="1:65" s="2" customFormat="1" ht="37.8" customHeight="1">
      <c r="A109" s="41"/>
      <c r="B109" s="42"/>
      <c r="C109" s="215" t="s">
        <v>140</v>
      </c>
      <c r="D109" s="215" t="s">
        <v>135</v>
      </c>
      <c r="E109" s="216" t="s">
        <v>458</v>
      </c>
      <c r="F109" s="217" t="s">
        <v>459</v>
      </c>
      <c r="G109" s="218" t="s">
        <v>138</v>
      </c>
      <c r="H109" s="219">
        <v>42.37</v>
      </c>
      <c r="I109" s="220"/>
      <c r="J109" s="221">
        <f>ROUND(I109*H109,2)</f>
        <v>0</v>
      </c>
      <c r="K109" s="217" t="s">
        <v>139</v>
      </c>
      <c r="L109" s="47"/>
      <c r="M109" s="222" t="s">
        <v>19</v>
      </c>
      <c r="N109" s="223" t="s">
        <v>50</v>
      </c>
      <c r="O109" s="87"/>
      <c r="P109" s="224">
        <f>O109*H109</f>
        <v>0</v>
      </c>
      <c r="Q109" s="224">
        <v>0</v>
      </c>
      <c r="R109" s="224">
        <f>Q109*H109</f>
        <v>0</v>
      </c>
      <c r="S109" s="224">
        <v>0.29</v>
      </c>
      <c r="T109" s="225">
        <f>S109*H109</f>
        <v>12.287299999999998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140</v>
      </c>
      <c r="AT109" s="226" t="s">
        <v>135</v>
      </c>
      <c r="AU109" s="226" t="s">
        <v>88</v>
      </c>
      <c r="AY109" s="19" t="s">
        <v>133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86</v>
      </c>
      <c r="BK109" s="227">
        <f>ROUND(I109*H109,2)</f>
        <v>0</v>
      </c>
      <c r="BL109" s="19" t="s">
        <v>140</v>
      </c>
      <c r="BM109" s="226" t="s">
        <v>460</v>
      </c>
    </row>
    <row r="110" spans="1:47" s="2" customFormat="1" ht="12">
      <c r="A110" s="41"/>
      <c r="B110" s="42"/>
      <c r="C110" s="43"/>
      <c r="D110" s="228" t="s">
        <v>142</v>
      </c>
      <c r="E110" s="43"/>
      <c r="F110" s="229" t="s">
        <v>461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142</v>
      </c>
      <c r="AU110" s="19" t="s">
        <v>88</v>
      </c>
    </row>
    <row r="111" spans="1:51" s="13" customFormat="1" ht="12">
      <c r="A111" s="13"/>
      <c r="B111" s="233"/>
      <c r="C111" s="234"/>
      <c r="D111" s="235" t="s">
        <v>144</v>
      </c>
      <c r="E111" s="236" t="s">
        <v>19</v>
      </c>
      <c r="F111" s="237" t="s">
        <v>145</v>
      </c>
      <c r="G111" s="234"/>
      <c r="H111" s="236" t="s">
        <v>19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144</v>
      </c>
      <c r="AU111" s="243" t="s">
        <v>88</v>
      </c>
      <c r="AV111" s="13" t="s">
        <v>86</v>
      </c>
      <c r="AW111" s="13" t="s">
        <v>40</v>
      </c>
      <c r="AX111" s="13" t="s">
        <v>79</v>
      </c>
      <c r="AY111" s="243" t="s">
        <v>133</v>
      </c>
    </row>
    <row r="112" spans="1:51" s="13" customFormat="1" ht="12">
      <c r="A112" s="13"/>
      <c r="B112" s="233"/>
      <c r="C112" s="234"/>
      <c r="D112" s="235" t="s">
        <v>144</v>
      </c>
      <c r="E112" s="236" t="s">
        <v>19</v>
      </c>
      <c r="F112" s="237" t="s">
        <v>146</v>
      </c>
      <c r="G112" s="234"/>
      <c r="H112" s="236" t="s">
        <v>19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144</v>
      </c>
      <c r="AU112" s="243" t="s">
        <v>88</v>
      </c>
      <c r="AV112" s="13" t="s">
        <v>86</v>
      </c>
      <c r="AW112" s="13" t="s">
        <v>40</v>
      </c>
      <c r="AX112" s="13" t="s">
        <v>79</v>
      </c>
      <c r="AY112" s="243" t="s">
        <v>133</v>
      </c>
    </row>
    <row r="113" spans="1:51" s="14" customFormat="1" ht="12">
      <c r="A113" s="14"/>
      <c r="B113" s="244"/>
      <c r="C113" s="245"/>
      <c r="D113" s="235" t="s">
        <v>144</v>
      </c>
      <c r="E113" s="246" t="s">
        <v>19</v>
      </c>
      <c r="F113" s="247" t="s">
        <v>462</v>
      </c>
      <c r="G113" s="245"/>
      <c r="H113" s="248">
        <v>42.37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144</v>
      </c>
      <c r="AU113" s="254" t="s">
        <v>88</v>
      </c>
      <c r="AV113" s="14" t="s">
        <v>88</v>
      </c>
      <c r="AW113" s="14" t="s">
        <v>40</v>
      </c>
      <c r="AX113" s="14" t="s">
        <v>86</v>
      </c>
      <c r="AY113" s="254" t="s">
        <v>133</v>
      </c>
    </row>
    <row r="114" spans="1:65" s="2" customFormat="1" ht="24.15" customHeight="1">
      <c r="A114" s="41"/>
      <c r="B114" s="42"/>
      <c r="C114" s="215" t="s">
        <v>172</v>
      </c>
      <c r="D114" s="215" t="s">
        <v>135</v>
      </c>
      <c r="E114" s="216" t="s">
        <v>183</v>
      </c>
      <c r="F114" s="217" t="s">
        <v>463</v>
      </c>
      <c r="G114" s="218" t="s">
        <v>175</v>
      </c>
      <c r="H114" s="219">
        <v>16</v>
      </c>
      <c r="I114" s="220"/>
      <c r="J114" s="221">
        <f>ROUND(I114*H114,2)</f>
        <v>0</v>
      </c>
      <c r="K114" s="217" t="s">
        <v>139</v>
      </c>
      <c r="L114" s="47"/>
      <c r="M114" s="222" t="s">
        <v>19</v>
      </c>
      <c r="N114" s="223" t="s">
        <v>50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0.04</v>
      </c>
      <c r="T114" s="225">
        <f>S114*H114</f>
        <v>0.64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140</v>
      </c>
      <c r="AT114" s="226" t="s">
        <v>135</v>
      </c>
      <c r="AU114" s="226" t="s">
        <v>88</v>
      </c>
      <c r="AY114" s="19" t="s">
        <v>133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86</v>
      </c>
      <c r="BK114" s="227">
        <f>ROUND(I114*H114,2)</f>
        <v>0</v>
      </c>
      <c r="BL114" s="19" t="s">
        <v>140</v>
      </c>
      <c r="BM114" s="226" t="s">
        <v>464</v>
      </c>
    </row>
    <row r="115" spans="1:47" s="2" customFormat="1" ht="12">
      <c r="A115" s="41"/>
      <c r="B115" s="42"/>
      <c r="C115" s="43"/>
      <c r="D115" s="228" t="s">
        <v>142</v>
      </c>
      <c r="E115" s="43"/>
      <c r="F115" s="229" t="s">
        <v>186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142</v>
      </c>
      <c r="AU115" s="19" t="s">
        <v>88</v>
      </c>
    </row>
    <row r="116" spans="1:51" s="13" customFormat="1" ht="12">
      <c r="A116" s="13"/>
      <c r="B116" s="233"/>
      <c r="C116" s="234"/>
      <c r="D116" s="235" t="s">
        <v>144</v>
      </c>
      <c r="E116" s="236" t="s">
        <v>19</v>
      </c>
      <c r="F116" s="237" t="s">
        <v>146</v>
      </c>
      <c r="G116" s="234"/>
      <c r="H116" s="236" t="s">
        <v>19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144</v>
      </c>
      <c r="AU116" s="243" t="s">
        <v>88</v>
      </c>
      <c r="AV116" s="13" t="s">
        <v>86</v>
      </c>
      <c r="AW116" s="13" t="s">
        <v>40</v>
      </c>
      <c r="AX116" s="13" t="s">
        <v>79</v>
      </c>
      <c r="AY116" s="243" t="s">
        <v>133</v>
      </c>
    </row>
    <row r="117" spans="1:51" s="14" customFormat="1" ht="12">
      <c r="A117" s="14"/>
      <c r="B117" s="244"/>
      <c r="C117" s="245"/>
      <c r="D117" s="235" t="s">
        <v>144</v>
      </c>
      <c r="E117" s="246" t="s">
        <v>19</v>
      </c>
      <c r="F117" s="247" t="s">
        <v>465</v>
      </c>
      <c r="G117" s="245"/>
      <c r="H117" s="248">
        <v>16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4" t="s">
        <v>144</v>
      </c>
      <c r="AU117" s="254" t="s">
        <v>88</v>
      </c>
      <c r="AV117" s="14" t="s">
        <v>88</v>
      </c>
      <c r="AW117" s="14" t="s">
        <v>40</v>
      </c>
      <c r="AX117" s="14" t="s">
        <v>86</v>
      </c>
      <c r="AY117" s="254" t="s">
        <v>133</v>
      </c>
    </row>
    <row r="118" spans="1:65" s="2" customFormat="1" ht="16.5" customHeight="1">
      <c r="A118" s="41"/>
      <c r="B118" s="42"/>
      <c r="C118" s="215" t="s">
        <v>182</v>
      </c>
      <c r="D118" s="215" t="s">
        <v>135</v>
      </c>
      <c r="E118" s="216" t="s">
        <v>193</v>
      </c>
      <c r="F118" s="217" t="s">
        <v>194</v>
      </c>
      <c r="G118" s="218" t="s">
        <v>195</v>
      </c>
      <c r="H118" s="219">
        <v>29.687</v>
      </c>
      <c r="I118" s="220"/>
      <c r="J118" s="221">
        <f>ROUND(I118*H118,2)</f>
        <v>0</v>
      </c>
      <c r="K118" s="217" t="s">
        <v>139</v>
      </c>
      <c r="L118" s="47"/>
      <c r="M118" s="222" t="s">
        <v>19</v>
      </c>
      <c r="N118" s="223" t="s">
        <v>50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140</v>
      </c>
      <c r="AT118" s="226" t="s">
        <v>135</v>
      </c>
      <c r="AU118" s="226" t="s">
        <v>88</v>
      </c>
      <c r="AY118" s="19" t="s">
        <v>133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86</v>
      </c>
      <c r="BK118" s="227">
        <f>ROUND(I118*H118,2)</f>
        <v>0</v>
      </c>
      <c r="BL118" s="19" t="s">
        <v>140</v>
      </c>
      <c r="BM118" s="226" t="s">
        <v>466</v>
      </c>
    </row>
    <row r="119" spans="1:47" s="2" customFormat="1" ht="12">
      <c r="A119" s="41"/>
      <c r="B119" s="42"/>
      <c r="C119" s="43"/>
      <c r="D119" s="228" t="s">
        <v>142</v>
      </c>
      <c r="E119" s="43"/>
      <c r="F119" s="229" t="s">
        <v>197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142</v>
      </c>
      <c r="AU119" s="19" t="s">
        <v>88</v>
      </c>
    </row>
    <row r="120" spans="1:51" s="13" customFormat="1" ht="12">
      <c r="A120" s="13"/>
      <c r="B120" s="233"/>
      <c r="C120" s="234"/>
      <c r="D120" s="235" t="s">
        <v>144</v>
      </c>
      <c r="E120" s="236" t="s">
        <v>19</v>
      </c>
      <c r="F120" s="237" t="s">
        <v>146</v>
      </c>
      <c r="G120" s="234"/>
      <c r="H120" s="236" t="s">
        <v>19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144</v>
      </c>
      <c r="AU120" s="243" t="s">
        <v>88</v>
      </c>
      <c r="AV120" s="13" t="s">
        <v>86</v>
      </c>
      <c r="AW120" s="13" t="s">
        <v>40</v>
      </c>
      <c r="AX120" s="13" t="s">
        <v>79</v>
      </c>
      <c r="AY120" s="243" t="s">
        <v>133</v>
      </c>
    </row>
    <row r="121" spans="1:51" s="13" customFormat="1" ht="12">
      <c r="A121" s="13"/>
      <c r="B121" s="233"/>
      <c r="C121" s="234"/>
      <c r="D121" s="235" t="s">
        <v>144</v>
      </c>
      <c r="E121" s="236" t="s">
        <v>19</v>
      </c>
      <c r="F121" s="237" t="s">
        <v>179</v>
      </c>
      <c r="G121" s="234"/>
      <c r="H121" s="236" t="s">
        <v>19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3" t="s">
        <v>144</v>
      </c>
      <c r="AU121" s="243" t="s">
        <v>88</v>
      </c>
      <c r="AV121" s="13" t="s">
        <v>86</v>
      </c>
      <c r="AW121" s="13" t="s">
        <v>40</v>
      </c>
      <c r="AX121" s="13" t="s">
        <v>79</v>
      </c>
      <c r="AY121" s="243" t="s">
        <v>133</v>
      </c>
    </row>
    <row r="122" spans="1:51" s="13" customFormat="1" ht="12">
      <c r="A122" s="13"/>
      <c r="B122" s="233"/>
      <c r="C122" s="234"/>
      <c r="D122" s="235" t="s">
        <v>144</v>
      </c>
      <c r="E122" s="236" t="s">
        <v>19</v>
      </c>
      <c r="F122" s="237" t="s">
        <v>180</v>
      </c>
      <c r="G122" s="234"/>
      <c r="H122" s="236" t="s">
        <v>19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144</v>
      </c>
      <c r="AU122" s="243" t="s">
        <v>88</v>
      </c>
      <c r="AV122" s="13" t="s">
        <v>86</v>
      </c>
      <c r="AW122" s="13" t="s">
        <v>40</v>
      </c>
      <c r="AX122" s="13" t="s">
        <v>79</v>
      </c>
      <c r="AY122" s="243" t="s">
        <v>133</v>
      </c>
    </row>
    <row r="123" spans="1:51" s="14" customFormat="1" ht="12">
      <c r="A123" s="14"/>
      <c r="B123" s="244"/>
      <c r="C123" s="245"/>
      <c r="D123" s="235" t="s">
        <v>144</v>
      </c>
      <c r="E123" s="246" t="s">
        <v>19</v>
      </c>
      <c r="F123" s="247" t="s">
        <v>467</v>
      </c>
      <c r="G123" s="245"/>
      <c r="H123" s="248">
        <v>4.237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4" t="s">
        <v>144</v>
      </c>
      <c r="AU123" s="254" t="s">
        <v>88</v>
      </c>
      <c r="AV123" s="14" t="s">
        <v>88</v>
      </c>
      <c r="AW123" s="14" t="s">
        <v>40</v>
      </c>
      <c r="AX123" s="14" t="s">
        <v>79</v>
      </c>
      <c r="AY123" s="254" t="s">
        <v>133</v>
      </c>
    </row>
    <row r="124" spans="1:51" s="14" customFormat="1" ht="12">
      <c r="A124" s="14"/>
      <c r="B124" s="244"/>
      <c r="C124" s="245"/>
      <c r="D124" s="235" t="s">
        <v>144</v>
      </c>
      <c r="E124" s="246" t="s">
        <v>19</v>
      </c>
      <c r="F124" s="247" t="s">
        <v>468</v>
      </c>
      <c r="G124" s="245"/>
      <c r="H124" s="248">
        <v>22.455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144</v>
      </c>
      <c r="AU124" s="254" t="s">
        <v>88</v>
      </c>
      <c r="AV124" s="14" t="s">
        <v>88</v>
      </c>
      <c r="AW124" s="14" t="s">
        <v>40</v>
      </c>
      <c r="AX124" s="14" t="s">
        <v>79</v>
      </c>
      <c r="AY124" s="254" t="s">
        <v>133</v>
      </c>
    </row>
    <row r="125" spans="1:51" s="14" customFormat="1" ht="12">
      <c r="A125" s="14"/>
      <c r="B125" s="244"/>
      <c r="C125" s="245"/>
      <c r="D125" s="235" t="s">
        <v>144</v>
      </c>
      <c r="E125" s="246" t="s">
        <v>19</v>
      </c>
      <c r="F125" s="247" t="s">
        <v>469</v>
      </c>
      <c r="G125" s="245"/>
      <c r="H125" s="248">
        <v>2.995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144</v>
      </c>
      <c r="AU125" s="254" t="s">
        <v>88</v>
      </c>
      <c r="AV125" s="14" t="s">
        <v>88</v>
      </c>
      <c r="AW125" s="14" t="s">
        <v>40</v>
      </c>
      <c r="AX125" s="14" t="s">
        <v>79</v>
      </c>
      <c r="AY125" s="254" t="s">
        <v>133</v>
      </c>
    </row>
    <row r="126" spans="1:51" s="15" customFormat="1" ht="12">
      <c r="A126" s="15"/>
      <c r="B126" s="255"/>
      <c r="C126" s="256"/>
      <c r="D126" s="235" t="s">
        <v>144</v>
      </c>
      <c r="E126" s="257" t="s">
        <v>19</v>
      </c>
      <c r="F126" s="258" t="s">
        <v>152</v>
      </c>
      <c r="G126" s="256"/>
      <c r="H126" s="259">
        <v>29.687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5" t="s">
        <v>144</v>
      </c>
      <c r="AU126" s="265" t="s">
        <v>88</v>
      </c>
      <c r="AV126" s="15" t="s">
        <v>140</v>
      </c>
      <c r="AW126" s="15" t="s">
        <v>40</v>
      </c>
      <c r="AX126" s="15" t="s">
        <v>86</v>
      </c>
      <c r="AY126" s="265" t="s">
        <v>133</v>
      </c>
    </row>
    <row r="127" spans="1:65" s="2" customFormat="1" ht="37.8" customHeight="1">
      <c r="A127" s="41"/>
      <c r="B127" s="42"/>
      <c r="C127" s="215" t="s">
        <v>192</v>
      </c>
      <c r="D127" s="215" t="s">
        <v>135</v>
      </c>
      <c r="E127" s="216" t="s">
        <v>206</v>
      </c>
      <c r="F127" s="217" t="s">
        <v>207</v>
      </c>
      <c r="G127" s="218" t="s">
        <v>195</v>
      </c>
      <c r="H127" s="219">
        <v>29.687</v>
      </c>
      <c r="I127" s="220"/>
      <c r="J127" s="221">
        <f>ROUND(I127*H127,2)</f>
        <v>0</v>
      </c>
      <c r="K127" s="217" t="s">
        <v>139</v>
      </c>
      <c r="L127" s="47"/>
      <c r="M127" s="222" t="s">
        <v>19</v>
      </c>
      <c r="N127" s="223" t="s">
        <v>50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140</v>
      </c>
      <c r="AT127" s="226" t="s">
        <v>135</v>
      </c>
      <c r="AU127" s="226" t="s">
        <v>88</v>
      </c>
      <c r="AY127" s="19" t="s">
        <v>133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86</v>
      </c>
      <c r="BK127" s="227">
        <f>ROUND(I127*H127,2)</f>
        <v>0</v>
      </c>
      <c r="BL127" s="19" t="s">
        <v>140</v>
      </c>
      <c r="BM127" s="226" t="s">
        <v>470</v>
      </c>
    </row>
    <row r="128" spans="1:47" s="2" customFormat="1" ht="12">
      <c r="A128" s="41"/>
      <c r="B128" s="42"/>
      <c r="C128" s="43"/>
      <c r="D128" s="228" t="s">
        <v>142</v>
      </c>
      <c r="E128" s="43"/>
      <c r="F128" s="229" t="s">
        <v>209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142</v>
      </c>
      <c r="AU128" s="19" t="s">
        <v>88</v>
      </c>
    </row>
    <row r="129" spans="1:65" s="2" customFormat="1" ht="37.8" customHeight="1">
      <c r="A129" s="41"/>
      <c r="B129" s="42"/>
      <c r="C129" s="215" t="s">
        <v>199</v>
      </c>
      <c r="D129" s="215" t="s">
        <v>135</v>
      </c>
      <c r="E129" s="216" t="s">
        <v>212</v>
      </c>
      <c r="F129" s="217" t="s">
        <v>213</v>
      </c>
      <c r="G129" s="218" t="s">
        <v>195</v>
      </c>
      <c r="H129" s="219">
        <v>296.87</v>
      </c>
      <c r="I129" s="220"/>
      <c r="J129" s="221">
        <f>ROUND(I129*H129,2)</f>
        <v>0</v>
      </c>
      <c r="K129" s="217" t="s">
        <v>139</v>
      </c>
      <c r="L129" s="47"/>
      <c r="M129" s="222" t="s">
        <v>19</v>
      </c>
      <c r="N129" s="223" t="s">
        <v>50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140</v>
      </c>
      <c r="AT129" s="226" t="s">
        <v>135</v>
      </c>
      <c r="AU129" s="226" t="s">
        <v>88</v>
      </c>
      <c r="AY129" s="19" t="s">
        <v>133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86</v>
      </c>
      <c r="BK129" s="227">
        <f>ROUND(I129*H129,2)</f>
        <v>0</v>
      </c>
      <c r="BL129" s="19" t="s">
        <v>140</v>
      </c>
      <c r="BM129" s="226" t="s">
        <v>471</v>
      </c>
    </row>
    <row r="130" spans="1:47" s="2" customFormat="1" ht="12">
      <c r="A130" s="41"/>
      <c r="B130" s="42"/>
      <c r="C130" s="43"/>
      <c r="D130" s="228" t="s">
        <v>142</v>
      </c>
      <c r="E130" s="43"/>
      <c r="F130" s="229" t="s">
        <v>215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142</v>
      </c>
      <c r="AU130" s="19" t="s">
        <v>88</v>
      </c>
    </row>
    <row r="131" spans="1:51" s="14" customFormat="1" ht="12">
      <c r="A131" s="14"/>
      <c r="B131" s="244"/>
      <c r="C131" s="245"/>
      <c r="D131" s="235" t="s">
        <v>144</v>
      </c>
      <c r="E131" s="245"/>
      <c r="F131" s="247" t="s">
        <v>472</v>
      </c>
      <c r="G131" s="245"/>
      <c r="H131" s="248">
        <v>296.87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144</v>
      </c>
      <c r="AU131" s="254" t="s">
        <v>88</v>
      </c>
      <c r="AV131" s="14" t="s">
        <v>88</v>
      </c>
      <c r="AW131" s="14" t="s">
        <v>4</v>
      </c>
      <c r="AX131" s="14" t="s">
        <v>86</v>
      </c>
      <c r="AY131" s="254" t="s">
        <v>133</v>
      </c>
    </row>
    <row r="132" spans="1:65" s="2" customFormat="1" ht="21.75" customHeight="1">
      <c r="A132" s="41"/>
      <c r="B132" s="42"/>
      <c r="C132" s="266" t="s">
        <v>205</v>
      </c>
      <c r="D132" s="266" t="s">
        <v>218</v>
      </c>
      <c r="E132" s="267" t="s">
        <v>219</v>
      </c>
      <c r="F132" s="268" t="s">
        <v>220</v>
      </c>
      <c r="G132" s="269" t="s">
        <v>221</v>
      </c>
      <c r="H132" s="270">
        <v>53.437</v>
      </c>
      <c r="I132" s="271"/>
      <c r="J132" s="272">
        <f>ROUND(I132*H132,2)</f>
        <v>0</v>
      </c>
      <c r="K132" s="268" t="s">
        <v>139</v>
      </c>
      <c r="L132" s="273"/>
      <c r="M132" s="274" t="s">
        <v>19</v>
      </c>
      <c r="N132" s="275" t="s">
        <v>50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199</v>
      </c>
      <c r="AT132" s="226" t="s">
        <v>218</v>
      </c>
      <c r="AU132" s="226" t="s">
        <v>88</v>
      </c>
      <c r="AY132" s="19" t="s">
        <v>133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86</v>
      </c>
      <c r="BK132" s="227">
        <f>ROUND(I132*H132,2)</f>
        <v>0</v>
      </c>
      <c r="BL132" s="19" t="s">
        <v>140</v>
      </c>
      <c r="BM132" s="226" t="s">
        <v>473</v>
      </c>
    </row>
    <row r="133" spans="1:51" s="14" customFormat="1" ht="12">
      <c r="A133" s="14"/>
      <c r="B133" s="244"/>
      <c r="C133" s="245"/>
      <c r="D133" s="235" t="s">
        <v>144</v>
      </c>
      <c r="E133" s="245"/>
      <c r="F133" s="247" t="s">
        <v>474</v>
      </c>
      <c r="G133" s="245"/>
      <c r="H133" s="248">
        <v>53.437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144</v>
      </c>
      <c r="AU133" s="254" t="s">
        <v>88</v>
      </c>
      <c r="AV133" s="14" t="s">
        <v>88</v>
      </c>
      <c r="AW133" s="14" t="s">
        <v>4</v>
      </c>
      <c r="AX133" s="14" t="s">
        <v>86</v>
      </c>
      <c r="AY133" s="254" t="s">
        <v>133</v>
      </c>
    </row>
    <row r="134" spans="1:65" s="2" customFormat="1" ht="24.15" customHeight="1">
      <c r="A134" s="41"/>
      <c r="B134" s="42"/>
      <c r="C134" s="215" t="s">
        <v>211</v>
      </c>
      <c r="D134" s="215" t="s">
        <v>135</v>
      </c>
      <c r="E134" s="216" t="s">
        <v>225</v>
      </c>
      <c r="F134" s="217" t="s">
        <v>226</v>
      </c>
      <c r="G134" s="218" t="s">
        <v>195</v>
      </c>
      <c r="H134" s="219">
        <v>0.684</v>
      </c>
      <c r="I134" s="220"/>
      <c r="J134" s="221">
        <f>ROUND(I134*H134,2)</f>
        <v>0</v>
      </c>
      <c r="K134" s="217" t="s">
        <v>139</v>
      </c>
      <c r="L134" s="47"/>
      <c r="M134" s="222" t="s">
        <v>19</v>
      </c>
      <c r="N134" s="223" t="s">
        <v>50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140</v>
      </c>
      <c r="AT134" s="226" t="s">
        <v>135</v>
      </c>
      <c r="AU134" s="226" t="s">
        <v>88</v>
      </c>
      <c r="AY134" s="19" t="s">
        <v>133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86</v>
      </c>
      <c r="BK134" s="227">
        <f>ROUND(I134*H134,2)</f>
        <v>0</v>
      </c>
      <c r="BL134" s="19" t="s">
        <v>140</v>
      </c>
      <c r="BM134" s="226" t="s">
        <v>475</v>
      </c>
    </row>
    <row r="135" spans="1:47" s="2" customFormat="1" ht="12">
      <c r="A135" s="41"/>
      <c r="B135" s="42"/>
      <c r="C135" s="43"/>
      <c r="D135" s="228" t="s">
        <v>142</v>
      </c>
      <c r="E135" s="43"/>
      <c r="F135" s="229" t="s">
        <v>228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142</v>
      </c>
      <c r="AU135" s="19" t="s">
        <v>88</v>
      </c>
    </row>
    <row r="136" spans="1:51" s="13" customFormat="1" ht="12">
      <c r="A136" s="13"/>
      <c r="B136" s="233"/>
      <c r="C136" s="234"/>
      <c r="D136" s="235" t="s">
        <v>144</v>
      </c>
      <c r="E136" s="236" t="s">
        <v>19</v>
      </c>
      <c r="F136" s="237" t="s">
        <v>145</v>
      </c>
      <c r="G136" s="234"/>
      <c r="H136" s="236" t="s">
        <v>19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144</v>
      </c>
      <c r="AU136" s="243" t="s">
        <v>88</v>
      </c>
      <c r="AV136" s="13" t="s">
        <v>86</v>
      </c>
      <c r="AW136" s="13" t="s">
        <v>40</v>
      </c>
      <c r="AX136" s="13" t="s">
        <v>79</v>
      </c>
      <c r="AY136" s="243" t="s">
        <v>133</v>
      </c>
    </row>
    <row r="137" spans="1:51" s="13" customFormat="1" ht="12">
      <c r="A137" s="13"/>
      <c r="B137" s="233"/>
      <c r="C137" s="234"/>
      <c r="D137" s="235" t="s">
        <v>144</v>
      </c>
      <c r="E137" s="236" t="s">
        <v>19</v>
      </c>
      <c r="F137" s="237" t="s">
        <v>179</v>
      </c>
      <c r="G137" s="234"/>
      <c r="H137" s="236" t="s">
        <v>19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144</v>
      </c>
      <c r="AU137" s="243" t="s">
        <v>88</v>
      </c>
      <c r="AV137" s="13" t="s">
        <v>86</v>
      </c>
      <c r="AW137" s="13" t="s">
        <v>40</v>
      </c>
      <c r="AX137" s="13" t="s">
        <v>79</v>
      </c>
      <c r="AY137" s="243" t="s">
        <v>133</v>
      </c>
    </row>
    <row r="138" spans="1:51" s="13" customFormat="1" ht="12">
      <c r="A138" s="13"/>
      <c r="B138" s="233"/>
      <c r="C138" s="234"/>
      <c r="D138" s="235" t="s">
        <v>144</v>
      </c>
      <c r="E138" s="236" t="s">
        <v>19</v>
      </c>
      <c r="F138" s="237" t="s">
        <v>180</v>
      </c>
      <c r="G138" s="234"/>
      <c r="H138" s="236" t="s">
        <v>19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144</v>
      </c>
      <c r="AU138" s="243" t="s">
        <v>88</v>
      </c>
      <c r="AV138" s="13" t="s">
        <v>86</v>
      </c>
      <c r="AW138" s="13" t="s">
        <v>40</v>
      </c>
      <c r="AX138" s="13" t="s">
        <v>79</v>
      </c>
      <c r="AY138" s="243" t="s">
        <v>133</v>
      </c>
    </row>
    <row r="139" spans="1:51" s="13" customFormat="1" ht="12">
      <c r="A139" s="13"/>
      <c r="B139" s="233"/>
      <c r="C139" s="234"/>
      <c r="D139" s="235" t="s">
        <v>144</v>
      </c>
      <c r="E139" s="236" t="s">
        <v>19</v>
      </c>
      <c r="F139" s="237" t="s">
        <v>229</v>
      </c>
      <c r="G139" s="234"/>
      <c r="H139" s="236" t="s">
        <v>19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144</v>
      </c>
      <c r="AU139" s="243" t="s">
        <v>88</v>
      </c>
      <c r="AV139" s="13" t="s">
        <v>86</v>
      </c>
      <c r="AW139" s="13" t="s">
        <v>40</v>
      </c>
      <c r="AX139" s="13" t="s">
        <v>79</v>
      </c>
      <c r="AY139" s="243" t="s">
        <v>133</v>
      </c>
    </row>
    <row r="140" spans="1:51" s="14" customFormat="1" ht="12">
      <c r="A140" s="14"/>
      <c r="B140" s="244"/>
      <c r="C140" s="245"/>
      <c r="D140" s="235" t="s">
        <v>144</v>
      </c>
      <c r="E140" s="246" t="s">
        <v>19</v>
      </c>
      <c r="F140" s="247" t="s">
        <v>476</v>
      </c>
      <c r="G140" s="245"/>
      <c r="H140" s="248">
        <v>0.684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144</v>
      </c>
      <c r="AU140" s="254" t="s">
        <v>88</v>
      </c>
      <c r="AV140" s="14" t="s">
        <v>88</v>
      </c>
      <c r="AW140" s="14" t="s">
        <v>40</v>
      </c>
      <c r="AX140" s="14" t="s">
        <v>86</v>
      </c>
      <c r="AY140" s="254" t="s">
        <v>133</v>
      </c>
    </row>
    <row r="141" spans="1:65" s="2" customFormat="1" ht="16.5" customHeight="1">
      <c r="A141" s="41"/>
      <c r="B141" s="42"/>
      <c r="C141" s="266" t="s">
        <v>217</v>
      </c>
      <c r="D141" s="266" t="s">
        <v>218</v>
      </c>
      <c r="E141" s="267" t="s">
        <v>232</v>
      </c>
      <c r="F141" s="268" t="s">
        <v>233</v>
      </c>
      <c r="G141" s="269" t="s">
        <v>195</v>
      </c>
      <c r="H141" s="270">
        <v>0.684</v>
      </c>
      <c r="I141" s="271"/>
      <c r="J141" s="272">
        <f>ROUND(I141*H141,2)</f>
        <v>0</v>
      </c>
      <c r="K141" s="268" t="s">
        <v>139</v>
      </c>
      <c r="L141" s="273"/>
      <c r="M141" s="274" t="s">
        <v>19</v>
      </c>
      <c r="N141" s="275" t="s">
        <v>50</v>
      </c>
      <c r="O141" s="87"/>
      <c r="P141" s="224">
        <f>O141*H141</f>
        <v>0</v>
      </c>
      <c r="Q141" s="224">
        <v>0.21</v>
      </c>
      <c r="R141" s="224">
        <f>Q141*H141</f>
        <v>0.14364000000000002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199</v>
      </c>
      <c r="AT141" s="226" t="s">
        <v>218</v>
      </c>
      <c r="AU141" s="226" t="s">
        <v>88</v>
      </c>
      <c r="AY141" s="19" t="s">
        <v>133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86</v>
      </c>
      <c r="BK141" s="227">
        <f>ROUND(I141*H141,2)</f>
        <v>0</v>
      </c>
      <c r="BL141" s="19" t="s">
        <v>140</v>
      </c>
      <c r="BM141" s="226" t="s">
        <v>477</v>
      </c>
    </row>
    <row r="142" spans="1:65" s="2" customFormat="1" ht="16.5" customHeight="1">
      <c r="A142" s="41"/>
      <c r="B142" s="42"/>
      <c r="C142" s="215" t="s">
        <v>224</v>
      </c>
      <c r="D142" s="215" t="s">
        <v>135</v>
      </c>
      <c r="E142" s="216" t="s">
        <v>236</v>
      </c>
      <c r="F142" s="217" t="s">
        <v>237</v>
      </c>
      <c r="G142" s="218" t="s">
        <v>138</v>
      </c>
      <c r="H142" s="219">
        <v>185.34</v>
      </c>
      <c r="I142" s="220"/>
      <c r="J142" s="221">
        <f>ROUND(I142*H142,2)</f>
        <v>0</v>
      </c>
      <c r="K142" s="217" t="s">
        <v>139</v>
      </c>
      <c r="L142" s="47"/>
      <c r="M142" s="222" t="s">
        <v>19</v>
      </c>
      <c r="N142" s="223" t="s">
        <v>50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140</v>
      </c>
      <c r="AT142" s="226" t="s">
        <v>135</v>
      </c>
      <c r="AU142" s="226" t="s">
        <v>88</v>
      </c>
      <c r="AY142" s="19" t="s">
        <v>133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86</v>
      </c>
      <c r="BK142" s="227">
        <f>ROUND(I142*H142,2)</f>
        <v>0</v>
      </c>
      <c r="BL142" s="19" t="s">
        <v>140</v>
      </c>
      <c r="BM142" s="226" t="s">
        <v>478</v>
      </c>
    </row>
    <row r="143" spans="1:47" s="2" customFormat="1" ht="12">
      <c r="A143" s="41"/>
      <c r="B143" s="42"/>
      <c r="C143" s="43"/>
      <c r="D143" s="228" t="s">
        <v>142</v>
      </c>
      <c r="E143" s="43"/>
      <c r="F143" s="229" t="s">
        <v>239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142</v>
      </c>
      <c r="AU143" s="19" t="s">
        <v>88</v>
      </c>
    </row>
    <row r="144" spans="1:51" s="13" customFormat="1" ht="12">
      <c r="A144" s="13"/>
      <c r="B144" s="233"/>
      <c r="C144" s="234"/>
      <c r="D144" s="235" t="s">
        <v>144</v>
      </c>
      <c r="E144" s="236" t="s">
        <v>19</v>
      </c>
      <c r="F144" s="237" t="s">
        <v>145</v>
      </c>
      <c r="G144" s="234"/>
      <c r="H144" s="236" t="s">
        <v>19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144</v>
      </c>
      <c r="AU144" s="243" t="s">
        <v>88</v>
      </c>
      <c r="AV144" s="13" t="s">
        <v>86</v>
      </c>
      <c r="AW144" s="13" t="s">
        <v>40</v>
      </c>
      <c r="AX144" s="13" t="s">
        <v>79</v>
      </c>
      <c r="AY144" s="243" t="s">
        <v>133</v>
      </c>
    </row>
    <row r="145" spans="1:51" s="13" customFormat="1" ht="12">
      <c r="A145" s="13"/>
      <c r="B145" s="233"/>
      <c r="C145" s="234"/>
      <c r="D145" s="235" t="s">
        <v>144</v>
      </c>
      <c r="E145" s="236" t="s">
        <v>19</v>
      </c>
      <c r="F145" s="237" t="s">
        <v>179</v>
      </c>
      <c r="G145" s="234"/>
      <c r="H145" s="236" t="s">
        <v>19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144</v>
      </c>
      <c r="AU145" s="243" t="s">
        <v>88</v>
      </c>
      <c r="AV145" s="13" t="s">
        <v>86</v>
      </c>
      <c r="AW145" s="13" t="s">
        <v>40</v>
      </c>
      <c r="AX145" s="13" t="s">
        <v>79</v>
      </c>
      <c r="AY145" s="243" t="s">
        <v>133</v>
      </c>
    </row>
    <row r="146" spans="1:51" s="13" customFormat="1" ht="12">
      <c r="A146" s="13"/>
      <c r="B146" s="233"/>
      <c r="C146" s="234"/>
      <c r="D146" s="235" t="s">
        <v>144</v>
      </c>
      <c r="E146" s="236" t="s">
        <v>19</v>
      </c>
      <c r="F146" s="237" t="s">
        <v>180</v>
      </c>
      <c r="G146" s="234"/>
      <c r="H146" s="236" t="s">
        <v>19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144</v>
      </c>
      <c r="AU146" s="243" t="s">
        <v>88</v>
      </c>
      <c r="AV146" s="13" t="s">
        <v>86</v>
      </c>
      <c r="AW146" s="13" t="s">
        <v>40</v>
      </c>
      <c r="AX146" s="13" t="s">
        <v>79</v>
      </c>
      <c r="AY146" s="243" t="s">
        <v>133</v>
      </c>
    </row>
    <row r="147" spans="1:51" s="14" customFormat="1" ht="12">
      <c r="A147" s="14"/>
      <c r="B147" s="244"/>
      <c r="C147" s="245"/>
      <c r="D147" s="235" t="s">
        <v>144</v>
      </c>
      <c r="E147" s="246" t="s">
        <v>19</v>
      </c>
      <c r="F147" s="247" t="s">
        <v>479</v>
      </c>
      <c r="G147" s="245"/>
      <c r="H147" s="248">
        <v>140.54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144</v>
      </c>
      <c r="AU147" s="254" t="s">
        <v>88</v>
      </c>
      <c r="AV147" s="14" t="s">
        <v>88</v>
      </c>
      <c r="AW147" s="14" t="s">
        <v>40</v>
      </c>
      <c r="AX147" s="14" t="s">
        <v>79</v>
      </c>
      <c r="AY147" s="254" t="s">
        <v>133</v>
      </c>
    </row>
    <row r="148" spans="1:51" s="13" customFormat="1" ht="12">
      <c r="A148" s="13"/>
      <c r="B148" s="233"/>
      <c r="C148" s="234"/>
      <c r="D148" s="235" t="s">
        <v>144</v>
      </c>
      <c r="E148" s="236" t="s">
        <v>19</v>
      </c>
      <c r="F148" s="237" t="s">
        <v>178</v>
      </c>
      <c r="G148" s="234"/>
      <c r="H148" s="236" t="s">
        <v>19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144</v>
      </c>
      <c r="AU148" s="243" t="s">
        <v>88</v>
      </c>
      <c r="AV148" s="13" t="s">
        <v>86</v>
      </c>
      <c r="AW148" s="13" t="s">
        <v>40</v>
      </c>
      <c r="AX148" s="13" t="s">
        <v>79</v>
      </c>
      <c r="AY148" s="243" t="s">
        <v>133</v>
      </c>
    </row>
    <row r="149" spans="1:51" s="13" customFormat="1" ht="12">
      <c r="A149" s="13"/>
      <c r="B149" s="233"/>
      <c r="C149" s="234"/>
      <c r="D149" s="235" t="s">
        <v>144</v>
      </c>
      <c r="E149" s="236" t="s">
        <v>19</v>
      </c>
      <c r="F149" s="237" t="s">
        <v>179</v>
      </c>
      <c r="G149" s="234"/>
      <c r="H149" s="236" t="s">
        <v>19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144</v>
      </c>
      <c r="AU149" s="243" t="s">
        <v>88</v>
      </c>
      <c r="AV149" s="13" t="s">
        <v>86</v>
      </c>
      <c r="AW149" s="13" t="s">
        <v>40</v>
      </c>
      <c r="AX149" s="13" t="s">
        <v>79</v>
      </c>
      <c r="AY149" s="243" t="s">
        <v>133</v>
      </c>
    </row>
    <row r="150" spans="1:51" s="13" customFormat="1" ht="12">
      <c r="A150" s="13"/>
      <c r="B150" s="233"/>
      <c r="C150" s="234"/>
      <c r="D150" s="235" t="s">
        <v>144</v>
      </c>
      <c r="E150" s="236" t="s">
        <v>19</v>
      </c>
      <c r="F150" s="237" t="s">
        <v>180</v>
      </c>
      <c r="G150" s="234"/>
      <c r="H150" s="236" t="s">
        <v>19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144</v>
      </c>
      <c r="AU150" s="243" t="s">
        <v>88</v>
      </c>
      <c r="AV150" s="13" t="s">
        <v>86</v>
      </c>
      <c r="AW150" s="13" t="s">
        <v>40</v>
      </c>
      <c r="AX150" s="13" t="s">
        <v>79</v>
      </c>
      <c r="AY150" s="243" t="s">
        <v>133</v>
      </c>
    </row>
    <row r="151" spans="1:51" s="14" customFormat="1" ht="12">
      <c r="A151" s="14"/>
      <c r="B151" s="244"/>
      <c r="C151" s="245"/>
      <c r="D151" s="235" t="s">
        <v>144</v>
      </c>
      <c r="E151" s="246" t="s">
        <v>19</v>
      </c>
      <c r="F151" s="247" t="s">
        <v>480</v>
      </c>
      <c r="G151" s="245"/>
      <c r="H151" s="248">
        <v>44.8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144</v>
      </c>
      <c r="AU151" s="254" t="s">
        <v>88</v>
      </c>
      <c r="AV151" s="14" t="s">
        <v>88</v>
      </c>
      <c r="AW151" s="14" t="s">
        <v>40</v>
      </c>
      <c r="AX151" s="14" t="s">
        <v>79</v>
      </c>
      <c r="AY151" s="254" t="s">
        <v>133</v>
      </c>
    </row>
    <row r="152" spans="1:51" s="15" customFormat="1" ht="12">
      <c r="A152" s="15"/>
      <c r="B152" s="255"/>
      <c r="C152" s="256"/>
      <c r="D152" s="235" t="s">
        <v>144</v>
      </c>
      <c r="E152" s="257" t="s">
        <v>19</v>
      </c>
      <c r="F152" s="258" t="s">
        <v>152</v>
      </c>
      <c r="G152" s="256"/>
      <c r="H152" s="259">
        <v>185.33999999999997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144</v>
      </c>
      <c r="AU152" s="265" t="s">
        <v>88</v>
      </c>
      <c r="AV152" s="15" t="s">
        <v>140</v>
      </c>
      <c r="AW152" s="15" t="s">
        <v>40</v>
      </c>
      <c r="AX152" s="15" t="s">
        <v>86</v>
      </c>
      <c r="AY152" s="265" t="s">
        <v>133</v>
      </c>
    </row>
    <row r="153" spans="1:65" s="2" customFormat="1" ht="24.15" customHeight="1">
      <c r="A153" s="41"/>
      <c r="B153" s="42"/>
      <c r="C153" s="215" t="s">
        <v>231</v>
      </c>
      <c r="D153" s="215" t="s">
        <v>135</v>
      </c>
      <c r="E153" s="216" t="s">
        <v>245</v>
      </c>
      <c r="F153" s="217" t="s">
        <v>246</v>
      </c>
      <c r="G153" s="218" t="s">
        <v>138</v>
      </c>
      <c r="H153" s="219">
        <v>3.42</v>
      </c>
      <c r="I153" s="220"/>
      <c r="J153" s="221">
        <f>ROUND(I153*H153,2)</f>
        <v>0</v>
      </c>
      <c r="K153" s="217" t="s">
        <v>139</v>
      </c>
      <c r="L153" s="47"/>
      <c r="M153" s="222" t="s">
        <v>19</v>
      </c>
      <c r="N153" s="223" t="s">
        <v>50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140</v>
      </c>
      <c r="AT153" s="226" t="s">
        <v>135</v>
      </c>
      <c r="AU153" s="226" t="s">
        <v>88</v>
      </c>
      <c r="AY153" s="19" t="s">
        <v>133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86</v>
      </c>
      <c r="BK153" s="227">
        <f>ROUND(I153*H153,2)</f>
        <v>0</v>
      </c>
      <c r="BL153" s="19" t="s">
        <v>140</v>
      </c>
      <c r="BM153" s="226" t="s">
        <v>481</v>
      </c>
    </row>
    <row r="154" spans="1:47" s="2" customFormat="1" ht="12">
      <c r="A154" s="41"/>
      <c r="B154" s="42"/>
      <c r="C154" s="43"/>
      <c r="D154" s="228" t="s">
        <v>142</v>
      </c>
      <c r="E154" s="43"/>
      <c r="F154" s="229" t="s">
        <v>248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142</v>
      </c>
      <c r="AU154" s="19" t="s">
        <v>88</v>
      </c>
    </row>
    <row r="155" spans="1:51" s="13" customFormat="1" ht="12">
      <c r="A155" s="13"/>
      <c r="B155" s="233"/>
      <c r="C155" s="234"/>
      <c r="D155" s="235" t="s">
        <v>144</v>
      </c>
      <c r="E155" s="236" t="s">
        <v>19</v>
      </c>
      <c r="F155" s="237" t="s">
        <v>145</v>
      </c>
      <c r="G155" s="234"/>
      <c r="H155" s="236" t="s">
        <v>19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144</v>
      </c>
      <c r="AU155" s="243" t="s">
        <v>88</v>
      </c>
      <c r="AV155" s="13" t="s">
        <v>86</v>
      </c>
      <c r="AW155" s="13" t="s">
        <v>40</v>
      </c>
      <c r="AX155" s="13" t="s">
        <v>79</v>
      </c>
      <c r="AY155" s="243" t="s">
        <v>133</v>
      </c>
    </row>
    <row r="156" spans="1:51" s="13" customFormat="1" ht="12">
      <c r="A156" s="13"/>
      <c r="B156" s="233"/>
      <c r="C156" s="234"/>
      <c r="D156" s="235" t="s">
        <v>144</v>
      </c>
      <c r="E156" s="236" t="s">
        <v>19</v>
      </c>
      <c r="F156" s="237" t="s">
        <v>179</v>
      </c>
      <c r="G156" s="234"/>
      <c r="H156" s="236" t="s">
        <v>19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144</v>
      </c>
      <c r="AU156" s="243" t="s">
        <v>88</v>
      </c>
      <c r="AV156" s="13" t="s">
        <v>86</v>
      </c>
      <c r="AW156" s="13" t="s">
        <v>40</v>
      </c>
      <c r="AX156" s="13" t="s">
        <v>79</v>
      </c>
      <c r="AY156" s="243" t="s">
        <v>133</v>
      </c>
    </row>
    <row r="157" spans="1:51" s="13" customFormat="1" ht="12">
      <c r="A157" s="13"/>
      <c r="B157" s="233"/>
      <c r="C157" s="234"/>
      <c r="D157" s="235" t="s">
        <v>144</v>
      </c>
      <c r="E157" s="236" t="s">
        <v>19</v>
      </c>
      <c r="F157" s="237" t="s">
        <v>180</v>
      </c>
      <c r="G157" s="234"/>
      <c r="H157" s="236" t="s">
        <v>19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144</v>
      </c>
      <c r="AU157" s="243" t="s">
        <v>88</v>
      </c>
      <c r="AV157" s="13" t="s">
        <v>86</v>
      </c>
      <c r="AW157" s="13" t="s">
        <v>40</v>
      </c>
      <c r="AX157" s="13" t="s">
        <v>79</v>
      </c>
      <c r="AY157" s="243" t="s">
        <v>133</v>
      </c>
    </row>
    <row r="158" spans="1:51" s="13" customFormat="1" ht="12">
      <c r="A158" s="13"/>
      <c r="B158" s="233"/>
      <c r="C158" s="234"/>
      <c r="D158" s="235" t="s">
        <v>144</v>
      </c>
      <c r="E158" s="236" t="s">
        <v>19</v>
      </c>
      <c r="F158" s="237" t="s">
        <v>229</v>
      </c>
      <c r="G158" s="234"/>
      <c r="H158" s="236" t="s">
        <v>19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144</v>
      </c>
      <c r="AU158" s="243" t="s">
        <v>88</v>
      </c>
      <c r="AV158" s="13" t="s">
        <v>86</v>
      </c>
      <c r="AW158" s="13" t="s">
        <v>40</v>
      </c>
      <c r="AX158" s="13" t="s">
        <v>79</v>
      </c>
      <c r="AY158" s="243" t="s">
        <v>133</v>
      </c>
    </row>
    <row r="159" spans="1:51" s="14" customFormat="1" ht="12">
      <c r="A159" s="14"/>
      <c r="B159" s="244"/>
      <c r="C159" s="245"/>
      <c r="D159" s="235" t="s">
        <v>144</v>
      </c>
      <c r="E159" s="246" t="s">
        <v>19</v>
      </c>
      <c r="F159" s="247" t="s">
        <v>482</v>
      </c>
      <c r="G159" s="245"/>
      <c r="H159" s="248">
        <v>3.42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144</v>
      </c>
      <c r="AU159" s="254" t="s">
        <v>88</v>
      </c>
      <c r="AV159" s="14" t="s">
        <v>88</v>
      </c>
      <c r="AW159" s="14" t="s">
        <v>40</v>
      </c>
      <c r="AX159" s="14" t="s">
        <v>86</v>
      </c>
      <c r="AY159" s="254" t="s">
        <v>133</v>
      </c>
    </row>
    <row r="160" spans="1:65" s="2" customFormat="1" ht="16.5" customHeight="1">
      <c r="A160" s="41"/>
      <c r="B160" s="42"/>
      <c r="C160" s="266" t="s">
        <v>235</v>
      </c>
      <c r="D160" s="266" t="s">
        <v>218</v>
      </c>
      <c r="E160" s="267" t="s">
        <v>251</v>
      </c>
      <c r="F160" s="268" t="s">
        <v>252</v>
      </c>
      <c r="G160" s="269" t="s">
        <v>253</v>
      </c>
      <c r="H160" s="270">
        <v>0.12</v>
      </c>
      <c r="I160" s="271"/>
      <c r="J160" s="272">
        <f>ROUND(I160*H160,2)</f>
        <v>0</v>
      </c>
      <c r="K160" s="268" t="s">
        <v>139</v>
      </c>
      <c r="L160" s="273"/>
      <c r="M160" s="274" t="s">
        <v>19</v>
      </c>
      <c r="N160" s="275" t="s">
        <v>50</v>
      </c>
      <c r="O160" s="87"/>
      <c r="P160" s="224">
        <f>O160*H160</f>
        <v>0</v>
      </c>
      <c r="Q160" s="224">
        <v>0.001</v>
      </c>
      <c r="R160" s="224">
        <f>Q160*H160</f>
        <v>0.00012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199</v>
      </c>
      <c r="AT160" s="226" t="s">
        <v>218</v>
      </c>
      <c r="AU160" s="226" t="s">
        <v>88</v>
      </c>
      <c r="AY160" s="19" t="s">
        <v>133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86</v>
      </c>
      <c r="BK160" s="227">
        <f>ROUND(I160*H160,2)</f>
        <v>0</v>
      </c>
      <c r="BL160" s="19" t="s">
        <v>140</v>
      </c>
      <c r="BM160" s="226" t="s">
        <v>483</v>
      </c>
    </row>
    <row r="161" spans="1:51" s="14" customFormat="1" ht="12">
      <c r="A161" s="14"/>
      <c r="B161" s="244"/>
      <c r="C161" s="245"/>
      <c r="D161" s="235" t="s">
        <v>144</v>
      </c>
      <c r="E161" s="245"/>
      <c r="F161" s="247" t="s">
        <v>484</v>
      </c>
      <c r="G161" s="245"/>
      <c r="H161" s="248">
        <v>0.12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144</v>
      </c>
      <c r="AU161" s="254" t="s">
        <v>88</v>
      </c>
      <c r="AV161" s="14" t="s">
        <v>88</v>
      </c>
      <c r="AW161" s="14" t="s">
        <v>4</v>
      </c>
      <c r="AX161" s="14" t="s">
        <v>86</v>
      </c>
      <c r="AY161" s="254" t="s">
        <v>133</v>
      </c>
    </row>
    <row r="162" spans="1:65" s="2" customFormat="1" ht="16.5" customHeight="1">
      <c r="A162" s="41"/>
      <c r="B162" s="42"/>
      <c r="C162" s="215" t="s">
        <v>8</v>
      </c>
      <c r="D162" s="215" t="s">
        <v>135</v>
      </c>
      <c r="E162" s="216" t="s">
        <v>257</v>
      </c>
      <c r="F162" s="217" t="s">
        <v>258</v>
      </c>
      <c r="G162" s="218" t="s">
        <v>138</v>
      </c>
      <c r="H162" s="219">
        <v>3.42</v>
      </c>
      <c r="I162" s="220"/>
      <c r="J162" s="221">
        <f>ROUND(I162*H162,2)</f>
        <v>0</v>
      </c>
      <c r="K162" s="217" t="s">
        <v>139</v>
      </c>
      <c r="L162" s="47"/>
      <c r="M162" s="222" t="s">
        <v>19</v>
      </c>
      <c r="N162" s="223" t="s">
        <v>50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140</v>
      </c>
      <c r="AT162" s="226" t="s">
        <v>135</v>
      </c>
      <c r="AU162" s="226" t="s">
        <v>88</v>
      </c>
      <c r="AY162" s="19" t="s">
        <v>133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86</v>
      </c>
      <c r="BK162" s="227">
        <f>ROUND(I162*H162,2)</f>
        <v>0</v>
      </c>
      <c r="BL162" s="19" t="s">
        <v>140</v>
      </c>
      <c r="BM162" s="226" t="s">
        <v>485</v>
      </c>
    </row>
    <row r="163" spans="1:47" s="2" customFormat="1" ht="12">
      <c r="A163" s="41"/>
      <c r="B163" s="42"/>
      <c r="C163" s="43"/>
      <c r="D163" s="228" t="s">
        <v>142</v>
      </c>
      <c r="E163" s="43"/>
      <c r="F163" s="229" t="s">
        <v>260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142</v>
      </c>
      <c r="AU163" s="19" t="s">
        <v>88</v>
      </c>
    </row>
    <row r="164" spans="1:51" s="13" customFormat="1" ht="12">
      <c r="A164" s="13"/>
      <c r="B164" s="233"/>
      <c r="C164" s="234"/>
      <c r="D164" s="235" t="s">
        <v>144</v>
      </c>
      <c r="E164" s="236" t="s">
        <v>19</v>
      </c>
      <c r="F164" s="237" t="s">
        <v>145</v>
      </c>
      <c r="G164" s="234"/>
      <c r="H164" s="236" t="s">
        <v>19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144</v>
      </c>
      <c r="AU164" s="243" t="s">
        <v>88</v>
      </c>
      <c r="AV164" s="13" t="s">
        <v>86</v>
      </c>
      <c r="AW164" s="13" t="s">
        <v>40</v>
      </c>
      <c r="AX164" s="13" t="s">
        <v>79</v>
      </c>
      <c r="AY164" s="243" t="s">
        <v>133</v>
      </c>
    </row>
    <row r="165" spans="1:51" s="13" customFormat="1" ht="12">
      <c r="A165" s="13"/>
      <c r="B165" s="233"/>
      <c r="C165" s="234"/>
      <c r="D165" s="235" t="s">
        <v>144</v>
      </c>
      <c r="E165" s="236" t="s">
        <v>19</v>
      </c>
      <c r="F165" s="237" t="s">
        <v>179</v>
      </c>
      <c r="G165" s="234"/>
      <c r="H165" s="236" t="s">
        <v>19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144</v>
      </c>
      <c r="AU165" s="243" t="s">
        <v>88</v>
      </c>
      <c r="AV165" s="13" t="s">
        <v>86</v>
      </c>
      <c r="AW165" s="13" t="s">
        <v>40</v>
      </c>
      <c r="AX165" s="13" t="s">
        <v>79</v>
      </c>
      <c r="AY165" s="243" t="s">
        <v>133</v>
      </c>
    </row>
    <row r="166" spans="1:51" s="13" customFormat="1" ht="12">
      <c r="A166" s="13"/>
      <c r="B166" s="233"/>
      <c r="C166" s="234"/>
      <c r="D166" s="235" t="s">
        <v>144</v>
      </c>
      <c r="E166" s="236" t="s">
        <v>19</v>
      </c>
      <c r="F166" s="237" t="s">
        <v>180</v>
      </c>
      <c r="G166" s="234"/>
      <c r="H166" s="236" t="s">
        <v>19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144</v>
      </c>
      <c r="AU166" s="243" t="s">
        <v>88</v>
      </c>
      <c r="AV166" s="13" t="s">
        <v>86</v>
      </c>
      <c r="AW166" s="13" t="s">
        <v>40</v>
      </c>
      <c r="AX166" s="13" t="s">
        <v>79</v>
      </c>
      <c r="AY166" s="243" t="s">
        <v>133</v>
      </c>
    </row>
    <row r="167" spans="1:51" s="13" customFormat="1" ht="12">
      <c r="A167" s="13"/>
      <c r="B167" s="233"/>
      <c r="C167" s="234"/>
      <c r="D167" s="235" t="s">
        <v>144</v>
      </c>
      <c r="E167" s="236" t="s">
        <v>19</v>
      </c>
      <c r="F167" s="237" t="s">
        <v>229</v>
      </c>
      <c r="G167" s="234"/>
      <c r="H167" s="236" t="s">
        <v>19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144</v>
      </c>
      <c r="AU167" s="243" t="s">
        <v>88</v>
      </c>
      <c r="AV167" s="13" t="s">
        <v>86</v>
      </c>
      <c r="AW167" s="13" t="s">
        <v>40</v>
      </c>
      <c r="AX167" s="13" t="s">
        <v>79</v>
      </c>
      <c r="AY167" s="243" t="s">
        <v>133</v>
      </c>
    </row>
    <row r="168" spans="1:51" s="14" customFormat="1" ht="12">
      <c r="A168" s="14"/>
      <c r="B168" s="244"/>
      <c r="C168" s="245"/>
      <c r="D168" s="235" t="s">
        <v>144</v>
      </c>
      <c r="E168" s="246" t="s">
        <v>19</v>
      </c>
      <c r="F168" s="247" t="s">
        <v>482</v>
      </c>
      <c r="G168" s="245"/>
      <c r="H168" s="248">
        <v>3.42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144</v>
      </c>
      <c r="AU168" s="254" t="s">
        <v>88</v>
      </c>
      <c r="AV168" s="14" t="s">
        <v>88</v>
      </c>
      <c r="AW168" s="14" t="s">
        <v>40</v>
      </c>
      <c r="AX168" s="14" t="s">
        <v>86</v>
      </c>
      <c r="AY168" s="254" t="s">
        <v>133</v>
      </c>
    </row>
    <row r="169" spans="1:65" s="2" customFormat="1" ht="16.5" customHeight="1">
      <c r="A169" s="41"/>
      <c r="B169" s="42"/>
      <c r="C169" s="215" t="s">
        <v>250</v>
      </c>
      <c r="D169" s="215" t="s">
        <v>135</v>
      </c>
      <c r="E169" s="216" t="s">
        <v>262</v>
      </c>
      <c r="F169" s="217" t="s">
        <v>263</v>
      </c>
      <c r="G169" s="218" t="s">
        <v>138</v>
      </c>
      <c r="H169" s="219">
        <v>3.42</v>
      </c>
      <c r="I169" s="220"/>
      <c r="J169" s="221">
        <f>ROUND(I169*H169,2)</f>
        <v>0</v>
      </c>
      <c r="K169" s="217" t="s">
        <v>139</v>
      </c>
      <c r="L169" s="47"/>
      <c r="M169" s="222" t="s">
        <v>19</v>
      </c>
      <c r="N169" s="223" t="s">
        <v>50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140</v>
      </c>
      <c r="AT169" s="226" t="s">
        <v>135</v>
      </c>
      <c r="AU169" s="226" t="s">
        <v>88</v>
      </c>
      <c r="AY169" s="19" t="s">
        <v>133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86</v>
      </c>
      <c r="BK169" s="227">
        <f>ROUND(I169*H169,2)</f>
        <v>0</v>
      </c>
      <c r="BL169" s="19" t="s">
        <v>140</v>
      </c>
      <c r="BM169" s="226" t="s">
        <v>486</v>
      </c>
    </row>
    <row r="170" spans="1:47" s="2" customFormat="1" ht="12">
      <c r="A170" s="41"/>
      <c r="B170" s="42"/>
      <c r="C170" s="43"/>
      <c r="D170" s="228" t="s">
        <v>142</v>
      </c>
      <c r="E170" s="43"/>
      <c r="F170" s="229" t="s">
        <v>265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142</v>
      </c>
      <c r="AU170" s="19" t="s">
        <v>88</v>
      </c>
    </row>
    <row r="171" spans="1:65" s="2" customFormat="1" ht="16.5" customHeight="1">
      <c r="A171" s="41"/>
      <c r="B171" s="42"/>
      <c r="C171" s="215" t="s">
        <v>256</v>
      </c>
      <c r="D171" s="215" t="s">
        <v>135</v>
      </c>
      <c r="E171" s="216" t="s">
        <v>267</v>
      </c>
      <c r="F171" s="217" t="s">
        <v>268</v>
      </c>
      <c r="G171" s="218" t="s">
        <v>269</v>
      </c>
      <c r="H171" s="219">
        <v>3.42</v>
      </c>
      <c r="I171" s="220"/>
      <c r="J171" s="221">
        <f>ROUND(I171*H171,2)</f>
        <v>0</v>
      </c>
      <c r="K171" s="217" t="s">
        <v>139</v>
      </c>
      <c r="L171" s="47"/>
      <c r="M171" s="222" t="s">
        <v>19</v>
      </c>
      <c r="N171" s="223" t="s">
        <v>50</v>
      </c>
      <c r="O171" s="87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140</v>
      </c>
      <c r="AT171" s="226" t="s">
        <v>135</v>
      </c>
      <c r="AU171" s="226" t="s">
        <v>88</v>
      </c>
      <c r="AY171" s="19" t="s">
        <v>133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86</v>
      </c>
      <c r="BK171" s="227">
        <f>ROUND(I171*H171,2)</f>
        <v>0</v>
      </c>
      <c r="BL171" s="19" t="s">
        <v>140</v>
      </c>
      <c r="BM171" s="226" t="s">
        <v>487</v>
      </c>
    </row>
    <row r="172" spans="1:47" s="2" customFormat="1" ht="12">
      <c r="A172" s="41"/>
      <c r="B172" s="42"/>
      <c r="C172" s="43"/>
      <c r="D172" s="228" t="s">
        <v>142</v>
      </c>
      <c r="E172" s="43"/>
      <c r="F172" s="229" t="s">
        <v>271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142</v>
      </c>
      <c r="AU172" s="19" t="s">
        <v>88</v>
      </c>
    </row>
    <row r="173" spans="1:65" s="2" customFormat="1" ht="21.75" customHeight="1">
      <c r="A173" s="41"/>
      <c r="B173" s="42"/>
      <c r="C173" s="215" t="s">
        <v>261</v>
      </c>
      <c r="D173" s="215" t="s">
        <v>135</v>
      </c>
      <c r="E173" s="216" t="s">
        <v>273</v>
      </c>
      <c r="F173" s="217" t="s">
        <v>274</v>
      </c>
      <c r="G173" s="218" t="s">
        <v>138</v>
      </c>
      <c r="H173" s="219">
        <v>3.42</v>
      </c>
      <c r="I173" s="220"/>
      <c r="J173" s="221">
        <f>ROUND(I173*H173,2)</f>
        <v>0</v>
      </c>
      <c r="K173" s="217" t="s">
        <v>139</v>
      </c>
      <c r="L173" s="47"/>
      <c r="M173" s="222" t="s">
        <v>19</v>
      </c>
      <c r="N173" s="223" t="s">
        <v>50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140</v>
      </c>
      <c r="AT173" s="226" t="s">
        <v>135</v>
      </c>
      <c r="AU173" s="226" t="s">
        <v>88</v>
      </c>
      <c r="AY173" s="19" t="s">
        <v>133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86</v>
      </c>
      <c r="BK173" s="227">
        <f>ROUND(I173*H173,2)</f>
        <v>0</v>
      </c>
      <c r="BL173" s="19" t="s">
        <v>140</v>
      </c>
      <c r="BM173" s="226" t="s">
        <v>488</v>
      </c>
    </row>
    <row r="174" spans="1:47" s="2" customFormat="1" ht="12">
      <c r="A174" s="41"/>
      <c r="B174" s="42"/>
      <c r="C174" s="43"/>
      <c r="D174" s="228" t="s">
        <v>142</v>
      </c>
      <c r="E174" s="43"/>
      <c r="F174" s="229" t="s">
        <v>276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142</v>
      </c>
      <c r="AU174" s="19" t="s">
        <v>88</v>
      </c>
    </row>
    <row r="175" spans="1:65" s="2" customFormat="1" ht="16.5" customHeight="1">
      <c r="A175" s="41"/>
      <c r="B175" s="42"/>
      <c r="C175" s="215" t="s">
        <v>266</v>
      </c>
      <c r="D175" s="215" t="s">
        <v>135</v>
      </c>
      <c r="E175" s="216" t="s">
        <v>277</v>
      </c>
      <c r="F175" s="217" t="s">
        <v>278</v>
      </c>
      <c r="G175" s="218" t="s">
        <v>195</v>
      </c>
      <c r="H175" s="219">
        <v>0.051</v>
      </c>
      <c r="I175" s="220"/>
      <c r="J175" s="221">
        <f>ROUND(I175*H175,2)</f>
        <v>0</v>
      </c>
      <c r="K175" s="217" t="s">
        <v>139</v>
      </c>
      <c r="L175" s="47"/>
      <c r="M175" s="222" t="s">
        <v>19</v>
      </c>
      <c r="N175" s="223" t="s">
        <v>50</v>
      </c>
      <c r="O175" s="87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140</v>
      </c>
      <c r="AT175" s="226" t="s">
        <v>135</v>
      </c>
      <c r="AU175" s="226" t="s">
        <v>88</v>
      </c>
      <c r="AY175" s="19" t="s">
        <v>133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86</v>
      </c>
      <c r="BK175" s="227">
        <f>ROUND(I175*H175,2)</f>
        <v>0</v>
      </c>
      <c r="BL175" s="19" t="s">
        <v>140</v>
      </c>
      <c r="BM175" s="226" t="s">
        <v>489</v>
      </c>
    </row>
    <row r="176" spans="1:47" s="2" customFormat="1" ht="12">
      <c r="A176" s="41"/>
      <c r="B176" s="42"/>
      <c r="C176" s="43"/>
      <c r="D176" s="228" t="s">
        <v>142</v>
      </c>
      <c r="E176" s="43"/>
      <c r="F176" s="229" t="s">
        <v>280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142</v>
      </c>
      <c r="AU176" s="19" t="s">
        <v>88</v>
      </c>
    </row>
    <row r="177" spans="1:51" s="13" customFormat="1" ht="12">
      <c r="A177" s="13"/>
      <c r="B177" s="233"/>
      <c r="C177" s="234"/>
      <c r="D177" s="235" t="s">
        <v>144</v>
      </c>
      <c r="E177" s="236" t="s">
        <v>19</v>
      </c>
      <c r="F177" s="237" t="s">
        <v>145</v>
      </c>
      <c r="G177" s="234"/>
      <c r="H177" s="236" t="s">
        <v>19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144</v>
      </c>
      <c r="AU177" s="243" t="s">
        <v>88</v>
      </c>
      <c r="AV177" s="13" t="s">
        <v>86</v>
      </c>
      <c r="AW177" s="13" t="s">
        <v>40</v>
      </c>
      <c r="AX177" s="13" t="s">
        <v>79</v>
      </c>
      <c r="AY177" s="243" t="s">
        <v>133</v>
      </c>
    </row>
    <row r="178" spans="1:51" s="13" customFormat="1" ht="12">
      <c r="A178" s="13"/>
      <c r="B178" s="233"/>
      <c r="C178" s="234"/>
      <c r="D178" s="235" t="s">
        <v>144</v>
      </c>
      <c r="E178" s="236" t="s">
        <v>19</v>
      </c>
      <c r="F178" s="237" t="s">
        <v>179</v>
      </c>
      <c r="G178" s="234"/>
      <c r="H178" s="236" t="s">
        <v>19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144</v>
      </c>
      <c r="AU178" s="243" t="s">
        <v>88</v>
      </c>
      <c r="AV178" s="13" t="s">
        <v>86</v>
      </c>
      <c r="AW178" s="13" t="s">
        <v>40</v>
      </c>
      <c r="AX178" s="13" t="s">
        <v>79</v>
      </c>
      <c r="AY178" s="243" t="s">
        <v>133</v>
      </c>
    </row>
    <row r="179" spans="1:51" s="13" customFormat="1" ht="12">
      <c r="A179" s="13"/>
      <c r="B179" s="233"/>
      <c r="C179" s="234"/>
      <c r="D179" s="235" t="s">
        <v>144</v>
      </c>
      <c r="E179" s="236" t="s">
        <v>19</v>
      </c>
      <c r="F179" s="237" t="s">
        <v>180</v>
      </c>
      <c r="G179" s="234"/>
      <c r="H179" s="236" t="s">
        <v>19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144</v>
      </c>
      <c r="AU179" s="243" t="s">
        <v>88</v>
      </c>
      <c r="AV179" s="13" t="s">
        <v>86</v>
      </c>
      <c r="AW179" s="13" t="s">
        <v>40</v>
      </c>
      <c r="AX179" s="13" t="s">
        <v>79</v>
      </c>
      <c r="AY179" s="243" t="s">
        <v>133</v>
      </c>
    </row>
    <row r="180" spans="1:51" s="13" customFormat="1" ht="12">
      <c r="A180" s="13"/>
      <c r="B180" s="233"/>
      <c r="C180" s="234"/>
      <c r="D180" s="235" t="s">
        <v>144</v>
      </c>
      <c r="E180" s="236" t="s">
        <v>19</v>
      </c>
      <c r="F180" s="237" t="s">
        <v>229</v>
      </c>
      <c r="G180" s="234"/>
      <c r="H180" s="236" t="s">
        <v>19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144</v>
      </c>
      <c r="AU180" s="243" t="s">
        <v>88</v>
      </c>
      <c r="AV180" s="13" t="s">
        <v>86</v>
      </c>
      <c r="AW180" s="13" t="s">
        <v>40</v>
      </c>
      <c r="AX180" s="13" t="s">
        <v>79</v>
      </c>
      <c r="AY180" s="243" t="s">
        <v>133</v>
      </c>
    </row>
    <row r="181" spans="1:51" s="14" customFormat="1" ht="12">
      <c r="A181" s="14"/>
      <c r="B181" s="244"/>
      <c r="C181" s="245"/>
      <c r="D181" s="235" t="s">
        <v>144</v>
      </c>
      <c r="E181" s="246" t="s">
        <v>19</v>
      </c>
      <c r="F181" s="247" t="s">
        <v>490</v>
      </c>
      <c r="G181" s="245"/>
      <c r="H181" s="248">
        <v>0.051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144</v>
      </c>
      <c r="AU181" s="254" t="s">
        <v>88</v>
      </c>
      <c r="AV181" s="14" t="s">
        <v>88</v>
      </c>
      <c r="AW181" s="14" t="s">
        <v>40</v>
      </c>
      <c r="AX181" s="14" t="s">
        <v>86</v>
      </c>
      <c r="AY181" s="254" t="s">
        <v>133</v>
      </c>
    </row>
    <row r="182" spans="1:65" s="2" customFormat="1" ht="16.5" customHeight="1">
      <c r="A182" s="41"/>
      <c r="B182" s="42"/>
      <c r="C182" s="215" t="s">
        <v>272</v>
      </c>
      <c r="D182" s="215" t="s">
        <v>135</v>
      </c>
      <c r="E182" s="216" t="s">
        <v>283</v>
      </c>
      <c r="F182" s="217" t="s">
        <v>284</v>
      </c>
      <c r="G182" s="218" t="s">
        <v>195</v>
      </c>
      <c r="H182" s="219">
        <v>0.051</v>
      </c>
      <c r="I182" s="220"/>
      <c r="J182" s="221">
        <f>ROUND(I182*H182,2)</f>
        <v>0</v>
      </c>
      <c r="K182" s="217" t="s">
        <v>139</v>
      </c>
      <c r="L182" s="47"/>
      <c r="M182" s="222" t="s">
        <v>19</v>
      </c>
      <c r="N182" s="223" t="s">
        <v>50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140</v>
      </c>
      <c r="AT182" s="226" t="s">
        <v>135</v>
      </c>
      <c r="AU182" s="226" t="s">
        <v>88</v>
      </c>
      <c r="AY182" s="19" t="s">
        <v>133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86</v>
      </c>
      <c r="BK182" s="227">
        <f>ROUND(I182*H182,2)</f>
        <v>0</v>
      </c>
      <c r="BL182" s="19" t="s">
        <v>140</v>
      </c>
      <c r="BM182" s="226" t="s">
        <v>491</v>
      </c>
    </row>
    <row r="183" spans="1:47" s="2" customFormat="1" ht="12">
      <c r="A183" s="41"/>
      <c r="B183" s="42"/>
      <c r="C183" s="43"/>
      <c r="D183" s="228" t="s">
        <v>142</v>
      </c>
      <c r="E183" s="43"/>
      <c r="F183" s="229" t="s">
        <v>286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142</v>
      </c>
      <c r="AU183" s="19" t="s">
        <v>88</v>
      </c>
    </row>
    <row r="184" spans="1:65" s="2" customFormat="1" ht="16.5" customHeight="1">
      <c r="A184" s="41"/>
      <c r="B184" s="42"/>
      <c r="C184" s="215" t="s">
        <v>7</v>
      </c>
      <c r="D184" s="215" t="s">
        <v>135</v>
      </c>
      <c r="E184" s="216" t="s">
        <v>288</v>
      </c>
      <c r="F184" s="217" t="s">
        <v>289</v>
      </c>
      <c r="G184" s="218" t="s">
        <v>195</v>
      </c>
      <c r="H184" s="219">
        <v>0.561</v>
      </c>
      <c r="I184" s="220"/>
      <c r="J184" s="221">
        <f>ROUND(I184*H184,2)</f>
        <v>0</v>
      </c>
      <c r="K184" s="217" t="s">
        <v>139</v>
      </c>
      <c r="L184" s="47"/>
      <c r="M184" s="222" t="s">
        <v>19</v>
      </c>
      <c r="N184" s="223" t="s">
        <v>50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140</v>
      </c>
      <c r="AT184" s="226" t="s">
        <v>135</v>
      </c>
      <c r="AU184" s="226" t="s">
        <v>88</v>
      </c>
      <c r="AY184" s="19" t="s">
        <v>133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86</v>
      </c>
      <c r="BK184" s="227">
        <f>ROUND(I184*H184,2)</f>
        <v>0</v>
      </c>
      <c r="BL184" s="19" t="s">
        <v>140</v>
      </c>
      <c r="BM184" s="226" t="s">
        <v>492</v>
      </c>
    </row>
    <row r="185" spans="1:47" s="2" customFormat="1" ht="12">
      <c r="A185" s="41"/>
      <c r="B185" s="42"/>
      <c r="C185" s="43"/>
      <c r="D185" s="228" t="s">
        <v>142</v>
      </c>
      <c r="E185" s="43"/>
      <c r="F185" s="229" t="s">
        <v>291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142</v>
      </c>
      <c r="AU185" s="19" t="s">
        <v>88</v>
      </c>
    </row>
    <row r="186" spans="1:51" s="14" customFormat="1" ht="12">
      <c r="A186" s="14"/>
      <c r="B186" s="244"/>
      <c r="C186" s="245"/>
      <c r="D186" s="235" t="s">
        <v>144</v>
      </c>
      <c r="E186" s="245"/>
      <c r="F186" s="247" t="s">
        <v>493</v>
      </c>
      <c r="G186" s="245"/>
      <c r="H186" s="248">
        <v>0.561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144</v>
      </c>
      <c r="AU186" s="254" t="s">
        <v>88</v>
      </c>
      <c r="AV186" s="14" t="s">
        <v>88</v>
      </c>
      <c r="AW186" s="14" t="s">
        <v>4</v>
      </c>
      <c r="AX186" s="14" t="s">
        <v>86</v>
      </c>
      <c r="AY186" s="254" t="s">
        <v>133</v>
      </c>
    </row>
    <row r="187" spans="1:63" s="12" customFormat="1" ht="22.8" customHeight="1">
      <c r="A187" s="12"/>
      <c r="B187" s="199"/>
      <c r="C187" s="200"/>
      <c r="D187" s="201" t="s">
        <v>78</v>
      </c>
      <c r="E187" s="213" t="s">
        <v>172</v>
      </c>
      <c r="F187" s="213" t="s">
        <v>293</v>
      </c>
      <c r="G187" s="200"/>
      <c r="H187" s="200"/>
      <c r="I187" s="203"/>
      <c r="J187" s="214">
        <f>BK187</f>
        <v>0</v>
      </c>
      <c r="K187" s="200"/>
      <c r="L187" s="205"/>
      <c r="M187" s="206"/>
      <c r="N187" s="207"/>
      <c r="O187" s="207"/>
      <c r="P187" s="208">
        <f>SUM(P188:P220)</f>
        <v>0</v>
      </c>
      <c r="Q187" s="207"/>
      <c r="R187" s="208">
        <f>SUM(R188:R220)</f>
        <v>54.74956399999999</v>
      </c>
      <c r="S187" s="207"/>
      <c r="T187" s="209">
        <f>SUM(T188:T220)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0" t="s">
        <v>86</v>
      </c>
      <c r="AT187" s="211" t="s">
        <v>78</v>
      </c>
      <c r="AU187" s="211" t="s">
        <v>86</v>
      </c>
      <c r="AY187" s="210" t="s">
        <v>133</v>
      </c>
      <c r="BK187" s="212">
        <f>SUM(BK188:BK220)</f>
        <v>0</v>
      </c>
    </row>
    <row r="188" spans="1:65" s="2" customFormat="1" ht="21.75" customHeight="1">
      <c r="A188" s="41"/>
      <c r="B188" s="42"/>
      <c r="C188" s="215" t="s">
        <v>282</v>
      </c>
      <c r="D188" s="215" t="s">
        <v>135</v>
      </c>
      <c r="E188" s="216" t="s">
        <v>295</v>
      </c>
      <c r="F188" s="217" t="s">
        <v>296</v>
      </c>
      <c r="G188" s="218" t="s">
        <v>138</v>
      </c>
      <c r="H188" s="219">
        <v>44.8</v>
      </c>
      <c r="I188" s="220"/>
      <c r="J188" s="221">
        <f>ROUND(I188*H188,2)</f>
        <v>0</v>
      </c>
      <c r="K188" s="217" t="s">
        <v>139</v>
      </c>
      <c r="L188" s="47"/>
      <c r="M188" s="222" t="s">
        <v>19</v>
      </c>
      <c r="N188" s="223" t="s">
        <v>50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140</v>
      </c>
      <c r="AT188" s="226" t="s">
        <v>135</v>
      </c>
      <c r="AU188" s="226" t="s">
        <v>88</v>
      </c>
      <c r="AY188" s="19" t="s">
        <v>133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86</v>
      </c>
      <c r="BK188" s="227">
        <f>ROUND(I188*H188,2)</f>
        <v>0</v>
      </c>
      <c r="BL188" s="19" t="s">
        <v>140</v>
      </c>
      <c r="BM188" s="226" t="s">
        <v>494</v>
      </c>
    </row>
    <row r="189" spans="1:47" s="2" customFormat="1" ht="12">
      <c r="A189" s="41"/>
      <c r="B189" s="42"/>
      <c r="C189" s="43"/>
      <c r="D189" s="228" t="s">
        <v>142</v>
      </c>
      <c r="E189" s="43"/>
      <c r="F189" s="229" t="s">
        <v>298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142</v>
      </c>
      <c r="AU189" s="19" t="s">
        <v>88</v>
      </c>
    </row>
    <row r="190" spans="1:51" s="13" customFormat="1" ht="12">
      <c r="A190" s="13"/>
      <c r="B190" s="233"/>
      <c r="C190" s="234"/>
      <c r="D190" s="235" t="s">
        <v>144</v>
      </c>
      <c r="E190" s="236" t="s">
        <v>19</v>
      </c>
      <c r="F190" s="237" t="s">
        <v>178</v>
      </c>
      <c r="G190" s="234"/>
      <c r="H190" s="236" t="s">
        <v>19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144</v>
      </c>
      <c r="AU190" s="243" t="s">
        <v>88</v>
      </c>
      <c r="AV190" s="13" t="s">
        <v>86</v>
      </c>
      <c r="AW190" s="13" t="s">
        <v>40</v>
      </c>
      <c r="AX190" s="13" t="s">
        <v>79</v>
      </c>
      <c r="AY190" s="243" t="s">
        <v>133</v>
      </c>
    </row>
    <row r="191" spans="1:51" s="13" customFormat="1" ht="12">
      <c r="A191" s="13"/>
      <c r="B191" s="233"/>
      <c r="C191" s="234"/>
      <c r="D191" s="235" t="s">
        <v>144</v>
      </c>
      <c r="E191" s="236" t="s">
        <v>19</v>
      </c>
      <c r="F191" s="237" t="s">
        <v>179</v>
      </c>
      <c r="G191" s="234"/>
      <c r="H191" s="236" t="s">
        <v>19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144</v>
      </c>
      <c r="AU191" s="243" t="s">
        <v>88</v>
      </c>
      <c r="AV191" s="13" t="s">
        <v>86</v>
      </c>
      <c r="AW191" s="13" t="s">
        <v>40</v>
      </c>
      <c r="AX191" s="13" t="s">
        <v>79</v>
      </c>
      <c r="AY191" s="243" t="s">
        <v>133</v>
      </c>
    </row>
    <row r="192" spans="1:51" s="13" customFormat="1" ht="12">
      <c r="A192" s="13"/>
      <c r="B192" s="233"/>
      <c r="C192" s="234"/>
      <c r="D192" s="235" t="s">
        <v>144</v>
      </c>
      <c r="E192" s="236" t="s">
        <v>19</v>
      </c>
      <c r="F192" s="237" t="s">
        <v>180</v>
      </c>
      <c r="G192" s="234"/>
      <c r="H192" s="236" t="s">
        <v>19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144</v>
      </c>
      <c r="AU192" s="243" t="s">
        <v>88</v>
      </c>
      <c r="AV192" s="13" t="s">
        <v>86</v>
      </c>
      <c r="AW192" s="13" t="s">
        <v>40</v>
      </c>
      <c r="AX192" s="13" t="s">
        <v>79</v>
      </c>
      <c r="AY192" s="243" t="s">
        <v>133</v>
      </c>
    </row>
    <row r="193" spans="1:51" s="14" customFormat="1" ht="12">
      <c r="A193" s="14"/>
      <c r="B193" s="244"/>
      <c r="C193" s="245"/>
      <c r="D193" s="235" t="s">
        <v>144</v>
      </c>
      <c r="E193" s="246" t="s">
        <v>19</v>
      </c>
      <c r="F193" s="247" t="s">
        <v>480</v>
      </c>
      <c r="G193" s="245"/>
      <c r="H193" s="248">
        <v>44.8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144</v>
      </c>
      <c r="AU193" s="254" t="s">
        <v>88</v>
      </c>
      <c r="AV193" s="14" t="s">
        <v>88</v>
      </c>
      <c r="AW193" s="14" t="s">
        <v>40</v>
      </c>
      <c r="AX193" s="14" t="s">
        <v>86</v>
      </c>
      <c r="AY193" s="254" t="s">
        <v>133</v>
      </c>
    </row>
    <row r="194" spans="1:65" s="2" customFormat="1" ht="21.75" customHeight="1">
      <c r="A194" s="41"/>
      <c r="B194" s="42"/>
      <c r="C194" s="215" t="s">
        <v>287</v>
      </c>
      <c r="D194" s="215" t="s">
        <v>135</v>
      </c>
      <c r="E194" s="216" t="s">
        <v>495</v>
      </c>
      <c r="F194" s="217" t="s">
        <v>496</v>
      </c>
      <c r="G194" s="218" t="s">
        <v>138</v>
      </c>
      <c r="H194" s="219">
        <v>141</v>
      </c>
      <c r="I194" s="220"/>
      <c r="J194" s="221">
        <f>ROUND(I194*H194,2)</f>
        <v>0</v>
      </c>
      <c r="K194" s="217" t="s">
        <v>139</v>
      </c>
      <c r="L194" s="47"/>
      <c r="M194" s="222" t="s">
        <v>19</v>
      </c>
      <c r="N194" s="223" t="s">
        <v>50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140</v>
      </c>
      <c r="AT194" s="226" t="s">
        <v>135</v>
      </c>
      <c r="AU194" s="226" t="s">
        <v>88</v>
      </c>
      <c r="AY194" s="19" t="s">
        <v>133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86</v>
      </c>
      <c r="BK194" s="227">
        <f>ROUND(I194*H194,2)</f>
        <v>0</v>
      </c>
      <c r="BL194" s="19" t="s">
        <v>140</v>
      </c>
      <c r="BM194" s="226" t="s">
        <v>497</v>
      </c>
    </row>
    <row r="195" spans="1:47" s="2" customFormat="1" ht="12">
      <c r="A195" s="41"/>
      <c r="B195" s="42"/>
      <c r="C195" s="43"/>
      <c r="D195" s="228" t="s">
        <v>142</v>
      </c>
      <c r="E195" s="43"/>
      <c r="F195" s="229" t="s">
        <v>498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142</v>
      </c>
      <c r="AU195" s="19" t="s">
        <v>88</v>
      </c>
    </row>
    <row r="196" spans="1:51" s="13" customFormat="1" ht="12">
      <c r="A196" s="13"/>
      <c r="B196" s="233"/>
      <c r="C196" s="234"/>
      <c r="D196" s="235" t="s">
        <v>144</v>
      </c>
      <c r="E196" s="236" t="s">
        <v>19</v>
      </c>
      <c r="F196" s="237" t="s">
        <v>145</v>
      </c>
      <c r="G196" s="234"/>
      <c r="H196" s="236" t="s">
        <v>19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144</v>
      </c>
      <c r="AU196" s="243" t="s">
        <v>88</v>
      </c>
      <c r="AV196" s="13" t="s">
        <v>86</v>
      </c>
      <c r="AW196" s="13" t="s">
        <v>40</v>
      </c>
      <c r="AX196" s="13" t="s">
        <v>79</v>
      </c>
      <c r="AY196" s="243" t="s">
        <v>133</v>
      </c>
    </row>
    <row r="197" spans="1:51" s="13" customFormat="1" ht="12">
      <c r="A197" s="13"/>
      <c r="B197" s="233"/>
      <c r="C197" s="234"/>
      <c r="D197" s="235" t="s">
        <v>144</v>
      </c>
      <c r="E197" s="236" t="s">
        <v>19</v>
      </c>
      <c r="F197" s="237" t="s">
        <v>179</v>
      </c>
      <c r="G197" s="234"/>
      <c r="H197" s="236" t="s">
        <v>19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144</v>
      </c>
      <c r="AU197" s="243" t="s">
        <v>88</v>
      </c>
      <c r="AV197" s="13" t="s">
        <v>86</v>
      </c>
      <c r="AW197" s="13" t="s">
        <v>40</v>
      </c>
      <c r="AX197" s="13" t="s">
        <v>79</v>
      </c>
      <c r="AY197" s="243" t="s">
        <v>133</v>
      </c>
    </row>
    <row r="198" spans="1:51" s="13" customFormat="1" ht="12">
      <c r="A198" s="13"/>
      <c r="B198" s="233"/>
      <c r="C198" s="234"/>
      <c r="D198" s="235" t="s">
        <v>144</v>
      </c>
      <c r="E198" s="236" t="s">
        <v>19</v>
      </c>
      <c r="F198" s="237" t="s">
        <v>180</v>
      </c>
      <c r="G198" s="234"/>
      <c r="H198" s="236" t="s">
        <v>19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144</v>
      </c>
      <c r="AU198" s="243" t="s">
        <v>88</v>
      </c>
      <c r="AV198" s="13" t="s">
        <v>86</v>
      </c>
      <c r="AW198" s="13" t="s">
        <v>40</v>
      </c>
      <c r="AX198" s="13" t="s">
        <v>79</v>
      </c>
      <c r="AY198" s="243" t="s">
        <v>133</v>
      </c>
    </row>
    <row r="199" spans="1:51" s="14" customFormat="1" ht="12">
      <c r="A199" s="14"/>
      <c r="B199" s="244"/>
      <c r="C199" s="245"/>
      <c r="D199" s="235" t="s">
        <v>144</v>
      </c>
      <c r="E199" s="246" t="s">
        <v>19</v>
      </c>
      <c r="F199" s="247" t="s">
        <v>499</v>
      </c>
      <c r="G199" s="245"/>
      <c r="H199" s="248">
        <v>141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144</v>
      </c>
      <c r="AU199" s="254" t="s">
        <v>88</v>
      </c>
      <c r="AV199" s="14" t="s">
        <v>88</v>
      </c>
      <c r="AW199" s="14" t="s">
        <v>40</v>
      </c>
      <c r="AX199" s="14" t="s">
        <v>86</v>
      </c>
      <c r="AY199" s="254" t="s">
        <v>133</v>
      </c>
    </row>
    <row r="200" spans="1:65" s="2" customFormat="1" ht="16.5" customHeight="1">
      <c r="A200" s="41"/>
      <c r="B200" s="42"/>
      <c r="C200" s="215" t="s">
        <v>294</v>
      </c>
      <c r="D200" s="215" t="s">
        <v>135</v>
      </c>
      <c r="E200" s="216" t="s">
        <v>500</v>
      </c>
      <c r="F200" s="217" t="s">
        <v>501</v>
      </c>
      <c r="G200" s="218" t="s">
        <v>138</v>
      </c>
      <c r="H200" s="219">
        <v>8.963</v>
      </c>
      <c r="I200" s="220"/>
      <c r="J200" s="221">
        <f>ROUND(I200*H200,2)</f>
        <v>0</v>
      </c>
      <c r="K200" s="217" t="s">
        <v>139</v>
      </c>
      <c r="L200" s="47"/>
      <c r="M200" s="222" t="s">
        <v>19</v>
      </c>
      <c r="N200" s="223" t="s">
        <v>50</v>
      </c>
      <c r="O200" s="87"/>
      <c r="P200" s="224">
        <f>O200*H200</f>
        <v>0</v>
      </c>
      <c r="Q200" s="224">
        <v>0.408</v>
      </c>
      <c r="R200" s="224">
        <f>Q200*H200</f>
        <v>3.6569039999999995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140</v>
      </c>
      <c r="AT200" s="226" t="s">
        <v>135</v>
      </c>
      <c r="AU200" s="226" t="s">
        <v>88</v>
      </c>
      <c r="AY200" s="19" t="s">
        <v>133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86</v>
      </c>
      <c r="BK200" s="227">
        <f>ROUND(I200*H200,2)</f>
        <v>0</v>
      </c>
      <c r="BL200" s="19" t="s">
        <v>140</v>
      </c>
      <c r="BM200" s="226" t="s">
        <v>502</v>
      </c>
    </row>
    <row r="201" spans="1:47" s="2" customFormat="1" ht="12">
      <c r="A201" s="41"/>
      <c r="B201" s="42"/>
      <c r="C201" s="43"/>
      <c r="D201" s="228" t="s">
        <v>142</v>
      </c>
      <c r="E201" s="43"/>
      <c r="F201" s="229" t="s">
        <v>503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142</v>
      </c>
      <c r="AU201" s="19" t="s">
        <v>88</v>
      </c>
    </row>
    <row r="202" spans="1:51" s="13" customFormat="1" ht="12">
      <c r="A202" s="13"/>
      <c r="B202" s="233"/>
      <c r="C202" s="234"/>
      <c r="D202" s="235" t="s">
        <v>144</v>
      </c>
      <c r="E202" s="236" t="s">
        <v>19</v>
      </c>
      <c r="F202" s="237" t="s">
        <v>145</v>
      </c>
      <c r="G202" s="234"/>
      <c r="H202" s="236" t="s">
        <v>19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144</v>
      </c>
      <c r="AU202" s="243" t="s">
        <v>88</v>
      </c>
      <c r="AV202" s="13" t="s">
        <v>86</v>
      </c>
      <c r="AW202" s="13" t="s">
        <v>40</v>
      </c>
      <c r="AX202" s="13" t="s">
        <v>79</v>
      </c>
      <c r="AY202" s="243" t="s">
        <v>133</v>
      </c>
    </row>
    <row r="203" spans="1:51" s="13" customFormat="1" ht="12">
      <c r="A203" s="13"/>
      <c r="B203" s="233"/>
      <c r="C203" s="234"/>
      <c r="D203" s="235" t="s">
        <v>144</v>
      </c>
      <c r="E203" s="236" t="s">
        <v>19</v>
      </c>
      <c r="F203" s="237" t="s">
        <v>179</v>
      </c>
      <c r="G203" s="234"/>
      <c r="H203" s="236" t="s">
        <v>19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144</v>
      </c>
      <c r="AU203" s="243" t="s">
        <v>88</v>
      </c>
      <c r="AV203" s="13" t="s">
        <v>86</v>
      </c>
      <c r="AW203" s="13" t="s">
        <v>40</v>
      </c>
      <c r="AX203" s="13" t="s">
        <v>79</v>
      </c>
      <c r="AY203" s="243" t="s">
        <v>133</v>
      </c>
    </row>
    <row r="204" spans="1:51" s="13" customFormat="1" ht="12">
      <c r="A204" s="13"/>
      <c r="B204" s="233"/>
      <c r="C204" s="234"/>
      <c r="D204" s="235" t="s">
        <v>144</v>
      </c>
      <c r="E204" s="236" t="s">
        <v>19</v>
      </c>
      <c r="F204" s="237" t="s">
        <v>180</v>
      </c>
      <c r="G204" s="234"/>
      <c r="H204" s="236" t="s">
        <v>19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144</v>
      </c>
      <c r="AU204" s="243" t="s">
        <v>88</v>
      </c>
      <c r="AV204" s="13" t="s">
        <v>86</v>
      </c>
      <c r="AW204" s="13" t="s">
        <v>40</v>
      </c>
      <c r="AX204" s="13" t="s">
        <v>79</v>
      </c>
      <c r="AY204" s="243" t="s">
        <v>133</v>
      </c>
    </row>
    <row r="205" spans="1:51" s="14" customFormat="1" ht="12">
      <c r="A205" s="14"/>
      <c r="B205" s="244"/>
      <c r="C205" s="245"/>
      <c r="D205" s="235" t="s">
        <v>144</v>
      </c>
      <c r="E205" s="246" t="s">
        <v>19</v>
      </c>
      <c r="F205" s="247" t="s">
        <v>504</v>
      </c>
      <c r="G205" s="245"/>
      <c r="H205" s="248">
        <v>8.963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144</v>
      </c>
      <c r="AU205" s="254" t="s">
        <v>88</v>
      </c>
      <c r="AV205" s="14" t="s">
        <v>88</v>
      </c>
      <c r="AW205" s="14" t="s">
        <v>40</v>
      </c>
      <c r="AX205" s="14" t="s">
        <v>86</v>
      </c>
      <c r="AY205" s="254" t="s">
        <v>133</v>
      </c>
    </row>
    <row r="206" spans="1:65" s="2" customFormat="1" ht="37.8" customHeight="1">
      <c r="A206" s="41"/>
      <c r="B206" s="42"/>
      <c r="C206" s="215" t="s">
        <v>299</v>
      </c>
      <c r="D206" s="215" t="s">
        <v>135</v>
      </c>
      <c r="E206" s="216" t="s">
        <v>307</v>
      </c>
      <c r="F206" s="217" t="s">
        <v>308</v>
      </c>
      <c r="G206" s="218" t="s">
        <v>138</v>
      </c>
      <c r="H206" s="219">
        <v>44.8</v>
      </c>
      <c r="I206" s="220"/>
      <c r="J206" s="221">
        <f>ROUND(I206*H206,2)</f>
        <v>0</v>
      </c>
      <c r="K206" s="217" t="s">
        <v>139</v>
      </c>
      <c r="L206" s="47"/>
      <c r="M206" s="222" t="s">
        <v>19</v>
      </c>
      <c r="N206" s="223" t="s">
        <v>50</v>
      </c>
      <c r="O206" s="87"/>
      <c r="P206" s="224">
        <f>O206*H206</f>
        <v>0</v>
      </c>
      <c r="Q206" s="224">
        <v>0.08922</v>
      </c>
      <c r="R206" s="224">
        <f>Q206*H206</f>
        <v>3.9970559999999993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140</v>
      </c>
      <c r="AT206" s="226" t="s">
        <v>135</v>
      </c>
      <c r="AU206" s="226" t="s">
        <v>88</v>
      </c>
      <c r="AY206" s="19" t="s">
        <v>133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86</v>
      </c>
      <c r="BK206" s="227">
        <f>ROUND(I206*H206,2)</f>
        <v>0</v>
      </c>
      <c r="BL206" s="19" t="s">
        <v>140</v>
      </c>
      <c r="BM206" s="226" t="s">
        <v>505</v>
      </c>
    </row>
    <row r="207" spans="1:47" s="2" customFormat="1" ht="12">
      <c r="A207" s="41"/>
      <c r="B207" s="42"/>
      <c r="C207" s="43"/>
      <c r="D207" s="228" t="s">
        <v>142</v>
      </c>
      <c r="E207" s="43"/>
      <c r="F207" s="229" t="s">
        <v>310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142</v>
      </c>
      <c r="AU207" s="19" t="s">
        <v>88</v>
      </c>
    </row>
    <row r="208" spans="1:51" s="13" customFormat="1" ht="12">
      <c r="A208" s="13"/>
      <c r="B208" s="233"/>
      <c r="C208" s="234"/>
      <c r="D208" s="235" t="s">
        <v>144</v>
      </c>
      <c r="E208" s="236" t="s">
        <v>19</v>
      </c>
      <c r="F208" s="237" t="s">
        <v>145</v>
      </c>
      <c r="G208" s="234"/>
      <c r="H208" s="236" t="s">
        <v>19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144</v>
      </c>
      <c r="AU208" s="243" t="s">
        <v>88</v>
      </c>
      <c r="AV208" s="13" t="s">
        <v>86</v>
      </c>
      <c r="AW208" s="13" t="s">
        <v>40</v>
      </c>
      <c r="AX208" s="13" t="s">
        <v>79</v>
      </c>
      <c r="AY208" s="243" t="s">
        <v>133</v>
      </c>
    </row>
    <row r="209" spans="1:51" s="13" customFormat="1" ht="12">
      <c r="A209" s="13"/>
      <c r="B209" s="233"/>
      <c r="C209" s="234"/>
      <c r="D209" s="235" t="s">
        <v>144</v>
      </c>
      <c r="E209" s="236" t="s">
        <v>19</v>
      </c>
      <c r="F209" s="237" t="s">
        <v>146</v>
      </c>
      <c r="G209" s="234"/>
      <c r="H209" s="236" t="s">
        <v>19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144</v>
      </c>
      <c r="AU209" s="243" t="s">
        <v>88</v>
      </c>
      <c r="AV209" s="13" t="s">
        <v>86</v>
      </c>
      <c r="AW209" s="13" t="s">
        <v>40</v>
      </c>
      <c r="AX209" s="13" t="s">
        <v>79</v>
      </c>
      <c r="AY209" s="243" t="s">
        <v>133</v>
      </c>
    </row>
    <row r="210" spans="1:51" s="14" customFormat="1" ht="12">
      <c r="A210" s="14"/>
      <c r="B210" s="244"/>
      <c r="C210" s="245"/>
      <c r="D210" s="235" t="s">
        <v>144</v>
      </c>
      <c r="E210" s="246" t="s">
        <v>19</v>
      </c>
      <c r="F210" s="247" t="s">
        <v>480</v>
      </c>
      <c r="G210" s="245"/>
      <c r="H210" s="248">
        <v>44.8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144</v>
      </c>
      <c r="AU210" s="254" t="s">
        <v>88</v>
      </c>
      <c r="AV210" s="14" t="s">
        <v>88</v>
      </c>
      <c r="AW210" s="14" t="s">
        <v>40</v>
      </c>
      <c r="AX210" s="14" t="s">
        <v>86</v>
      </c>
      <c r="AY210" s="254" t="s">
        <v>133</v>
      </c>
    </row>
    <row r="211" spans="1:65" s="2" customFormat="1" ht="16.5" customHeight="1">
      <c r="A211" s="41"/>
      <c r="B211" s="42"/>
      <c r="C211" s="266" t="s">
        <v>306</v>
      </c>
      <c r="D211" s="266" t="s">
        <v>218</v>
      </c>
      <c r="E211" s="267" t="s">
        <v>317</v>
      </c>
      <c r="F211" s="268" t="s">
        <v>318</v>
      </c>
      <c r="G211" s="269" t="s">
        <v>138</v>
      </c>
      <c r="H211" s="270">
        <v>46.144</v>
      </c>
      <c r="I211" s="271"/>
      <c r="J211" s="272">
        <f>ROUND(I211*H211,2)</f>
        <v>0</v>
      </c>
      <c r="K211" s="268" t="s">
        <v>139</v>
      </c>
      <c r="L211" s="273"/>
      <c r="M211" s="274" t="s">
        <v>19</v>
      </c>
      <c r="N211" s="275" t="s">
        <v>50</v>
      </c>
      <c r="O211" s="87"/>
      <c r="P211" s="224">
        <f>O211*H211</f>
        <v>0</v>
      </c>
      <c r="Q211" s="224">
        <v>0.131</v>
      </c>
      <c r="R211" s="224">
        <f>Q211*H211</f>
        <v>6.0448640000000005</v>
      </c>
      <c r="S211" s="224">
        <v>0</v>
      </c>
      <c r="T211" s="22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6" t="s">
        <v>199</v>
      </c>
      <c r="AT211" s="226" t="s">
        <v>218</v>
      </c>
      <c r="AU211" s="226" t="s">
        <v>88</v>
      </c>
      <c r="AY211" s="19" t="s">
        <v>133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86</v>
      </c>
      <c r="BK211" s="227">
        <f>ROUND(I211*H211,2)</f>
        <v>0</v>
      </c>
      <c r="BL211" s="19" t="s">
        <v>140</v>
      </c>
      <c r="BM211" s="226" t="s">
        <v>506</v>
      </c>
    </row>
    <row r="212" spans="1:51" s="14" customFormat="1" ht="12">
      <c r="A212" s="14"/>
      <c r="B212" s="244"/>
      <c r="C212" s="245"/>
      <c r="D212" s="235" t="s">
        <v>144</v>
      </c>
      <c r="E212" s="245"/>
      <c r="F212" s="247" t="s">
        <v>507</v>
      </c>
      <c r="G212" s="245"/>
      <c r="H212" s="248">
        <v>46.144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144</v>
      </c>
      <c r="AU212" s="254" t="s">
        <v>88</v>
      </c>
      <c r="AV212" s="14" t="s">
        <v>88</v>
      </c>
      <c r="AW212" s="14" t="s">
        <v>4</v>
      </c>
      <c r="AX212" s="14" t="s">
        <v>86</v>
      </c>
      <c r="AY212" s="254" t="s">
        <v>133</v>
      </c>
    </row>
    <row r="213" spans="1:65" s="2" customFormat="1" ht="44.25" customHeight="1">
      <c r="A213" s="41"/>
      <c r="B213" s="42"/>
      <c r="C213" s="215" t="s">
        <v>311</v>
      </c>
      <c r="D213" s="215" t="s">
        <v>135</v>
      </c>
      <c r="E213" s="216" t="s">
        <v>508</v>
      </c>
      <c r="F213" s="217" t="s">
        <v>509</v>
      </c>
      <c r="G213" s="218" t="s">
        <v>138</v>
      </c>
      <c r="H213" s="219">
        <v>141</v>
      </c>
      <c r="I213" s="220"/>
      <c r="J213" s="221">
        <f>ROUND(I213*H213,2)</f>
        <v>0</v>
      </c>
      <c r="K213" s="217" t="s">
        <v>139</v>
      </c>
      <c r="L213" s="47"/>
      <c r="M213" s="222" t="s">
        <v>19</v>
      </c>
      <c r="N213" s="223" t="s">
        <v>50</v>
      </c>
      <c r="O213" s="87"/>
      <c r="P213" s="224">
        <f>O213*H213</f>
        <v>0</v>
      </c>
      <c r="Q213" s="224">
        <v>0.11162</v>
      </c>
      <c r="R213" s="224">
        <f>Q213*H213</f>
        <v>15.73842</v>
      </c>
      <c r="S213" s="224">
        <v>0</v>
      </c>
      <c r="T213" s="22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6" t="s">
        <v>140</v>
      </c>
      <c r="AT213" s="226" t="s">
        <v>135</v>
      </c>
      <c r="AU213" s="226" t="s">
        <v>88</v>
      </c>
      <c r="AY213" s="19" t="s">
        <v>133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86</v>
      </c>
      <c r="BK213" s="227">
        <f>ROUND(I213*H213,2)</f>
        <v>0</v>
      </c>
      <c r="BL213" s="19" t="s">
        <v>140</v>
      </c>
      <c r="BM213" s="226" t="s">
        <v>510</v>
      </c>
    </row>
    <row r="214" spans="1:47" s="2" customFormat="1" ht="12">
      <c r="A214" s="41"/>
      <c r="B214" s="42"/>
      <c r="C214" s="43"/>
      <c r="D214" s="228" t="s">
        <v>142</v>
      </c>
      <c r="E214" s="43"/>
      <c r="F214" s="229" t="s">
        <v>511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142</v>
      </c>
      <c r="AU214" s="19" t="s">
        <v>88</v>
      </c>
    </row>
    <row r="215" spans="1:51" s="13" customFormat="1" ht="12">
      <c r="A215" s="13"/>
      <c r="B215" s="233"/>
      <c r="C215" s="234"/>
      <c r="D215" s="235" t="s">
        <v>144</v>
      </c>
      <c r="E215" s="236" t="s">
        <v>19</v>
      </c>
      <c r="F215" s="237" t="s">
        <v>145</v>
      </c>
      <c r="G215" s="234"/>
      <c r="H215" s="236" t="s">
        <v>19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144</v>
      </c>
      <c r="AU215" s="243" t="s">
        <v>88</v>
      </c>
      <c r="AV215" s="13" t="s">
        <v>86</v>
      </c>
      <c r="AW215" s="13" t="s">
        <v>40</v>
      </c>
      <c r="AX215" s="13" t="s">
        <v>79</v>
      </c>
      <c r="AY215" s="243" t="s">
        <v>133</v>
      </c>
    </row>
    <row r="216" spans="1:51" s="13" customFormat="1" ht="12">
      <c r="A216" s="13"/>
      <c r="B216" s="233"/>
      <c r="C216" s="234"/>
      <c r="D216" s="235" t="s">
        <v>144</v>
      </c>
      <c r="E216" s="236" t="s">
        <v>19</v>
      </c>
      <c r="F216" s="237" t="s">
        <v>179</v>
      </c>
      <c r="G216" s="234"/>
      <c r="H216" s="236" t="s">
        <v>19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144</v>
      </c>
      <c r="AU216" s="243" t="s">
        <v>88</v>
      </c>
      <c r="AV216" s="13" t="s">
        <v>86</v>
      </c>
      <c r="AW216" s="13" t="s">
        <v>40</v>
      </c>
      <c r="AX216" s="13" t="s">
        <v>79</v>
      </c>
      <c r="AY216" s="243" t="s">
        <v>133</v>
      </c>
    </row>
    <row r="217" spans="1:51" s="13" customFormat="1" ht="12">
      <c r="A217" s="13"/>
      <c r="B217" s="233"/>
      <c r="C217" s="234"/>
      <c r="D217" s="235" t="s">
        <v>144</v>
      </c>
      <c r="E217" s="236" t="s">
        <v>19</v>
      </c>
      <c r="F217" s="237" t="s">
        <v>180</v>
      </c>
      <c r="G217" s="234"/>
      <c r="H217" s="236" t="s">
        <v>19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144</v>
      </c>
      <c r="AU217" s="243" t="s">
        <v>88</v>
      </c>
      <c r="AV217" s="13" t="s">
        <v>86</v>
      </c>
      <c r="AW217" s="13" t="s">
        <v>40</v>
      </c>
      <c r="AX217" s="13" t="s">
        <v>79</v>
      </c>
      <c r="AY217" s="243" t="s">
        <v>133</v>
      </c>
    </row>
    <row r="218" spans="1:51" s="14" customFormat="1" ht="12">
      <c r="A218" s="14"/>
      <c r="B218" s="244"/>
      <c r="C218" s="245"/>
      <c r="D218" s="235" t="s">
        <v>144</v>
      </c>
      <c r="E218" s="246" t="s">
        <v>19</v>
      </c>
      <c r="F218" s="247" t="s">
        <v>512</v>
      </c>
      <c r="G218" s="245"/>
      <c r="H218" s="248">
        <v>141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144</v>
      </c>
      <c r="AU218" s="254" t="s">
        <v>88</v>
      </c>
      <c r="AV218" s="14" t="s">
        <v>88</v>
      </c>
      <c r="AW218" s="14" t="s">
        <v>40</v>
      </c>
      <c r="AX218" s="14" t="s">
        <v>86</v>
      </c>
      <c r="AY218" s="254" t="s">
        <v>133</v>
      </c>
    </row>
    <row r="219" spans="1:65" s="2" customFormat="1" ht="16.5" customHeight="1">
      <c r="A219" s="41"/>
      <c r="B219" s="42"/>
      <c r="C219" s="266" t="s">
        <v>316</v>
      </c>
      <c r="D219" s="266" t="s">
        <v>218</v>
      </c>
      <c r="E219" s="267" t="s">
        <v>513</v>
      </c>
      <c r="F219" s="268" t="s">
        <v>514</v>
      </c>
      <c r="G219" s="269" t="s">
        <v>138</v>
      </c>
      <c r="H219" s="270">
        <v>143.82</v>
      </c>
      <c r="I219" s="271"/>
      <c r="J219" s="272">
        <f>ROUND(I219*H219,2)</f>
        <v>0</v>
      </c>
      <c r="K219" s="268" t="s">
        <v>139</v>
      </c>
      <c r="L219" s="273"/>
      <c r="M219" s="274" t="s">
        <v>19</v>
      </c>
      <c r="N219" s="275" t="s">
        <v>50</v>
      </c>
      <c r="O219" s="87"/>
      <c r="P219" s="224">
        <f>O219*H219</f>
        <v>0</v>
      </c>
      <c r="Q219" s="224">
        <v>0.176</v>
      </c>
      <c r="R219" s="224">
        <f>Q219*H219</f>
        <v>25.312319999999996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199</v>
      </c>
      <c r="AT219" s="226" t="s">
        <v>218</v>
      </c>
      <c r="AU219" s="226" t="s">
        <v>88</v>
      </c>
      <c r="AY219" s="19" t="s">
        <v>133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86</v>
      </c>
      <c r="BK219" s="227">
        <f>ROUND(I219*H219,2)</f>
        <v>0</v>
      </c>
      <c r="BL219" s="19" t="s">
        <v>140</v>
      </c>
      <c r="BM219" s="226" t="s">
        <v>515</v>
      </c>
    </row>
    <row r="220" spans="1:51" s="14" customFormat="1" ht="12">
      <c r="A220" s="14"/>
      <c r="B220" s="244"/>
      <c r="C220" s="245"/>
      <c r="D220" s="235" t="s">
        <v>144</v>
      </c>
      <c r="E220" s="245"/>
      <c r="F220" s="247" t="s">
        <v>516</v>
      </c>
      <c r="G220" s="245"/>
      <c r="H220" s="248">
        <v>143.82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144</v>
      </c>
      <c r="AU220" s="254" t="s">
        <v>88</v>
      </c>
      <c r="AV220" s="14" t="s">
        <v>88</v>
      </c>
      <c r="AW220" s="14" t="s">
        <v>4</v>
      </c>
      <c r="AX220" s="14" t="s">
        <v>86</v>
      </c>
      <c r="AY220" s="254" t="s">
        <v>133</v>
      </c>
    </row>
    <row r="221" spans="1:63" s="12" customFormat="1" ht="22.8" customHeight="1">
      <c r="A221" s="12"/>
      <c r="B221" s="199"/>
      <c r="C221" s="200"/>
      <c r="D221" s="201" t="s">
        <v>78</v>
      </c>
      <c r="E221" s="213" t="s">
        <v>205</v>
      </c>
      <c r="F221" s="213" t="s">
        <v>321</v>
      </c>
      <c r="G221" s="200"/>
      <c r="H221" s="200"/>
      <c r="I221" s="203"/>
      <c r="J221" s="214">
        <f>BK221</f>
        <v>0</v>
      </c>
      <c r="K221" s="200"/>
      <c r="L221" s="205"/>
      <c r="M221" s="206"/>
      <c r="N221" s="207"/>
      <c r="O221" s="207"/>
      <c r="P221" s="208">
        <f>SUM(P222:P281)</f>
        <v>0</v>
      </c>
      <c r="Q221" s="207"/>
      <c r="R221" s="208">
        <f>SUM(R222:R281)</f>
        <v>20.72188532</v>
      </c>
      <c r="S221" s="207"/>
      <c r="T221" s="209">
        <f>SUM(T222:T281)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0" t="s">
        <v>86</v>
      </c>
      <c r="AT221" s="211" t="s">
        <v>78</v>
      </c>
      <c r="AU221" s="211" t="s">
        <v>86</v>
      </c>
      <c r="AY221" s="210" t="s">
        <v>133</v>
      </c>
      <c r="BK221" s="212">
        <f>SUM(BK222:BK281)</f>
        <v>0</v>
      </c>
    </row>
    <row r="222" spans="1:65" s="2" customFormat="1" ht="24.15" customHeight="1">
      <c r="A222" s="41"/>
      <c r="B222" s="42"/>
      <c r="C222" s="215" t="s">
        <v>322</v>
      </c>
      <c r="D222" s="215" t="s">
        <v>135</v>
      </c>
      <c r="E222" s="216" t="s">
        <v>323</v>
      </c>
      <c r="F222" s="217" t="s">
        <v>324</v>
      </c>
      <c r="G222" s="218" t="s">
        <v>175</v>
      </c>
      <c r="H222" s="219">
        <v>12.5</v>
      </c>
      <c r="I222" s="220"/>
      <c r="J222" s="221">
        <f>ROUND(I222*H222,2)</f>
        <v>0</v>
      </c>
      <c r="K222" s="217" t="s">
        <v>139</v>
      </c>
      <c r="L222" s="47"/>
      <c r="M222" s="222" t="s">
        <v>19</v>
      </c>
      <c r="N222" s="223" t="s">
        <v>50</v>
      </c>
      <c r="O222" s="87"/>
      <c r="P222" s="224">
        <f>O222*H222</f>
        <v>0</v>
      </c>
      <c r="Q222" s="224">
        <v>0.20219</v>
      </c>
      <c r="R222" s="224">
        <f>Q222*H222</f>
        <v>2.527375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140</v>
      </c>
      <c r="AT222" s="226" t="s">
        <v>135</v>
      </c>
      <c r="AU222" s="226" t="s">
        <v>88</v>
      </c>
      <c r="AY222" s="19" t="s">
        <v>133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86</v>
      </c>
      <c r="BK222" s="227">
        <f>ROUND(I222*H222,2)</f>
        <v>0</v>
      </c>
      <c r="BL222" s="19" t="s">
        <v>140</v>
      </c>
      <c r="BM222" s="226" t="s">
        <v>517</v>
      </c>
    </row>
    <row r="223" spans="1:47" s="2" customFormat="1" ht="12">
      <c r="A223" s="41"/>
      <c r="B223" s="42"/>
      <c r="C223" s="43"/>
      <c r="D223" s="228" t="s">
        <v>142</v>
      </c>
      <c r="E223" s="43"/>
      <c r="F223" s="229" t="s">
        <v>326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142</v>
      </c>
      <c r="AU223" s="19" t="s">
        <v>88</v>
      </c>
    </row>
    <row r="224" spans="1:51" s="13" customFormat="1" ht="12">
      <c r="A224" s="13"/>
      <c r="B224" s="233"/>
      <c r="C224" s="234"/>
      <c r="D224" s="235" t="s">
        <v>144</v>
      </c>
      <c r="E224" s="236" t="s">
        <v>19</v>
      </c>
      <c r="F224" s="237" t="s">
        <v>145</v>
      </c>
      <c r="G224" s="234"/>
      <c r="H224" s="236" t="s">
        <v>19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144</v>
      </c>
      <c r="AU224" s="243" t="s">
        <v>88</v>
      </c>
      <c r="AV224" s="13" t="s">
        <v>86</v>
      </c>
      <c r="AW224" s="13" t="s">
        <v>40</v>
      </c>
      <c r="AX224" s="13" t="s">
        <v>79</v>
      </c>
      <c r="AY224" s="243" t="s">
        <v>133</v>
      </c>
    </row>
    <row r="225" spans="1:51" s="13" customFormat="1" ht="12">
      <c r="A225" s="13"/>
      <c r="B225" s="233"/>
      <c r="C225" s="234"/>
      <c r="D225" s="235" t="s">
        <v>144</v>
      </c>
      <c r="E225" s="236" t="s">
        <v>19</v>
      </c>
      <c r="F225" s="237" t="s">
        <v>179</v>
      </c>
      <c r="G225" s="234"/>
      <c r="H225" s="236" t="s">
        <v>19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144</v>
      </c>
      <c r="AU225" s="243" t="s">
        <v>88</v>
      </c>
      <c r="AV225" s="13" t="s">
        <v>86</v>
      </c>
      <c r="AW225" s="13" t="s">
        <v>40</v>
      </c>
      <c r="AX225" s="13" t="s">
        <v>79</v>
      </c>
      <c r="AY225" s="243" t="s">
        <v>133</v>
      </c>
    </row>
    <row r="226" spans="1:51" s="13" customFormat="1" ht="12">
      <c r="A226" s="13"/>
      <c r="B226" s="233"/>
      <c r="C226" s="234"/>
      <c r="D226" s="235" t="s">
        <v>144</v>
      </c>
      <c r="E226" s="236" t="s">
        <v>19</v>
      </c>
      <c r="F226" s="237" t="s">
        <v>180</v>
      </c>
      <c r="G226" s="234"/>
      <c r="H226" s="236" t="s">
        <v>19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144</v>
      </c>
      <c r="AU226" s="243" t="s">
        <v>88</v>
      </c>
      <c r="AV226" s="13" t="s">
        <v>86</v>
      </c>
      <c r="AW226" s="13" t="s">
        <v>40</v>
      </c>
      <c r="AX226" s="13" t="s">
        <v>79</v>
      </c>
      <c r="AY226" s="243" t="s">
        <v>133</v>
      </c>
    </row>
    <row r="227" spans="1:51" s="14" customFormat="1" ht="12">
      <c r="A227" s="14"/>
      <c r="B227" s="244"/>
      <c r="C227" s="245"/>
      <c r="D227" s="235" t="s">
        <v>144</v>
      </c>
      <c r="E227" s="246" t="s">
        <v>19</v>
      </c>
      <c r="F227" s="247" t="s">
        <v>327</v>
      </c>
      <c r="G227" s="245"/>
      <c r="H227" s="248">
        <v>12.5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144</v>
      </c>
      <c r="AU227" s="254" t="s">
        <v>88</v>
      </c>
      <c r="AV227" s="14" t="s">
        <v>88</v>
      </c>
      <c r="AW227" s="14" t="s">
        <v>40</v>
      </c>
      <c r="AX227" s="14" t="s">
        <v>86</v>
      </c>
      <c r="AY227" s="254" t="s">
        <v>133</v>
      </c>
    </row>
    <row r="228" spans="1:65" s="2" customFormat="1" ht="16.5" customHeight="1">
      <c r="A228" s="41"/>
      <c r="B228" s="42"/>
      <c r="C228" s="266" t="s">
        <v>328</v>
      </c>
      <c r="D228" s="266" t="s">
        <v>218</v>
      </c>
      <c r="E228" s="267" t="s">
        <v>329</v>
      </c>
      <c r="F228" s="268" t="s">
        <v>330</v>
      </c>
      <c r="G228" s="269" t="s">
        <v>175</v>
      </c>
      <c r="H228" s="270">
        <v>12.75</v>
      </c>
      <c r="I228" s="271"/>
      <c r="J228" s="272">
        <f>ROUND(I228*H228,2)</f>
        <v>0</v>
      </c>
      <c r="K228" s="268" t="s">
        <v>139</v>
      </c>
      <c r="L228" s="273"/>
      <c r="M228" s="274" t="s">
        <v>19</v>
      </c>
      <c r="N228" s="275" t="s">
        <v>50</v>
      </c>
      <c r="O228" s="87"/>
      <c r="P228" s="224">
        <f>O228*H228</f>
        <v>0</v>
      </c>
      <c r="Q228" s="224">
        <v>0.108</v>
      </c>
      <c r="R228" s="224">
        <f>Q228*H228</f>
        <v>1.377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199</v>
      </c>
      <c r="AT228" s="226" t="s">
        <v>218</v>
      </c>
      <c r="AU228" s="226" t="s">
        <v>88</v>
      </c>
      <c r="AY228" s="19" t="s">
        <v>133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86</v>
      </c>
      <c r="BK228" s="227">
        <f>ROUND(I228*H228,2)</f>
        <v>0</v>
      </c>
      <c r="BL228" s="19" t="s">
        <v>140</v>
      </c>
      <c r="BM228" s="226" t="s">
        <v>518</v>
      </c>
    </row>
    <row r="229" spans="1:51" s="14" customFormat="1" ht="12">
      <c r="A229" s="14"/>
      <c r="B229" s="244"/>
      <c r="C229" s="245"/>
      <c r="D229" s="235" t="s">
        <v>144</v>
      </c>
      <c r="E229" s="245"/>
      <c r="F229" s="247" t="s">
        <v>332</v>
      </c>
      <c r="G229" s="245"/>
      <c r="H229" s="248">
        <v>12.75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144</v>
      </c>
      <c r="AU229" s="254" t="s">
        <v>88</v>
      </c>
      <c r="AV229" s="14" t="s">
        <v>88</v>
      </c>
      <c r="AW229" s="14" t="s">
        <v>4</v>
      </c>
      <c r="AX229" s="14" t="s">
        <v>86</v>
      </c>
      <c r="AY229" s="254" t="s">
        <v>133</v>
      </c>
    </row>
    <row r="230" spans="1:65" s="2" customFormat="1" ht="24.15" customHeight="1">
      <c r="A230" s="41"/>
      <c r="B230" s="42"/>
      <c r="C230" s="215" t="s">
        <v>333</v>
      </c>
      <c r="D230" s="215" t="s">
        <v>135</v>
      </c>
      <c r="E230" s="216" t="s">
        <v>519</v>
      </c>
      <c r="F230" s="217" t="s">
        <v>520</v>
      </c>
      <c r="G230" s="218" t="s">
        <v>175</v>
      </c>
      <c r="H230" s="219">
        <v>19.1</v>
      </c>
      <c r="I230" s="220"/>
      <c r="J230" s="221">
        <f>ROUND(I230*H230,2)</f>
        <v>0</v>
      </c>
      <c r="K230" s="217" t="s">
        <v>139</v>
      </c>
      <c r="L230" s="47"/>
      <c r="M230" s="222" t="s">
        <v>19</v>
      </c>
      <c r="N230" s="223" t="s">
        <v>50</v>
      </c>
      <c r="O230" s="87"/>
      <c r="P230" s="224">
        <f>O230*H230</f>
        <v>0</v>
      </c>
      <c r="Q230" s="224">
        <v>0.1554</v>
      </c>
      <c r="R230" s="224">
        <f>Q230*H230</f>
        <v>2.9681400000000004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140</v>
      </c>
      <c r="AT230" s="226" t="s">
        <v>135</v>
      </c>
      <c r="AU230" s="226" t="s">
        <v>88</v>
      </c>
      <c r="AY230" s="19" t="s">
        <v>133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86</v>
      </c>
      <c r="BK230" s="227">
        <f>ROUND(I230*H230,2)</f>
        <v>0</v>
      </c>
      <c r="BL230" s="19" t="s">
        <v>140</v>
      </c>
      <c r="BM230" s="226" t="s">
        <v>521</v>
      </c>
    </row>
    <row r="231" spans="1:47" s="2" customFormat="1" ht="12">
      <c r="A231" s="41"/>
      <c r="B231" s="42"/>
      <c r="C231" s="43"/>
      <c r="D231" s="228" t="s">
        <v>142</v>
      </c>
      <c r="E231" s="43"/>
      <c r="F231" s="229" t="s">
        <v>522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142</v>
      </c>
      <c r="AU231" s="19" t="s">
        <v>88</v>
      </c>
    </row>
    <row r="232" spans="1:65" s="2" customFormat="1" ht="16.5" customHeight="1">
      <c r="A232" s="41"/>
      <c r="B232" s="42"/>
      <c r="C232" s="266" t="s">
        <v>338</v>
      </c>
      <c r="D232" s="266" t="s">
        <v>218</v>
      </c>
      <c r="E232" s="267" t="s">
        <v>523</v>
      </c>
      <c r="F232" s="268" t="s">
        <v>524</v>
      </c>
      <c r="G232" s="269" t="s">
        <v>175</v>
      </c>
      <c r="H232" s="270">
        <v>17.442</v>
      </c>
      <c r="I232" s="271"/>
      <c r="J232" s="272">
        <f>ROUND(I232*H232,2)</f>
        <v>0</v>
      </c>
      <c r="K232" s="268" t="s">
        <v>139</v>
      </c>
      <c r="L232" s="273"/>
      <c r="M232" s="274" t="s">
        <v>19</v>
      </c>
      <c r="N232" s="275" t="s">
        <v>50</v>
      </c>
      <c r="O232" s="87"/>
      <c r="P232" s="224">
        <f>O232*H232</f>
        <v>0</v>
      </c>
      <c r="Q232" s="224">
        <v>0.102</v>
      </c>
      <c r="R232" s="224">
        <f>Q232*H232</f>
        <v>1.7790839999999999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199</v>
      </c>
      <c r="AT232" s="226" t="s">
        <v>218</v>
      </c>
      <c r="AU232" s="226" t="s">
        <v>88</v>
      </c>
      <c r="AY232" s="19" t="s">
        <v>133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86</v>
      </c>
      <c r="BK232" s="227">
        <f>ROUND(I232*H232,2)</f>
        <v>0</v>
      </c>
      <c r="BL232" s="19" t="s">
        <v>140</v>
      </c>
      <c r="BM232" s="226" t="s">
        <v>525</v>
      </c>
    </row>
    <row r="233" spans="1:51" s="13" customFormat="1" ht="12">
      <c r="A233" s="13"/>
      <c r="B233" s="233"/>
      <c r="C233" s="234"/>
      <c r="D233" s="235" t="s">
        <v>144</v>
      </c>
      <c r="E233" s="236" t="s">
        <v>19</v>
      </c>
      <c r="F233" s="237" t="s">
        <v>145</v>
      </c>
      <c r="G233" s="234"/>
      <c r="H233" s="236" t="s">
        <v>19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144</v>
      </c>
      <c r="AU233" s="243" t="s">
        <v>88</v>
      </c>
      <c r="AV233" s="13" t="s">
        <v>86</v>
      </c>
      <c r="AW233" s="13" t="s">
        <v>40</v>
      </c>
      <c r="AX233" s="13" t="s">
        <v>79</v>
      </c>
      <c r="AY233" s="243" t="s">
        <v>133</v>
      </c>
    </row>
    <row r="234" spans="1:51" s="13" customFormat="1" ht="12">
      <c r="A234" s="13"/>
      <c r="B234" s="233"/>
      <c r="C234" s="234"/>
      <c r="D234" s="235" t="s">
        <v>144</v>
      </c>
      <c r="E234" s="236" t="s">
        <v>19</v>
      </c>
      <c r="F234" s="237" t="s">
        <v>179</v>
      </c>
      <c r="G234" s="234"/>
      <c r="H234" s="236" t="s">
        <v>19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144</v>
      </c>
      <c r="AU234" s="243" t="s">
        <v>88</v>
      </c>
      <c r="AV234" s="13" t="s">
        <v>86</v>
      </c>
      <c r="AW234" s="13" t="s">
        <v>40</v>
      </c>
      <c r="AX234" s="13" t="s">
        <v>79</v>
      </c>
      <c r="AY234" s="243" t="s">
        <v>133</v>
      </c>
    </row>
    <row r="235" spans="1:51" s="13" customFormat="1" ht="12">
      <c r="A235" s="13"/>
      <c r="B235" s="233"/>
      <c r="C235" s="234"/>
      <c r="D235" s="235" t="s">
        <v>144</v>
      </c>
      <c r="E235" s="236" t="s">
        <v>19</v>
      </c>
      <c r="F235" s="237" t="s">
        <v>180</v>
      </c>
      <c r="G235" s="234"/>
      <c r="H235" s="236" t="s">
        <v>19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144</v>
      </c>
      <c r="AU235" s="243" t="s">
        <v>88</v>
      </c>
      <c r="AV235" s="13" t="s">
        <v>86</v>
      </c>
      <c r="AW235" s="13" t="s">
        <v>40</v>
      </c>
      <c r="AX235" s="13" t="s">
        <v>79</v>
      </c>
      <c r="AY235" s="243" t="s">
        <v>133</v>
      </c>
    </row>
    <row r="236" spans="1:51" s="14" customFormat="1" ht="12">
      <c r="A236" s="14"/>
      <c r="B236" s="244"/>
      <c r="C236" s="245"/>
      <c r="D236" s="235" t="s">
        <v>144</v>
      </c>
      <c r="E236" s="246" t="s">
        <v>19</v>
      </c>
      <c r="F236" s="247" t="s">
        <v>526</v>
      </c>
      <c r="G236" s="245"/>
      <c r="H236" s="248">
        <v>17.1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144</v>
      </c>
      <c r="AU236" s="254" t="s">
        <v>88</v>
      </c>
      <c r="AV236" s="14" t="s">
        <v>88</v>
      </c>
      <c r="AW236" s="14" t="s">
        <v>40</v>
      </c>
      <c r="AX236" s="14" t="s">
        <v>86</v>
      </c>
      <c r="AY236" s="254" t="s">
        <v>133</v>
      </c>
    </row>
    <row r="237" spans="1:51" s="14" customFormat="1" ht="12">
      <c r="A237" s="14"/>
      <c r="B237" s="244"/>
      <c r="C237" s="245"/>
      <c r="D237" s="235" t="s">
        <v>144</v>
      </c>
      <c r="E237" s="245"/>
      <c r="F237" s="247" t="s">
        <v>527</v>
      </c>
      <c r="G237" s="245"/>
      <c r="H237" s="248">
        <v>17.442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144</v>
      </c>
      <c r="AU237" s="254" t="s">
        <v>88</v>
      </c>
      <c r="AV237" s="14" t="s">
        <v>88</v>
      </c>
      <c r="AW237" s="14" t="s">
        <v>4</v>
      </c>
      <c r="AX237" s="14" t="s">
        <v>86</v>
      </c>
      <c r="AY237" s="254" t="s">
        <v>133</v>
      </c>
    </row>
    <row r="238" spans="1:65" s="2" customFormat="1" ht="16.5" customHeight="1">
      <c r="A238" s="41"/>
      <c r="B238" s="42"/>
      <c r="C238" s="266" t="s">
        <v>343</v>
      </c>
      <c r="D238" s="266" t="s">
        <v>218</v>
      </c>
      <c r="E238" s="267" t="s">
        <v>528</v>
      </c>
      <c r="F238" s="268" t="s">
        <v>529</v>
      </c>
      <c r="G238" s="269" t="s">
        <v>175</v>
      </c>
      <c r="H238" s="270">
        <v>2.04</v>
      </c>
      <c r="I238" s="271"/>
      <c r="J238" s="272">
        <f>ROUND(I238*H238,2)</f>
        <v>0</v>
      </c>
      <c r="K238" s="268" t="s">
        <v>139</v>
      </c>
      <c r="L238" s="273"/>
      <c r="M238" s="274" t="s">
        <v>19</v>
      </c>
      <c r="N238" s="275" t="s">
        <v>50</v>
      </c>
      <c r="O238" s="87"/>
      <c r="P238" s="224">
        <f>O238*H238</f>
        <v>0</v>
      </c>
      <c r="Q238" s="224">
        <v>0.061</v>
      </c>
      <c r="R238" s="224">
        <f>Q238*H238</f>
        <v>0.12444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199</v>
      </c>
      <c r="AT238" s="226" t="s">
        <v>218</v>
      </c>
      <c r="AU238" s="226" t="s">
        <v>88</v>
      </c>
      <c r="AY238" s="19" t="s">
        <v>133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86</v>
      </c>
      <c r="BK238" s="227">
        <f>ROUND(I238*H238,2)</f>
        <v>0</v>
      </c>
      <c r="BL238" s="19" t="s">
        <v>140</v>
      </c>
      <c r="BM238" s="226" t="s">
        <v>530</v>
      </c>
    </row>
    <row r="239" spans="1:51" s="13" customFormat="1" ht="12">
      <c r="A239" s="13"/>
      <c r="B239" s="233"/>
      <c r="C239" s="234"/>
      <c r="D239" s="235" t="s">
        <v>144</v>
      </c>
      <c r="E239" s="236" t="s">
        <v>19</v>
      </c>
      <c r="F239" s="237" t="s">
        <v>145</v>
      </c>
      <c r="G239" s="234"/>
      <c r="H239" s="236" t="s">
        <v>19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144</v>
      </c>
      <c r="AU239" s="243" t="s">
        <v>88</v>
      </c>
      <c r="AV239" s="13" t="s">
        <v>86</v>
      </c>
      <c r="AW239" s="13" t="s">
        <v>40</v>
      </c>
      <c r="AX239" s="13" t="s">
        <v>79</v>
      </c>
      <c r="AY239" s="243" t="s">
        <v>133</v>
      </c>
    </row>
    <row r="240" spans="1:51" s="13" customFormat="1" ht="12">
      <c r="A240" s="13"/>
      <c r="B240" s="233"/>
      <c r="C240" s="234"/>
      <c r="D240" s="235" t="s">
        <v>144</v>
      </c>
      <c r="E240" s="236" t="s">
        <v>19</v>
      </c>
      <c r="F240" s="237" t="s">
        <v>179</v>
      </c>
      <c r="G240" s="234"/>
      <c r="H240" s="236" t="s">
        <v>19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144</v>
      </c>
      <c r="AU240" s="243" t="s">
        <v>88</v>
      </c>
      <c r="AV240" s="13" t="s">
        <v>86</v>
      </c>
      <c r="AW240" s="13" t="s">
        <v>40</v>
      </c>
      <c r="AX240" s="13" t="s">
        <v>79</v>
      </c>
      <c r="AY240" s="243" t="s">
        <v>133</v>
      </c>
    </row>
    <row r="241" spans="1:51" s="13" customFormat="1" ht="12">
      <c r="A241" s="13"/>
      <c r="B241" s="233"/>
      <c r="C241" s="234"/>
      <c r="D241" s="235" t="s">
        <v>144</v>
      </c>
      <c r="E241" s="236" t="s">
        <v>19</v>
      </c>
      <c r="F241" s="237" t="s">
        <v>180</v>
      </c>
      <c r="G241" s="234"/>
      <c r="H241" s="236" t="s">
        <v>19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144</v>
      </c>
      <c r="AU241" s="243" t="s">
        <v>88</v>
      </c>
      <c r="AV241" s="13" t="s">
        <v>86</v>
      </c>
      <c r="AW241" s="13" t="s">
        <v>40</v>
      </c>
      <c r="AX241" s="13" t="s">
        <v>79</v>
      </c>
      <c r="AY241" s="243" t="s">
        <v>133</v>
      </c>
    </row>
    <row r="242" spans="1:51" s="14" customFormat="1" ht="12">
      <c r="A242" s="14"/>
      <c r="B242" s="244"/>
      <c r="C242" s="245"/>
      <c r="D242" s="235" t="s">
        <v>144</v>
      </c>
      <c r="E242" s="246" t="s">
        <v>19</v>
      </c>
      <c r="F242" s="247" t="s">
        <v>531</v>
      </c>
      <c r="G242" s="245"/>
      <c r="H242" s="248">
        <v>2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144</v>
      </c>
      <c r="AU242" s="254" t="s">
        <v>88</v>
      </c>
      <c r="AV242" s="14" t="s">
        <v>88</v>
      </c>
      <c r="AW242" s="14" t="s">
        <v>40</v>
      </c>
      <c r="AX242" s="14" t="s">
        <v>86</v>
      </c>
      <c r="AY242" s="254" t="s">
        <v>133</v>
      </c>
    </row>
    <row r="243" spans="1:51" s="14" customFormat="1" ht="12">
      <c r="A243" s="14"/>
      <c r="B243" s="244"/>
      <c r="C243" s="245"/>
      <c r="D243" s="235" t="s">
        <v>144</v>
      </c>
      <c r="E243" s="245"/>
      <c r="F243" s="247" t="s">
        <v>532</v>
      </c>
      <c r="G243" s="245"/>
      <c r="H243" s="248">
        <v>2.04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144</v>
      </c>
      <c r="AU243" s="254" t="s">
        <v>88</v>
      </c>
      <c r="AV243" s="14" t="s">
        <v>88</v>
      </c>
      <c r="AW243" s="14" t="s">
        <v>4</v>
      </c>
      <c r="AX243" s="14" t="s">
        <v>86</v>
      </c>
      <c r="AY243" s="254" t="s">
        <v>133</v>
      </c>
    </row>
    <row r="244" spans="1:65" s="2" customFormat="1" ht="24.15" customHeight="1">
      <c r="A244" s="41"/>
      <c r="B244" s="42"/>
      <c r="C244" s="215" t="s">
        <v>348</v>
      </c>
      <c r="D244" s="215" t="s">
        <v>135</v>
      </c>
      <c r="E244" s="216" t="s">
        <v>533</v>
      </c>
      <c r="F244" s="217" t="s">
        <v>534</v>
      </c>
      <c r="G244" s="218" t="s">
        <v>175</v>
      </c>
      <c r="H244" s="219">
        <v>46.8</v>
      </c>
      <c r="I244" s="220"/>
      <c r="J244" s="221">
        <f>ROUND(I244*H244,2)</f>
        <v>0</v>
      </c>
      <c r="K244" s="217" t="s">
        <v>139</v>
      </c>
      <c r="L244" s="47"/>
      <c r="M244" s="222" t="s">
        <v>19</v>
      </c>
      <c r="N244" s="223" t="s">
        <v>50</v>
      </c>
      <c r="O244" s="87"/>
      <c r="P244" s="224">
        <f>O244*H244</f>
        <v>0</v>
      </c>
      <c r="Q244" s="224">
        <v>0.1295</v>
      </c>
      <c r="R244" s="224">
        <f>Q244*H244</f>
        <v>6.0606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140</v>
      </c>
      <c r="AT244" s="226" t="s">
        <v>135</v>
      </c>
      <c r="AU244" s="226" t="s">
        <v>88</v>
      </c>
      <c r="AY244" s="19" t="s">
        <v>133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86</v>
      </c>
      <c r="BK244" s="227">
        <f>ROUND(I244*H244,2)</f>
        <v>0</v>
      </c>
      <c r="BL244" s="19" t="s">
        <v>140</v>
      </c>
      <c r="BM244" s="226" t="s">
        <v>535</v>
      </c>
    </row>
    <row r="245" spans="1:47" s="2" customFormat="1" ht="12">
      <c r="A245" s="41"/>
      <c r="B245" s="42"/>
      <c r="C245" s="43"/>
      <c r="D245" s="228" t="s">
        <v>142</v>
      </c>
      <c r="E245" s="43"/>
      <c r="F245" s="229" t="s">
        <v>536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142</v>
      </c>
      <c r="AU245" s="19" t="s">
        <v>88</v>
      </c>
    </row>
    <row r="246" spans="1:51" s="13" customFormat="1" ht="12">
      <c r="A246" s="13"/>
      <c r="B246" s="233"/>
      <c r="C246" s="234"/>
      <c r="D246" s="235" t="s">
        <v>144</v>
      </c>
      <c r="E246" s="236" t="s">
        <v>19</v>
      </c>
      <c r="F246" s="237" t="s">
        <v>178</v>
      </c>
      <c r="G246" s="234"/>
      <c r="H246" s="236" t="s">
        <v>19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144</v>
      </c>
      <c r="AU246" s="243" t="s">
        <v>88</v>
      </c>
      <c r="AV246" s="13" t="s">
        <v>86</v>
      </c>
      <c r="AW246" s="13" t="s">
        <v>40</v>
      </c>
      <c r="AX246" s="13" t="s">
        <v>79</v>
      </c>
      <c r="AY246" s="243" t="s">
        <v>133</v>
      </c>
    </row>
    <row r="247" spans="1:51" s="13" customFormat="1" ht="12">
      <c r="A247" s="13"/>
      <c r="B247" s="233"/>
      <c r="C247" s="234"/>
      <c r="D247" s="235" t="s">
        <v>144</v>
      </c>
      <c r="E247" s="236" t="s">
        <v>19</v>
      </c>
      <c r="F247" s="237" t="s">
        <v>179</v>
      </c>
      <c r="G247" s="234"/>
      <c r="H247" s="236" t="s">
        <v>19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144</v>
      </c>
      <c r="AU247" s="243" t="s">
        <v>88</v>
      </c>
      <c r="AV247" s="13" t="s">
        <v>86</v>
      </c>
      <c r="AW247" s="13" t="s">
        <v>40</v>
      </c>
      <c r="AX247" s="13" t="s">
        <v>79</v>
      </c>
      <c r="AY247" s="243" t="s">
        <v>133</v>
      </c>
    </row>
    <row r="248" spans="1:51" s="13" customFormat="1" ht="12">
      <c r="A248" s="13"/>
      <c r="B248" s="233"/>
      <c r="C248" s="234"/>
      <c r="D248" s="235" t="s">
        <v>144</v>
      </c>
      <c r="E248" s="236" t="s">
        <v>19</v>
      </c>
      <c r="F248" s="237" t="s">
        <v>180</v>
      </c>
      <c r="G248" s="234"/>
      <c r="H248" s="236" t="s">
        <v>19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144</v>
      </c>
      <c r="AU248" s="243" t="s">
        <v>88</v>
      </c>
      <c r="AV248" s="13" t="s">
        <v>86</v>
      </c>
      <c r="AW248" s="13" t="s">
        <v>40</v>
      </c>
      <c r="AX248" s="13" t="s">
        <v>79</v>
      </c>
      <c r="AY248" s="243" t="s">
        <v>133</v>
      </c>
    </row>
    <row r="249" spans="1:51" s="14" customFormat="1" ht="12">
      <c r="A249" s="14"/>
      <c r="B249" s="244"/>
      <c r="C249" s="245"/>
      <c r="D249" s="235" t="s">
        <v>144</v>
      </c>
      <c r="E249" s="246" t="s">
        <v>19</v>
      </c>
      <c r="F249" s="247" t="s">
        <v>537</v>
      </c>
      <c r="G249" s="245"/>
      <c r="H249" s="248">
        <v>46.8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144</v>
      </c>
      <c r="AU249" s="254" t="s">
        <v>88</v>
      </c>
      <c r="AV249" s="14" t="s">
        <v>88</v>
      </c>
      <c r="AW249" s="14" t="s">
        <v>40</v>
      </c>
      <c r="AX249" s="14" t="s">
        <v>86</v>
      </c>
      <c r="AY249" s="254" t="s">
        <v>133</v>
      </c>
    </row>
    <row r="250" spans="1:65" s="2" customFormat="1" ht="16.5" customHeight="1">
      <c r="A250" s="41"/>
      <c r="B250" s="42"/>
      <c r="C250" s="266" t="s">
        <v>355</v>
      </c>
      <c r="D250" s="266" t="s">
        <v>218</v>
      </c>
      <c r="E250" s="267" t="s">
        <v>538</v>
      </c>
      <c r="F250" s="268" t="s">
        <v>539</v>
      </c>
      <c r="G250" s="269" t="s">
        <v>175</v>
      </c>
      <c r="H250" s="270">
        <v>47.736</v>
      </c>
      <c r="I250" s="271"/>
      <c r="J250" s="272">
        <f>ROUND(I250*H250,2)</f>
        <v>0</v>
      </c>
      <c r="K250" s="268" t="s">
        <v>139</v>
      </c>
      <c r="L250" s="273"/>
      <c r="M250" s="274" t="s">
        <v>19</v>
      </c>
      <c r="N250" s="275" t="s">
        <v>50</v>
      </c>
      <c r="O250" s="87"/>
      <c r="P250" s="224">
        <f>O250*H250</f>
        <v>0</v>
      </c>
      <c r="Q250" s="224">
        <v>0.05612</v>
      </c>
      <c r="R250" s="224">
        <f>Q250*H250</f>
        <v>2.67894432</v>
      </c>
      <c r="S250" s="224">
        <v>0</v>
      </c>
      <c r="T250" s="22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6" t="s">
        <v>199</v>
      </c>
      <c r="AT250" s="226" t="s">
        <v>218</v>
      </c>
      <c r="AU250" s="226" t="s">
        <v>88</v>
      </c>
      <c r="AY250" s="19" t="s">
        <v>133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86</v>
      </c>
      <c r="BK250" s="227">
        <f>ROUND(I250*H250,2)</f>
        <v>0</v>
      </c>
      <c r="BL250" s="19" t="s">
        <v>140</v>
      </c>
      <c r="BM250" s="226" t="s">
        <v>540</v>
      </c>
    </row>
    <row r="251" spans="1:51" s="14" customFormat="1" ht="12">
      <c r="A251" s="14"/>
      <c r="B251" s="244"/>
      <c r="C251" s="245"/>
      <c r="D251" s="235" t="s">
        <v>144</v>
      </c>
      <c r="E251" s="245"/>
      <c r="F251" s="247" t="s">
        <v>541</v>
      </c>
      <c r="G251" s="245"/>
      <c r="H251" s="248">
        <v>47.736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144</v>
      </c>
      <c r="AU251" s="254" t="s">
        <v>88</v>
      </c>
      <c r="AV251" s="14" t="s">
        <v>88</v>
      </c>
      <c r="AW251" s="14" t="s">
        <v>4</v>
      </c>
      <c r="AX251" s="14" t="s">
        <v>86</v>
      </c>
      <c r="AY251" s="254" t="s">
        <v>133</v>
      </c>
    </row>
    <row r="252" spans="1:65" s="2" customFormat="1" ht="16.5" customHeight="1">
      <c r="A252" s="41"/>
      <c r="B252" s="42"/>
      <c r="C252" s="215" t="s">
        <v>362</v>
      </c>
      <c r="D252" s="215" t="s">
        <v>135</v>
      </c>
      <c r="E252" s="216" t="s">
        <v>349</v>
      </c>
      <c r="F252" s="217" t="s">
        <v>350</v>
      </c>
      <c r="G252" s="218" t="s">
        <v>138</v>
      </c>
      <c r="H252" s="219">
        <v>185.8</v>
      </c>
      <c r="I252" s="220"/>
      <c r="J252" s="221">
        <f>ROUND(I252*H252,2)</f>
        <v>0</v>
      </c>
      <c r="K252" s="217" t="s">
        <v>139</v>
      </c>
      <c r="L252" s="47"/>
      <c r="M252" s="222" t="s">
        <v>19</v>
      </c>
      <c r="N252" s="223" t="s">
        <v>50</v>
      </c>
      <c r="O252" s="87"/>
      <c r="P252" s="224">
        <f>O252*H252</f>
        <v>0</v>
      </c>
      <c r="Q252" s="224">
        <v>0.00069</v>
      </c>
      <c r="R252" s="224">
        <f>Q252*H252</f>
        <v>0.128202</v>
      </c>
      <c r="S252" s="224">
        <v>0</v>
      </c>
      <c r="T252" s="225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6" t="s">
        <v>140</v>
      </c>
      <c r="AT252" s="226" t="s">
        <v>135</v>
      </c>
      <c r="AU252" s="226" t="s">
        <v>88</v>
      </c>
      <c r="AY252" s="19" t="s">
        <v>133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86</v>
      </c>
      <c r="BK252" s="227">
        <f>ROUND(I252*H252,2)</f>
        <v>0</v>
      </c>
      <c r="BL252" s="19" t="s">
        <v>140</v>
      </c>
      <c r="BM252" s="226" t="s">
        <v>542</v>
      </c>
    </row>
    <row r="253" spans="1:47" s="2" customFormat="1" ht="12">
      <c r="A253" s="41"/>
      <c r="B253" s="42"/>
      <c r="C253" s="43"/>
      <c r="D253" s="228" t="s">
        <v>142</v>
      </c>
      <c r="E253" s="43"/>
      <c r="F253" s="229" t="s">
        <v>352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142</v>
      </c>
      <c r="AU253" s="19" t="s">
        <v>88</v>
      </c>
    </row>
    <row r="254" spans="1:47" s="2" customFormat="1" ht="12">
      <c r="A254" s="41"/>
      <c r="B254" s="42"/>
      <c r="C254" s="43"/>
      <c r="D254" s="235" t="s">
        <v>304</v>
      </c>
      <c r="E254" s="43"/>
      <c r="F254" s="276" t="s">
        <v>353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304</v>
      </c>
      <c r="AU254" s="19" t="s">
        <v>88</v>
      </c>
    </row>
    <row r="255" spans="1:51" s="13" customFormat="1" ht="12">
      <c r="A255" s="13"/>
      <c r="B255" s="233"/>
      <c r="C255" s="234"/>
      <c r="D255" s="235" t="s">
        <v>144</v>
      </c>
      <c r="E255" s="236" t="s">
        <v>19</v>
      </c>
      <c r="F255" s="237" t="s">
        <v>178</v>
      </c>
      <c r="G255" s="234"/>
      <c r="H255" s="236" t="s">
        <v>19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144</v>
      </c>
      <c r="AU255" s="243" t="s">
        <v>88</v>
      </c>
      <c r="AV255" s="13" t="s">
        <v>86</v>
      </c>
      <c r="AW255" s="13" t="s">
        <v>40</v>
      </c>
      <c r="AX255" s="13" t="s">
        <v>79</v>
      </c>
      <c r="AY255" s="243" t="s">
        <v>133</v>
      </c>
    </row>
    <row r="256" spans="1:51" s="13" customFormat="1" ht="12">
      <c r="A256" s="13"/>
      <c r="B256" s="233"/>
      <c r="C256" s="234"/>
      <c r="D256" s="235" t="s">
        <v>144</v>
      </c>
      <c r="E256" s="236" t="s">
        <v>19</v>
      </c>
      <c r="F256" s="237" t="s">
        <v>179</v>
      </c>
      <c r="G256" s="234"/>
      <c r="H256" s="236" t="s">
        <v>19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144</v>
      </c>
      <c r="AU256" s="243" t="s">
        <v>88</v>
      </c>
      <c r="AV256" s="13" t="s">
        <v>86</v>
      </c>
      <c r="AW256" s="13" t="s">
        <v>40</v>
      </c>
      <c r="AX256" s="13" t="s">
        <v>79</v>
      </c>
      <c r="AY256" s="243" t="s">
        <v>133</v>
      </c>
    </row>
    <row r="257" spans="1:51" s="13" customFormat="1" ht="12">
      <c r="A257" s="13"/>
      <c r="B257" s="233"/>
      <c r="C257" s="234"/>
      <c r="D257" s="235" t="s">
        <v>144</v>
      </c>
      <c r="E257" s="236" t="s">
        <v>19</v>
      </c>
      <c r="F257" s="237" t="s">
        <v>180</v>
      </c>
      <c r="G257" s="234"/>
      <c r="H257" s="236" t="s">
        <v>19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144</v>
      </c>
      <c r="AU257" s="243" t="s">
        <v>88</v>
      </c>
      <c r="AV257" s="13" t="s">
        <v>86</v>
      </c>
      <c r="AW257" s="13" t="s">
        <v>40</v>
      </c>
      <c r="AX257" s="13" t="s">
        <v>79</v>
      </c>
      <c r="AY257" s="243" t="s">
        <v>133</v>
      </c>
    </row>
    <row r="258" spans="1:51" s="14" customFormat="1" ht="12">
      <c r="A258" s="14"/>
      <c r="B258" s="244"/>
      <c r="C258" s="245"/>
      <c r="D258" s="235" t="s">
        <v>144</v>
      </c>
      <c r="E258" s="246" t="s">
        <v>19</v>
      </c>
      <c r="F258" s="247" t="s">
        <v>480</v>
      </c>
      <c r="G258" s="245"/>
      <c r="H258" s="248">
        <v>44.8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144</v>
      </c>
      <c r="AU258" s="254" t="s">
        <v>88</v>
      </c>
      <c r="AV258" s="14" t="s">
        <v>88</v>
      </c>
      <c r="AW258" s="14" t="s">
        <v>40</v>
      </c>
      <c r="AX258" s="14" t="s">
        <v>79</v>
      </c>
      <c r="AY258" s="254" t="s">
        <v>133</v>
      </c>
    </row>
    <row r="259" spans="1:51" s="13" customFormat="1" ht="12">
      <c r="A259" s="13"/>
      <c r="B259" s="233"/>
      <c r="C259" s="234"/>
      <c r="D259" s="235" t="s">
        <v>144</v>
      </c>
      <c r="E259" s="236" t="s">
        <v>19</v>
      </c>
      <c r="F259" s="237" t="s">
        <v>145</v>
      </c>
      <c r="G259" s="234"/>
      <c r="H259" s="236" t="s">
        <v>19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144</v>
      </c>
      <c r="AU259" s="243" t="s">
        <v>88</v>
      </c>
      <c r="AV259" s="13" t="s">
        <v>86</v>
      </c>
      <c r="AW259" s="13" t="s">
        <v>40</v>
      </c>
      <c r="AX259" s="13" t="s">
        <v>79</v>
      </c>
      <c r="AY259" s="243" t="s">
        <v>133</v>
      </c>
    </row>
    <row r="260" spans="1:51" s="13" customFormat="1" ht="12">
      <c r="A260" s="13"/>
      <c r="B260" s="233"/>
      <c r="C260" s="234"/>
      <c r="D260" s="235" t="s">
        <v>144</v>
      </c>
      <c r="E260" s="236" t="s">
        <v>19</v>
      </c>
      <c r="F260" s="237" t="s">
        <v>179</v>
      </c>
      <c r="G260" s="234"/>
      <c r="H260" s="236" t="s">
        <v>19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144</v>
      </c>
      <c r="AU260" s="243" t="s">
        <v>88</v>
      </c>
      <c r="AV260" s="13" t="s">
        <v>86</v>
      </c>
      <c r="AW260" s="13" t="s">
        <v>40</v>
      </c>
      <c r="AX260" s="13" t="s">
        <v>79</v>
      </c>
      <c r="AY260" s="243" t="s">
        <v>133</v>
      </c>
    </row>
    <row r="261" spans="1:51" s="13" customFormat="1" ht="12">
      <c r="A261" s="13"/>
      <c r="B261" s="233"/>
      <c r="C261" s="234"/>
      <c r="D261" s="235" t="s">
        <v>144</v>
      </c>
      <c r="E261" s="236" t="s">
        <v>19</v>
      </c>
      <c r="F261" s="237" t="s">
        <v>180</v>
      </c>
      <c r="G261" s="234"/>
      <c r="H261" s="236" t="s">
        <v>19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144</v>
      </c>
      <c r="AU261" s="243" t="s">
        <v>88</v>
      </c>
      <c r="AV261" s="13" t="s">
        <v>86</v>
      </c>
      <c r="AW261" s="13" t="s">
        <v>40</v>
      </c>
      <c r="AX261" s="13" t="s">
        <v>79</v>
      </c>
      <c r="AY261" s="243" t="s">
        <v>133</v>
      </c>
    </row>
    <row r="262" spans="1:51" s="14" customFormat="1" ht="12">
      <c r="A262" s="14"/>
      <c r="B262" s="244"/>
      <c r="C262" s="245"/>
      <c r="D262" s="235" t="s">
        <v>144</v>
      </c>
      <c r="E262" s="246" t="s">
        <v>19</v>
      </c>
      <c r="F262" s="247" t="s">
        <v>543</v>
      </c>
      <c r="G262" s="245"/>
      <c r="H262" s="248">
        <v>141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144</v>
      </c>
      <c r="AU262" s="254" t="s">
        <v>88</v>
      </c>
      <c r="AV262" s="14" t="s">
        <v>88</v>
      </c>
      <c r="AW262" s="14" t="s">
        <v>40</v>
      </c>
      <c r="AX262" s="14" t="s">
        <v>79</v>
      </c>
      <c r="AY262" s="254" t="s">
        <v>133</v>
      </c>
    </row>
    <row r="263" spans="1:51" s="15" customFormat="1" ht="12">
      <c r="A263" s="15"/>
      <c r="B263" s="255"/>
      <c r="C263" s="256"/>
      <c r="D263" s="235" t="s">
        <v>144</v>
      </c>
      <c r="E263" s="257" t="s">
        <v>19</v>
      </c>
      <c r="F263" s="258" t="s">
        <v>152</v>
      </c>
      <c r="G263" s="256"/>
      <c r="H263" s="259">
        <v>185.8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5" t="s">
        <v>144</v>
      </c>
      <c r="AU263" s="265" t="s">
        <v>88</v>
      </c>
      <c r="AV263" s="15" t="s">
        <v>140</v>
      </c>
      <c r="AW263" s="15" t="s">
        <v>40</v>
      </c>
      <c r="AX263" s="15" t="s">
        <v>86</v>
      </c>
      <c r="AY263" s="265" t="s">
        <v>133</v>
      </c>
    </row>
    <row r="264" spans="1:65" s="2" customFormat="1" ht="24.15" customHeight="1">
      <c r="A264" s="41"/>
      <c r="B264" s="42"/>
      <c r="C264" s="215" t="s">
        <v>367</v>
      </c>
      <c r="D264" s="215" t="s">
        <v>135</v>
      </c>
      <c r="E264" s="216" t="s">
        <v>544</v>
      </c>
      <c r="F264" s="217" t="s">
        <v>545</v>
      </c>
      <c r="G264" s="218" t="s">
        <v>175</v>
      </c>
      <c r="H264" s="219">
        <v>3.385</v>
      </c>
      <c r="I264" s="220"/>
      <c r="J264" s="221">
        <f>ROUND(I264*H264,2)</f>
        <v>0</v>
      </c>
      <c r="K264" s="217" t="s">
        <v>139</v>
      </c>
      <c r="L264" s="47"/>
      <c r="M264" s="222" t="s">
        <v>19</v>
      </c>
      <c r="N264" s="223" t="s">
        <v>50</v>
      </c>
      <c r="O264" s="87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140</v>
      </c>
      <c r="AT264" s="226" t="s">
        <v>135</v>
      </c>
      <c r="AU264" s="226" t="s">
        <v>88</v>
      </c>
      <c r="AY264" s="19" t="s">
        <v>133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9" t="s">
        <v>86</v>
      </c>
      <c r="BK264" s="227">
        <f>ROUND(I264*H264,2)</f>
        <v>0</v>
      </c>
      <c r="BL264" s="19" t="s">
        <v>140</v>
      </c>
      <c r="BM264" s="226" t="s">
        <v>546</v>
      </c>
    </row>
    <row r="265" spans="1:47" s="2" customFormat="1" ht="12">
      <c r="A265" s="41"/>
      <c r="B265" s="42"/>
      <c r="C265" s="43"/>
      <c r="D265" s="228" t="s">
        <v>142</v>
      </c>
      <c r="E265" s="43"/>
      <c r="F265" s="229" t="s">
        <v>547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142</v>
      </c>
      <c r="AU265" s="19" t="s">
        <v>88</v>
      </c>
    </row>
    <row r="266" spans="1:51" s="13" customFormat="1" ht="12">
      <c r="A266" s="13"/>
      <c r="B266" s="233"/>
      <c r="C266" s="234"/>
      <c r="D266" s="235" t="s">
        <v>144</v>
      </c>
      <c r="E266" s="236" t="s">
        <v>19</v>
      </c>
      <c r="F266" s="237" t="s">
        <v>145</v>
      </c>
      <c r="G266" s="234"/>
      <c r="H266" s="236" t="s">
        <v>19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144</v>
      </c>
      <c r="AU266" s="243" t="s">
        <v>88</v>
      </c>
      <c r="AV266" s="13" t="s">
        <v>86</v>
      </c>
      <c r="AW266" s="13" t="s">
        <v>40</v>
      </c>
      <c r="AX266" s="13" t="s">
        <v>79</v>
      </c>
      <c r="AY266" s="243" t="s">
        <v>133</v>
      </c>
    </row>
    <row r="267" spans="1:51" s="13" customFormat="1" ht="12">
      <c r="A267" s="13"/>
      <c r="B267" s="233"/>
      <c r="C267" s="234"/>
      <c r="D267" s="235" t="s">
        <v>144</v>
      </c>
      <c r="E267" s="236" t="s">
        <v>19</v>
      </c>
      <c r="F267" s="237" t="s">
        <v>179</v>
      </c>
      <c r="G267" s="234"/>
      <c r="H267" s="236" t="s">
        <v>19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144</v>
      </c>
      <c r="AU267" s="243" t="s">
        <v>88</v>
      </c>
      <c r="AV267" s="13" t="s">
        <v>86</v>
      </c>
      <c r="AW267" s="13" t="s">
        <v>40</v>
      </c>
      <c r="AX267" s="13" t="s">
        <v>79</v>
      </c>
      <c r="AY267" s="243" t="s">
        <v>133</v>
      </c>
    </row>
    <row r="268" spans="1:51" s="13" customFormat="1" ht="12">
      <c r="A268" s="13"/>
      <c r="B268" s="233"/>
      <c r="C268" s="234"/>
      <c r="D268" s="235" t="s">
        <v>144</v>
      </c>
      <c r="E268" s="236" t="s">
        <v>19</v>
      </c>
      <c r="F268" s="237" t="s">
        <v>180</v>
      </c>
      <c r="G268" s="234"/>
      <c r="H268" s="236" t="s">
        <v>19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144</v>
      </c>
      <c r="AU268" s="243" t="s">
        <v>88</v>
      </c>
      <c r="AV268" s="13" t="s">
        <v>86</v>
      </c>
      <c r="AW268" s="13" t="s">
        <v>40</v>
      </c>
      <c r="AX268" s="13" t="s">
        <v>79</v>
      </c>
      <c r="AY268" s="243" t="s">
        <v>133</v>
      </c>
    </row>
    <row r="269" spans="1:51" s="14" customFormat="1" ht="12">
      <c r="A269" s="14"/>
      <c r="B269" s="244"/>
      <c r="C269" s="245"/>
      <c r="D269" s="235" t="s">
        <v>144</v>
      </c>
      <c r="E269" s="246" t="s">
        <v>19</v>
      </c>
      <c r="F269" s="247" t="s">
        <v>548</v>
      </c>
      <c r="G269" s="245"/>
      <c r="H269" s="248">
        <v>3.385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144</v>
      </c>
      <c r="AU269" s="254" t="s">
        <v>88</v>
      </c>
      <c r="AV269" s="14" t="s">
        <v>88</v>
      </c>
      <c r="AW269" s="14" t="s">
        <v>40</v>
      </c>
      <c r="AX269" s="14" t="s">
        <v>86</v>
      </c>
      <c r="AY269" s="254" t="s">
        <v>133</v>
      </c>
    </row>
    <row r="270" spans="1:65" s="2" customFormat="1" ht="16.5" customHeight="1">
      <c r="A270" s="41"/>
      <c r="B270" s="42"/>
      <c r="C270" s="215" t="s">
        <v>373</v>
      </c>
      <c r="D270" s="215" t="s">
        <v>135</v>
      </c>
      <c r="E270" s="216" t="s">
        <v>549</v>
      </c>
      <c r="F270" s="217" t="s">
        <v>550</v>
      </c>
      <c r="G270" s="218" t="s">
        <v>175</v>
      </c>
      <c r="H270" s="219">
        <v>3.385</v>
      </c>
      <c r="I270" s="220"/>
      <c r="J270" s="221">
        <f>ROUND(I270*H270,2)</f>
        <v>0</v>
      </c>
      <c r="K270" s="217" t="s">
        <v>139</v>
      </c>
      <c r="L270" s="47"/>
      <c r="M270" s="222" t="s">
        <v>19</v>
      </c>
      <c r="N270" s="223" t="s">
        <v>50</v>
      </c>
      <c r="O270" s="87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6" t="s">
        <v>140</v>
      </c>
      <c r="AT270" s="226" t="s">
        <v>135</v>
      </c>
      <c r="AU270" s="226" t="s">
        <v>88</v>
      </c>
      <c r="AY270" s="19" t="s">
        <v>133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86</v>
      </c>
      <c r="BK270" s="227">
        <f>ROUND(I270*H270,2)</f>
        <v>0</v>
      </c>
      <c r="BL270" s="19" t="s">
        <v>140</v>
      </c>
      <c r="BM270" s="226" t="s">
        <v>551</v>
      </c>
    </row>
    <row r="271" spans="1:47" s="2" customFormat="1" ht="12">
      <c r="A271" s="41"/>
      <c r="B271" s="42"/>
      <c r="C271" s="43"/>
      <c r="D271" s="228" t="s">
        <v>142</v>
      </c>
      <c r="E271" s="43"/>
      <c r="F271" s="229" t="s">
        <v>552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142</v>
      </c>
      <c r="AU271" s="19" t="s">
        <v>88</v>
      </c>
    </row>
    <row r="272" spans="1:51" s="13" customFormat="1" ht="12">
      <c r="A272" s="13"/>
      <c r="B272" s="233"/>
      <c r="C272" s="234"/>
      <c r="D272" s="235" t="s">
        <v>144</v>
      </c>
      <c r="E272" s="236" t="s">
        <v>19</v>
      </c>
      <c r="F272" s="237" t="s">
        <v>145</v>
      </c>
      <c r="G272" s="234"/>
      <c r="H272" s="236" t="s">
        <v>19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144</v>
      </c>
      <c r="AU272" s="243" t="s">
        <v>88</v>
      </c>
      <c r="AV272" s="13" t="s">
        <v>86</v>
      </c>
      <c r="AW272" s="13" t="s">
        <v>40</v>
      </c>
      <c r="AX272" s="13" t="s">
        <v>79</v>
      </c>
      <c r="AY272" s="243" t="s">
        <v>133</v>
      </c>
    </row>
    <row r="273" spans="1:51" s="13" customFormat="1" ht="12">
      <c r="A273" s="13"/>
      <c r="B273" s="233"/>
      <c r="C273" s="234"/>
      <c r="D273" s="235" t="s">
        <v>144</v>
      </c>
      <c r="E273" s="236" t="s">
        <v>19</v>
      </c>
      <c r="F273" s="237" t="s">
        <v>179</v>
      </c>
      <c r="G273" s="234"/>
      <c r="H273" s="236" t="s">
        <v>19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144</v>
      </c>
      <c r="AU273" s="243" t="s">
        <v>88</v>
      </c>
      <c r="AV273" s="13" t="s">
        <v>86</v>
      </c>
      <c r="AW273" s="13" t="s">
        <v>40</v>
      </c>
      <c r="AX273" s="13" t="s">
        <v>79</v>
      </c>
      <c r="AY273" s="243" t="s">
        <v>133</v>
      </c>
    </row>
    <row r="274" spans="1:51" s="13" customFormat="1" ht="12">
      <c r="A274" s="13"/>
      <c r="B274" s="233"/>
      <c r="C274" s="234"/>
      <c r="D274" s="235" t="s">
        <v>144</v>
      </c>
      <c r="E274" s="236" t="s">
        <v>19</v>
      </c>
      <c r="F274" s="237" t="s">
        <v>180</v>
      </c>
      <c r="G274" s="234"/>
      <c r="H274" s="236" t="s">
        <v>19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144</v>
      </c>
      <c r="AU274" s="243" t="s">
        <v>88</v>
      </c>
      <c r="AV274" s="13" t="s">
        <v>86</v>
      </c>
      <c r="AW274" s="13" t="s">
        <v>40</v>
      </c>
      <c r="AX274" s="13" t="s">
        <v>79</v>
      </c>
      <c r="AY274" s="243" t="s">
        <v>133</v>
      </c>
    </row>
    <row r="275" spans="1:51" s="14" customFormat="1" ht="12">
      <c r="A275" s="14"/>
      <c r="B275" s="244"/>
      <c r="C275" s="245"/>
      <c r="D275" s="235" t="s">
        <v>144</v>
      </c>
      <c r="E275" s="246" t="s">
        <v>19</v>
      </c>
      <c r="F275" s="247" t="s">
        <v>548</v>
      </c>
      <c r="G275" s="245"/>
      <c r="H275" s="248">
        <v>3.385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144</v>
      </c>
      <c r="AU275" s="254" t="s">
        <v>88</v>
      </c>
      <c r="AV275" s="14" t="s">
        <v>88</v>
      </c>
      <c r="AW275" s="14" t="s">
        <v>40</v>
      </c>
      <c r="AX275" s="14" t="s">
        <v>86</v>
      </c>
      <c r="AY275" s="254" t="s">
        <v>133</v>
      </c>
    </row>
    <row r="276" spans="1:65" s="2" customFormat="1" ht="16.5" customHeight="1">
      <c r="A276" s="41"/>
      <c r="B276" s="42"/>
      <c r="C276" s="215" t="s">
        <v>380</v>
      </c>
      <c r="D276" s="215" t="s">
        <v>135</v>
      </c>
      <c r="E276" s="216" t="s">
        <v>356</v>
      </c>
      <c r="F276" s="217" t="s">
        <v>357</v>
      </c>
      <c r="G276" s="218" t="s">
        <v>175</v>
      </c>
      <c r="H276" s="219">
        <v>10</v>
      </c>
      <c r="I276" s="220"/>
      <c r="J276" s="221">
        <f>ROUND(I276*H276,2)</f>
        <v>0</v>
      </c>
      <c r="K276" s="217" t="s">
        <v>139</v>
      </c>
      <c r="L276" s="47"/>
      <c r="M276" s="222" t="s">
        <v>19</v>
      </c>
      <c r="N276" s="223" t="s">
        <v>50</v>
      </c>
      <c r="O276" s="87"/>
      <c r="P276" s="224">
        <f>O276*H276</f>
        <v>0</v>
      </c>
      <c r="Q276" s="224">
        <v>0.29221</v>
      </c>
      <c r="R276" s="224">
        <f>Q276*H276</f>
        <v>2.9221000000000004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140</v>
      </c>
      <c r="AT276" s="226" t="s">
        <v>135</v>
      </c>
      <c r="AU276" s="226" t="s">
        <v>88</v>
      </c>
      <c r="AY276" s="19" t="s">
        <v>133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86</v>
      </c>
      <c r="BK276" s="227">
        <f>ROUND(I276*H276,2)</f>
        <v>0</v>
      </c>
      <c r="BL276" s="19" t="s">
        <v>140</v>
      </c>
      <c r="BM276" s="226" t="s">
        <v>553</v>
      </c>
    </row>
    <row r="277" spans="1:47" s="2" customFormat="1" ht="12">
      <c r="A277" s="41"/>
      <c r="B277" s="42"/>
      <c r="C277" s="43"/>
      <c r="D277" s="228" t="s">
        <v>142</v>
      </c>
      <c r="E277" s="43"/>
      <c r="F277" s="229" t="s">
        <v>359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142</v>
      </c>
      <c r="AU277" s="19" t="s">
        <v>88</v>
      </c>
    </row>
    <row r="278" spans="1:51" s="13" customFormat="1" ht="12">
      <c r="A278" s="13"/>
      <c r="B278" s="233"/>
      <c r="C278" s="234"/>
      <c r="D278" s="235" t="s">
        <v>144</v>
      </c>
      <c r="E278" s="236" t="s">
        <v>19</v>
      </c>
      <c r="F278" s="237" t="s">
        <v>360</v>
      </c>
      <c r="G278" s="234"/>
      <c r="H278" s="236" t="s">
        <v>19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144</v>
      </c>
      <c r="AU278" s="243" t="s">
        <v>88</v>
      </c>
      <c r="AV278" s="13" t="s">
        <v>86</v>
      </c>
      <c r="AW278" s="13" t="s">
        <v>40</v>
      </c>
      <c r="AX278" s="13" t="s">
        <v>79</v>
      </c>
      <c r="AY278" s="243" t="s">
        <v>133</v>
      </c>
    </row>
    <row r="279" spans="1:51" s="13" customFormat="1" ht="12">
      <c r="A279" s="13"/>
      <c r="B279" s="233"/>
      <c r="C279" s="234"/>
      <c r="D279" s="235" t="s">
        <v>144</v>
      </c>
      <c r="E279" s="236" t="s">
        <v>19</v>
      </c>
      <c r="F279" s="237" t="s">
        <v>179</v>
      </c>
      <c r="G279" s="234"/>
      <c r="H279" s="236" t="s">
        <v>19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144</v>
      </c>
      <c r="AU279" s="243" t="s">
        <v>88</v>
      </c>
      <c r="AV279" s="13" t="s">
        <v>86</v>
      </c>
      <c r="AW279" s="13" t="s">
        <v>40</v>
      </c>
      <c r="AX279" s="13" t="s">
        <v>79</v>
      </c>
      <c r="AY279" s="243" t="s">
        <v>133</v>
      </c>
    </row>
    <row r="280" spans="1:51" s="14" customFormat="1" ht="12">
      <c r="A280" s="14"/>
      <c r="B280" s="244"/>
      <c r="C280" s="245"/>
      <c r="D280" s="235" t="s">
        <v>144</v>
      </c>
      <c r="E280" s="246" t="s">
        <v>19</v>
      </c>
      <c r="F280" s="247" t="s">
        <v>554</v>
      </c>
      <c r="G280" s="245"/>
      <c r="H280" s="248">
        <v>10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144</v>
      </c>
      <c r="AU280" s="254" t="s">
        <v>88</v>
      </c>
      <c r="AV280" s="14" t="s">
        <v>88</v>
      </c>
      <c r="AW280" s="14" t="s">
        <v>40</v>
      </c>
      <c r="AX280" s="14" t="s">
        <v>86</v>
      </c>
      <c r="AY280" s="254" t="s">
        <v>133</v>
      </c>
    </row>
    <row r="281" spans="1:65" s="2" customFormat="1" ht="21.75" customHeight="1">
      <c r="A281" s="41"/>
      <c r="B281" s="42"/>
      <c r="C281" s="266" t="s">
        <v>388</v>
      </c>
      <c r="D281" s="266" t="s">
        <v>218</v>
      </c>
      <c r="E281" s="267" t="s">
        <v>555</v>
      </c>
      <c r="F281" s="268" t="s">
        <v>556</v>
      </c>
      <c r="G281" s="269" t="s">
        <v>175</v>
      </c>
      <c r="H281" s="270">
        <v>10</v>
      </c>
      <c r="I281" s="271"/>
      <c r="J281" s="272">
        <f>ROUND(I281*H281,2)</f>
        <v>0</v>
      </c>
      <c r="K281" s="268" t="s">
        <v>365</v>
      </c>
      <c r="L281" s="273"/>
      <c r="M281" s="274" t="s">
        <v>19</v>
      </c>
      <c r="N281" s="275" t="s">
        <v>50</v>
      </c>
      <c r="O281" s="87"/>
      <c r="P281" s="224">
        <f>O281*H281</f>
        <v>0</v>
      </c>
      <c r="Q281" s="224">
        <v>0.0156</v>
      </c>
      <c r="R281" s="224">
        <f>Q281*H281</f>
        <v>0.156</v>
      </c>
      <c r="S281" s="224">
        <v>0</v>
      </c>
      <c r="T281" s="225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6" t="s">
        <v>199</v>
      </c>
      <c r="AT281" s="226" t="s">
        <v>218</v>
      </c>
      <c r="AU281" s="226" t="s">
        <v>88</v>
      </c>
      <c r="AY281" s="19" t="s">
        <v>133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86</v>
      </c>
      <c r="BK281" s="227">
        <f>ROUND(I281*H281,2)</f>
        <v>0</v>
      </c>
      <c r="BL281" s="19" t="s">
        <v>140</v>
      </c>
      <c r="BM281" s="226" t="s">
        <v>557</v>
      </c>
    </row>
    <row r="282" spans="1:63" s="12" customFormat="1" ht="22.8" customHeight="1">
      <c r="A282" s="12"/>
      <c r="B282" s="199"/>
      <c r="C282" s="200"/>
      <c r="D282" s="201" t="s">
        <v>78</v>
      </c>
      <c r="E282" s="213" t="s">
        <v>378</v>
      </c>
      <c r="F282" s="213" t="s">
        <v>379</v>
      </c>
      <c r="G282" s="200"/>
      <c r="H282" s="200"/>
      <c r="I282" s="203"/>
      <c r="J282" s="214">
        <f>BK282</f>
        <v>0</v>
      </c>
      <c r="K282" s="200"/>
      <c r="L282" s="205"/>
      <c r="M282" s="206"/>
      <c r="N282" s="207"/>
      <c r="O282" s="207"/>
      <c r="P282" s="208">
        <f>SUM(P283:P302)</f>
        <v>0</v>
      </c>
      <c r="Q282" s="207"/>
      <c r="R282" s="208">
        <f>SUM(R283:R302)</f>
        <v>0</v>
      </c>
      <c r="S282" s="207"/>
      <c r="T282" s="209">
        <f>SUM(T283:T302)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0" t="s">
        <v>86</v>
      </c>
      <c r="AT282" s="211" t="s">
        <v>78</v>
      </c>
      <c r="AU282" s="211" t="s">
        <v>86</v>
      </c>
      <c r="AY282" s="210" t="s">
        <v>133</v>
      </c>
      <c r="BK282" s="212">
        <f>SUM(BK283:BK302)</f>
        <v>0</v>
      </c>
    </row>
    <row r="283" spans="1:65" s="2" customFormat="1" ht="24.15" customHeight="1">
      <c r="A283" s="41"/>
      <c r="B283" s="42"/>
      <c r="C283" s="215" t="s">
        <v>394</v>
      </c>
      <c r="D283" s="215" t="s">
        <v>135</v>
      </c>
      <c r="E283" s="216" t="s">
        <v>389</v>
      </c>
      <c r="F283" s="217" t="s">
        <v>390</v>
      </c>
      <c r="G283" s="218" t="s">
        <v>221</v>
      </c>
      <c r="H283" s="219">
        <v>53.327</v>
      </c>
      <c r="I283" s="220"/>
      <c r="J283" s="221">
        <f>ROUND(I283*H283,2)</f>
        <v>0</v>
      </c>
      <c r="K283" s="217" t="s">
        <v>139</v>
      </c>
      <c r="L283" s="47"/>
      <c r="M283" s="222" t="s">
        <v>19</v>
      </c>
      <c r="N283" s="223" t="s">
        <v>50</v>
      </c>
      <c r="O283" s="87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140</v>
      </c>
      <c r="AT283" s="226" t="s">
        <v>135</v>
      </c>
      <c r="AU283" s="226" t="s">
        <v>88</v>
      </c>
      <c r="AY283" s="19" t="s">
        <v>133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86</v>
      </c>
      <c r="BK283" s="227">
        <f>ROUND(I283*H283,2)</f>
        <v>0</v>
      </c>
      <c r="BL283" s="19" t="s">
        <v>140</v>
      </c>
      <c r="BM283" s="226" t="s">
        <v>558</v>
      </c>
    </row>
    <row r="284" spans="1:47" s="2" customFormat="1" ht="12">
      <c r="A284" s="41"/>
      <c r="B284" s="42"/>
      <c r="C284" s="43"/>
      <c r="D284" s="228" t="s">
        <v>142</v>
      </c>
      <c r="E284" s="43"/>
      <c r="F284" s="229" t="s">
        <v>392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142</v>
      </c>
      <c r="AU284" s="19" t="s">
        <v>88</v>
      </c>
    </row>
    <row r="285" spans="1:51" s="14" customFormat="1" ht="12">
      <c r="A285" s="14"/>
      <c r="B285" s="244"/>
      <c r="C285" s="245"/>
      <c r="D285" s="235" t="s">
        <v>144</v>
      </c>
      <c r="E285" s="246" t="s">
        <v>19</v>
      </c>
      <c r="F285" s="247" t="s">
        <v>559</v>
      </c>
      <c r="G285" s="245"/>
      <c r="H285" s="248">
        <v>53.327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144</v>
      </c>
      <c r="AU285" s="254" t="s">
        <v>88</v>
      </c>
      <c r="AV285" s="14" t="s">
        <v>88</v>
      </c>
      <c r="AW285" s="14" t="s">
        <v>40</v>
      </c>
      <c r="AX285" s="14" t="s">
        <v>86</v>
      </c>
      <c r="AY285" s="254" t="s">
        <v>133</v>
      </c>
    </row>
    <row r="286" spans="1:65" s="2" customFormat="1" ht="24.15" customHeight="1">
      <c r="A286" s="41"/>
      <c r="B286" s="42"/>
      <c r="C286" s="215" t="s">
        <v>400</v>
      </c>
      <c r="D286" s="215" t="s">
        <v>135</v>
      </c>
      <c r="E286" s="216" t="s">
        <v>395</v>
      </c>
      <c r="F286" s="217" t="s">
        <v>396</v>
      </c>
      <c r="G286" s="218" t="s">
        <v>221</v>
      </c>
      <c r="H286" s="219">
        <v>586.597</v>
      </c>
      <c r="I286" s="220"/>
      <c r="J286" s="221">
        <f>ROUND(I286*H286,2)</f>
        <v>0</v>
      </c>
      <c r="K286" s="217" t="s">
        <v>139</v>
      </c>
      <c r="L286" s="47"/>
      <c r="M286" s="222" t="s">
        <v>19</v>
      </c>
      <c r="N286" s="223" t="s">
        <v>50</v>
      </c>
      <c r="O286" s="87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6" t="s">
        <v>140</v>
      </c>
      <c r="AT286" s="226" t="s">
        <v>135</v>
      </c>
      <c r="AU286" s="226" t="s">
        <v>88</v>
      </c>
      <c r="AY286" s="19" t="s">
        <v>133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9" t="s">
        <v>86</v>
      </c>
      <c r="BK286" s="227">
        <f>ROUND(I286*H286,2)</f>
        <v>0</v>
      </c>
      <c r="BL286" s="19" t="s">
        <v>140</v>
      </c>
      <c r="BM286" s="226" t="s">
        <v>560</v>
      </c>
    </row>
    <row r="287" spans="1:47" s="2" customFormat="1" ht="12">
      <c r="A287" s="41"/>
      <c r="B287" s="42"/>
      <c r="C287" s="43"/>
      <c r="D287" s="228" t="s">
        <v>142</v>
      </c>
      <c r="E287" s="43"/>
      <c r="F287" s="229" t="s">
        <v>398</v>
      </c>
      <c r="G287" s="43"/>
      <c r="H287" s="43"/>
      <c r="I287" s="230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142</v>
      </c>
      <c r="AU287" s="19" t="s">
        <v>88</v>
      </c>
    </row>
    <row r="288" spans="1:51" s="14" customFormat="1" ht="12">
      <c r="A288" s="14"/>
      <c r="B288" s="244"/>
      <c r="C288" s="245"/>
      <c r="D288" s="235" t="s">
        <v>144</v>
      </c>
      <c r="E288" s="245"/>
      <c r="F288" s="247" t="s">
        <v>561</v>
      </c>
      <c r="G288" s="245"/>
      <c r="H288" s="248">
        <v>586.597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144</v>
      </c>
      <c r="AU288" s="254" t="s">
        <v>88</v>
      </c>
      <c r="AV288" s="14" t="s">
        <v>88</v>
      </c>
      <c r="AW288" s="14" t="s">
        <v>4</v>
      </c>
      <c r="AX288" s="14" t="s">
        <v>86</v>
      </c>
      <c r="AY288" s="254" t="s">
        <v>133</v>
      </c>
    </row>
    <row r="289" spans="1:65" s="2" customFormat="1" ht="24.15" customHeight="1">
      <c r="A289" s="41"/>
      <c r="B289" s="42"/>
      <c r="C289" s="215" t="s">
        <v>408</v>
      </c>
      <c r="D289" s="215" t="s">
        <v>135</v>
      </c>
      <c r="E289" s="216" t="s">
        <v>401</v>
      </c>
      <c r="F289" s="217" t="s">
        <v>402</v>
      </c>
      <c r="G289" s="218" t="s">
        <v>221</v>
      </c>
      <c r="H289" s="219">
        <v>5.18</v>
      </c>
      <c r="I289" s="220"/>
      <c r="J289" s="221">
        <f>ROUND(I289*H289,2)</f>
        <v>0</v>
      </c>
      <c r="K289" s="217" t="s">
        <v>139</v>
      </c>
      <c r="L289" s="47"/>
      <c r="M289" s="222" t="s">
        <v>19</v>
      </c>
      <c r="N289" s="223" t="s">
        <v>50</v>
      </c>
      <c r="O289" s="87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140</v>
      </c>
      <c r="AT289" s="226" t="s">
        <v>135</v>
      </c>
      <c r="AU289" s="226" t="s">
        <v>88</v>
      </c>
      <c r="AY289" s="19" t="s">
        <v>133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86</v>
      </c>
      <c r="BK289" s="227">
        <f>ROUND(I289*H289,2)</f>
        <v>0</v>
      </c>
      <c r="BL289" s="19" t="s">
        <v>140</v>
      </c>
      <c r="BM289" s="226" t="s">
        <v>562</v>
      </c>
    </row>
    <row r="290" spans="1:47" s="2" customFormat="1" ht="12">
      <c r="A290" s="41"/>
      <c r="B290" s="42"/>
      <c r="C290" s="43"/>
      <c r="D290" s="228" t="s">
        <v>142</v>
      </c>
      <c r="E290" s="43"/>
      <c r="F290" s="229" t="s">
        <v>404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142</v>
      </c>
      <c r="AU290" s="19" t="s">
        <v>88</v>
      </c>
    </row>
    <row r="291" spans="1:51" s="14" customFormat="1" ht="12">
      <c r="A291" s="14"/>
      <c r="B291" s="244"/>
      <c r="C291" s="245"/>
      <c r="D291" s="235" t="s">
        <v>144</v>
      </c>
      <c r="E291" s="246" t="s">
        <v>19</v>
      </c>
      <c r="F291" s="247" t="s">
        <v>563</v>
      </c>
      <c r="G291" s="245"/>
      <c r="H291" s="248">
        <v>4.54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4" t="s">
        <v>144</v>
      </c>
      <c r="AU291" s="254" t="s">
        <v>88</v>
      </c>
      <c r="AV291" s="14" t="s">
        <v>88</v>
      </c>
      <c r="AW291" s="14" t="s">
        <v>40</v>
      </c>
      <c r="AX291" s="14" t="s">
        <v>79</v>
      </c>
      <c r="AY291" s="254" t="s">
        <v>133</v>
      </c>
    </row>
    <row r="292" spans="1:51" s="14" customFormat="1" ht="12">
      <c r="A292" s="14"/>
      <c r="B292" s="244"/>
      <c r="C292" s="245"/>
      <c r="D292" s="235" t="s">
        <v>144</v>
      </c>
      <c r="E292" s="246" t="s">
        <v>19</v>
      </c>
      <c r="F292" s="247" t="s">
        <v>564</v>
      </c>
      <c r="G292" s="245"/>
      <c r="H292" s="248">
        <v>0.64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144</v>
      </c>
      <c r="AU292" s="254" t="s">
        <v>88</v>
      </c>
      <c r="AV292" s="14" t="s">
        <v>88</v>
      </c>
      <c r="AW292" s="14" t="s">
        <v>40</v>
      </c>
      <c r="AX292" s="14" t="s">
        <v>79</v>
      </c>
      <c r="AY292" s="254" t="s">
        <v>133</v>
      </c>
    </row>
    <row r="293" spans="1:51" s="15" customFormat="1" ht="12">
      <c r="A293" s="15"/>
      <c r="B293" s="255"/>
      <c r="C293" s="256"/>
      <c r="D293" s="235" t="s">
        <v>144</v>
      </c>
      <c r="E293" s="257" t="s">
        <v>19</v>
      </c>
      <c r="F293" s="258" t="s">
        <v>152</v>
      </c>
      <c r="G293" s="256"/>
      <c r="H293" s="259">
        <v>5.18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5" t="s">
        <v>144</v>
      </c>
      <c r="AU293" s="265" t="s">
        <v>88</v>
      </c>
      <c r="AV293" s="15" t="s">
        <v>140</v>
      </c>
      <c r="AW293" s="15" t="s">
        <v>40</v>
      </c>
      <c r="AX293" s="15" t="s">
        <v>86</v>
      </c>
      <c r="AY293" s="265" t="s">
        <v>133</v>
      </c>
    </row>
    <row r="294" spans="1:65" s="2" customFormat="1" ht="24.15" customHeight="1">
      <c r="A294" s="41"/>
      <c r="B294" s="42"/>
      <c r="C294" s="215" t="s">
        <v>413</v>
      </c>
      <c r="D294" s="215" t="s">
        <v>135</v>
      </c>
      <c r="E294" s="216" t="s">
        <v>409</v>
      </c>
      <c r="F294" s="217" t="s">
        <v>396</v>
      </c>
      <c r="G294" s="218" t="s">
        <v>221</v>
      </c>
      <c r="H294" s="219">
        <v>56.98</v>
      </c>
      <c r="I294" s="220"/>
      <c r="J294" s="221">
        <f>ROUND(I294*H294,2)</f>
        <v>0</v>
      </c>
      <c r="K294" s="217" t="s">
        <v>139</v>
      </c>
      <c r="L294" s="47"/>
      <c r="M294" s="222" t="s">
        <v>19</v>
      </c>
      <c r="N294" s="223" t="s">
        <v>50</v>
      </c>
      <c r="O294" s="87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6" t="s">
        <v>140</v>
      </c>
      <c r="AT294" s="226" t="s">
        <v>135</v>
      </c>
      <c r="AU294" s="226" t="s">
        <v>88</v>
      </c>
      <c r="AY294" s="19" t="s">
        <v>133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9" t="s">
        <v>86</v>
      </c>
      <c r="BK294" s="227">
        <f>ROUND(I294*H294,2)</f>
        <v>0</v>
      </c>
      <c r="BL294" s="19" t="s">
        <v>140</v>
      </c>
      <c r="BM294" s="226" t="s">
        <v>565</v>
      </c>
    </row>
    <row r="295" spans="1:47" s="2" customFormat="1" ht="12">
      <c r="A295" s="41"/>
      <c r="B295" s="42"/>
      <c r="C295" s="43"/>
      <c r="D295" s="228" t="s">
        <v>142</v>
      </c>
      <c r="E295" s="43"/>
      <c r="F295" s="229" t="s">
        <v>411</v>
      </c>
      <c r="G295" s="43"/>
      <c r="H295" s="43"/>
      <c r="I295" s="230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142</v>
      </c>
      <c r="AU295" s="19" t="s">
        <v>88</v>
      </c>
    </row>
    <row r="296" spans="1:51" s="14" customFormat="1" ht="12">
      <c r="A296" s="14"/>
      <c r="B296" s="244"/>
      <c r="C296" s="245"/>
      <c r="D296" s="235" t="s">
        <v>144</v>
      </c>
      <c r="E296" s="245"/>
      <c r="F296" s="247" t="s">
        <v>566</v>
      </c>
      <c r="G296" s="245"/>
      <c r="H296" s="248">
        <v>56.98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144</v>
      </c>
      <c r="AU296" s="254" t="s">
        <v>88</v>
      </c>
      <c r="AV296" s="14" t="s">
        <v>88</v>
      </c>
      <c r="AW296" s="14" t="s">
        <v>4</v>
      </c>
      <c r="AX296" s="14" t="s">
        <v>86</v>
      </c>
      <c r="AY296" s="254" t="s">
        <v>133</v>
      </c>
    </row>
    <row r="297" spans="1:65" s="2" customFormat="1" ht="16.5" customHeight="1">
      <c r="A297" s="41"/>
      <c r="B297" s="42"/>
      <c r="C297" s="215" t="s">
        <v>418</v>
      </c>
      <c r="D297" s="215" t="s">
        <v>135</v>
      </c>
      <c r="E297" s="216" t="s">
        <v>414</v>
      </c>
      <c r="F297" s="217" t="s">
        <v>415</v>
      </c>
      <c r="G297" s="218" t="s">
        <v>221</v>
      </c>
      <c r="H297" s="219">
        <v>53.327</v>
      </c>
      <c r="I297" s="220"/>
      <c r="J297" s="221">
        <f>ROUND(I297*H297,2)</f>
        <v>0</v>
      </c>
      <c r="K297" s="217" t="s">
        <v>139</v>
      </c>
      <c r="L297" s="47"/>
      <c r="M297" s="222" t="s">
        <v>19</v>
      </c>
      <c r="N297" s="223" t="s">
        <v>50</v>
      </c>
      <c r="O297" s="87"/>
      <c r="P297" s="224">
        <f>O297*H297</f>
        <v>0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26" t="s">
        <v>140</v>
      </c>
      <c r="AT297" s="226" t="s">
        <v>135</v>
      </c>
      <c r="AU297" s="226" t="s">
        <v>88</v>
      </c>
      <c r="AY297" s="19" t="s">
        <v>133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9" t="s">
        <v>86</v>
      </c>
      <c r="BK297" s="227">
        <f>ROUND(I297*H297,2)</f>
        <v>0</v>
      </c>
      <c r="BL297" s="19" t="s">
        <v>140</v>
      </c>
      <c r="BM297" s="226" t="s">
        <v>567</v>
      </c>
    </row>
    <row r="298" spans="1:47" s="2" customFormat="1" ht="12">
      <c r="A298" s="41"/>
      <c r="B298" s="42"/>
      <c r="C298" s="43"/>
      <c r="D298" s="228" t="s">
        <v>142</v>
      </c>
      <c r="E298" s="43"/>
      <c r="F298" s="229" t="s">
        <v>417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142</v>
      </c>
      <c r="AU298" s="19" t="s">
        <v>88</v>
      </c>
    </row>
    <row r="299" spans="1:65" s="2" customFormat="1" ht="16.5" customHeight="1">
      <c r="A299" s="41"/>
      <c r="B299" s="42"/>
      <c r="C299" s="215" t="s">
        <v>423</v>
      </c>
      <c r="D299" s="215" t="s">
        <v>135</v>
      </c>
      <c r="E299" s="216" t="s">
        <v>419</v>
      </c>
      <c r="F299" s="217" t="s">
        <v>420</v>
      </c>
      <c r="G299" s="218" t="s">
        <v>221</v>
      </c>
      <c r="H299" s="219">
        <v>5.18</v>
      </c>
      <c r="I299" s="220"/>
      <c r="J299" s="221">
        <f>ROUND(I299*H299,2)</f>
        <v>0</v>
      </c>
      <c r="K299" s="217" t="s">
        <v>139</v>
      </c>
      <c r="L299" s="47"/>
      <c r="M299" s="222" t="s">
        <v>19</v>
      </c>
      <c r="N299" s="223" t="s">
        <v>50</v>
      </c>
      <c r="O299" s="87"/>
      <c r="P299" s="224">
        <f>O299*H299</f>
        <v>0</v>
      </c>
      <c r="Q299" s="224">
        <v>0</v>
      </c>
      <c r="R299" s="224">
        <f>Q299*H299</f>
        <v>0</v>
      </c>
      <c r="S299" s="224">
        <v>0</v>
      </c>
      <c r="T299" s="225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6" t="s">
        <v>140</v>
      </c>
      <c r="AT299" s="226" t="s">
        <v>135</v>
      </c>
      <c r="AU299" s="226" t="s">
        <v>88</v>
      </c>
      <c r="AY299" s="19" t="s">
        <v>133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86</v>
      </c>
      <c r="BK299" s="227">
        <f>ROUND(I299*H299,2)</f>
        <v>0</v>
      </c>
      <c r="BL299" s="19" t="s">
        <v>140</v>
      </c>
      <c r="BM299" s="226" t="s">
        <v>568</v>
      </c>
    </row>
    <row r="300" spans="1:47" s="2" customFormat="1" ht="12">
      <c r="A300" s="41"/>
      <c r="B300" s="42"/>
      <c r="C300" s="43"/>
      <c r="D300" s="228" t="s">
        <v>142</v>
      </c>
      <c r="E300" s="43"/>
      <c r="F300" s="229" t="s">
        <v>422</v>
      </c>
      <c r="G300" s="43"/>
      <c r="H300" s="43"/>
      <c r="I300" s="230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142</v>
      </c>
      <c r="AU300" s="19" t="s">
        <v>88</v>
      </c>
    </row>
    <row r="301" spans="1:65" s="2" customFormat="1" ht="21.75" customHeight="1">
      <c r="A301" s="41"/>
      <c r="B301" s="42"/>
      <c r="C301" s="266" t="s">
        <v>427</v>
      </c>
      <c r="D301" s="266" t="s">
        <v>218</v>
      </c>
      <c r="E301" s="267" t="s">
        <v>424</v>
      </c>
      <c r="F301" s="268" t="s">
        <v>425</v>
      </c>
      <c r="G301" s="269" t="s">
        <v>221</v>
      </c>
      <c r="H301" s="270">
        <v>5.18</v>
      </c>
      <c r="I301" s="271"/>
      <c r="J301" s="272">
        <f>ROUND(I301*H301,2)</f>
        <v>0</v>
      </c>
      <c r="K301" s="268" t="s">
        <v>139</v>
      </c>
      <c r="L301" s="273"/>
      <c r="M301" s="274" t="s">
        <v>19</v>
      </c>
      <c r="N301" s="275" t="s">
        <v>50</v>
      </c>
      <c r="O301" s="87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6" t="s">
        <v>199</v>
      </c>
      <c r="AT301" s="226" t="s">
        <v>218</v>
      </c>
      <c r="AU301" s="226" t="s">
        <v>88</v>
      </c>
      <c r="AY301" s="19" t="s">
        <v>133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9" t="s">
        <v>86</v>
      </c>
      <c r="BK301" s="227">
        <f>ROUND(I301*H301,2)</f>
        <v>0</v>
      </c>
      <c r="BL301" s="19" t="s">
        <v>140</v>
      </c>
      <c r="BM301" s="226" t="s">
        <v>569</v>
      </c>
    </row>
    <row r="302" spans="1:65" s="2" customFormat="1" ht="21.75" customHeight="1">
      <c r="A302" s="41"/>
      <c r="B302" s="42"/>
      <c r="C302" s="266" t="s">
        <v>431</v>
      </c>
      <c r="D302" s="266" t="s">
        <v>218</v>
      </c>
      <c r="E302" s="267" t="s">
        <v>219</v>
      </c>
      <c r="F302" s="268" t="s">
        <v>220</v>
      </c>
      <c r="G302" s="269" t="s">
        <v>221</v>
      </c>
      <c r="H302" s="270">
        <v>53.327</v>
      </c>
      <c r="I302" s="271"/>
      <c r="J302" s="272">
        <f>ROUND(I302*H302,2)</f>
        <v>0</v>
      </c>
      <c r="K302" s="268" t="s">
        <v>139</v>
      </c>
      <c r="L302" s="273"/>
      <c r="M302" s="274" t="s">
        <v>19</v>
      </c>
      <c r="N302" s="275" t="s">
        <v>50</v>
      </c>
      <c r="O302" s="87"/>
      <c r="P302" s="224">
        <f>O302*H302</f>
        <v>0</v>
      </c>
      <c r="Q302" s="224">
        <v>0</v>
      </c>
      <c r="R302" s="224">
        <f>Q302*H302</f>
        <v>0</v>
      </c>
      <c r="S302" s="224">
        <v>0</v>
      </c>
      <c r="T302" s="225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6" t="s">
        <v>199</v>
      </c>
      <c r="AT302" s="226" t="s">
        <v>218</v>
      </c>
      <c r="AU302" s="226" t="s">
        <v>88</v>
      </c>
      <c r="AY302" s="19" t="s">
        <v>133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9" t="s">
        <v>86</v>
      </c>
      <c r="BK302" s="227">
        <f>ROUND(I302*H302,2)</f>
        <v>0</v>
      </c>
      <c r="BL302" s="19" t="s">
        <v>140</v>
      </c>
      <c r="BM302" s="226" t="s">
        <v>570</v>
      </c>
    </row>
    <row r="303" spans="1:63" s="12" customFormat="1" ht="22.8" customHeight="1">
      <c r="A303" s="12"/>
      <c r="B303" s="199"/>
      <c r="C303" s="200"/>
      <c r="D303" s="201" t="s">
        <v>78</v>
      </c>
      <c r="E303" s="213" t="s">
        <v>429</v>
      </c>
      <c r="F303" s="213" t="s">
        <v>430</v>
      </c>
      <c r="G303" s="200"/>
      <c r="H303" s="200"/>
      <c r="I303" s="203"/>
      <c r="J303" s="214">
        <f>BK303</f>
        <v>0</v>
      </c>
      <c r="K303" s="200"/>
      <c r="L303" s="205"/>
      <c r="M303" s="206"/>
      <c r="N303" s="207"/>
      <c r="O303" s="207"/>
      <c r="P303" s="208">
        <f>SUM(P304:P308)</f>
        <v>0</v>
      </c>
      <c r="Q303" s="207"/>
      <c r="R303" s="208">
        <f>SUM(R304:R308)</f>
        <v>0</v>
      </c>
      <c r="S303" s="207"/>
      <c r="T303" s="209">
        <f>SUM(T304:T308)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0" t="s">
        <v>86</v>
      </c>
      <c r="AT303" s="211" t="s">
        <v>78</v>
      </c>
      <c r="AU303" s="211" t="s">
        <v>86</v>
      </c>
      <c r="AY303" s="210" t="s">
        <v>133</v>
      </c>
      <c r="BK303" s="212">
        <f>SUM(BK304:BK308)</f>
        <v>0</v>
      </c>
    </row>
    <row r="304" spans="1:65" s="2" customFormat="1" ht="24.15" customHeight="1">
      <c r="A304" s="41"/>
      <c r="B304" s="42"/>
      <c r="C304" s="215" t="s">
        <v>436</v>
      </c>
      <c r="D304" s="215" t="s">
        <v>135</v>
      </c>
      <c r="E304" s="216" t="s">
        <v>432</v>
      </c>
      <c r="F304" s="217" t="s">
        <v>433</v>
      </c>
      <c r="G304" s="218" t="s">
        <v>221</v>
      </c>
      <c r="H304" s="219">
        <v>75.615</v>
      </c>
      <c r="I304" s="220"/>
      <c r="J304" s="221">
        <f>ROUND(I304*H304,2)</f>
        <v>0</v>
      </c>
      <c r="K304" s="217" t="s">
        <v>139</v>
      </c>
      <c r="L304" s="47"/>
      <c r="M304" s="222" t="s">
        <v>19</v>
      </c>
      <c r="N304" s="223" t="s">
        <v>50</v>
      </c>
      <c r="O304" s="87"/>
      <c r="P304" s="224">
        <f>O304*H304</f>
        <v>0</v>
      </c>
      <c r="Q304" s="224">
        <v>0</v>
      </c>
      <c r="R304" s="224">
        <f>Q304*H304</f>
        <v>0</v>
      </c>
      <c r="S304" s="224">
        <v>0</v>
      </c>
      <c r="T304" s="22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6" t="s">
        <v>140</v>
      </c>
      <c r="AT304" s="226" t="s">
        <v>135</v>
      </c>
      <c r="AU304" s="226" t="s">
        <v>88</v>
      </c>
      <c r="AY304" s="19" t="s">
        <v>133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86</v>
      </c>
      <c r="BK304" s="227">
        <f>ROUND(I304*H304,2)</f>
        <v>0</v>
      </c>
      <c r="BL304" s="19" t="s">
        <v>140</v>
      </c>
      <c r="BM304" s="226" t="s">
        <v>571</v>
      </c>
    </row>
    <row r="305" spans="1:47" s="2" customFormat="1" ht="12">
      <c r="A305" s="41"/>
      <c r="B305" s="42"/>
      <c r="C305" s="43"/>
      <c r="D305" s="228" t="s">
        <v>142</v>
      </c>
      <c r="E305" s="43"/>
      <c r="F305" s="229" t="s">
        <v>435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142</v>
      </c>
      <c r="AU305" s="19" t="s">
        <v>88</v>
      </c>
    </row>
    <row r="306" spans="1:65" s="2" customFormat="1" ht="37.8" customHeight="1">
      <c r="A306" s="41"/>
      <c r="B306" s="42"/>
      <c r="C306" s="215" t="s">
        <v>572</v>
      </c>
      <c r="D306" s="215" t="s">
        <v>135</v>
      </c>
      <c r="E306" s="216" t="s">
        <v>437</v>
      </c>
      <c r="F306" s="217" t="s">
        <v>438</v>
      </c>
      <c r="G306" s="218" t="s">
        <v>221</v>
      </c>
      <c r="H306" s="219">
        <v>151.23</v>
      </c>
      <c r="I306" s="220"/>
      <c r="J306" s="221">
        <f>ROUND(I306*H306,2)</f>
        <v>0</v>
      </c>
      <c r="K306" s="217" t="s">
        <v>139</v>
      </c>
      <c r="L306" s="47"/>
      <c r="M306" s="222" t="s">
        <v>19</v>
      </c>
      <c r="N306" s="223" t="s">
        <v>50</v>
      </c>
      <c r="O306" s="87"/>
      <c r="P306" s="224">
        <f>O306*H306</f>
        <v>0</v>
      </c>
      <c r="Q306" s="224">
        <v>0</v>
      </c>
      <c r="R306" s="224">
        <f>Q306*H306</f>
        <v>0</v>
      </c>
      <c r="S306" s="224">
        <v>0</v>
      </c>
      <c r="T306" s="225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6" t="s">
        <v>140</v>
      </c>
      <c r="AT306" s="226" t="s">
        <v>135</v>
      </c>
      <c r="AU306" s="226" t="s">
        <v>88</v>
      </c>
      <c r="AY306" s="19" t="s">
        <v>133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19" t="s">
        <v>86</v>
      </c>
      <c r="BK306" s="227">
        <f>ROUND(I306*H306,2)</f>
        <v>0</v>
      </c>
      <c r="BL306" s="19" t="s">
        <v>140</v>
      </c>
      <c r="BM306" s="226" t="s">
        <v>573</v>
      </c>
    </row>
    <row r="307" spans="1:47" s="2" customFormat="1" ht="12">
      <c r="A307" s="41"/>
      <c r="B307" s="42"/>
      <c r="C307" s="43"/>
      <c r="D307" s="228" t="s">
        <v>142</v>
      </c>
      <c r="E307" s="43"/>
      <c r="F307" s="229" t="s">
        <v>440</v>
      </c>
      <c r="G307" s="43"/>
      <c r="H307" s="43"/>
      <c r="I307" s="230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142</v>
      </c>
      <c r="AU307" s="19" t="s">
        <v>88</v>
      </c>
    </row>
    <row r="308" spans="1:51" s="14" customFormat="1" ht="12">
      <c r="A308" s="14"/>
      <c r="B308" s="244"/>
      <c r="C308" s="245"/>
      <c r="D308" s="235" t="s">
        <v>144</v>
      </c>
      <c r="E308" s="245"/>
      <c r="F308" s="247" t="s">
        <v>574</v>
      </c>
      <c r="G308" s="245"/>
      <c r="H308" s="248">
        <v>151.23</v>
      </c>
      <c r="I308" s="249"/>
      <c r="J308" s="245"/>
      <c r="K308" s="245"/>
      <c r="L308" s="250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144</v>
      </c>
      <c r="AU308" s="254" t="s">
        <v>88</v>
      </c>
      <c r="AV308" s="14" t="s">
        <v>88</v>
      </c>
      <c r="AW308" s="14" t="s">
        <v>4</v>
      </c>
      <c r="AX308" s="14" t="s">
        <v>86</v>
      </c>
      <c r="AY308" s="254" t="s">
        <v>133</v>
      </c>
    </row>
    <row r="309" spans="1:31" s="2" customFormat="1" ht="6.95" customHeight="1">
      <c r="A309" s="41"/>
      <c r="B309" s="62"/>
      <c r="C309" s="63"/>
      <c r="D309" s="63"/>
      <c r="E309" s="63"/>
      <c r="F309" s="63"/>
      <c r="G309" s="63"/>
      <c r="H309" s="63"/>
      <c r="I309" s="63"/>
      <c r="J309" s="63"/>
      <c r="K309" s="63"/>
      <c r="L309" s="47"/>
      <c r="M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</row>
  </sheetData>
  <sheetProtection password="CC35" sheet="1" objects="1" scenarios="1" formatColumns="0" formatRows="0" autoFilter="0"/>
  <autoFilter ref="C90:K3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4_01/113107131"/>
    <hyperlink ref="F100" r:id="rId2" display="https://podminky.urs.cz/item/CS_URS_2024_01/113107162"/>
    <hyperlink ref="F105" r:id="rId3" display="https://podminky.urs.cz/item/CS_URS_2024_01/113107321"/>
    <hyperlink ref="F110" r:id="rId4" display="https://podminky.urs.cz/item/CS_URS_2024_01/113107322"/>
    <hyperlink ref="F115" r:id="rId5" display="https://podminky.urs.cz/item/CS_URS_2024_01/113204111"/>
    <hyperlink ref="F119" r:id="rId6" display="https://podminky.urs.cz/item/CS_URS_2024_01/122351101"/>
    <hyperlink ref="F128" r:id="rId7" display="https://podminky.urs.cz/item/CS_URS_2024_01/162751117"/>
    <hyperlink ref="F130" r:id="rId8" display="https://podminky.urs.cz/item/CS_URS_2024_01/162751119"/>
    <hyperlink ref="F135" r:id="rId9" display="https://podminky.urs.cz/item/CS_URS_2024_01/171111113"/>
    <hyperlink ref="F143" r:id="rId10" display="https://podminky.urs.cz/item/CS_URS_2024_01/181152302"/>
    <hyperlink ref="F154" r:id="rId11" display="https://podminky.urs.cz/item/CS_URS_2024_01/181411141"/>
    <hyperlink ref="F163" r:id="rId12" display="https://podminky.urs.cz/item/CS_URS_2024_01/183403153"/>
    <hyperlink ref="F170" r:id="rId13" display="https://podminky.urs.cz/item/CS_URS_2024_01/183403161"/>
    <hyperlink ref="F172" r:id="rId14" display="https://podminky.urs.cz/item/CS_URS_2024_01/184801121"/>
    <hyperlink ref="F174" r:id="rId15" display="https://podminky.urs.cz/item/CS_URS_2024_01/184813531"/>
    <hyperlink ref="F176" r:id="rId16" display="https://podminky.urs.cz/item/CS_URS_2024_01/185804311"/>
    <hyperlink ref="F183" r:id="rId17" display="https://podminky.urs.cz/item/CS_URS_2024_01/185851121"/>
    <hyperlink ref="F185" r:id="rId18" display="https://podminky.urs.cz/item/CS_URS_2024_01/185851129"/>
    <hyperlink ref="F189" r:id="rId19" display="https://podminky.urs.cz/item/CS_URS_2024_01/564851111"/>
    <hyperlink ref="F195" r:id="rId20" display="https://podminky.urs.cz/item/CS_URS_2024_01/564861111"/>
    <hyperlink ref="F201" r:id="rId21" display="https://podminky.urs.cz/item/CS_URS_2024_01/571908111"/>
    <hyperlink ref="F207" r:id="rId22" display="https://podminky.urs.cz/item/CS_URS_2024_01/596211110"/>
    <hyperlink ref="F214" r:id="rId23" display="https://podminky.urs.cz/item/CS_URS_2024_01/596212212"/>
    <hyperlink ref="F223" r:id="rId24" display="https://podminky.urs.cz/item/CS_URS_2024_01/916131113"/>
    <hyperlink ref="F231" r:id="rId25" display="https://podminky.urs.cz/item/CS_URS_2024_01/916131213"/>
    <hyperlink ref="F245" r:id="rId26" display="https://podminky.urs.cz/item/CS_URS_2024_01/916231213"/>
    <hyperlink ref="F253" r:id="rId27" display="https://podminky.urs.cz/item/CS_URS_2024_01/919726123"/>
    <hyperlink ref="F265" r:id="rId28" display="https://podminky.urs.cz/item/CS_URS_2024_01/919731122"/>
    <hyperlink ref="F271" r:id="rId29" display="https://podminky.urs.cz/item/CS_URS_2024_01/919735112"/>
    <hyperlink ref="F277" r:id="rId30" display="https://podminky.urs.cz/item/CS_URS_2024_01/935113111"/>
    <hyperlink ref="F284" r:id="rId31" display="https://podminky.urs.cz/item/CS_URS_2024_01/997221551"/>
    <hyperlink ref="F287" r:id="rId32" display="https://podminky.urs.cz/item/CS_URS_2024_01/997221559"/>
    <hyperlink ref="F290" r:id="rId33" display="https://podminky.urs.cz/item/CS_URS_2024_01/997221561"/>
    <hyperlink ref="F295" r:id="rId34" display="https://podminky.urs.cz/item/CS_URS_2024_01/997221569"/>
    <hyperlink ref="F298" r:id="rId35" display="https://podminky.urs.cz/item/CS_URS_2024_01/997221611"/>
    <hyperlink ref="F300" r:id="rId36" display="https://podminky.urs.cz/item/CS_URS_2024_01/997221612"/>
    <hyperlink ref="F305" r:id="rId37" display="https://podminky.urs.cz/item/CS_URS_2024_01/998229112"/>
    <hyperlink ref="F307" r:id="rId38" display="https://podminky.urs.cz/item/CS_URS_2024_01/998229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88</v>
      </c>
    </row>
    <row r="4" spans="2:46" s="1" customFormat="1" ht="24.95" customHeight="1">
      <c r="B4" s="22"/>
      <c r="D4" s="143" t="s">
        <v>103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Rekonstrukce víceúčelového hřiště a objektu skladu při ZŠ Míru, Děčín XXXII</v>
      </c>
      <c r="F7" s="145"/>
      <c r="G7" s="145"/>
      <c r="H7" s="145"/>
      <c r="L7" s="22"/>
    </row>
    <row r="8" spans="2:12" s="1" customFormat="1" ht="12" customHeight="1">
      <c r="B8" s="22"/>
      <c r="D8" s="145" t="s">
        <v>104</v>
      </c>
      <c r="L8" s="22"/>
    </row>
    <row r="9" spans="1:31" s="2" customFormat="1" ht="16.5" customHeight="1">
      <c r="A9" s="41"/>
      <c r="B9" s="47"/>
      <c r="C9" s="41"/>
      <c r="D9" s="41"/>
      <c r="E9" s="146" t="s">
        <v>105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106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575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14. 3. 2024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30</v>
      </c>
      <c r="E16" s="41"/>
      <c r="F16" s="41"/>
      <c r="G16" s="41"/>
      <c r="H16" s="41"/>
      <c r="I16" s="145" t="s">
        <v>31</v>
      </c>
      <c r="J16" s="136" t="s">
        <v>32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45" t="s">
        <v>34</v>
      </c>
      <c r="J17" s="136" t="s">
        <v>19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35</v>
      </c>
      <c r="E19" s="41"/>
      <c r="F19" s="41"/>
      <c r="G19" s="41"/>
      <c r="H19" s="41"/>
      <c r="I19" s="145" t="s">
        <v>31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34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37</v>
      </c>
      <c r="E22" s="41"/>
      <c r="F22" s="41"/>
      <c r="G22" s="41"/>
      <c r="H22" s="41"/>
      <c r="I22" s="145" t="s">
        <v>31</v>
      </c>
      <c r="J22" s="136" t="s">
        <v>38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39</v>
      </c>
      <c r="F23" s="41"/>
      <c r="G23" s="41"/>
      <c r="H23" s="41"/>
      <c r="I23" s="145" t="s">
        <v>34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41</v>
      </c>
      <c r="E25" s="41"/>
      <c r="F25" s="41"/>
      <c r="G25" s="41"/>
      <c r="H25" s="41"/>
      <c r="I25" s="145" t="s">
        <v>31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34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43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45</v>
      </c>
      <c r="E32" s="41"/>
      <c r="F32" s="41"/>
      <c r="G32" s="41"/>
      <c r="H32" s="41"/>
      <c r="I32" s="41"/>
      <c r="J32" s="156">
        <f>ROUND(J91,2)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47</v>
      </c>
      <c r="G34" s="41"/>
      <c r="H34" s="41"/>
      <c r="I34" s="157" t="s">
        <v>46</v>
      </c>
      <c r="J34" s="157" t="s">
        <v>48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49</v>
      </c>
      <c r="E35" s="145" t="s">
        <v>50</v>
      </c>
      <c r="F35" s="159">
        <f>ROUND((SUM(BE91:BE286)),2)</f>
        <v>0</v>
      </c>
      <c r="G35" s="41"/>
      <c r="H35" s="41"/>
      <c r="I35" s="160">
        <v>0.21</v>
      </c>
      <c r="J35" s="159">
        <f>ROUND(((SUM(BE91:BE286))*I35),2)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51</v>
      </c>
      <c r="F36" s="159">
        <f>ROUND((SUM(BF91:BF286)),2)</f>
        <v>0</v>
      </c>
      <c r="G36" s="41"/>
      <c r="H36" s="41"/>
      <c r="I36" s="160">
        <v>0.15</v>
      </c>
      <c r="J36" s="159">
        <f>ROUND(((SUM(BF91:BF286))*I36),2)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52</v>
      </c>
      <c r="F37" s="159">
        <f>ROUND((SUM(BG91:BG286)),2)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53</v>
      </c>
      <c r="F38" s="159">
        <f>ROUND((SUM(BH91:BH286)),2)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54</v>
      </c>
      <c r="F39" s="159">
        <f>ROUND((SUM(BI91:BI286)),2)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55</v>
      </c>
      <c r="E41" s="163"/>
      <c r="F41" s="163"/>
      <c r="G41" s="164" t="s">
        <v>56</v>
      </c>
      <c r="H41" s="165" t="s">
        <v>57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108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Rekonstrukce víceúčelového hřiště a objektu skladu při ZŠ Míru, Děčín XXXII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104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105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106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SO11.3 - 3. Etapa (plochy H,I,J)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22</v>
      </c>
      <c r="D56" s="43"/>
      <c r="E56" s="43"/>
      <c r="F56" s="29" t="str">
        <f>F14</f>
        <v>Děčín XXXII</v>
      </c>
      <c r="G56" s="43"/>
      <c r="H56" s="43"/>
      <c r="I56" s="34" t="s">
        <v>24</v>
      </c>
      <c r="J56" s="75" t="str">
        <f>IF(J14="","",J14)</f>
        <v>14. 3. 2024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4" t="s">
        <v>30</v>
      </c>
      <c r="D58" s="43"/>
      <c r="E58" s="43"/>
      <c r="F58" s="29" t="str">
        <f>E17</f>
        <v>Statutární město Děčín</v>
      </c>
      <c r="G58" s="43"/>
      <c r="H58" s="43"/>
      <c r="I58" s="34" t="s">
        <v>37</v>
      </c>
      <c r="J58" s="39" t="str">
        <f>E23</f>
        <v>STAPO UL s.r.o.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35</v>
      </c>
      <c r="D59" s="43"/>
      <c r="E59" s="43"/>
      <c r="F59" s="29" t="str">
        <f>IF(E20="","",E20)</f>
        <v>Vyplň údaj</v>
      </c>
      <c r="G59" s="43"/>
      <c r="H59" s="43"/>
      <c r="I59" s="34" t="s">
        <v>41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109</v>
      </c>
      <c r="D61" s="174"/>
      <c r="E61" s="174"/>
      <c r="F61" s="174"/>
      <c r="G61" s="174"/>
      <c r="H61" s="174"/>
      <c r="I61" s="174"/>
      <c r="J61" s="175" t="s">
        <v>110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77</v>
      </c>
      <c r="D63" s="43"/>
      <c r="E63" s="43"/>
      <c r="F63" s="43"/>
      <c r="G63" s="43"/>
      <c r="H63" s="43"/>
      <c r="I63" s="43"/>
      <c r="J63" s="105">
        <f>J91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111</v>
      </c>
    </row>
    <row r="64" spans="1:31" s="9" customFormat="1" ht="24.95" customHeight="1">
      <c r="A64" s="9"/>
      <c r="B64" s="177"/>
      <c r="C64" s="178"/>
      <c r="D64" s="179" t="s">
        <v>112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113</v>
      </c>
      <c r="E65" s="185"/>
      <c r="F65" s="185"/>
      <c r="G65" s="185"/>
      <c r="H65" s="185"/>
      <c r="I65" s="185"/>
      <c r="J65" s="186">
        <f>J93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114</v>
      </c>
      <c r="E66" s="185"/>
      <c r="F66" s="185"/>
      <c r="G66" s="185"/>
      <c r="H66" s="185"/>
      <c r="I66" s="185"/>
      <c r="J66" s="186">
        <f>J207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115</v>
      </c>
      <c r="E67" s="185"/>
      <c r="F67" s="185"/>
      <c r="G67" s="185"/>
      <c r="H67" s="185"/>
      <c r="I67" s="185"/>
      <c r="J67" s="186">
        <f>J227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116</v>
      </c>
      <c r="E68" s="185"/>
      <c r="F68" s="185"/>
      <c r="G68" s="185"/>
      <c r="H68" s="185"/>
      <c r="I68" s="185"/>
      <c r="J68" s="186">
        <f>J253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117</v>
      </c>
      <c r="E69" s="185"/>
      <c r="F69" s="185"/>
      <c r="G69" s="185"/>
      <c r="H69" s="185"/>
      <c r="I69" s="185"/>
      <c r="J69" s="186">
        <f>J281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5" t="s">
        <v>118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72" t="str">
        <f>E7</f>
        <v>Rekonstrukce víceúčelového hřiště a objektu skladu při ZŠ Míru, Děčín XXXII</v>
      </c>
      <c r="F79" s="34"/>
      <c r="G79" s="34"/>
      <c r="H79" s="34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3"/>
      <c r="C80" s="34" t="s">
        <v>104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1"/>
      <c r="B81" s="42"/>
      <c r="C81" s="43"/>
      <c r="D81" s="43"/>
      <c r="E81" s="172" t="s">
        <v>105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106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SO11.3 - 3. Etapa (plochy H,I,J)</v>
      </c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22</v>
      </c>
      <c r="D85" s="43"/>
      <c r="E85" s="43"/>
      <c r="F85" s="29" t="str">
        <f>F14</f>
        <v>Děčín XXXII</v>
      </c>
      <c r="G85" s="43"/>
      <c r="H85" s="43"/>
      <c r="I85" s="34" t="s">
        <v>24</v>
      </c>
      <c r="J85" s="75" t="str">
        <f>IF(J14="","",J14)</f>
        <v>14. 3. 2024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4" t="s">
        <v>30</v>
      </c>
      <c r="D87" s="43"/>
      <c r="E87" s="43"/>
      <c r="F87" s="29" t="str">
        <f>E17</f>
        <v>Statutární město Děčín</v>
      </c>
      <c r="G87" s="43"/>
      <c r="H87" s="43"/>
      <c r="I87" s="34" t="s">
        <v>37</v>
      </c>
      <c r="J87" s="39" t="str">
        <f>E23</f>
        <v>STAPO UL s.r.o.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35</v>
      </c>
      <c r="D88" s="43"/>
      <c r="E88" s="43"/>
      <c r="F88" s="29" t="str">
        <f>IF(E20="","",E20)</f>
        <v>Vyplň údaj</v>
      </c>
      <c r="G88" s="43"/>
      <c r="H88" s="43"/>
      <c r="I88" s="34" t="s">
        <v>41</v>
      </c>
      <c r="J88" s="39" t="str">
        <f>E26</f>
        <v xml:space="preserve"> 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8"/>
      <c r="B90" s="189"/>
      <c r="C90" s="190" t="s">
        <v>119</v>
      </c>
      <c r="D90" s="191" t="s">
        <v>64</v>
      </c>
      <c r="E90" s="191" t="s">
        <v>60</v>
      </c>
      <c r="F90" s="191" t="s">
        <v>61</v>
      </c>
      <c r="G90" s="191" t="s">
        <v>120</v>
      </c>
      <c r="H90" s="191" t="s">
        <v>121</v>
      </c>
      <c r="I90" s="191" t="s">
        <v>122</v>
      </c>
      <c r="J90" s="191" t="s">
        <v>110</v>
      </c>
      <c r="K90" s="192" t="s">
        <v>123</v>
      </c>
      <c r="L90" s="193"/>
      <c r="M90" s="95" t="s">
        <v>19</v>
      </c>
      <c r="N90" s="96" t="s">
        <v>49</v>
      </c>
      <c r="O90" s="96" t="s">
        <v>124</v>
      </c>
      <c r="P90" s="96" t="s">
        <v>125</v>
      </c>
      <c r="Q90" s="96" t="s">
        <v>126</v>
      </c>
      <c r="R90" s="96" t="s">
        <v>127</v>
      </c>
      <c r="S90" s="96" t="s">
        <v>128</v>
      </c>
      <c r="T90" s="97" t="s">
        <v>129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1"/>
      <c r="B91" s="42"/>
      <c r="C91" s="102" t="s">
        <v>130</v>
      </c>
      <c r="D91" s="43"/>
      <c r="E91" s="43"/>
      <c r="F91" s="43"/>
      <c r="G91" s="43"/>
      <c r="H91" s="43"/>
      <c r="I91" s="43"/>
      <c r="J91" s="194">
        <f>BK91</f>
        <v>0</v>
      </c>
      <c r="K91" s="43"/>
      <c r="L91" s="47"/>
      <c r="M91" s="98"/>
      <c r="N91" s="195"/>
      <c r="O91" s="99"/>
      <c r="P91" s="196">
        <f>P92</f>
        <v>0</v>
      </c>
      <c r="Q91" s="99"/>
      <c r="R91" s="196">
        <f>R92</f>
        <v>81.75152940000001</v>
      </c>
      <c r="S91" s="99"/>
      <c r="T91" s="197">
        <f>T92</f>
        <v>201.74694499999998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78</v>
      </c>
      <c r="AU91" s="19" t="s">
        <v>111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78</v>
      </c>
      <c r="E92" s="202" t="s">
        <v>131</v>
      </c>
      <c r="F92" s="202" t="s">
        <v>132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P93+P207+P227+P253+P281</f>
        <v>0</v>
      </c>
      <c r="Q92" s="207"/>
      <c r="R92" s="208">
        <f>R93+R207+R227+R253+R281</f>
        <v>81.75152940000001</v>
      </c>
      <c r="S92" s="207"/>
      <c r="T92" s="209">
        <f>T93+T207+T227+T253+T281</f>
        <v>201.74694499999998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86</v>
      </c>
      <c r="AT92" s="211" t="s">
        <v>78</v>
      </c>
      <c r="AU92" s="211" t="s">
        <v>79</v>
      </c>
      <c r="AY92" s="210" t="s">
        <v>133</v>
      </c>
      <c r="BK92" s="212">
        <f>BK93+BK207+BK227+BK253+BK281</f>
        <v>0</v>
      </c>
    </row>
    <row r="93" spans="1:63" s="12" customFormat="1" ht="22.8" customHeight="1">
      <c r="A93" s="12"/>
      <c r="B93" s="199"/>
      <c r="C93" s="200"/>
      <c r="D93" s="201" t="s">
        <v>78</v>
      </c>
      <c r="E93" s="213" t="s">
        <v>86</v>
      </c>
      <c r="F93" s="213" t="s">
        <v>134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SUM(P94:P206)</f>
        <v>0</v>
      </c>
      <c r="Q93" s="207"/>
      <c r="R93" s="208">
        <f>SUM(R94:R206)</f>
        <v>1.640206</v>
      </c>
      <c r="S93" s="207"/>
      <c r="T93" s="209">
        <f>SUM(T94:T206)</f>
        <v>201.74694499999998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86</v>
      </c>
      <c r="AT93" s="211" t="s">
        <v>78</v>
      </c>
      <c r="AU93" s="211" t="s">
        <v>86</v>
      </c>
      <c r="AY93" s="210" t="s">
        <v>133</v>
      </c>
      <c r="BK93" s="212">
        <f>SUM(BK94:BK206)</f>
        <v>0</v>
      </c>
    </row>
    <row r="94" spans="1:65" s="2" customFormat="1" ht="37.8" customHeight="1">
      <c r="A94" s="41"/>
      <c r="B94" s="42"/>
      <c r="C94" s="215" t="s">
        <v>86</v>
      </c>
      <c r="D94" s="215" t="s">
        <v>135</v>
      </c>
      <c r="E94" s="216" t="s">
        <v>136</v>
      </c>
      <c r="F94" s="217" t="s">
        <v>576</v>
      </c>
      <c r="G94" s="218" t="s">
        <v>138</v>
      </c>
      <c r="H94" s="219">
        <v>206.39</v>
      </c>
      <c r="I94" s="220"/>
      <c r="J94" s="221">
        <f>ROUND(I94*H94,2)</f>
        <v>0</v>
      </c>
      <c r="K94" s="217" t="s">
        <v>139</v>
      </c>
      <c r="L94" s="47"/>
      <c r="M94" s="222" t="s">
        <v>19</v>
      </c>
      <c r="N94" s="223" t="s">
        <v>50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0.255</v>
      </c>
      <c r="T94" s="225">
        <f>S94*H94</f>
        <v>52.62945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140</v>
      </c>
      <c r="AT94" s="226" t="s">
        <v>135</v>
      </c>
      <c r="AU94" s="226" t="s">
        <v>88</v>
      </c>
      <c r="AY94" s="19" t="s">
        <v>133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86</v>
      </c>
      <c r="BK94" s="227">
        <f>ROUND(I94*H94,2)</f>
        <v>0</v>
      </c>
      <c r="BL94" s="19" t="s">
        <v>140</v>
      </c>
      <c r="BM94" s="226" t="s">
        <v>577</v>
      </c>
    </row>
    <row r="95" spans="1:47" s="2" customFormat="1" ht="12">
      <c r="A95" s="41"/>
      <c r="B95" s="42"/>
      <c r="C95" s="43"/>
      <c r="D95" s="228" t="s">
        <v>142</v>
      </c>
      <c r="E95" s="43"/>
      <c r="F95" s="229" t="s">
        <v>143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142</v>
      </c>
      <c r="AU95" s="19" t="s">
        <v>88</v>
      </c>
    </row>
    <row r="96" spans="1:51" s="13" customFormat="1" ht="12">
      <c r="A96" s="13"/>
      <c r="B96" s="233"/>
      <c r="C96" s="234"/>
      <c r="D96" s="235" t="s">
        <v>144</v>
      </c>
      <c r="E96" s="236" t="s">
        <v>19</v>
      </c>
      <c r="F96" s="237" t="s">
        <v>145</v>
      </c>
      <c r="G96" s="234"/>
      <c r="H96" s="236" t="s">
        <v>19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144</v>
      </c>
      <c r="AU96" s="243" t="s">
        <v>88</v>
      </c>
      <c r="AV96" s="13" t="s">
        <v>86</v>
      </c>
      <c r="AW96" s="13" t="s">
        <v>40</v>
      </c>
      <c r="AX96" s="13" t="s">
        <v>79</v>
      </c>
      <c r="AY96" s="243" t="s">
        <v>133</v>
      </c>
    </row>
    <row r="97" spans="1:51" s="13" customFormat="1" ht="12">
      <c r="A97" s="13"/>
      <c r="B97" s="233"/>
      <c r="C97" s="234"/>
      <c r="D97" s="235" t="s">
        <v>144</v>
      </c>
      <c r="E97" s="236" t="s">
        <v>19</v>
      </c>
      <c r="F97" s="237" t="s">
        <v>146</v>
      </c>
      <c r="G97" s="234"/>
      <c r="H97" s="236" t="s">
        <v>19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144</v>
      </c>
      <c r="AU97" s="243" t="s">
        <v>88</v>
      </c>
      <c r="AV97" s="13" t="s">
        <v>86</v>
      </c>
      <c r="AW97" s="13" t="s">
        <v>40</v>
      </c>
      <c r="AX97" s="13" t="s">
        <v>79</v>
      </c>
      <c r="AY97" s="243" t="s">
        <v>133</v>
      </c>
    </row>
    <row r="98" spans="1:51" s="14" customFormat="1" ht="12">
      <c r="A98" s="14"/>
      <c r="B98" s="244"/>
      <c r="C98" s="245"/>
      <c r="D98" s="235" t="s">
        <v>144</v>
      </c>
      <c r="E98" s="246" t="s">
        <v>19</v>
      </c>
      <c r="F98" s="247" t="s">
        <v>578</v>
      </c>
      <c r="G98" s="245"/>
      <c r="H98" s="248">
        <v>97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144</v>
      </c>
      <c r="AU98" s="254" t="s">
        <v>88</v>
      </c>
      <c r="AV98" s="14" t="s">
        <v>88</v>
      </c>
      <c r="AW98" s="14" t="s">
        <v>40</v>
      </c>
      <c r="AX98" s="14" t="s">
        <v>79</v>
      </c>
      <c r="AY98" s="254" t="s">
        <v>133</v>
      </c>
    </row>
    <row r="99" spans="1:51" s="14" customFormat="1" ht="12">
      <c r="A99" s="14"/>
      <c r="B99" s="244"/>
      <c r="C99" s="245"/>
      <c r="D99" s="235" t="s">
        <v>144</v>
      </c>
      <c r="E99" s="246" t="s">
        <v>19</v>
      </c>
      <c r="F99" s="247" t="s">
        <v>579</v>
      </c>
      <c r="G99" s="245"/>
      <c r="H99" s="248">
        <v>109.39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144</v>
      </c>
      <c r="AU99" s="254" t="s">
        <v>88</v>
      </c>
      <c r="AV99" s="14" t="s">
        <v>88</v>
      </c>
      <c r="AW99" s="14" t="s">
        <v>40</v>
      </c>
      <c r="AX99" s="14" t="s">
        <v>79</v>
      </c>
      <c r="AY99" s="254" t="s">
        <v>133</v>
      </c>
    </row>
    <row r="100" spans="1:51" s="15" customFormat="1" ht="12">
      <c r="A100" s="15"/>
      <c r="B100" s="255"/>
      <c r="C100" s="256"/>
      <c r="D100" s="235" t="s">
        <v>144</v>
      </c>
      <c r="E100" s="257" t="s">
        <v>19</v>
      </c>
      <c r="F100" s="258" t="s">
        <v>152</v>
      </c>
      <c r="G100" s="256"/>
      <c r="H100" s="259">
        <v>206.39</v>
      </c>
      <c r="I100" s="260"/>
      <c r="J100" s="256"/>
      <c r="K100" s="256"/>
      <c r="L100" s="261"/>
      <c r="M100" s="262"/>
      <c r="N100" s="263"/>
      <c r="O100" s="263"/>
      <c r="P100" s="263"/>
      <c r="Q100" s="263"/>
      <c r="R100" s="263"/>
      <c r="S100" s="263"/>
      <c r="T100" s="26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5" t="s">
        <v>144</v>
      </c>
      <c r="AU100" s="265" t="s">
        <v>88</v>
      </c>
      <c r="AV100" s="15" t="s">
        <v>140</v>
      </c>
      <c r="AW100" s="15" t="s">
        <v>40</v>
      </c>
      <c r="AX100" s="15" t="s">
        <v>86</v>
      </c>
      <c r="AY100" s="265" t="s">
        <v>133</v>
      </c>
    </row>
    <row r="101" spans="1:65" s="2" customFormat="1" ht="37.8" customHeight="1">
      <c r="A101" s="41"/>
      <c r="B101" s="42"/>
      <c r="C101" s="215" t="s">
        <v>88</v>
      </c>
      <c r="D101" s="215" t="s">
        <v>135</v>
      </c>
      <c r="E101" s="216" t="s">
        <v>458</v>
      </c>
      <c r="F101" s="217" t="s">
        <v>580</v>
      </c>
      <c r="G101" s="218" t="s">
        <v>138</v>
      </c>
      <c r="H101" s="219">
        <v>63.93</v>
      </c>
      <c r="I101" s="220"/>
      <c r="J101" s="221">
        <f>ROUND(I101*H101,2)</f>
        <v>0</v>
      </c>
      <c r="K101" s="217" t="s">
        <v>139</v>
      </c>
      <c r="L101" s="47"/>
      <c r="M101" s="222" t="s">
        <v>19</v>
      </c>
      <c r="N101" s="223" t="s">
        <v>50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0.29</v>
      </c>
      <c r="T101" s="225">
        <f>S101*H101</f>
        <v>18.5397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140</v>
      </c>
      <c r="AT101" s="226" t="s">
        <v>135</v>
      </c>
      <c r="AU101" s="226" t="s">
        <v>88</v>
      </c>
      <c r="AY101" s="19" t="s">
        <v>133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86</v>
      </c>
      <c r="BK101" s="227">
        <f>ROUND(I101*H101,2)</f>
        <v>0</v>
      </c>
      <c r="BL101" s="19" t="s">
        <v>140</v>
      </c>
      <c r="BM101" s="226" t="s">
        <v>581</v>
      </c>
    </row>
    <row r="102" spans="1:47" s="2" customFormat="1" ht="12">
      <c r="A102" s="41"/>
      <c r="B102" s="42"/>
      <c r="C102" s="43"/>
      <c r="D102" s="228" t="s">
        <v>142</v>
      </c>
      <c r="E102" s="43"/>
      <c r="F102" s="229" t="s">
        <v>461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142</v>
      </c>
      <c r="AU102" s="19" t="s">
        <v>88</v>
      </c>
    </row>
    <row r="103" spans="1:51" s="13" customFormat="1" ht="12">
      <c r="A103" s="13"/>
      <c r="B103" s="233"/>
      <c r="C103" s="234"/>
      <c r="D103" s="235" t="s">
        <v>144</v>
      </c>
      <c r="E103" s="236" t="s">
        <v>19</v>
      </c>
      <c r="F103" s="237" t="s">
        <v>145</v>
      </c>
      <c r="G103" s="234"/>
      <c r="H103" s="236" t="s">
        <v>19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144</v>
      </c>
      <c r="AU103" s="243" t="s">
        <v>88</v>
      </c>
      <c r="AV103" s="13" t="s">
        <v>86</v>
      </c>
      <c r="AW103" s="13" t="s">
        <v>40</v>
      </c>
      <c r="AX103" s="13" t="s">
        <v>79</v>
      </c>
      <c r="AY103" s="243" t="s">
        <v>133</v>
      </c>
    </row>
    <row r="104" spans="1:51" s="13" customFormat="1" ht="12">
      <c r="A104" s="13"/>
      <c r="B104" s="233"/>
      <c r="C104" s="234"/>
      <c r="D104" s="235" t="s">
        <v>144</v>
      </c>
      <c r="E104" s="236" t="s">
        <v>19</v>
      </c>
      <c r="F104" s="237" t="s">
        <v>146</v>
      </c>
      <c r="G104" s="234"/>
      <c r="H104" s="236" t="s">
        <v>19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144</v>
      </c>
      <c r="AU104" s="243" t="s">
        <v>88</v>
      </c>
      <c r="AV104" s="13" t="s">
        <v>86</v>
      </c>
      <c r="AW104" s="13" t="s">
        <v>40</v>
      </c>
      <c r="AX104" s="13" t="s">
        <v>79</v>
      </c>
      <c r="AY104" s="243" t="s">
        <v>133</v>
      </c>
    </row>
    <row r="105" spans="1:51" s="14" customFormat="1" ht="12">
      <c r="A105" s="14"/>
      <c r="B105" s="244"/>
      <c r="C105" s="245"/>
      <c r="D105" s="235" t="s">
        <v>144</v>
      </c>
      <c r="E105" s="246" t="s">
        <v>19</v>
      </c>
      <c r="F105" s="247" t="s">
        <v>582</v>
      </c>
      <c r="G105" s="245"/>
      <c r="H105" s="248">
        <v>17.31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144</v>
      </c>
      <c r="AU105" s="254" t="s">
        <v>88</v>
      </c>
      <c r="AV105" s="14" t="s">
        <v>88</v>
      </c>
      <c r="AW105" s="14" t="s">
        <v>40</v>
      </c>
      <c r="AX105" s="14" t="s">
        <v>79</v>
      </c>
      <c r="AY105" s="254" t="s">
        <v>133</v>
      </c>
    </row>
    <row r="106" spans="1:51" s="14" customFormat="1" ht="12">
      <c r="A106" s="14"/>
      <c r="B106" s="244"/>
      <c r="C106" s="245"/>
      <c r="D106" s="235" t="s">
        <v>144</v>
      </c>
      <c r="E106" s="246" t="s">
        <v>19</v>
      </c>
      <c r="F106" s="247" t="s">
        <v>583</v>
      </c>
      <c r="G106" s="245"/>
      <c r="H106" s="248">
        <v>46.62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4" t="s">
        <v>144</v>
      </c>
      <c r="AU106" s="254" t="s">
        <v>88</v>
      </c>
      <c r="AV106" s="14" t="s">
        <v>88</v>
      </c>
      <c r="AW106" s="14" t="s">
        <v>40</v>
      </c>
      <c r="AX106" s="14" t="s">
        <v>79</v>
      </c>
      <c r="AY106" s="254" t="s">
        <v>133</v>
      </c>
    </row>
    <row r="107" spans="1:51" s="15" customFormat="1" ht="12">
      <c r="A107" s="15"/>
      <c r="B107" s="255"/>
      <c r="C107" s="256"/>
      <c r="D107" s="235" t="s">
        <v>144</v>
      </c>
      <c r="E107" s="257" t="s">
        <v>19</v>
      </c>
      <c r="F107" s="258" t="s">
        <v>152</v>
      </c>
      <c r="G107" s="256"/>
      <c r="H107" s="259">
        <v>63.92999999999999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5" t="s">
        <v>144</v>
      </c>
      <c r="AU107" s="265" t="s">
        <v>88</v>
      </c>
      <c r="AV107" s="15" t="s">
        <v>140</v>
      </c>
      <c r="AW107" s="15" t="s">
        <v>40</v>
      </c>
      <c r="AX107" s="15" t="s">
        <v>86</v>
      </c>
      <c r="AY107" s="265" t="s">
        <v>133</v>
      </c>
    </row>
    <row r="108" spans="1:65" s="2" customFormat="1" ht="33" customHeight="1">
      <c r="A108" s="41"/>
      <c r="B108" s="42"/>
      <c r="C108" s="215" t="s">
        <v>158</v>
      </c>
      <c r="D108" s="215" t="s">
        <v>135</v>
      </c>
      <c r="E108" s="216" t="s">
        <v>584</v>
      </c>
      <c r="F108" s="217" t="s">
        <v>585</v>
      </c>
      <c r="G108" s="218" t="s">
        <v>138</v>
      </c>
      <c r="H108" s="219">
        <v>63.93</v>
      </c>
      <c r="I108" s="220"/>
      <c r="J108" s="221">
        <f>ROUND(I108*H108,2)</f>
        <v>0</v>
      </c>
      <c r="K108" s="217" t="s">
        <v>139</v>
      </c>
      <c r="L108" s="47"/>
      <c r="M108" s="222" t="s">
        <v>19</v>
      </c>
      <c r="N108" s="223" t="s">
        <v>50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0.098</v>
      </c>
      <c r="T108" s="225">
        <f>S108*H108</f>
        <v>6.265140000000001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140</v>
      </c>
      <c r="AT108" s="226" t="s">
        <v>135</v>
      </c>
      <c r="AU108" s="226" t="s">
        <v>88</v>
      </c>
      <c r="AY108" s="19" t="s">
        <v>133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86</v>
      </c>
      <c r="BK108" s="227">
        <f>ROUND(I108*H108,2)</f>
        <v>0</v>
      </c>
      <c r="BL108" s="19" t="s">
        <v>140</v>
      </c>
      <c r="BM108" s="226" t="s">
        <v>586</v>
      </c>
    </row>
    <row r="109" spans="1:47" s="2" customFormat="1" ht="12">
      <c r="A109" s="41"/>
      <c r="B109" s="42"/>
      <c r="C109" s="43"/>
      <c r="D109" s="228" t="s">
        <v>142</v>
      </c>
      <c r="E109" s="43"/>
      <c r="F109" s="229" t="s">
        <v>587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142</v>
      </c>
      <c r="AU109" s="19" t="s">
        <v>88</v>
      </c>
    </row>
    <row r="110" spans="1:51" s="13" customFormat="1" ht="12">
      <c r="A110" s="13"/>
      <c r="B110" s="233"/>
      <c r="C110" s="234"/>
      <c r="D110" s="235" t="s">
        <v>144</v>
      </c>
      <c r="E110" s="236" t="s">
        <v>19</v>
      </c>
      <c r="F110" s="237" t="s">
        <v>145</v>
      </c>
      <c r="G110" s="234"/>
      <c r="H110" s="236" t="s">
        <v>19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144</v>
      </c>
      <c r="AU110" s="243" t="s">
        <v>88</v>
      </c>
      <c r="AV110" s="13" t="s">
        <v>86</v>
      </c>
      <c r="AW110" s="13" t="s">
        <v>40</v>
      </c>
      <c r="AX110" s="13" t="s">
        <v>79</v>
      </c>
      <c r="AY110" s="243" t="s">
        <v>133</v>
      </c>
    </row>
    <row r="111" spans="1:51" s="13" customFormat="1" ht="12">
      <c r="A111" s="13"/>
      <c r="B111" s="233"/>
      <c r="C111" s="234"/>
      <c r="D111" s="235" t="s">
        <v>144</v>
      </c>
      <c r="E111" s="236" t="s">
        <v>19</v>
      </c>
      <c r="F111" s="237" t="s">
        <v>146</v>
      </c>
      <c r="G111" s="234"/>
      <c r="H111" s="236" t="s">
        <v>19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144</v>
      </c>
      <c r="AU111" s="243" t="s">
        <v>88</v>
      </c>
      <c r="AV111" s="13" t="s">
        <v>86</v>
      </c>
      <c r="AW111" s="13" t="s">
        <v>40</v>
      </c>
      <c r="AX111" s="13" t="s">
        <v>79</v>
      </c>
      <c r="AY111" s="243" t="s">
        <v>133</v>
      </c>
    </row>
    <row r="112" spans="1:51" s="14" customFormat="1" ht="12">
      <c r="A112" s="14"/>
      <c r="B112" s="244"/>
      <c r="C112" s="245"/>
      <c r="D112" s="235" t="s">
        <v>144</v>
      </c>
      <c r="E112" s="246" t="s">
        <v>19</v>
      </c>
      <c r="F112" s="247" t="s">
        <v>582</v>
      </c>
      <c r="G112" s="245"/>
      <c r="H112" s="248">
        <v>17.31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144</v>
      </c>
      <c r="AU112" s="254" t="s">
        <v>88</v>
      </c>
      <c r="AV112" s="14" t="s">
        <v>88</v>
      </c>
      <c r="AW112" s="14" t="s">
        <v>40</v>
      </c>
      <c r="AX112" s="14" t="s">
        <v>79</v>
      </c>
      <c r="AY112" s="254" t="s">
        <v>133</v>
      </c>
    </row>
    <row r="113" spans="1:51" s="14" customFormat="1" ht="12">
      <c r="A113" s="14"/>
      <c r="B113" s="244"/>
      <c r="C113" s="245"/>
      <c r="D113" s="235" t="s">
        <v>144</v>
      </c>
      <c r="E113" s="246" t="s">
        <v>19</v>
      </c>
      <c r="F113" s="247" t="s">
        <v>583</v>
      </c>
      <c r="G113" s="245"/>
      <c r="H113" s="248">
        <v>46.62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144</v>
      </c>
      <c r="AU113" s="254" t="s">
        <v>88</v>
      </c>
      <c r="AV113" s="14" t="s">
        <v>88</v>
      </c>
      <c r="AW113" s="14" t="s">
        <v>40</v>
      </c>
      <c r="AX113" s="14" t="s">
        <v>79</v>
      </c>
      <c r="AY113" s="254" t="s">
        <v>133</v>
      </c>
    </row>
    <row r="114" spans="1:51" s="15" customFormat="1" ht="12">
      <c r="A114" s="15"/>
      <c r="B114" s="255"/>
      <c r="C114" s="256"/>
      <c r="D114" s="235" t="s">
        <v>144</v>
      </c>
      <c r="E114" s="257" t="s">
        <v>19</v>
      </c>
      <c r="F114" s="258" t="s">
        <v>152</v>
      </c>
      <c r="G114" s="256"/>
      <c r="H114" s="259">
        <v>63.92999999999999</v>
      </c>
      <c r="I114" s="260"/>
      <c r="J114" s="256"/>
      <c r="K114" s="256"/>
      <c r="L114" s="261"/>
      <c r="M114" s="262"/>
      <c r="N114" s="263"/>
      <c r="O114" s="263"/>
      <c r="P114" s="263"/>
      <c r="Q114" s="263"/>
      <c r="R114" s="263"/>
      <c r="S114" s="263"/>
      <c r="T114" s="26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5" t="s">
        <v>144</v>
      </c>
      <c r="AU114" s="265" t="s">
        <v>88</v>
      </c>
      <c r="AV114" s="15" t="s">
        <v>140</v>
      </c>
      <c r="AW114" s="15" t="s">
        <v>40</v>
      </c>
      <c r="AX114" s="15" t="s">
        <v>86</v>
      </c>
      <c r="AY114" s="265" t="s">
        <v>133</v>
      </c>
    </row>
    <row r="115" spans="1:65" s="2" customFormat="1" ht="37.8" customHeight="1">
      <c r="A115" s="41"/>
      <c r="B115" s="42"/>
      <c r="C115" s="215" t="s">
        <v>140</v>
      </c>
      <c r="D115" s="215" t="s">
        <v>135</v>
      </c>
      <c r="E115" s="216" t="s">
        <v>588</v>
      </c>
      <c r="F115" s="217" t="s">
        <v>589</v>
      </c>
      <c r="G115" s="218" t="s">
        <v>138</v>
      </c>
      <c r="H115" s="219">
        <v>206.39</v>
      </c>
      <c r="I115" s="220"/>
      <c r="J115" s="221">
        <f>ROUND(I115*H115,2)</f>
        <v>0</v>
      </c>
      <c r="K115" s="217" t="s">
        <v>139</v>
      </c>
      <c r="L115" s="47"/>
      <c r="M115" s="222" t="s">
        <v>19</v>
      </c>
      <c r="N115" s="223" t="s">
        <v>50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0.44</v>
      </c>
      <c r="T115" s="225">
        <f>S115*H115</f>
        <v>90.8116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6" t="s">
        <v>140</v>
      </c>
      <c r="AT115" s="226" t="s">
        <v>135</v>
      </c>
      <c r="AU115" s="226" t="s">
        <v>88</v>
      </c>
      <c r="AY115" s="19" t="s">
        <v>133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86</v>
      </c>
      <c r="BK115" s="227">
        <f>ROUND(I115*H115,2)</f>
        <v>0</v>
      </c>
      <c r="BL115" s="19" t="s">
        <v>140</v>
      </c>
      <c r="BM115" s="226" t="s">
        <v>590</v>
      </c>
    </row>
    <row r="116" spans="1:47" s="2" customFormat="1" ht="12">
      <c r="A116" s="41"/>
      <c r="B116" s="42"/>
      <c r="C116" s="43"/>
      <c r="D116" s="228" t="s">
        <v>142</v>
      </c>
      <c r="E116" s="43"/>
      <c r="F116" s="229" t="s">
        <v>591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142</v>
      </c>
      <c r="AU116" s="19" t="s">
        <v>88</v>
      </c>
    </row>
    <row r="117" spans="1:51" s="13" customFormat="1" ht="12">
      <c r="A117" s="13"/>
      <c r="B117" s="233"/>
      <c r="C117" s="234"/>
      <c r="D117" s="235" t="s">
        <v>144</v>
      </c>
      <c r="E117" s="236" t="s">
        <v>19</v>
      </c>
      <c r="F117" s="237" t="s">
        <v>145</v>
      </c>
      <c r="G117" s="234"/>
      <c r="H117" s="236" t="s">
        <v>19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144</v>
      </c>
      <c r="AU117" s="243" t="s">
        <v>88</v>
      </c>
      <c r="AV117" s="13" t="s">
        <v>86</v>
      </c>
      <c r="AW117" s="13" t="s">
        <v>40</v>
      </c>
      <c r="AX117" s="13" t="s">
        <v>79</v>
      </c>
      <c r="AY117" s="243" t="s">
        <v>133</v>
      </c>
    </row>
    <row r="118" spans="1:51" s="13" customFormat="1" ht="12">
      <c r="A118" s="13"/>
      <c r="B118" s="233"/>
      <c r="C118" s="234"/>
      <c r="D118" s="235" t="s">
        <v>144</v>
      </c>
      <c r="E118" s="236" t="s">
        <v>19</v>
      </c>
      <c r="F118" s="237" t="s">
        <v>146</v>
      </c>
      <c r="G118" s="234"/>
      <c r="H118" s="236" t="s">
        <v>19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144</v>
      </c>
      <c r="AU118" s="243" t="s">
        <v>88</v>
      </c>
      <c r="AV118" s="13" t="s">
        <v>86</v>
      </c>
      <c r="AW118" s="13" t="s">
        <v>40</v>
      </c>
      <c r="AX118" s="13" t="s">
        <v>79</v>
      </c>
      <c r="AY118" s="243" t="s">
        <v>133</v>
      </c>
    </row>
    <row r="119" spans="1:51" s="14" customFormat="1" ht="12">
      <c r="A119" s="14"/>
      <c r="B119" s="244"/>
      <c r="C119" s="245"/>
      <c r="D119" s="235" t="s">
        <v>144</v>
      </c>
      <c r="E119" s="246" t="s">
        <v>19</v>
      </c>
      <c r="F119" s="247" t="s">
        <v>578</v>
      </c>
      <c r="G119" s="245"/>
      <c r="H119" s="248">
        <v>97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144</v>
      </c>
      <c r="AU119" s="254" t="s">
        <v>88</v>
      </c>
      <c r="AV119" s="14" t="s">
        <v>88</v>
      </c>
      <c r="AW119" s="14" t="s">
        <v>40</v>
      </c>
      <c r="AX119" s="14" t="s">
        <v>79</v>
      </c>
      <c r="AY119" s="254" t="s">
        <v>133</v>
      </c>
    </row>
    <row r="120" spans="1:51" s="14" customFormat="1" ht="12">
      <c r="A120" s="14"/>
      <c r="B120" s="244"/>
      <c r="C120" s="245"/>
      <c r="D120" s="235" t="s">
        <v>144</v>
      </c>
      <c r="E120" s="246" t="s">
        <v>19</v>
      </c>
      <c r="F120" s="247" t="s">
        <v>579</v>
      </c>
      <c r="G120" s="245"/>
      <c r="H120" s="248">
        <v>109.39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144</v>
      </c>
      <c r="AU120" s="254" t="s">
        <v>88</v>
      </c>
      <c r="AV120" s="14" t="s">
        <v>88</v>
      </c>
      <c r="AW120" s="14" t="s">
        <v>40</v>
      </c>
      <c r="AX120" s="14" t="s">
        <v>79</v>
      </c>
      <c r="AY120" s="254" t="s">
        <v>133</v>
      </c>
    </row>
    <row r="121" spans="1:51" s="15" customFormat="1" ht="12">
      <c r="A121" s="15"/>
      <c r="B121" s="255"/>
      <c r="C121" s="256"/>
      <c r="D121" s="235" t="s">
        <v>144</v>
      </c>
      <c r="E121" s="257" t="s">
        <v>19</v>
      </c>
      <c r="F121" s="258" t="s">
        <v>152</v>
      </c>
      <c r="G121" s="256"/>
      <c r="H121" s="259">
        <v>206.39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5" t="s">
        <v>144</v>
      </c>
      <c r="AU121" s="265" t="s">
        <v>88</v>
      </c>
      <c r="AV121" s="15" t="s">
        <v>140</v>
      </c>
      <c r="AW121" s="15" t="s">
        <v>40</v>
      </c>
      <c r="AX121" s="15" t="s">
        <v>86</v>
      </c>
      <c r="AY121" s="265" t="s">
        <v>133</v>
      </c>
    </row>
    <row r="122" spans="1:65" s="2" customFormat="1" ht="33" customHeight="1">
      <c r="A122" s="41"/>
      <c r="B122" s="42"/>
      <c r="C122" s="215" t="s">
        <v>172</v>
      </c>
      <c r="D122" s="215" t="s">
        <v>135</v>
      </c>
      <c r="E122" s="216" t="s">
        <v>159</v>
      </c>
      <c r="F122" s="217" t="s">
        <v>592</v>
      </c>
      <c r="G122" s="218" t="s">
        <v>138</v>
      </c>
      <c r="H122" s="219">
        <v>63.93</v>
      </c>
      <c r="I122" s="220"/>
      <c r="J122" s="221">
        <f>ROUND(I122*H122,2)</f>
        <v>0</v>
      </c>
      <c r="K122" s="217" t="s">
        <v>139</v>
      </c>
      <c r="L122" s="47"/>
      <c r="M122" s="222" t="s">
        <v>19</v>
      </c>
      <c r="N122" s="223" t="s">
        <v>50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0.325</v>
      </c>
      <c r="T122" s="225">
        <f>S122*H122</f>
        <v>20.777250000000002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140</v>
      </c>
      <c r="AT122" s="226" t="s">
        <v>135</v>
      </c>
      <c r="AU122" s="226" t="s">
        <v>88</v>
      </c>
      <c r="AY122" s="19" t="s">
        <v>133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86</v>
      </c>
      <c r="BK122" s="227">
        <f>ROUND(I122*H122,2)</f>
        <v>0</v>
      </c>
      <c r="BL122" s="19" t="s">
        <v>140</v>
      </c>
      <c r="BM122" s="226" t="s">
        <v>593</v>
      </c>
    </row>
    <row r="123" spans="1:47" s="2" customFormat="1" ht="12">
      <c r="A123" s="41"/>
      <c r="B123" s="42"/>
      <c r="C123" s="43"/>
      <c r="D123" s="228" t="s">
        <v>142</v>
      </c>
      <c r="E123" s="43"/>
      <c r="F123" s="229" t="s">
        <v>594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142</v>
      </c>
      <c r="AU123" s="19" t="s">
        <v>88</v>
      </c>
    </row>
    <row r="124" spans="1:51" s="13" customFormat="1" ht="12">
      <c r="A124" s="13"/>
      <c r="B124" s="233"/>
      <c r="C124" s="234"/>
      <c r="D124" s="235" t="s">
        <v>144</v>
      </c>
      <c r="E124" s="236" t="s">
        <v>19</v>
      </c>
      <c r="F124" s="237" t="s">
        <v>145</v>
      </c>
      <c r="G124" s="234"/>
      <c r="H124" s="236" t="s">
        <v>19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144</v>
      </c>
      <c r="AU124" s="243" t="s">
        <v>88</v>
      </c>
      <c r="AV124" s="13" t="s">
        <v>86</v>
      </c>
      <c r="AW124" s="13" t="s">
        <v>40</v>
      </c>
      <c r="AX124" s="13" t="s">
        <v>79</v>
      </c>
      <c r="AY124" s="243" t="s">
        <v>133</v>
      </c>
    </row>
    <row r="125" spans="1:51" s="13" customFormat="1" ht="12">
      <c r="A125" s="13"/>
      <c r="B125" s="233"/>
      <c r="C125" s="234"/>
      <c r="D125" s="235" t="s">
        <v>144</v>
      </c>
      <c r="E125" s="236" t="s">
        <v>19</v>
      </c>
      <c r="F125" s="237" t="s">
        <v>146</v>
      </c>
      <c r="G125" s="234"/>
      <c r="H125" s="236" t="s">
        <v>19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144</v>
      </c>
      <c r="AU125" s="243" t="s">
        <v>88</v>
      </c>
      <c r="AV125" s="13" t="s">
        <v>86</v>
      </c>
      <c r="AW125" s="13" t="s">
        <v>40</v>
      </c>
      <c r="AX125" s="13" t="s">
        <v>79</v>
      </c>
      <c r="AY125" s="243" t="s">
        <v>133</v>
      </c>
    </row>
    <row r="126" spans="1:51" s="14" customFormat="1" ht="12">
      <c r="A126" s="14"/>
      <c r="B126" s="244"/>
      <c r="C126" s="245"/>
      <c r="D126" s="235" t="s">
        <v>144</v>
      </c>
      <c r="E126" s="246" t="s">
        <v>19</v>
      </c>
      <c r="F126" s="247" t="s">
        <v>582</v>
      </c>
      <c r="G126" s="245"/>
      <c r="H126" s="248">
        <v>17.31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144</v>
      </c>
      <c r="AU126" s="254" t="s">
        <v>88</v>
      </c>
      <c r="AV126" s="14" t="s">
        <v>88</v>
      </c>
      <c r="AW126" s="14" t="s">
        <v>40</v>
      </c>
      <c r="AX126" s="14" t="s">
        <v>79</v>
      </c>
      <c r="AY126" s="254" t="s">
        <v>133</v>
      </c>
    </row>
    <row r="127" spans="1:51" s="14" customFormat="1" ht="12">
      <c r="A127" s="14"/>
      <c r="B127" s="244"/>
      <c r="C127" s="245"/>
      <c r="D127" s="235" t="s">
        <v>144</v>
      </c>
      <c r="E127" s="246" t="s">
        <v>19</v>
      </c>
      <c r="F127" s="247" t="s">
        <v>583</v>
      </c>
      <c r="G127" s="245"/>
      <c r="H127" s="248">
        <v>46.62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144</v>
      </c>
      <c r="AU127" s="254" t="s">
        <v>88</v>
      </c>
      <c r="AV127" s="14" t="s">
        <v>88</v>
      </c>
      <c r="AW127" s="14" t="s">
        <v>40</v>
      </c>
      <c r="AX127" s="14" t="s">
        <v>79</v>
      </c>
      <c r="AY127" s="254" t="s">
        <v>133</v>
      </c>
    </row>
    <row r="128" spans="1:51" s="15" customFormat="1" ht="12">
      <c r="A128" s="15"/>
      <c r="B128" s="255"/>
      <c r="C128" s="256"/>
      <c r="D128" s="235" t="s">
        <v>144</v>
      </c>
      <c r="E128" s="257" t="s">
        <v>19</v>
      </c>
      <c r="F128" s="258" t="s">
        <v>152</v>
      </c>
      <c r="G128" s="256"/>
      <c r="H128" s="259">
        <v>63.92999999999999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144</v>
      </c>
      <c r="AU128" s="265" t="s">
        <v>88</v>
      </c>
      <c r="AV128" s="15" t="s">
        <v>140</v>
      </c>
      <c r="AW128" s="15" t="s">
        <v>40</v>
      </c>
      <c r="AX128" s="15" t="s">
        <v>86</v>
      </c>
      <c r="AY128" s="265" t="s">
        <v>133</v>
      </c>
    </row>
    <row r="129" spans="1:65" s="2" customFormat="1" ht="24.15" customHeight="1">
      <c r="A129" s="41"/>
      <c r="B129" s="42"/>
      <c r="C129" s="215" t="s">
        <v>182</v>
      </c>
      <c r="D129" s="215" t="s">
        <v>135</v>
      </c>
      <c r="E129" s="216" t="s">
        <v>173</v>
      </c>
      <c r="F129" s="217" t="s">
        <v>595</v>
      </c>
      <c r="G129" s="218" t="s">
        <v>175</v>
      </c>
      <c r="H129" s="219">
        <v>29.817</v>
      </c>
      <c r="I129" s="220"/>
      <c r="J129" s="221">
        <f>ROUND(I129*H129,2)</f>
        <v>0</v>
      </c>
      <c r="K129" s="217" t="s">
        <v>139</v>
      </c>
      <c r="L129" s="47"/>
      <c r="M129" s="222" t="s">
        <v>19</v>
      </c>
      <c r="N129" s="223" t="s">
        <v>50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0.205</v>
      </c>
      <c r="T129" s="225">
        <f>S129*H129</f>
        <v>6.1124849999999995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140</v>
      </c>
      <c r="AT129" s="226" t="s">
        <v>135</v>
      </c>
      <c r="AU129" s="226" t="s">
        <v>88</v>
      </c>
      <c r="AY129" s="19" t="s">
        <v>133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86</v>
      </c>
      <c r="BK129" s="227">
        <f>ROUND(I129*H129,2)</f>
        <v>0</v>
      </c>
      <c r="BL129" s="19" t="s">
        <v>140</v>
      </c>
      <c r="BM129" s="226" t="s">
        <v>596</v>
      </c>
    </row>
    <row r="130" spans="1:47" s="2" customFormat="1" ht="12">
      <c r="A130" s="41"/>
      <c r="B130" s="42"/>
      <c r="C130" s="43"/>
      <c r="D130" s="228" t="s">
        <v>142</v>
      </c>
      <c r="E130" s="43"/>
      <c r="F130" s="229" t="s">
        <v>177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142</v>
      </c>
      <c r="AU130" s="19" t="s">
        <v>88</v>
      </c>
    </row>
    <row r="131" spans="1:51" s="13" customFormat="1" ht="12">
      <c r="A131" s="13"/>
      <c r="B131" s="233"/>
      <c r="C131" s="234"/>
      <c r="D131" s="235" t="s">
        <v>144</v>
      </c>
      <c r="E131" s="236" t="s">
        <v>19</v>
      </c>
      <c r="F131" s="237" t="s">
        <v>178</v>
      </c>
      <c r="G131" s="234"/>
      <c r="H131" s="236" t="s">
        <v>19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144</v>
      </c>
      <c r="AU131" s="243" t="s">
        <v>88</v>
      </c>
      <c r="AV131" s="13" t="s">
        <v>86</v>
      </c>
      <c r="AW131" s="13" t="s">
        <v>40</v>
      </c>
      <c r="AX131" s="13" t="s">
        <v>79</v>
      </c>
      <c r="AY131" s="243" t="s">
        <v>133</v>
      </c>
    </row>
    <row r="132" spans="1:51" s="13" customFormat="1" ht="12">
      <c r="A132" s="13"/>
      <c r="B132" s="233"/>
      <c r="C132" s="234"/>
      <c r="D132" s="235" t="s">
        <v>144</v>
      </c>
      <c r="E132" s="236" t="s">
        <v>19</v>
      </c>
      <c r="F132" s="237" t="s">
        <v>179</v>
      </c>
      <c r="G132" s="234"/>
      <c r="H132" s="236" t="s">
        <v>19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144</v>
      </c>
      <c r="AU132" s="243" t="s">
        <v>88</v>
      </c>
      <c r="AV132" s="13" t="s">
        <v>86</v>
      </c>
      <c r="AW132" s="13" t="s">
        <v>40</v>
      </c>
      <c r="AX132" s="13" t="s">
        <v>79</v>
      </c>
      <c r="AY132" s="243" t="s">
        <v>133</v>
      </c>
    </row>
    <row r="133" spans="1:51" s="13" customFormat="1" ht="12">
      <c r="A133" s="13"/>
      <c r="B133" s="233"/>
      <c r="C133" s="234"/>
      <c r="D133" s="235" t="s">
        <v>144</v>
      </c>
      <c r="E133" s="236" t="s">
        <v>19</v>
      </c>
      <c r="F133" s="237" t="s">
        <v>180</v>
      </c>
      <c r="G133" s="234"/>
      <c r="H133" s="236" t="s">
        <v>19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144</v>
      </c>
      <c r="AU133" s="243" t="s">
        <v>88</v>
      </c>
      <c r="AV133" s="13" t="s">
        <v>86</v>
      </c>
      <c r="AW133" s="13" t="s">
        <v>40</v>
      </c>
      <c r="AX133" s="13" t="s">
        <v>79</v>
      </c>
      <c r="AY133" s="243" t="s">
        <v>133</v>
      </c>
    </row>
    <row r="134" spans="1:51" s="14" customFormat="1" ht="12">
      <c r="A134" s="14"/>
      <c r="B134" s="244"/>
      <c r="C134" s="245"/>
      <c r="D134" s="235" t="s">
        <v>144</v>
      </c>
      <c r="E134" s="246" t="s">
        <v>19</v>
      </c>
      <c r="F134" s="247" t="s">
        <v>597</v>
      </c>
      <c r="G134" s="245"/>
      <c r="H134" s="248">
        <v>29.817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144</v>
      </c>
      <c r="AU134" s="254" t="s">
        <v>88</v>
      </c>
      <c r="AV134" s="14" t="s">
        <v>88</v>
      </c>
      <c r="AW134" s="14" t="s">
        <v>40</v>
      </c>
      <c r="AX134" s="14" t="s">
        <v>86</v>
      </c>
      <c r="AY134" s="254" t="s">
        <v>133</v>
      </c>
    </row>
    <row r="135" spans="1:65" s="2" customFormat="1" ht="24.15" customHeight="1">
      <c r="A135" s="41"/>
      <c r="B135" s="42"/>
      <c r="C135" s="215" t="s">
        <v>192</v>
      </c>
      <c r="D135" s="215" t="s">
        <v>135</v>
      </c>
      <c r="E135" s="216" t="s">
        <v>183</v>
      </c>
      <c r="F135" s="217" t="s">
        <v>463</v>
      </c>
      <c r="G135" s="218" t="s">
        <v>175</v>
      </c>
      <c r="H135" s="219">
        <v>165.283</v>
      </c>
      <c r="I135" s="220"/>
      <c r="J135" s="221">
        <f>ROUND(I135*H135,2)</f>
        <v>0</v>
      </c>
      <c r="K135" s="217" t="s">
        <v>139</v>
      </c>
      <c r="L135" s="47"/>
      <c r="M135" s="222" t="s">
        <v>19</v>
      </c>
      <c r="N135" s="223" t="s">
        <v>50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0.04</v>
      </c>
      <c r="T135" s="225">
        <f>S135*H135</f>
        <v>6.611319999999999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140</v>
      </c>
      <c r="AT135" s="226" t="s">
        <v>135</v>
      </c>
      <c r="AU135" s="226" t="s">
        <v>88</v>
      </c>
      <c r="AY135" s="19" t="s">
        <v>133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86</v>
      </c>
      <c r="BK135" s="227">
        <f>ROUND(I135*H135,2)</f>
        <v>0</v>
      </c>
      <c r="BL135" s="19" t="s">
        <v>140</v>
      </c>
      <c r="BM135" s="226" t="s">
        <v>598</v>
      </c>
    </row>
    <row r="136" spans="1:47" s="2" customFormat="1" ht="12">
      <c r="A136" s="41"/>
      <c r="B136" s="42"/>
      <c r="C136" s="43"/>
      <c r="D136" s="228" t="s">
        <v>142</v>
      </c>
      <c r="E136" s="43"/>
      <c r="F136" s="229" t="s">
        <v>186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142</v>
      </c>
      <c r="AU136" s="19" t="s">
        <v>88</v>
      </c>
    </row>
    <row r="137" spans="1:51" s="13" customFormat="1" ht="12">
      <c r="A137" s="13"/>
      <c r="B137" s="233"/>
      <c r="C137" s="234"/>
      <c r="D137" s="235" t="s">
        <v>144</v>
      </c>
      <c r="E137" s="236" t="s">
        <v>19</v>
      </c>
      <c r="F137" s="237" t="s">
        <v>599</v>
      </c>
      <c r="G137" s="234"/>
      <c r="H137" s="236" t="s">
        <v>19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144</v>
      </c>
      <c r="AU137" s="243" t="s">
        <v>88</v>
      </c>
      <c r="AV137" s="13" t="s">
        <v>86</v>
      </c>
      <c r="AW137" s="13" t="s">
        <v>40</v>
      </c>
      <c r="AX137" s="13" t="s">
        <v>79</v>
      </c>
      <c r="AY137" s="243" t="s">
        <v>133</v>
      </c>
    </row>
    <row r="138" spans="1:51" s="14" customFormat="1" ht="12">
      <c r="A138" s="14"/>
      <c r="B138" s="244"/>
      <c r="C138" s="245"/>
      <c r="D138" s="235" t="s">
        <v>144</v>
      </c>
      <c r="E138" s="246" t="s">
        <v>19</v>
      </c>
      <c r="F138" s="247" t="s">
        <v>600</v>
      </c>
      <c r="G138" s="245"/>
      <c r="H138" s="248">
        <v>62.8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144</v>
      </c>
      <c r="AU138" s="254" t="s">
        <v>88</v>
      </c>
      <c r="AV138" s="14" t="s">
        <v>88</v>
      </c>
      <c r="AW138" s="14" t="s">
        <v>40</v>
      </c>
      <c r="AX138" s="14" t="s">
        <v>79</v>
      </c>
      <c r="AY138" s="254" t="s">
        <v>133</v>
      </c>
    </row>
    <row r="139" spans="1:51" s="14" customFormat="1" ht="12">
      <c r="A139" s="14"/>
      <c r="B139" s="244"/>
      <c r="C139" s="245"/>
      <c r="D139" s="235" t="s">
        <v>144</v>
      </c>
      <c r="E139" s="246" t="s">
        <v>19</v>
      </c>
      <c r="F139" s="247" t="s">
        <v>601</v>
      </c>
      <c r="G139" s="245"/>
      <c r="H139" s="248">
        <v>96.2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144</v>
      </c>
      <c r="AU139" s="254" t="s">
        <v>88</v>
      </c>
      <c r="AV139" s="14" t="s">
        <v>88</v>
      </c>
      <c r="AW139" s="14" t="s">
        <v>40</v>
      </c>
      <c r="AX139" s="14" t="s">
        <v>79</v>
      </c>
      <c r="AY139" s="254" t="s">
        <v>133</v>
      </c>
    </row>
    <row r="140" spans="1:51" s="14" customFormat="1" ht="12">
      <c r="A140" s="14"/>
      <c r="B140" s="244"/>
      <c r="C140" s="245"/>
      <c r="D140" s="235" t="s">
        <v>144</v>
      </c>
      <c r="E140" s="246" t="s">
        <v>19</v>
      </c>
      <c r="F140" s="247" t="s">
        <v>602</v>
      </c>
      <c r="G140" s="245"/>
      <c r="H140" s="248">
        <v>36.1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144</v>
      </c>
      <c r="AU140" s="254" t="s">
        <v>88</v>
      </c>
      <c r="AV140" s="14" t="s">
        <v>88</v>
      </c>
      <c r="AW140" s="14" t="s">
        <v>40</v>
      </c>
      <c r="AX140" s="14" t="s">
        <v>79</v>
      </c>
      <c r="AY140" s="254" t="s">
        <v>133</v>
      </c>
    </row>
    <row r="141" spans="1:51" s="14" customFormat="1" ht="12">
      <c r="A141" s="14"/>
      <c r="B141" s="244"/>
      <c r="C141" s="245"/>
      <c r="D141" s="235" t="s">
        <v>144</v>
      </c>
      <c r="E141" s="246" t="s">
        <v>19</v>
      </c>
      <c r="F141" s="247" t="s">
        <v>603</v>
      </c>
      <c r="G141" s="245"/>
      <c r="H141" s="248">
        <v>-29.817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144</v>
      </c>
      <c r="AU141" s="254" t="s">
        <v>88</v>
      </c>
      <c r="AV141" s="14" t="s">
        <v>88</v>
      </c>
      <c r="AW141" s="14" t="s">
        <v>40</v>
      </c>
      <c r="AX141" s="14" t="s">
        <v>79</v>
      </c>
      <c r="AY141" s="254" t="s">
        <v>133</v>
      </c>
    </row>
    <row r="142" spans="1:51" s="15" customFormat="1" ht="12">
      <c r="A142" s="15"/>
      <c r="B142" s="255"/>
      <c r="C142" s="256"/>
      <c r="D142" s="235" t="s">
        <v>144</v>
      </c>
      <c r="E142" s="257" t="s">
        <v>19</v>
      </c>
      <c r="F142" s="258" t="s">
        <v>152</v>
      </c>
      <c r="G142" s="256"/>
      <c r="H142" s="259">
        <v>165.283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144</v>
      </c>
      <c r="AU142" s="265" t="s">
        <v>88</v>
      </c>
      <c r="AV142" s="15" t="s">
        <v>140</v>
      </c>
      <c r="AW142" s="15" t="s">
        <v>40</v>
      </c>
      <c r="AX142" s="15" t="s">
        <v>86</v>
      </c>
      <c r="AY142" s="265" t="s">
        <v>133</v>
      </c>
    </row>
    <row r="143" spans="1:65" s="2" customFormat="1" ht="16.5" customHeight="1">
      <c r="A143" s="41"/>
      <c r="B143" s="42"/>
      <c r="C143" s="215" t="s">
        <v>199</v>
      </c>
      <c r="D143" s="215" t="s">
        <v>135</v>
      </c>
      <c r="E143" s="216" t="s">
        <v>604</v>
      </c>
      <c r="F143" s="217" t="s">
        <v>605</v>
      </c>
      <c r="G143" s="218" t="s">
        <v>195</v>
      </c>
      <c r="H143" s="219">
        <v>9.755</v>
      </c>
      <c r="I143" s="220"/>
      <c r="J143" s="221">
        <f>ROUND(I143*H143,2)</f>
        <v>0</v>
      </c>
      <c r="K143" s="217" t="s">
        <v>139</v>
      </c>
      <c r="L143" s="47"/>
      <c r="M143" s="222" t="s">
        <v>19</v>
      </c>
      <c r="N143" s="223" t="s">
        <v>50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140</v>
      </c>
      <c r="AT143" s="226" t="s">
        <v>135</v>
      </c>
      <c r="AU143" s="226" t="s">
        <v>88</v>
      </c>
      <c r="AY143" s="19" t="s">
        <v>133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86</v>
      </c>
      <c r="BK143" s="227">
        <f>ROUND(I143*H143,2)</f>
        <v>0</v>
      </c>
      <c r="BL143" s="19" t="s">
        <v>140</v>
      </c>
      <c r="BM143" s="226" t="s">
        <v>606</v>
      </c>
    </row>
    <row r="144" spans="1:47" s="2" customFormat="1" ht="12">
      <c r="A144" s="41"/>
      <c r="B144" s="42"/>
      <c r="C144" s="43"/>
      <c r="D144" s="228" t="s">
        <v>142</v>
      </c>
      <c r="E144" s="43"/>
      <c r="F144" s="229" t="s">
        <v>607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142</v>
      </c>
      <c r="AU144" s="19" t="s">
        <v>88</v>
      </c>
    </row>
    <row r="145" spans="1:51" s="13" customFormat="1" ht="12">
      <c r="A145" s="13"/>
      <c r="B145" s="233"/>
      <c r="C145" s="234"/>
      <c r="D145" s="235" t="s">
        <v>144</v>
      </c>
      <c r="E145" s="236" t="s">
        <v>19</v>
      </c>
      <c r="F145" s="237" t="s">
        <v>146</v>
      </c>
      <c r="G145" s="234"/>
      <c r="H145" s="236" t="s">
        <v>19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144</v>
      </c>
      <c r="AU145" s="243" t="s">
        <v>88</v>
      </c>
      <c r="AV145" s="13" t="s">
        <v>86</v>
      </c>
      <c r="AW145" s="13" t="s">
        <v>40</v>
      </c>
      <c r="AX145" s="13" t="s">
        <v>79</v>
      </c>
      <c r="AY145" s="243" t="s">
        <v>133</v>
      </c>
    </row>
    <row r="146" spans="1:51" s="13" customFormat="1" ht="12">
      <c r="A146" s="13"/>
      <c r="B146" s="233"/>
      <c r="C146" s="234"/>
      <c r="D146" s="235" t="s">
        <v>144</v>
      </c>
      <c r="E146" s="236" t="s">
        <v>19</v>
      </c>
      <c r="F146" s="237" t="s">
        <v>179</v>
      </c>
      <c r="G146" s="234"/>
      <c r="H146" s="236" t="s">
        <v>19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144</v>
      </c>
      <c r="AU146" s="243" t="s">
        <v>88</v>
      </c>
      <c r="AV146" s="13" t="s">
        <v>86</v>
      </c>
      <c r="AW146" s="13" t="s">
        <v>40</v>
      </c>
      <c r="AX146" s="13" t="s">
        <v>79</v>
      </c>
      <c r="AY146" s="243" t="s">
        <v>133</v>
      </c>
    </row>
    <row r="147" spans="1:51" s="13" customFormat="1" ht="12">
      <c r="A147" s="13"/>
      <c r="B147" s="233"/>
      <c r="C147" s="234"/>
      <c r="D147" s="235" t="s">
        <v>144</v>
      </c>
      <c r="E147" s="236" t="s">
        <v>19</v>
      </c>
      <c r="F147" s="237" t="s">
        <v>180</v>
      </c>
      <c r="G147" s="234"/>
      <c r="H147" s="236" t="s">
        <v>19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144</v>
      </c>
      <c r="AU147" s="243" t="s">
        <v>88</v>
      </c>
      <c r="AV147" s="13" t="s">
        <v>86</v>
      </c>
      <c r="AW147" s="13" t="s">
        <v>40</v>
      </c>
      <c r="AX147" s="13" t="s">
        <v>79</v>
      </c>
      <c r="AY147" s="243" t="s">
        <v>133</v>
      </c>
    </row>
    <row r="148" spans="1:51" s="14" customFormat="1" ht="12">
      <c r="A148" s="14"/>
      <c r="B148" s="244"/>
      <c r="C148" s="245"/>
      <c r="D148" s="235" t="s">
        <v>144</v>
      </c>
      <c r="E148" s="246" t="s">
        <v>19</v>
      </c>
      <c r="F148" s="247" t="s">
        <v>608</v>
      </c>
      <c r="G148" s="245"/>
      <c r="H148" s="248">
        <v>9.755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144</v>
      </c>
      <c r="AU148" s="254" t="s">
        <v>88</v>
      </c>
      <c r="AV148" s="14" t="s">
        <v>88</v>
      </c>
      <c r="AW148" s="14" t="s">
        <v>40</v>
      </c>
      <c r="AX148" s="14" t="s">
        <v>86</v>
      </c>
      <c r="AY148" s="254" t="s">
        <v>133</v>
      </c>
    </row>
    <row r="149" spans="1:65" s="2" customFormat="1" ht="37.8" customHeight="1">
      <c r="A149" s="41"/>
      <c r="B149" s="42"/>
      <c r="C149" s="215" t="s">
        <v>205</v>
      </c>
      <c r="D149" s="215" t="s">
        <v>135</v>
      </c>
      <c r="E149" s="216" t="s">
        <v>206</v>
      </c>
      <c r="F149" s="217" t="s">
        <v>207</v>
      </c>
      <c r="G149" s="218" t="s">
        <v>195</v>
      </c>
      <c r="H149" s="219">
        <v>9.755</v>
      </c>
      <c r="I149" s="220"/>
      <c r="J149" s="221">
        <f>ROUND(I149*H149,2)</f>
        <v>0</v>
      </c>
      <c r="K149" s="217" t="s">
        <v>139</v>
      </c>
      <c r="L149" s="47"/>
      <c r="M149" s="222" t="s">
        <v>19</v>
      </c>
      <c r="N149" s="223" t="s">
        <v>50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140</v>
      </c>
      <c r="AT149" s="226" t="s">
        <v>135</v>
      </c>
      <c r="AU149" s="226" t="s">
        <v>88</v>
      </c>
      <c r="AY149" s="19" t="s">
        <v>133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86</v>
      </c>
      <c r="BK149" s="227">
        <f>ROUND(I149*H149,2)</f>
        <v>0</v>
      </c>
      <c r="BL149" s="19" t="s">
        <v>140</v>
      </c>
      <c r="BM149" s="226" t="s">
        <v>609</v>
      </c>
    </row>
    <row r="150" spans="1:47" s="2" customFormat="1" ht="12">
      <c r="A150" s="41"/>
      <c r="B150" s="42"/>
      <c r="C150" s="43"/>
      <c r="D150" s="228" t="s">
        <v>142</v>
      </c>
      <c r="E150" s="43"/>
      <c r="F150" s="229" t="s">
        <v>209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142</v>
      </c>
      <c r="AU150" s="19" t="s">
        <v>88</v>
      </c>
    </row>
    <row r="151" spans="1:65" s="2" customFormat="1" ht="37.8" customHeight="1">
      <c r="A151" s="41"/>
      <c r="B151" s="42"/>
      <c r="C151" s="215" t="s">
        <v>211</v>
      </c>
      <c r="D151" s="215" t="s">
        <v>135</v>
      </c>
      <c r="E151" s="216" t="s">
        <v>212</v>
      </c>
      <c r="F151" s="217" t="s">
        <v>213</v>
      </c>
      <c r="G151" s="218" t="s">
        <v>195</v>
      </c>
      <c r="H151" s="219">
        <v>97.55</v>
      </c>
      <c r="I151" s="220"/>
      <c r="J151" s="221">
        <f>ROUND(I151*H151,2)</f>
        <v>0</v>
      </c>
      <c r="K151" s="217" t="s">
        <v>139</v>
      </c>
      <c r="L151" s="47"/>
      <c r="M151" s="222" t="s">
        <v>19</v>
      </c>
      <c r="N151" s="223" t="s">
        <v>50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140</v>
      </c>
      <c r="AT151" s="226" t="s">
        <v>135</v>
      </c>
      <c r="AU151" s="226" t="s">
        <v>88</v>
      </c>
      <c r="AY151" s="19" t="s">
        <v>133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86</v>
      </c>
      <c r="BK151" s="227">
        <f>ROUND(I151*H151,2)</f>
        <v>0</v>
      </c>
      <c r="BL151" s="19" t="s">
        <v>140</v>
      </c>
      <c r="BM151" s="226" t="s">
        <v>610</v>
      </c>
    </row>
    <row r="152" spans="1:47" s="2" customFormat="1" ht="12">
      <c r="A152" s="41"/>
      <c r="B152" s="42"/>
      <c r="C152" s="43"/>
      <c r="D152" s="228" t="s">
        <v>142</v>
      </c>
      <c r="E152" s="43"/>
      <c r="F152" s="229" t="s">
        <v>215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142</v>
      </c>
      <c r="AU152" s="19" t="s">
        <v>88</v>
      </c>
    </row>
    <row r="153" spans="1:51" s="14" customFormat="1" ht="12">
      <c r="A153" s="14"/>
      <c r="B153" s="244"/>
      <c r="C153" s="245"/>
      <c r="D153" s="235" t="s">
        <v>144</v>
      </c>
      <c r="E153" s="245"/>
      <c r="F153" s="247" t="s">
        <v>611</v>
      </c>
      <c r="G153" s="245"/>
      <c r="H153" s="248">
        <v>97.55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144</v>
      </c>
      <c r="AU153" s="254" t="s">
        <v>88</v>
      </c>
      <c r="AV153" s="14" t="s">
        <v>88</v>
      </c>
      <c r="AW153" s="14" t="s">
        <v>4</v>
      </c>
      <c r="AX153" s="14" t="s">
        <v>86</v>
      </c>
      <c r="AY153" s="254" t="s">
        <v>133</v>
      </c>
    </row>
    <row r="154" spans="1:65" s="2" customFormat="1" ht="21.75" customHeight="1">
      <c r="A154" s="41"/>
      <c r="B154" s="42"/>
      <c r="C154" s="266" t="s">
        <v>217</v>
      </c>
      <c r="D154" s="266" t="s">
        <v>218</v>
      </c>
      <c r="E154" s="267" t="s">
        <v>219</v>
      </c>
      <c r="F154" s="268" t="s">
        <v>220</v>
      </c>
      <c r="G154" s="269" t="s">
        <v>221</v>
      </c>
      <c r="H154" s="270">
        <v>17.071</v>
      </c>
      <c r="I154" s="271"/>
      <c r="J154" s="272">
        <f>ROUND(I154*H154,2)</f>
        <v>0</v>
      </c>
      <c r="K154" s="268" t="s">
        <v>139</v>
      </c>
      <c r="L154" s="273"/>
      <c r="M154" s="274" t="s">
        <v>19</v>
      </c>
      <c r="N154" s="275" t="s">
        <v>50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199</v>
      </c>
      <c r="AT154" s="226" t="s">
        <v>218</v>
      </c>
      <c r="AU154" s="226" t="s">
        <v>88</v>
      </c>
      <c r="AY154" s="19" t="s">
        <v>133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86</v>
      </c>
      <c r="BK154" s="227">
        <f>ROUND(I154*H154,2)</f>
        <v>0</v>
      </c>
      <c r="BL154" s="19" t="s">
        <v>140</v>
      </c>
      <c r="BM154" s="226" t="s">
        <v>612</v>
      </c>
    </row>
    <row r="155" spans="1:51" s="14" customFormat="1" ht="12">
      <c r="A155" s="14"/>
      <c r="B155" s="244"/>
      <c r="C155" s="245"/>
      <c r="D155" s="235" t="s">
        <v>144</v>
      </c>
      <c r="E155" s="245"/>
      <c r="F155" s="247" t="s">
        <v>613</v>
      </c>
      <c r="G155" s="245"/>
      <c r="H155" s="248">
        <v>17.071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144</v>
      </c>
      <c r="AU155" s="254" t="s">
        <v>88</v>
      </c>
      <c r="AV155" s="14" t="s">
        <v>88</v>
      </c>
      <c r="AW155" s="14" t="s">
        <v>4</v>
      </c>
      <c r="AX155" s="14" t="s">
        <v>86</v>
      </c>
      <c r="AY155" s="254" t="s">
        <v>133</v>
      </c>
    </row>
    <row r="156" spans="1:65" s="2" customFormat="1" ht="24.15" customHeight="1">
      <c r="A156" s="41"/>
      <c r="B156" s="42"/>
      <c r="C156" s="215" t="s">
        <v>224</v>
      </c>
      <c r="D156" s="215" t="s">
        <v>135</v>
      </c>
      <c r="E156" s="216" t="s">
        <v>225</v>
      </c>
      <c r="F156" s="217" t="s">
        <v>226</v>
      </c>
      <c r="G156" s="218" t="s">
        <v>195</v>
      </c>
      <c r="H156" s="219">
        <v>7.804</v>
      </c>
      <c r="I156" s="220"/>
      <c r="J156" s="221">
        <f>ROUND(I156*H156,2)</f>
        <v>0</v>
      </c>
      <c r="K156" s="217" t="s">
        <v>139</v>
      </c>
      <c r="L156" s="47"/>
      <c r="M156" s="222" t="s">
        <v>19</v>
      </c>
      <c r="N156" s="223" t="s">
        <v>50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140</v>
      </c>
      <c r="AT156" s="226" t="s">
        <v>135</v>
      </c>
      <c r="AU156" s="226" t="s">
        <v>88</v>
      </c>
      <c r="AY156" s="19" t="s">
        <v>133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86</v>
      </c>
      <c r="BK156" s="227">
        <f>ROUND(I156*H156,2)</f>
        <v>0</v>
      </c>
      <c r="BL156" s="19" t="s">
        <v>140</v>
      </c>
      <c r="BM156" s="226" t="s">
        <v>614</v>
      </c>
    </row>
    <row r="157" spans="1:47" s="2" customFormat="1" ht="12">
      <c r="A157" s="41"/>
      <c r="B157" s="42"/>
      <c r="C157" s="43"/>
      <c r="D157" s="228" t="s">
        <v>142</v>
      </c>
      <c r="E157" s="43"/>
      <c r="F157" s="229" t="s">
        <v>228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142</v>
      </c>
      <c r="AU157" s="19" t="s">
        <v>88</v>
      </c>
    </row>
    <row r="158" spans="1:51" s="13" customFormat="1" ht="12">
      <c r="A158" s="13"/>
      <c r="B158" s="233"/>
      <c r="C158" s="234"/>
      <c r="D158" s="235" t="s">
        <v>144</v>
      </c>
      <c r="E158" s="236" t="s">
        <v>19</v>
      </c>
      <c r="F158" s="237" t="s">
        <v>145</v>
      </c>
      <c r="G158" s="234"/>
      <c r="H158" s="236" t="s">
        <v>19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144</v>
      </c>
      <c r="AU158" s="243" t="s">
        <v>88</v>
      </c>
      <c r="AV158" s="13" t="s">
        <v>86</v>
      </c>
      <c r="AW158" s="13" t="s">
        <v>40</v>
      </c>
      <c r="AX158" s="13" t="s">
        <v>79</v>
      </c>
      <c r="AY158" s="243" t="s">
        <v>133</v>
      </c>
    </row>
    <row r="159" spans="1:51" s="13" customFormat="1" ht="12">
      <c r="A159" s="13"/>
      <c r="B159" s="233"/>
      <c r="C159" s="234"/>
      <c r="D159" s="235" t="s">
        <v>144</v>
      </c>
      <c r="E159" s="236" t="s">
        <v>19</v>
      </c>
      <c r="F159" s="237" t="s">
        <v>179</v>
      </c>
      <c r="G159" s="234"/>
      <c r="H159" s="236" t="s">
        <v>19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144</v>
      </c>
      <c r="AU159" s="243" t="s">
        <v>88</v>
      </c>
      <c r="AV159" s="13" t="s">
        <v>86</v>
      </c>
      <c r="AW159" s="13" t="s">
        <v>40</v>
      </c>
      <c r="AX159" s="13" t="s">
        <v>79</v>
      </c>
      <c r="AY159" s="243" t="s">
        <v>133</v>
      </c>
    </row>
    <row r="160" spans="1:51" s="13" customFormat="1" ht="12">
      <c r="A160" s="13"/>
      <c r="B160" s="233"/>
      <c r="C160" s="234"/>
      <c r="D160" s="235" t="s">
        <v>144</v>
      </c>
      <c r="E160" s="236" t="s">
        <v>19</v>
      </c>
      <c r="F160" s="237" t="s">
        <v>180</v>
      </c>
      <c r="G160" s="234"/>
      <c r="H160" s="236" t="s">
        <v>19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144</v>
      </c>
      <c r="AU160" s="243" t="s">
        <v>88</v>
      </c>
      <c r="AV160" s="13" t="s">
        <v>86</v>
      </c>
      <c r="AW160" s="13" t="s">
        <v>40</v>
      </c>
      <c r="AX160" s="13" t="s">
        <v>79</v>
      </c>
      <c r="AY160" s="243" t="s">
        <v>133</v>
      </c>
    </row>
    <row r="161" spans="1:51" s="13" customFormat="1" ht="12">
      <c r="A161" s="13"/>
      <c r="B161" s="233"/>
      <c r="C161" s="234"/>
      <c r="D161" s="235" t="s">
        <v>144</v>
      </c>
      <c r="E161" s="236" t="s">
        <v>19</v>
      </c>
      <c r="F161" s="237" t="s">
        <v>229</v>
      </c>
      <c r="G161" s="234"/>
      <c r="H161" s="236" t="s">
        <v>19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144</v>
      </c>
      <c r="AU161" s="243" t="s">
        <v>88</v>
      </c>
      <c r="AV161" s="13" t="s">
        <v>86</v>
      </c>
      <c r="AW161" s="13" t="s">
        <v>40</v>
      </c>
      <c r="AX161" s="13" t="s">
        <v>79</v>
      </c>
      <c r="AY161" s="243" t="s">
        <v>133</v>
      </c>
    </row>
    <row r="162" spans="1:51" s="14" customFormat="1" ht="12">
      <c r="A162" s="14"/>
      <c r="B162" s="244"/>
      <c r="C162" s="245"/>
      <c r="D162" s="235" t="s">
        <v>144</v>
      </c>
      <c r="E162" s="246" t="s">
        <v>19</v>
      </c>
      <c r="F162" s="247" t="s">
        <v>615</v>
      </c>
      <c r="G162" s="245"/>
      <c r="H162" s="248">
        <v>7.804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144</v>
      </c>
      <c r="AU162" s="254" t="s">
        <v>88</v>
      </c>
      <c r="AV162" s="14" t="s">
        <v>88</v>
      </c>
      <c r="AW162" s="14" t="s">
        <v>40</v>
      </c>
      <c r="AX162" s="14" t="s">
        <v>86</v>
      </c>
      <c r="AY162" s="254" t="s">
        <v>133</v>
      </c>
    </row>
    <row r="163" spans="1:65" s="2" customFormat="1" ht="16.5" customHeight="1">
      <c r="A163" s="41"/>
      <c r="B163" s="42"/>
      <c r="C163" s="266" t="s">
        <v>231</v>
      </c>
      <c r="D163" s="266" t="s">
        <v>218</v>
      </c>
      <c r="E163" s="267" t="s">
        <v>232</v>
      </c>
      <c r="F163" s="268" t="s">
        <v>233</v>
      </c>
      <c r="G163" s="269" t="s">
        <v>195</v>
      </c>
      <c r="H163" s="270">
        <v>7.804</v>
      </c>
      <c r="I163" s="271"/>
      <c r="J163" s="272">
        <f>ROUND(I163*H163,2)</f>
        <v>0</v>
      </c>
      <c r="K163" s="268" t="s">
        <v>139</v>
      </c>
      <c r="L163" s="273"/>
      <c r="M163" s="274" t="s">
        <v>19</v>
      </c>
      <c r="N163" s="275" t="s">
        <v>50</v>
      </c>
      <c r="O163" s="87"/>
      <c r="P163" s="224">
        <f>O163*H163</f>
        <v>0</v>
      </c>
      <c r="Q163" s="224">
        <v>0.21</v>
      </c>
      <c r="R163" s="224">
        <f>Q163*H163</f>
        <v>1.63884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199</v>
      </c>
      <c r="AT163" s="226" t="s">
        <v>218</v>
      </c>
      <c r="AU163" s="226" t="s">
        <v>88</v>
      </c>
      <c r="AY163" s="19" t="s">
        <v>133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86</v>
      </c>
      <c r="BK163" s="227">
        <f>ROUND(I163*H163,2)</f>
        <v>0</v>
      </c>
      <c r="BL163" s="19" t="s">
        <v>140</v>
      </c>
      <c r="BM163" s="226" t="s">
        <v>616</v>
      </c>
    </row>
    <row r="164" spans="1:65" s="2" customFormat="1" ht="16.5" customHeight="1">
      <c r="A164" s="41"/>
      <c r="B164" s="42"/>
      <c r="C164" s="215" t="s">
        <v>235</v>
      </c>
      <c r="D164" s="215" t="s">
        <v>135</v>
      </c>
      <c r="E164" s="216" t="s">
        <v>236</v>
      </c>
      <c r="F164" s="217" t="s">
        <v>237</v>
      </c>
      <c r="G164" s="218" t="s">
        <v>138</v>
      </c>
      <c r="H164" s="219">
        <v>261.305</v>
      </c>
      <c r="I164" s="220"/>
      <c r="J164" s="221">
        <f>ROUND(I164*H164,2)</f>
        <v>0</v>
      </c>
      <c r="K164" s="217" t="s">
        <v>139</v>
      </c>
      <c r="L164" s="47"/>
      <c r="M164" s="222" t="s">
        <v>19</v>
      </c>
      <c r="N164" s="223" t="s">
        <v>50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140</v>
      </c>
      <c r="AT164" s="226" t="s">
        <v>135</v>
      </c>
      <c r="AU164" s="226" t="s">
        <v>88</v>
      </c>
      <c r="AY164" s="19" t="s">
        <v>133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86</v>
      </c>
      <c r="BK164" s="227">
        <f>ROUND(I164*H164,2)</f>
        <v>0</v>
      </c>
      <c r="BL164" s="19" t="s">
        <v>140</v>
      </c>
      <c r="BM164" s="226" t="s">
        <v>617</v>
      </c>
    </row>
    <row r="165" spans="1:47" s="2" customFormat="1" ht="12">
      <c r="A165" s="41"/>
      <c r="B165" s="42"/>
      <c r="C165" s="43"/>
      <c r="D165" s="228" t="s">
        <v>142</v>
      </c>
      <c r="E165" s="43"/>
      <c r="F165" s="229" t="s">
        <v>239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142</v>
      </c>
      <c r="AU165" s="19" t="s">
        <v>88</v>
      </c>
    </row>
    <row r="166" spans="1:51" s="13" customFormat="1" ht="12">
      <c r="A166" s="13"/>
      <c r="B166" s="233"/>
      <c r="C166" s="234"/>
      <c r="D166" s="235" t="s">
        <v>144</v>
      </c>
      <c r="E166" s="236" t="s">
        <v>19</v>
      </c>
      <c r="F166" s="237" t="s">
        <v>178</v>
      </c>
      <c r="G166" s="234"/>
      <c r="H166" s="236" t="s">
        <v>19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144</v>
      </c>
      <c r="AU166" s="243" t="s">
        <v>88</v>
      </c>
      <c r="AV166" s="13" t="s">
        <v>86</v>
      </c>
      <c r="AW166" s="13" t="s">
        <v>40</v>
      </c>
      <c r="AX166" s="13" t="s">
        <v>79</v>
      </c>
      <c r="AY166" s="243" t="s">
        <v>133</v>
      </c>
    </row>
    <row r="167" spans="1:51" s="13" customFormat="1" ht="12">
      <c r="A167" s="13"/>
      <c r="B167" s="233"/>
      <c r="C167" s="234"/>
      <c r="D167" s="235" t="s">
        <v>144</v>
      </c>
      <c r="E167" s="236" t="s">
        <v>19</v>
      </c>
      <c r="F167" s="237" t="s">
        <v>179</v>
      </c>
      <c r="G167" s="234"/>
      <c r="H167" s="236" t="s">
        <v>19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144</v>
      </c>
      <c r="AU167" s="243" t="s">
        <v>88</v>
      </c>
      <c r="AV167" s="13" t="s">
        <v>86</v>
      </c>
      <c r="AW167" s="13" t="s">
        <v>40</v>
      </c>
      <c r="AX167" s="13" t="s">
        <v>79</v>
      </c>
      <c r="AY167" s="243" t="s">
        <v>133</v>
      </c>
    </row>
    <row r="168" spans="1:51" s="13" customFormat="1" ht="12">
      <c r="A168" s="13"/>
      <c r="B168" s="233"/>
      <c r="C168" s="234"/>
      <c r="D168" s="235" t="s">
        <v>144</v>
      </c>
      <c r="E168" s="236" t="s">
        <v>19</v>
      </c>
      <c r="F168" s="237" t="s">
        <v>180</v>
      </c>
      <c r="G168" s="234"/>
      <c r="H168" s="236" t="s">
        <v>19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144</v>
      </c>
      <c r="AU168" s="243" t="s">
        <v>88</v>
      </c>
      <c r="AV168" s="13" t="s">
        <v>86</v>
      </c>
      <c r="AW168" s="13" t="s">
        <v>40</v>
      </c>
      <c r="AX168" s="13" t="s">
        <v>79</v>
      </c>
      <c r="AY168" s="243" t="s">
        <v>133</v>
      </c>
    </row>
    <row r="169" spans="1:51" s="14" customFormat="1" ht="12">
      <c r="A169" s="14"/>
      <c r="B169" s="244"/>
      <c r="C169" s="245"/>
      <c r="D169" s="235" t="s">
        <v>144</v>
      </c>
      <c r="E169" s="246" t="s">
        <v>19</v>
      </c>
      <c r="F169" s="247" t="s">
        <v>618</v>
      </c>
      <c r="G169" s="245"/>
      <c r="H169" s="248">
        <v>97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144</v>
      </c>
      <c r="AU169" s="254" t="s">
        <v>88</v>
      </c>
      <c r="AV169" s="14" t="s">
        <v>88</v>
      </c>
      <c r="AW169" s="14" t="s">
        <v>40</v>
      </c>
      <c r="AX169" s="14" t="s">
        <v>79</v>
      </c>
      <c r="AY169" s="254" t="s">
        <v>133</v>
      </c>
    </row>
    <row r="170" spans="1:51" s="14" customFormat="1" ht="12">
      <c r="A170" s="14"/>
      <c r="B170" s="244"/>
      <c r="C170" s="245"/>
      <c r="D170" s="235" t="s">
        <v>144</v>
      </c>
      <c r="E170" s="246" t="s">
        <v>19</v>
      </c>
      <c r="F170" s="247" t="s">
        <v>619</v>
      </c>
      <c r="G170" s="245"/>
      <c r="H170" s="248">
        <v>117.685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144</v>
      </c>
      <c r="AU170" s="254" t="s">
        <v>88</v>
      </c>
      <c r="AV170" s="14" t="s">
        <v>88</v>
      </c>
      <c r="AW170" s="14" t="s">
        <v>40</v>
      </c>
      <c r="AX170" s="14" t="s">
        <v>79</v>
      </c>
      <c r="AY170" s="254" t="s">
        <v>133</v>
      </c>
    </row>
    <row r="171" spans="1:51" s="14" customFormat="1" ht="12">
      <c r="A171" s="14"/>
      <c r="B171" s="244"/>
      <c r="C171" s="245"/>
      <c r="D171" s="235" t="s">
        <v>144</v>
      </c>
      <c r="E171" s="246" t="s">
        <v>19</v>
      </c>
      <c r="F171" s="247" t="s">
        <v>620</v>
      </c>
      <c r="G171" s="245"/>
      <c r="H171" s="248">
        <v>46.62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144</v>
      </c>
      <c r="AU171" s="254" t="s">
        <v>88</v>
      </c>
      <c r="AV171" s="14" t="s">
        <v>88</v>
      </c>
      <c r="AW171" s="14" t="s">
        <v>40</v>
      </c>
      <c r="AX171" s="14" t="s">
        <v>79</v>
      </c>
      <c r="AY171" s="254" t="s">
        <v>133</v>
      </c>
    </row>
    <row r="172" spans="1:51" s="15" customFormat="1" ht="12">
      <c r="A172" s="15"/>
      <c r="B172" s="255"/>
      <c r="C172" s="256"/>
      <c r="D172" s="235" t="s">
        <v>144</v>
      </c>
      <c r="E172" s="257" t="s">
        <v>19</v>
      </c>
      <c r="F172" s="258" t="s">
        <v>152</v>
      </c>
      <c r="G172" s="256"/>
      <c r="H172" s="259">
        <v>261.305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5" t="s">
        <v>144</v>
      </c>
      <c r="AU172" s="265" t="s">
        <v>88</v>
      </c>
      <c r="AV172" s="15" t="s">
        <v>140</v>
      </c>
      <c r="AW172" s="15" t="s">
        <v>40</v>
      </c>
      <c r="AX172" s="15" t="s">
        <v>86</v>
      </c>
      <c r="AY172" s="265" t="s">
        <v>133</v>
      </c>
    </row>
    <row r="173" spans="1:65" s="2" customFormat="1" ht="24.15" customHeight="1">
      <c r="A173" s="41"/>
      <c r="B173" s="42"/>
      <c r="C173" s="215" t="s">
        <v>8</v>
      </c>
      <c r="D173" s="215" t="s">
        <v>135</v>
      </c>
      <c r="E173" s="216" t="s">
        <v>245</v>
      </c>
      <c r="F173" s="217" t="s">
        <v>246</v>
      </c>
      <c r="G173" s="218" t="s">
        <v>138</v>
      </c>
      <c r="H173" s="219">
        <v>39.02</v>
      </c>
      <c r="I173" s="220"/>
      <c r="J173" s="221">
        <f>ROUND(I173*H173,2)</f>
        <v>0</v>
      </c>
      <c r="K173" s="217" t="s">
        <v>139</v>
      </c>
      <c r="L173" s="47"/>
      <c r="M173" s="222" t="s">
        <v>19</v>
      </c>
      <c r="N173" s="223" t="s">
        <v>50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140</v>
      </c>
      <c r="AT173" s="226" t="s">
        <v>135</v>
      </c>
      <c r="AU173" s="226" t="s">
        <v>88</v>
      </c>
      <c r="AY173" s="19" t="s">
        <v>133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86</v>
      </c>
      <c r="BK173" s="227">
        <f>ROUND(I173*H173,2)</f>
        <v>0</v>
      </c>
      <c r="BL173" s="19" t="s">
        <v>140</v>
      </c>
      <c r="BM173" s="226" t="s">
        <v>621</v>
      </c>
    </row>
    <row r="174" spans="1:47" s="2" customFormat="1" ht="12">
      <c r="A174" s="41"/>
      <c r="B174" s="42"/>
      <c r="C174" s="43"/>
      <c r="D174" s="228" t="s">
        <v>142</v>
      </c>
      <c r="E174" s="43"/>
      <c r="F174" s="229" t="s">
        <v>248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142</v>
      </c>
      <c r="AU174" s="19" t="s">
        <v>88</v>
      </c>
    </row>
    <row r="175" spans="1:51" s="13" customFormat="1" ht="12">
      <c r="A175" s="13"/>
      <c r="B175" s="233"/>
      <c r="C175" s="234"/>
      <c r="D175" s="235" t="s">
        <v>144</v>
      </c>
      <c r="E175" s="236" t="s">
        <v>19</v>
      </c>
      <c r="F175" s="237" t="s">
        <v>145</v>
      </c>
      <c r="G175" s="234"/>
      <c r="H175" s="236" t="s">
        <v>19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144</v>
      </c>
      <c r="AU175" s="243" t="s">
        <v>88</v>
      </c>
      <c r="AV175" s="13" t="s">
        <v>86</v>
      </c>
      <c r="AW175" s="13" t="s">
        <v>40</v>
      </c>
      <c r="AX175" s="13" t="s">
        <v>79</v>
      </c>
      <c r="AY175" s="243" t="s">
        <v>133</v>
      </c>
    </row>
    <row r="176" spans="1:51" s="13" customFormat="1" ht="12">
      <c r="A176" s="13"/>
      <c r="B176" s="233"/>
      <c r="C176" s="234"/>
      <c r="D176" s="235" t="s">
        <v>144</v>
      </c>
      <c r="E176" s="236" t="s">
        <v>19</v>
      </c>
      <c r="F176" s="237" t="s">
        <v>179</v>
      </c>
      <c r="G176" s="234"/>
      <c r="H176" s="236" t="s">
        <v>19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144</v>
      </c>
      <c r="AU176" s="243" t="s">
        <v>88</v>
      </c>
      <c r="AV176" s="13" t="s">
        <v>86</v>
      </c>
      <c r="AW176" s="13" t="s">
        <v>40</v>
      </c>
      <c r="AX176" s="13" t="s">
        <v>79</v>
      </c>
      <c r="AY176" s="243" t="s">
        <v>133</v>
      </c>
    </row>
    <row r="177" spans="1:51" s="13" customFormat="1" ht="12">
      <c r="A177" s="13"/>
      <c r="B177" s="233"/>
      <c r="C177" s="234"/>
      <c r="D177" s="235" t="s">
        <v>144</v>
      </c>
      <c r="E177" s="236" t="s">
        <v>19</v>
      </c>
      <c r="F177" s="237" t="s">
        <v>180</v>
      </c>
      <c r="G177" s="234"/>
      <c r="H177" s="236" t="s">
        <v>19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144</v>
      </c>
      <c r="AU177" s="243" t="s">
        <v>88</v>
      </c>
      <c r="AV177" s="13" t="s">
        <v>86</v>
      </c>
      <c r="AW177" s="13" t="s">
        <v>40</v>
      </c>
      <c r="AX177" s="13" t="s">
        <v>79</v>
      </c>
      <c r="AY177" s="243" t="s">
        <v>133</v>
      </c>
    </row>
    <row r="178" spans="1:51" s="13" customFormat="1" ht="12">
      <c r="A178" s="13"/>
      <c r="B178" s="233"/>
      <c r="C178" s="234"/>
      <c r="D178" s="235" t="s">
        <v>144</v>
      </c>
      <c r="E178" s="236" t="s">
        <v>19</v>
      </c>
      <c r="F178" s="237" t="s">
        <v>229</v>
      </c>
      <c r="G178" s="234"/>
      <c r="H178" s="236" t="s">
        <v>19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144</v>
      </c>
      <c r="AU178" s="243" t="s">
        <v>88</v>
      </c>
      <c r="AV178" s="13" t="s">
        <v>86</v>
      </c>
      <c r="AW178" s="13" t="s">
        <v>40</v>
      </c>
      <c r="AX178" s="13" t="s">
        <v>79</v>
      </c>
      <c r="AY178" s="243" t="s">
        <v>133</v>
      </c>
    </row>
    <row r="179" spans="1:51" s="14" customFormat="1" ht="12">
      <c r="A179" s="14"/>
      <c r="B179" s="244"/>
      <c r="C179" s="245"/>
      <c r="D179" s="235" t="s">
        <v>144</v>
      </c>
      <c r="E179" s="246" t="s">
        <v>19</v>
      </c>
      <c r="F179" s="247" t="s">
        <v>622</v>
      </c>
      <c r="G179" s="245"/>
      <c r="H179" s="248">
        <v>39.02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144</v>
      </c>
      <c r="AU179" s="254" t="s">
        <v>88</v>
      </c>
      <c r="AV179" s="14" t="s">
        <v>88</v>
      </c>
      <c r="AW179" s="14" t="s">
        <v>40</v>
      </c>
      <c r="AX179" s="14" t="s">
        <v>86</v>
      </c>
      <c r="AY179" s="254" t="s">
        <v>133</v>
      </c>
    </row>
    <row r="180" spans="1:65" s="2" customFormat="1" ht="16.5" customHeight="1">
      <c r="A180" s="41"/>
      <c r="B180" s="42"/>
      <c r="C180" s="266" t="s">
        <v>250</v>
      </c>
      <c r="D180" s="266" t="s">
        <v>218</v>
      </c>
      <c r="E180" s="267" t="s">
        <v>251</v>
      </c>
      <c r="F180" s="268" t="s">
        <v>252</v>
      </c>
      <c r="G180" s="269" t="s">
        <v>253</v>
      </c>
      <c r="H180" s="270">
        <v>1.366</v>
      </c>
      <c r="I180" s="271"/>
      <c r="J180" s="272">
        <f>ROUND(I180*H180,2)</f>
        <v>0</v>
      </c>
      <c r="K180" s="268" t="s">
        <v>139</v>
      </c>
      <c r="L180" s="273"/>
      <c r="M180" s="274" t="s">
        <v>19</v>
      </c>
      <c r="N180" s="275" t="s">
        <v>50</v>
      </c>
      <c r="O180" s="87"/>
      <c r="P180" s="224">
        <f>O180*H180</f>
        <v>0</v>
      </c>
      <c r="Q180" s="224">
        <v>0.001</v>
      </c>
      <c r="R180" s="224">
        <f>Q180*H180</f>
        <v>0.001366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199</v>
      </c>
      <c r="AT180" s="226" t="s">
        <v>218</v>
      </c>
      <c r="AU180" s="226" t="s">
        <v>88</v>
      </c>
      <c r="AY180" s="19" t="s">
        <v>133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86</v>
      </c>
      <c r="BK180" s="227">
        <f>ROUND(I180*H180,2)</f>
        <v>0</v>
      </c>
      <c r="BL180" s="19" t="s">
        <v>140</v>
      </c>
      <c r="BM180" s="226" t="s">
        <v>623</v>
      </c>
    </row>
    <row r="181" spans="1:51" s="14" customFormat="1" ht="12">
      <c r="A181" s="14"/>
      <c r="B181" s="244"/>
      <c r="C181" s="245"/>
      <c r="D181" s="235" t="s">
        <v>144</v>
      </c>
      <c r="E181" s="245"/>
      <c r="F181" s="247" t="s">
        <v>624</v>
      </c>
      <c r="G181" s="245"/>
      <c r="H181" s="248">
        <v>1.366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144</v>
      </c>
      <c r="AU181" s="254" t="s">
        <v>88</v>
      </c>
      <c r="AV181" s="14" t="s">
        <v>88</v>
      </c>
      <c r="AW181" s="14" t="s">
        <v>4</v>
      </c>
      <c r="AX181" s="14" t="s">
        <v>86</v>
      </c>
      <c r="AY181" s="254" t="s">
        <v>133</v>
      </c>
    </row>
    <row r="182" spans="1:65" s="2" customFormat="1" ht="16.5" customHeight="1">
      <c r="A182" s="41"/>
      <c r="B182" s="42"/>
      <c r="C182" s="215" t="s">
        <v>256</v>
      </c>
      <c r="D182" s="215" t="s">
        <v>135</v>
      </c>
      <c r="E182" s="216" t="s">
        <v>257</v>
      </c>
      <c r="F182" s="217" t="s">
        <v>258</v>
      </c>
      <c r="G182" s="218" t="s">
        <v>138</v>
      </c>
      <c r="H182" s="219">
        <v>39.02</v>
      </c>
      <c r="I182" s="220"/>
      <c r="J182" s="221">
        <f>ROUND(I182*H182,2)</f>
        <v>0</v>
      </c>
      <c r="K182" s="217" t="s">
        <v>139</v>
      </c>
      <c r="L182" s="47"/>
      <c r="M182" s="222" t="s">
        <v>19</v>
      </c>
      <c r="N182" s="223" t="s">
        <v>50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140</v>
      </c>
      <c r="AT182" s="226" t="s">
        <v>135</v>
      </c>
      <c r="AU182" s="226" t="s">
        <v>88</v>
      </c>
      <c r="AY182" s="19" t="s">
        <v>133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86</v>
      </c>
      <c r="BK182" s="227">
        <f>ROUND(I182*H182,2)</f>
        <v>0</v>
      </c>
      <c r="BL182" s="19" t="s">
        <v>140</v>
      </c>
      <c r="BM182" s="226" t="s">
        <v>625</v>
      </c>
    </row>
    <row r="183" spans="1:47" s="2" customFormat="1" ht="12">
      <c r="A183" s="41"/>
      <c r="B183" s="42"/>
      <c r="C183" s="43"/>
      <c r="D183" s="228" t="s">
        <v>142</v>
      </c>
      <c r="E183" s="43"/>
      <c r="F183" s="229" t="s">
        <v>260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142</v>
      </c>
      <c r="AU183" s="19" t="s">
        <v>88</v>
      </c>
    </row>
    <row r="184" spans="1:51" s="13" customFormat="1" ht="12">
      <c r="A184" s="13"/>
      <c r="B184" s="233"/>
      <c r="C184" s="234"/>
      <c r="D184" s="235" t="s">
        <v>144</v>
      </c>
      <c r="E184" s="236" t="s">
        <v>19</v>
      </c>
      <c r="F184" s="237" t="s">
        <v>145</v>
      </c>
      <c r="G184" s="234"/>
      <c r="H184" s="236" t="s">
        <v>19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144</v>
      </c>
      <c r="AU184" s="243" t="s">
        <v>88</v>
      </c>
      <c r="AV184" s="13" t="s">
        <v>86</v>
      </c>
      <c r="AW184" s="13" t="s">
        <v>40</v>
      </c>
      <c r="AX184" s="13" t="s">
        <v>79</v>
      </c>
      <c r="AY184" s="243" t="s">
        <v>133</v>
      </c>
    </row>
    <row r="185" spans="1:51" s="13" customFormat="1" ht="12">
      <c r="A185" s="13"/>
      <c r="B185" s="233"/>
      <c r="C185" s="234"/>
      <c r="D185" s="235" t="s">
        <v>144</v>
      </c>
      <c r="E185" s="236" t="s">
        <v>19</v>
      </c>
      <c r="F185" s="237" t="s">
        <v>179</v>
      </c>
      <c r="G185" s="234"/>
      <c r="H185" s="236" t="s">
        <v>19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144</v>
      </c>
      <c r="AU185" s="243" t="s">
        <v>88</v>
      </c>
      <c r="AV185" s="13" t="s">
        <v>86</v>
      </c>
      <c r="AW185" s="13" t="s">
        <v>40</v>
      </c>
      <c r="AX185" s="13" t="s">
        <v>79</v>
      </c>
      <c r="AY185" s="243" t="s">
        <v>133</v>
      </c>
    </row>
    <row r="186" spans="1:51" s="13" customFormat="1" ht="12">
      <c r="A186" s="13"/>
      <c r="B186" s="233"/>
      <c r="C186" s="234"/>
      <c r="D186" s="235" t="s">
        <v>144</v>
      </c>
      <c r="E186" s="236" t="s">
        <v>19</v>
      </c>
      <c r="F186" s="237" t="s">
        <v>180</v>
      </c>
      <c r="G186" s="234"/>
      <c r="H186" s="236" t="s">
        <v>19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144</v>
      </c>
      <c r="AU186" s="243" t="s">
        <v>88</v>
      </c>
      <c r="AV186" s="13" t="s">
        <v>86</v>
      </c>
      <c r="AW186" s="13" t="s">
        <v>40</v>
      </c>
      <c r="AX186" s="13" t="s">
        <v>79</v>
      </c>
      <c r="AY186" s="243" t="s">
        <v>133</v>
      </c>
    </row>
    <row r="187" spans="1:51" s="13" customFormat="1" ht="12">
      <c r="A187" s="13"/>
      <c r="B187" s="233"/>
      <c r="C187" s="234"/>
      <c r="D187" s="235" t="s">
        <v>144</v>
      </c>
      <c r="E187" s="236" t="s">
        <v>19</v>
      </c>
      <c r="F187" s="237" t="s">
        <v>229</v>
      </c>
      <c r="G187" s="234"/>
      <c r="H187" s="236" t="s">
        <v>19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144</v>
      </c>
      <c r="AU187" s="243" t="s">
        <v>88</v>
      </c>
      <c r="AV187" s="13" t="s">
        <v>86</v>
      </c>
      <c r="AW187" s="13" t="s">
        <v>40</v>
      </c>
      <c r="AX187" s="13" t="s">
        <v>79</v>
      </c>
      <c r="AY187" s="243" t="s">
        <v>133</v>
      </c>
    </row>
    <row r="188" spans="1:51" s="14" customFormat="1" ht="12">
      <c r="A188" s="14"/>
      <c r="B188" s="244"/>
      <c r="C188" s="245"/>
      <c r="D188" s="235" t="s">
        <v>144</v>
      </c>
      <c r="E188" s="246" t="s">
        <v>19</v>
      </c>
      <c r="F188" s="247" t="s">
        <v>622</v>
      </c>
      <c r="G188" s="245"/>
      <c r="H188" s="248">
        <v>39.02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144</v>
      </c>
      <c r="AU188" s="254" t="s">
        <v>88</v>
      </c>
      <c r="AV188" s="14" t="s">
        <v>88</v>
      </c>
      <c r="AW188" s="14" t="s">
        <v>40</v>
      </c>
      <c r="AX188" s="14" t="s">
        <v>86</v>
      </c>
      <c r="AY188" s="254" t="s">
        <v>133</v>
      </c>
    </row>
    <row r="189" spans="1:65" s="2" customFormat="1" ht="16.5" customHeight="1">
      <c r="A189" s="41"/>
      <c r="B189" s="42"/>
      <c r="C189" s="215" t="s">
        <v>261</v>
      </c>
      <c r="D189" s="215" t="s">
        <v>135</v>
      </c>
      <c r="E189" s="216" t="s">
        <v>262</v>
      </c>
      <c r="F189" s="217" t="s">
        <v>263</v>
      </c>
      <c r="G189" s="218" t="s">
        <v>138</v>
      </c>
      <c r="H189" s="219">
        <v>39.02</v>
      </c>
      <c r="I189" s="220"/>
      <c r="J189" s="221">
        <f>ROUND(I189*H189,2)</f>
        <v>0</v>
      </c>
      <c r="K189" s="217" t="s">
        <v>139</v>
      </c>
      <c r="L189" s="47"/>
      <c r="M189" s="222" t="s">
        <v>19</v>
      </c>
      <c r="N189" s="223" t="s">
        <v>50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140</v>
      </c>
      <c r="AT189" s="226" t="s">
        <v>135</v>
      </c>
      <c r="AU189" s="226" t="s">
        <v>88</v>
      </c>
      <c r="AY189" s="19" t="s">
        <v>133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86</v>
      </c>
      <c r="BK189" s="227">
        <f>ROUND(I189*H189,2)</f>
        <v>0</v>
      </c>
      <c r="BL189" s="19" t="s">
        <v>140</v>
      </c>
      <c r="BM189" s="226" t="s">
        <v>626</v>
      </c>
    </row>
    <row r="190" spans="1:47" s="2" customFormat="1" ht="12">
      <c r="A190" s="41"/>
      <c r="B190" s="42"/>
      <c r="C190" s="43"/>
      <c r="D190" s="228" t="s">
        <v>142</v>
      </c>
      <c r="E190" s="43"/>
      <c r="F190" s="229" t="s">
        <v>265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142</v>
      </c>
      <c r="AU190" s="19" t="s">
        <v>88</v>
      </c>
    </row>
    <row r="191" spans="1:65" s="2" customFormat="1" ht="16.5" customHeight="1">
      <c r="A191" s="41"/>
      <c r="B191" s="42"/>
      <c r="C191" s="215" t="s">
        <v>266</v>
      </c>
      <c r="D191" s="215" t="s">
        <v>135</v>
      </c>
      <c r="E191" s="216" t="s">
        <v>267</v>
      </c>
      <c r="F191" s="217" t="s">
        <v>268</v>
      </c>
      <c r="G191" s="218" t="s">
        <v>269</v>
      </c>
      <c r="H191" s="219">
        <v>39.02</v>
      </c>
      <c r="I191" s="220"/>
      <c r="J191" s="221">
        <f>ROUND(I191*H191,2)</f>
        <v>0</v>
      </c>
      <c r="K191" s="217" t="s">
        <v>139</v>
      </c>
      <c r="L191" s="47"/>
      <c r="M191" s="222" t="s">
        <v>19</v>
      </c>
      <c r="N191" s="223" t="s">
        <v>50</v>
      </c>
      <c r="O191" s="87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6" t="s">
        <v>140</v>
      </c>
      <c r="AT191" s="226" t="s">
        <v>135</v>
      </c>
      <c r="AU191" s="226" t="s">
        <v>88</v>
      </c>
      <c r="AY191" s="19" t="s">
        <v>133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86</v>
      </c>
      <c r="BK191" s="227">
        <f>ROUND(I191*H191,2)</f>
        <v>0</v>
      </c>
      <c r="BL191" s="19" t="s">
        <v>140</v>
      </c>
      <c r="BM191" s="226" t="s">
        <v>627</v>
      </c>
    </row>
    <row r="192" spans="1:47" s="2" customFormat="1" ht="12">
      <c r="A192" s="41"/>
      <c r="B192" s="42"/>
      <c r="C192" s="43"/>
      <c r="D192" s="228" t="s">
        <v>142</v>
      </c>
      <c r="E192" s="43"/>
      <c r="F192" s="229" t="s">
        <v>271</v>
      </c>
      <c r="G192" s="43"/>
      <c r="H192" s="43"/>
      <c r="I192" s="230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142</v>
      </c>
      <c r="AU192" s="19" t="s">
        <v>88</v>
      </c>
    </row>
    <row r="193" spans="1:65" s="2" customFormat="1" ht="21.75" customHeight="1">
      <c r="A193" s="41"/>
      <c r="B193" s="42"/>
      <c r="C193" s="215" t="s">
        <v>272</v>
      </c>
      <c r="D193" s="215" t="s">
        <v>135</v>
      </c>
      <c r="E193" s="216" t="s">
        <v>273</v>
      </c>
      <c r="F193" s="217" t="s">
        <v>274</v>
      </c>
      <c r="G193" s="218" t="s">
        <v>138</v>
      </c>
      <c r="H193" s="219">
        <v>39.02</v>
      </c>
      <c r="I193" s="220"/>
      <c r="J193" s="221">
        <f>ROUND(I193*H193,2)</f>
        <v>0</v>
      </c>
      <c r="K193" s="217" t="s">
        <v>139</v>
      </c>
      <c r="L193" s="47"/>
      <c r="M193" s="222" t="s">
        <v>19</v>
      </c>
      <c r="N193" s="223" t="s">
        <v>50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140</v>
      </c>
      <c r="AT193" s="226" t="s">
        <v>135</v>
      </c>
      <c r="AU193" s="226" t="s">
        <v>88</v>
      </c>
      <c r="AY193" s="19" t="s">
        <v>133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86</v>
      </c>
      <c r="BK193" s="227">
        <f>ROUND(I193*H193,2)</f>
        <v>0</v>
      </c>
      <c r="BL193" s="19" t="s">
        <v>140</v>
      </c>
      <c r="BM193" s="226" t="s">
        <v>628</v>
      </c>
    </row>
    <row r="194" spans="1:47" s="2" customFormat="1" ht="12">
      <c r="A194" s="41"/>
      <c r="B194" s="42"/>
      <c r="C194" s="43"/>
      <c r="D194" s="228" t="s">
        <v>142</v>
      </c>
      <c r="E194" s="43"/>
      <c r="F194" s="229" t="s">
        <v>276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142</v>
      </c>
      <c r="AU194" s="19" t="s">
        <v>88</v>
      </c>
    </row>
    <row r="195" spans="1:65" s="2" customFormat="1" ht="16.5" customHeight="1">
      <c r="A195" s="41"/>
      <c r="B195" s="42"/>
      <c r="C195" s="215" t="s">
        <v>7</v>
      </c>
      <c r="D195" s="215" t="s">
        <v>135</v>
      </c>
      <c r="E195" s="216" t="s">
        <v>277</v>
      </c>
      <c r="F195" s="217" t="s">
        <v>278</v>
      </c>
      <c r="G195" s="218" t="s">
        <v>195</v>
      </c>
      <c r="H195" s="219">
        <v>0.585</v>
      </c>
      <c r="I195" s="220"/>
      <c r="J195" s="221">
        <f>ROUND(I195*H195,2)</f>
        <v>0</v>
      </c>
      <c r="K195" s="217" t="s">
        <v>139</v>
      </c>
      <c r="L195" s="47"/>
      <c r="M195" s="222" t="s">
        <v>19</v>
      </c>
      <c r="N195" s="223" t="s">
        <v>50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140</v>
      </c>
      <c r="AT195" s="226" t="s">
        <v>135</v>
      </c>
      <c r="AU195" s="226" t="s">
        <v>88</v>
      </c>
      <c r="AY195" s="19" t="s">
        <v>133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86</v>
      </c>
      <c r="BK195" s="227">
        <f>ROUND(I195*H195,2)</f>
        <v>0</v>
      </c>
      <c r="BL195" s="19" t="s">
        <v>140</v>
      </c>
      <c r="BM195" s="226" t="s">
        <v>629</v>
      </c>
    </row>
    <row r="196" spans="1:47" s="2" customFormat="1" ht="12">
      <c r="A196" s="41"/>
      <c r="B196" s="42"/>
      <c r="C196" s="43"/>
      <c r="D196" s="228" t="s">
        <v>142</v>
      </c>
      <c r="E196" s="43"/>
      <c r="F196" s="229" t="s">
        <v>280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142</v>
      </c>
      <c r="AU196" s="19" t="s">
        <v>88</v>
      </c>
    </row>
    <row r="197" spans="1:51" s="13" customFormat="1" ht="12">
      <c r="A197" s="13"/>
      <c r="B197" s="233"/>
      <c r="C197" s="234"/>
      <c r="D197" s="235" t="s">
        <v>144</v>
      </c>
      <c r="E197" s="236" t="s">
        <v>19</v>
      </c>
      <c r="F197" s="237" t="s">
        <v>145</v>
      </c>
      <c r="G197" s="234"/>
      <c r="H197" s="236" t="s">
        <v>19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144</v>
      </c>
      <c r="AU197" s="243" t="s">
        <v>88</v>
      </c>
      <c r="AV197" s="13" t="s">
        <v>86</v>
      </c>
      <c r="AW197" s="13" t="s">
        <v>40</v>
      </c>
      <c r="AX197" s="13" t="s">
        <v>79</v>
      </c>
      <c r="AY197" s="243" t="s">
        <v>133</v>
      </c>
    </row>
    <row r="198" spans="1:51" s="13" customFormat="1" ht="12">
      <c r="A198" s="13"/>
      <c r="B198" s="233"/>
      <c r="C198" s="234"/>
      <c r="D198" s="235" t="s">
        <v>144</v>
      </c>
      <c r="E198" s="236" t="s">
        <v>19</v>
      </c>
      <c r="F198" s="237" t="s">
        <v>179</v>
      </c>
      <c r="G198" s="234"/>
      <c r="H198" s="236" t="s">
        <v>19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144</v>
      </c>
      <c r="AU198" s="243" t="s">
        <v>88</v>
      </c>
      <c r="AV198" s="13" t="s">
        <v>86</v>
      </c>
      <c r="AW198" s="13" t="s">
        <v>40</v>
      </c>
      <c r="AX198" s="13" t="s">
        <v>79</v>
      </c>
      <c r="AY198" s="243" t="s">
        <v>133</v>
      </c>
    </row>
    <row r="199" spans="1:51" s="13" customFormat="1" ht="12">
      <c r="A199" s="13"/>
      <c r="B199" s="233"/>
      <c r="C199" s="234"/>
      <c r="D199" s="235" t="s">
        <v>144</v>
      </c>
      <c r="E199" s="236" t="s">
        <v>19</v>
      </c>
      <c r="F199" s="237" t="s">
        <v>180</v>
      </c>
      <c r="G199" s="234"/>
      <c r="H199" s="236" t="s">
        <v>19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144</v>
      </c>
      <c r="AU199" s="243" t="s">
        <v>88</v>
      </c>
      <c r="AV199" s="13" t="s">
        <v>86</v>
      </c>
      <c r="AW199" s="13" t="s">
        <v>40</v>
      </c>
      <c r="AX199" s="13" t="s">
        <v>79</v>
      </c>
      <c r="AY199" s="243" t="s">
        <v>133</v>
      </c>
    </row>
    <row r="200" spans="1:51" s="13" customFormat="1" ht="12">
      <c r="A200" s="13"/>
      <c r="B200" s="233"/>
      <c r="C200" s="234"/>
      <c r="D200" s="235" t="s">
        <v>144</v>
      </c>
      <c r="E200" s="236" t="s">
        <v>19</v>
      </c>
      <c r="F200" s="237" t="s">
        <v>229</v>
      </c>
      <c r="G200" s="234"/>
      <c r="H200" s="236" t="s">
        <v>19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144</v>
      </c>
      <c r="AU200" s="243" t="s">
        <v>88</v>
      </c>
      <c r="AV200" s="13" t="s">
        <v>86</v>
      </c>
      <c r="AW200" s="13" t="s">
        <v>40</v>
      </c>
      <c r="AX200" s="13" t="s">
        <v>79</v>
      </c>
      <c r="AY200" s="243" t="s">
        <v>133</v>
      </c>
    </row>
    <row r="201" spans="1:51" s="14" customFormat="1" ht="12">
      <c r="A201" s="14"/>
      <c r="B201" s="244"/>
      <c r="C201" s="245"/>
      <c r="D201" s="235" t="s">
        <v>144</v>
      </c>
      <c r="E201" s="246" t="s">
        <v>19</v>
      </c>
      <c r="F201" s="247" t="s">
        <v>630</v>
      </c>
      <c r="G201" s="245"/>
      <c r="H201" s="248">
        <v>0.585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144</v>
      </c>
      <c r="AU201" s="254" t="s">
        <v>88</v>
      </c>
      <c r="AV201" s="14" t="s">
        <v>88</v>
      </c>
      <c r="AW201" s="14" t="s">
        <v>40</v>
      </c>
      <c r="AX201" s="14" t="s">
        <v>86</v>
      </c>
      <c r="AY201" s="254" t="s">
        <v>133</v>
      </c>
    </row>
    <row r="202" spans="1:65" s="2" customFormat="1" ht="16.5" customHeight="1">
      <c r="A202" s="41"/>
      <c r="B202" s="42"/>
      <c r="C202" s="215" t="s">
        <v>282</v>
      </c>
      <c r="D202" s="215" t="s">
        <v>135</v>
      </c>
      <c r="E202" s="216" t="s">
        <v>283</v>
      </c>
      <c r="F202" s="217" t="s">
        <v>284</v>
      </c>
      <c r="G202" s="218" t="s">
        <v>195</v>
      </c>
      <c r="H202" s="219">
        <v>0.585</v>
      </c>
      <c r="I202" s="220"/>
      <c r="J202" s="221">
        <f>ROUND(I202*H202,2)</f>
        <v>0</v>
      </c>
      <c r="K202" s="217" t="s">
        <v>139</v>
      </c>
      <c r="L202" s="47"/>
      <c r="M202" s="222" t="s">
        <v>19</v>
      </c>
      <c r="N202" s="223" t="s">
        <v>50</v>
      </c>
      <c r="O202" s="87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6" t="s">
        <v>140</v>
      </c>
      <c r="AT202" s="226" t="s">
        <v>135</v>
      </c>
      <c r="AU202" s="226" t="s">
        <v>88</v>
      </c>
      <c r="AY202" s="19" t="s">
        <v>133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86</v>
      </c>
      <c r="BK202" s="227">
        <f>ROUND(I202*H202,2)</f>
        <v>0</v>
      </c>
      <c r="BL202" s="19" t="s">
        <v>140</v>
      </c>
      <c r="BM202" s="226" t="s">
        <v>631</v>
      </c>
    </row>
    <row r="203" spans="1:47" s="2" customFormat="1" ht="12">
      <c r="A203" s="41"/>
      <c r="B203" s="42"/>
      <c r="C203" s="43"/>
      <c r="D203" s="228" t="s">
        <v>142</v>
      </c>
      <c r="E203" s="43"/>
      <c r="F203" s="229" t="s">
        <v>286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142</v>
      </c>
      <c r="AU203" s="19" t="s">
        <v>88</v>
      </c>
    </row>
    <row r="204" spans="1:65" s="2" customFormat="1" ht="16.5" customHeight="1">
      <c r="A204" s="41"/>
      <c r="B204" s="42"/>
      <c r="C204" s="215" t="s">
        <v>287</v>
      </c>
      <c r="D204" s="215" t="s">
        <v>135</v>
      </c>
      <c r="E204" s="216" t="s">
        <v>288</v>
      </c>
      <c r="F204" s="217" t="s">
        <v>289</v>
      </c>
      <c r="G204" s="218" t="s">
        <v>195</v>
      </c>
      <c r="H204" s="219">
        <v>6.435</v>
      </c>
      <c r="I204" s="220"/>
      <c r="J204" s="221">
        <f>ROUND(I204*H204,2)</f>
        <v>0</v>
      </c>
      <c r="K204" s="217" t="s">
        <v>139</v>
      </c>
      <c r="L204" s="47"/>
      <c r="M204" s="222" t="s">
        <v>19</v>
      </c>
      <c r="N204" s="223" t="s">
        <v>50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140</v>
      </c>
      <c r="AT204" s="226" t="s">
        <v>135</v>
      </c>
      <c r="AU204" s="226" t="s">
        <v>88</v>
      </c>
      <c r="AY204" s="19" t="s">
        <v>133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86</v>
      </c>
      <c r="BK204" s="227">
        <f>ROUND(I204*H204,2)</f>
        <v>0</v>
      </c>
      <c r="BL204" s="19" t="s">
        <v>140</v>
      </c>
      <c r="BM204" s="226" t="s">
        <v>632</v>
      </c>
    </row>
    <row r="205" spans="1:47" s="2" customFormat="1" ht="12">
      <c r="A205" s="41"/>
      <c r="B205" s="42"/>
      <c r="C205" s="43"/>
      <c r="D205" s="228" t="s">
        <v>142</v>
      </c>
      <c r="E205" s="43"/>
      <c r="F205" s="229" t="s">
        <v>291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142</v>
      </c>
      <c r="AU205" s="19" t="s">
        <v>88</v>
      </c>
    </row>
    <row r="206" spans="1:51" s="14" customFormat="1" ht="12">
      <c r="A206" s="14"/>
      <c r="B206" s="244"/>
      <c r="C206" s="245"/>
      <c r="D206" s="235" t="s">
        <v>144</v>
      </c>
      <c r="E206" s="245"/>
      <c r="F206" s="247" t="s">
        <v>633</v>
      </c>
      <c r="G206" s="245"/>
      <c r="H206" s="248">
        <v>6.435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144</v>
      </c>
      <c r="AU206" s="254" t="s">
        <v>88</v>
      </c>
      <c r="AV206" s="14" t="s">
        <v>88</v>
      </c>
      <c r="AW206" s="14" t="s">
        <v>4</v>
      </c>
      <c r="AX206" s="14" t="s">
        <v>86</v>
      </c>
      <c r="AY206" s="254" t="s">
        <v>133</v>
      </c>
    </row>
    <row r="207" spans="1:63" s="12" customFormat="1" ht="22.8" customHeight="1">
      <c r="A207" s="12"/>
      <c r="B207" s="199"/>
      <c r="C207" s="200"/>
      <c r="D207" s="201" t="s">
        <v>78</v>
      </c>
      <c r="E207" s="213" t="s">
        <v>172</v>
      </c>
      <c r="F207" s="213" t="s">
        <v>293</v>
      </c>
      <c r="G207" s="200"/>
      <c r="H207" s="200"/>
      <c r="I207" s="203"/>
      <c r="J207" s="214">
        <f>BK207</f>
        <v>0</v>
      </c>
      <c r="K207" s="200"/>
      <c r="L207" s="205"/>
      <c r="M207" s="206"/>
      <c r="N207" s="207"/>
      <c r="O207" s="207"/>
      <c r="P207" s="208">
        <f>SUM(P208:P226)</f>
        <v>0</v>
      </c>
      <c r="Q207" s="207"/>
      <c r="R207" s="208">
        <f>SUM(R208:R226)</f>
        <v>58.571496100000005</v>
      </c>
      <c r="S207" s="207"/>
      <c r="T207" s="209">
        <f>SUM(T208:T226)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0" t="s">
        <v>86</v>
      </c>
      <c r="AT207" s="211" t="s">
        <v>78</v>
      </c>
      <c r="AU207" s="211" t="s">
        <v>86</v>
      </c>
      <c r="AY207" s="210" t="s">
        <v>133</v>
      </c>
      <c r="BK207" s="212">
        <f>SUM(BK208:BK226)</f>
        <v>0</v>
      </c>
    </row>
    <row r="208" spans="1:65" s="2" customFormat="1" ht="21.75" customHeight="1">
      <c r="A208" s="41"/>
      <c r="B208" s="42"/>
      <c r="C208" s="215" t="s">
        <v>294</v>
      </c>
      <c r="D208" s="215" t="s">
        <v>135</v>
      </c>
      <c r="E208" s="216" t="s">
        <v>295</v>
      </c>
      <c r="F208" s="217" t="s">
        <v>296</v>
      </c>
      <c r="G208" s="218" t="s">
        <v>138</v>
      </c>
      <c r="H208" s="219">
        <v>261.305</v>
      </c>
      <c r="I208" s="220"/>
      <c r="J208" s="221">
        <f>ROUND(I208*H208,2)</f>
        <v>0</v>
      </c>
      <c r="K208" s="217" t="s">
        <v>139</v>
      </c>
      <c r="L208" s="47"/>
      <c r="M208" s="222" t="s">
        <v>19</v>
      </c>
      <c r="N208" s="223" t="s">
        <v>50</v>
      </c>
      <c r="O208" s="87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140</v>
      </c>
      <c r="AT208" s="226" t="s">
        <v>135</v>
      </c>
      <c r="AU208" s="226" t="s">
        <v>88</v>
      </c>
      <c r="AY208" s="19" t="s">
        <v>133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86</v>
      </c>
      <c r="BK208" s="227">
        <f>ROUND(I208*H208,2)</f>
        <v>0</v>
      </c>
      <c r="BL208" s="19" t="s">
        <v>140</v>
      </c>
      <c r="BM208" s="226" t="s">
        <v>634</v>
      </c>
    </row>
    <row r="209" spans="1:47" s="2" customFormat="1" ht="12">
      <c r="A209" s="41"/>
      <c r="B209" s="42"/>
      <c r="C209" s="43"/>
      <c r="D209" s="228" t="s">
        <v>142</v>
      </c>
      <c r="E209" s="43"/>
      <c r="F209" s="229" t="s">
        <v>298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9" t="s">
        <v>142</v>
      </c>
      <c r="AU209" s="19" t="s">
        <v>88</v>
      </c>
    </row>
    <row r="210" spans="1:51" s="13" customFormat="1" ht="12">
      <c r="A210" s="13"/>
      <c r="B210" s="233"/>
      <c r="C210" s="234"/>
      <c r="D210" s="235" t="s">
        <v>144</v>
      </c>
      <c r="E210" s="236" t="s">
        <v>19</v>
      </c>
      <c r="F210" s="237" t="s">
        <v>178</v>
      </c>
      <c r="G210" s="234"/>
      <c r="H210" s="236" t="s">
        <v>19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144</v>
      </c>
      <c r="AU210" s="243" t="s">
        <v>88</v>
      </c>
      <c r="AV210" s="13" t="s">
        <v>86</v>
      </c>
      <c r="AW210" s="13" t="s">
        <v>40</v>
      </c>
      <c r="AX210" s="13" t="s">
        <v>79</v>
      </c>
      <c r="AY210" s="243" t="s">
        <v>133</v>
      </c>
    </row>
    <row r="211" spans="1:51" s="13" customFormat="1" ht="12">
      <c r="A211" s="13"/>
      <c r="B211" s="233"/>
      <c r="C211" s="234"/>
      <c r="D211" s="235" t="s">
        <v>144</v>
      </c>
      <c r="E211" s="236" t="s">
        <v>19</v>
      </c>
      <c r="F211" s="237" t="s">
        <v>179</v>
      </c>
      <c r="G211" s="234"/>
      <c r="H211" s="236" t="s">
        <v>19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144</v>
      </c>
      <c r="AU211" s="243" t="s">
        <v>88</v>
      </c>
      <c r="AV211" s="13" t="s">
        <v>86</v>
      </c>
      <c r="AW211" s="13" t="s">
        <v>40</v>
      </c>
      <c r="AX211" s="13" t="s">
        <v>79</v>
      </c>
      <c r="AY211" s="243" t="s">
        <v>133</v>
      </c>
    </row>
    <row r="212" spans="1:51" s="13" customFormat="1" ht="12">
      <c r="A212" s="13"/>
      <c r="B212" s="233"/>
      <c r="C212" s="234"/>
      <c r="D212" s="235" t="s">
        <v>144</v>
      </c>
      <c r="E212" s="236" t="s">
        <v>19</v>
      </c>
      <c r="F212" s="237" t="s">
        <v>180</v>
      </c>
      <c r="G212" s="234"/>
      <c r="H212" s="236" t="s">
        <v>19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144</v>
      </c>
      <c r="AU212" s="243" t="s">
        <v>88</v>
      </c>
      <c r="AV212" s="13" t="s">
        <v>86</v>
      </c>
      <c r="AW212" s="13" t="s">
        <v>40</v>
      </c>
      <c r="AX212" s="13" t="s">
        <v>79</v>
      </c>
      <c r="AY212" s="243" t="s">
        <v>133</v>
      </c>
    </row>
    <row r="213" spans="1:51" s="14" customFormat="1" ht="12">
      <c r="A213" s="14"/>
      <c r="B213" s="244"/>
      <c r="C213" s="245"/>
      <c r="D213" s="235" t="s">
        <v>144</v>
      </c>
      <c r="E213" s="246" t="s">
        <v>19</v>
      </c>
      <c r="F213" s="247" t="s">
        <v>618</v>
      </c>
      <c r="G213" s="245"/>
      <c r="H213" s="248">
        <v>97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144</v>
      </c>
      <c r="AU213" s="254" t="s">
        <v>88</v>
      </c>
      <c r="AV213" s="14" t="s">
        <v>88</v>
      </c>
      <c r="AW213" s="14" t="s">
        <v>40</v>
      </c>
      <c r="AX213" s="14" t="s">
        <v>79</v>
      </c>
      <c r="AY213" s="254" t="s">
        <v>133</v>
      </c>
    </row>
    <row r="214" spans="1:51" s="14" customFormat="1" ht="12">
      <c r="A214" s="14"/>
      <c r="B214" s="244"/>
      <c r="C214" s="245"/>
      <c r="D214" s="235" t="s">
        <v>144</v>
      </c>
      <c r="E214" s="246" t="s">
        <v>19</v>
      </c>
      <c r="F214" s="247" t="s">
        <v>619</v>
      </c>
      <c r="G214" s="245"/>
      <c r="H214" s="248">
        <v>117.685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144</v>
      </c>
      <c r="AU214" s="254" t="s">
        <v>88</v>
      </c>
      <c r="AV214" s="14" t="s">
        <v>88</v>
      </c>
      <c r="AW214" s="14" t="s">
        <v>40</v>
      </c>
      <c r="AX214" s="14" t="s">
        <v>79</v>
      </c>
      <c r="AY214" s="254" t="s">
        <v>133</v>
      </c>
    </row>
    <row r="215" spans="1:51" s="14" customFormat="1" ht="12">
      <c r="A215" s="14"/>
      <c r="B215" s="244"/>
      <c r="C215" s="245"/>
      <c r="D215" s="235" t="s">
        <v>144</v>
      </c>
      <c r="E215" s="246" t="s">
        <v>19</v>
      </c>
      <c r="F215" s="247" t="s">
        <v>620</v>
      </c>
      <c r="G215" s="245"/>
      <c r="H215" s="248">
        <v>46.62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144</v>
      </c>
      <c r="AU215" s="254" t="s">
        <v>88</v>
      </c>
      <c r="AV215" s="14" t="s">
        <v>88</v>
      </c>
      <c r="AW215" s="14" t="s">
        <v>40</v>
      </c>
      <c r="AX215" s="14" t="s">
        <v>79</v>
      </c>
      <c r="AY215" s="254" t="s">
        <v>133</v>
      </c>
    </row>
    <row r="216" spans="1:51" s="15" customFormat="1" ht="12">
      <c r="A216" s="15"/>
      <c r="B216" s="255"/>
      <c r="C216" s="256"/>
      <c r="D216" s="235" t="s">
        <v>144</v>
      </c>
      <c r="E216" s="257" t="s">
        <v>19</v>
      </c>
      <c r="F216" s="258" t="s">
        <v>152</v>
      </c>
      <c r="G216" s="256"/>
      <c r="H216" s="259">
        <v>261.305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5" t="s">
        <v>144</v>
      </c>
      <c r="AU216" s="265" t="s">
        <v>88</v>
      </c>
      <c r="AV216" s="15" t="s">
        <v>140</v>
      </c>
      <c r="AW216" s="15" t="s">
        <v>40</v>
      </c>
      <c r="AX216" s="15" t="s">
        <v>86</v>
      </c>
      <c r="AY216" s="265" t="s">
        <v>133</v>
      </c>
    </row>
    <row r="217" spans="1:65" s="2" customFormat="1" ht="44.25" customHeight="1">
      <c r="A217" s="41"/>
      <c r="B217" s="42"/>
      <c r="C217" s="215" t="s">
        <v>299</v>
      </c>
      <c r="D217" s="215" t="s">
        <v>135</v>
      </c>
      <c r="E217" s="216" t="s">
        <v>312</v>
      </c>
      <c r="F217" s="217" t="s">
        <v>313</v>
      </c>
      <c r="G217" s="218" t="s">
        <v>138</v>
      </c>
      <c r="H217" s="219">
        <v>261.305</v>
      </c>
      <c r="I217" s="220"/>
      <c r="J217" s="221">
        <f>ROUND(I217*H217,2)</f>
        <v>0</v>
      </c>
      <c r="K217" s="217" t="s">
        <v>139</v>
      </c>
      <c r="L217" s="47"/>
      <c r="M217" s="222" t="s">
        <v>19</v>
      </c>
      <c r="N217" s="223" t="s">
        <v>50</v>
      </c>
      <c r="O217" s="87"/>
      <c r="P217" s="224">
        <f>O217*H217</f>
        <v>0</v>
      </c>
      <c r="Q217" s="224">
        <v>0.08922</v>
      </c>
      <c r="R217" s="224">
        <f>Q217*H217</f>
        <v>23.3136321</v>
      </c>
      <c r="S217" s="224">
        <v>0</v>
      </c>
      <c r="T217" s="22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6" t="s">
        <v>140</v>
      </c>
      <c r="AT217" s="226" t="s">
        <v>135</v>
      </c>
      <c r="AU217" s="226" t="s">
        <v>88</v>
      </c>
      <c r="AY217" s="19" t="s">
        <v>133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86</v>
      </c>
      <c r="BK217" s="227">
        <f>ROUND(I217*H217,2)</f>
        <v>0</v>
      </c>
      <c r="BL217" s="19" t="s">
        <v>140</v>
      </c>
      <c r="BM217" s="226" t="s">
        <v>635</v>
      </c>
    </row>
    <row r="218" spans="1:47" s="2" customFormat="1" ht="12">
      <c r="A218" s="41"/>
      <c r="B218" s="42"/>
      <c r="C218" s="43"/>
      <c r="D218" s="228" t="s">
        <v>142</v>
      </c>
      <c r="E218" s="43"/>
      <c r="F218" s="229" t="s">
        <v>315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142</v>
      </c>
      <c r="AU218" s="19" t="s">
        <v>88</v>
      </c>
    </row>
    <row r="219" spans="1:51" s="13" customFormat="1" ht="12">
      <c r="A219" s="13"/>
      <c r="B219" s="233"/>
      <c r="C219" s="234"/>
      <c r="D219" s="235" t="s">
        <v>144</v>
      </c>
      <c r="E219" s="236" t="s">
        <v>19</v>
      </c>
      <c r="F219" s="237" t="s">
        <v>145</v>
      </c>
      <c r="G219" s="234"/>
      <c r="H219" s="236" t="s">
        <v>19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144</v>
      </c>
      <c r="AU219" s="243" t="s">
        <v>88</v>
      </c>
      <c r="AV219" s="13" t="s">
        <v>86</v>
      </c>
      <c r="AW219" s="13" t="s">
        <v>40</v>
      </c>
      <c r="AX219" s="13" t="s">
        <v>79</v>
      </c>
      <c r="AY219" s="243" t="s">
        <v>133</v>
      </c>
    </row>
    <row r="220" spans="1:51" s="13" customFormat="1" ht="12">
      <c r="A220" s="13"/>
      <c r="B220" s="233"/>
      <c r="C220" s="234"/>
      <c r="D220" s="235" t="s">
        <v>144</v>
      </c>
      <c r="E220" s="236" t="s">
        <v>19</v>
      </c>
      <c r="F220" s="237" t="s">
        <v>146</v>
      </c>
      <c r="G220" s="234"/>
      <c r="H220" s="236" t="s">
        <v>19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144</v>
      </c>
      <c r="AU220" s="243" t="s">
        <v>88</v>
      </c>
      <c r="AV220" s="13" t="s">
        <v>86</v>
      </c>
      <c r="AW220" s="13" t="s">
        <v>40</v>
      </c>
      <c r="AX220" s="13" t="s">
        <v>79</v>
      </c>
      <c r="AY220" s="243" t="s">
        <v>133</v>
      </c>
    </row>
    <row r="221" spans="1:51" s="14" customFormat="1" ht="12">
      <c r="A221" s="14"/>
      <c r="B221" s="244"/>
      <c r="C221" s="245"/>
      <c r="D221" s="235" t="s">
        <v>144</v>
      </c>
      <c r="E221" s="246" t="s">
        <v>19</v>
      </c>
      <c r="F221" s="247" t="s">
        <v>618</v>
      </c>
      <c r="G221" s="245"/>
      <c r="H221" s="248">
        <v>97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144</v>
      </c>
      <c r="AU221" s="254" t="s">
        <v>88</v>
      </c>
      <c r="AV221" s="14" t="s">
        <v>88</v>
      </c>
      <c r="AW221" s="14" t="s">
        <v>40</v>
      </c>
      <c r="AX221" s="14" t="s">
        <v>79</v>
      </c>
      <c r="AY221" s="254" t="s">
        <v>133</v>
      </c>
    </row>
    <row r="222" spans="1:51" s="14" customFormat="1" ht="12">
      <c r="A222" s="14"/>
      <c r="B222" s="244"/>
      <c r="C222" s="245"/>
      <c r="D222" s="235" t="s">
        <v>144</v>
      </c>
      <c r="E222" s="246" t="s">
        <v>19</v>
      </c>
      <c r="F222" s="247" t="s">
        <v>619</v>
      </c>
      <c r="G222" s="245"/>
      <c r="H222" s="248">
        <v>117.685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144</v>
      </c>
      <c r="AU222" s="254" t="s">
        <v>88</v>
      </c>
      <c r="AV222" s="14" t="s">
        <v>88</v>
      </c>
      <c r="AW222" s="14" t="s">
        <v>40</v>
      </c>
      <c r="AX222" s="14" t="s">
        <v>79</v>
      </c>
      <c r="AY222" s="254" t="s">
        <v>133</v>
      </c>
    </row>
    <row r="223" spans="1:51" s="14" customFormat="1" ht="12">
      <c r="A223" s="14"/>
      <c r="B223" s="244"/>
      <c r="C223" s="245"/>
      <c r="D223" s="235" t="s">
        <v>144</v>
      </c>
      <c r="E223" s="246" t="s">
        <v>19</v>
      </c>
      <c r="F223" s="247" t="s">
        <v>620</v>
      </c>
      <c r="G223" s="245"/>
      <c r="H223" s="248">
        <v>46.62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144</v>
      </c>
      <c r="AU223" s="254" t="s">
        <v>88</v>
      </c>
      <c r="AV223" s="14" t="s">
        <v>88</v>
      </c>
      <c r="AW223" s="14" t="s">
        <v>40</v>
      </c>
      <c r="AX223" s="14" t="s">
        <v>79</v>
      </c>
      <c r="AY223" s="254" t="s">
        <v>133</v>
      </c>
    </row>
    <row r="224" spans="1:51" s="15" customFormat="1" ht="12">
      <c r="A224" s="15"/>
      <c r="B224" s="255"/>
      <c r="C224" s="256"/>
      <c r="D224" s="235" t="s">
        <v>144</v>
      </c>
      <c r="E224" s="257" t="s">
        <v>19</v>
      </c>
      <c r="F224" s="258" t="s">
        <v>152</v>
      </c>
      <c r="G224" s="256"/>
      <c r="H224" s="259">
        <v>261.305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5" t="s">
        <v>144</v>
      </c>
      <c r="AU224" s="265" t="s">
        <v>88</v>
      </c>
      <c r="AV224" s="15" t="s">
        <v>140</v>
      </c>
      <c r="AW224" s="15" t="s">
        <v>40</v>
      </c>
      <c r="AX224" s="15" t="s">
        <v>86</v>
      </c>
      <c r="AY224" s="265" t="s">
        <v>133</v>
      </c>
    </row>
    <row r="225" spans="1:65" s="2" customFormat="1" ht="16.5" customHeight="1">
      <c r="A225" s="41"/>
      <c r="B225" s="42"/>
      <c r="C225" s="266" t="s">
        <v>306</v>
      </c>
      <c r="D225" s="266" t="s">
        <v>218</v>
      </c>
      <c r="E225" s="267" t="s">
        <v>317</v>
      </c>
      <c r="F225" s="268" t="s">
        <v>318</v>
      </c>
      <c r="G225" s="269" t="s">
        <v>138</v>
      </c>
      <c r="H225" s="270">
        <v>269.144</v>
      </c>
      <c r="I225" s="271"/>
      <c r="J225" s="272">
        <f>ROUND(I225*H225,2)</f>
        <v>0</v>
      </c>
      <c r="K225" s="268" t="s">
        <v>139</v>
      </c>
      <c r="L225" s="273"/>
      <c r="M225" s="274" t="s">
        <v>19</v>
      </c>
      <c r="N225" s="275" t="s">
        <v>50</v>
      </c>
      <c r="O225" s="87"/>
      <c r="P225" s="224">
        <f>O225*H225</f>
        <v>0</v>
      </c>
      <c r="Q225" s="224">
        <v>0.131</v>
      </c>
      <c r="R225" s="224">
        <f>Q225*H225</f>
        <v>35.257864000000005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199</v>
      </c>
      <c r="AT225" s="226" t="s">
        <v>218</v>
      </c>
      <c r="AU225" s="226" t="s">
        <v>88</v>
      </c>
      <c r="AY225" s="19" t="s">
        <v>133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86</v>
      </c>
      <c r="BK225" s="227">
        <f>ROUND(I225*H225,2)</f>
        <v>0</v>
      </c>
      <c r="BL225" s="19" t="s">
        <v>140</v>
      </c>
      <c r="BM225" s="226" t="s">
        <v>636</v>
      </c>
    </row>
    <row r="226" spans="1:51" s="14" customFormat="1" ht="12">
      <c r="A226" s="14"/>
      <c r="B226" s="244"/>
      <c r="C226" s="245"/>
      <c r="D226" s="235" t="s">
        <v>144</v>
      </c>
      <c r="E226" s="245"/>
      <c r="F226" s="247" t="s">
        <v>637</v>
      </c>
      <c r="G226" s="245"/>
      <c r="H226" s="248">
        <v>269.144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144</v>
      </c>
      <c r="AU226" s="254" t="s">
        <v>88</v>
      </c>
      <c r="AV226" s="14" t="s">
        <v>88</v>
      </c>
      <c r="AW226" s="14" t="s">
        <v>4</v>
      </c>
      <c r="AX226" s="14" t="s">
        <v>86</v>
      </c>
      <c r="AY226" s="254" t="s">
        <v>133</v>
      </c>
    </row>
    <row r="227" spans="1:63" s="12" customFormat="1" ht="22.8" customHeight="1">
      <c r="A227" s="12"/>
      <c r="B227" s="199"/>
      <c r="C227" s="200"/>
      <c r="D227" s="201" t="s">
        <v>78</v>
      </c>
      <c r="E227" s="213" t="s">
        <v>205</v>
      </c>
      <c r="F227" s="213" t="s">
        <v>321</v>
      </c>
      <c r="G227" s="200"/>
      <c r="H227" s="200"/>
      <c r="I227" s="203"/>
      <c r="J227" s="214">
        <f>BK227</f>
        <v>0</v>
      </c>
      <c r="K227" s="200"/>
      <c r="L227" s="205"/>
      <c r="M227" s="206"/>
      <c r="N227" s="207"/>
      <c r="O227" s="207"/>
      <c r="P227" s="208">
        <f>SUM(P228:P252)</f>
        <v>0</v>
      </c>
      <c r="Q227" s="207"/>
      <c r="R227" s="208">
        <f>SUM(R228:R252)</f>
        <v>21.5398273</v>
      </c>
      <c r="S227" s="207"/>
      <c r="T227" s="209">
        <f>SUM(T228:T252)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0" t="s">
        <v>86</v>
      </c>
      <c r="AT227" s="211" t="s">
        <v>78</v>
      </c>
      <c r="AU227" s="211" t="s">
        <v>86</v>
      </c>
      <c r="AY227" s="210" t="s">
        <v>133</v>
      </c>
      <c r="BK227" s="212">
        <f>SUM(BK228:BK252)</f>
        <v>0</v>
      </c>
    </row>
    <row r="228" spans="1:65" s="2" customFormat="1" ht="24.15" customHeight="1">
      <c r="A228" s="41"/>
      <c r="B228" s="42"/>
      <c r="C228" s="215" t="s">
        <v>311</v>
      </c>
      <c r="D228" s="215" t="s">
        <v>135</v>
      </c>
      <c r="E228" s="216" t="s">
        <v>339</v>
      </c>
      <c r="F228" s="217" t="s">
        <v>340</v>
      </c>
      <c r="G228" s="218" t="s">
        <v>175</v>
      </c>
      <c r="H228" s="219">
        <v>165.283</v>
      </c>
      <c r="I228" s="220"/>
      <c r="J228" s="221">
        <f>ROUND(I228*H228,2)</f>
        <v>0</v>
      </c>
      <c r="K228" s="217" t="s">
        <v>139</v>
      </c>
      <c r="L228" s="47"/>
      <c r="M228" s="222" t="s">
        <v>19</v>
      </c>
      <c r="N228" s="223" t="s">
        <v>50</v>
      </c>
      <c r="O228" s="87"/>
      <c r="P228" s="224">
        <f>O228*H228</f>
        <v>0</v>
      </c>
      <c r="Q228" s="224">
        <v>0.10095</v>
      </c>
      <c r="R228" s="224">
        <f>Q228*H228</f>
        <v>16.685318849999998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140</v>
      </c>
      <c r="AT228" s="226" t="s">
        <v>135</v>
      </c>
      <c r="AU228" s="226" t="s">
        <v>88</v>
      </c>
      <c r="AY228" s="19" t="s">
        <v>133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86</v>
      </c>
      <c r="BK228" s="227">
        <f>ROUND(I228*H228,2)</f>
        <v>0</v>
      </c>
      <c r="BL228" s="19" t="s">
        <v>140</v>
      </c>
      <c r="BM228" s="226" t="s">
        <v>638</v>
      </c>
    </row>
    <row r="229" spans="1:47" s="2" customFormat="1" ht="12">
      <c r="A229" s="41"/>
      <c r="B229" s="42"/>
      <c r="C229" s="43"/>
      <c r="D229" s="228" t="s">
        <v>142</v>
      </c>
      <c r="E229" s="43"/>
      <c r="F229" s="229" t="s">
        <v>342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142</v>
      </c>
      <c r="AU229" s="19" t="s">
        <v>88</v>
      </c>
    </row>
    <row r="230" spans="1:51" s="13" customFormat="1" ht="12">
      <c r="A230" s="13"/>
      <c r="B230" s="233"/>
      <c r="C230" s="234"/>
      <c r="D230" s="235" t="s">
        <v>144</v>
      </c>
      <c r="E230" s="236" t="s">
        <v>19</v>
      </c>
      <c r="F230" s="237" t="s">
        <v>178</v>
      </c>
      <c r="G230" s="234"/>
      <c r="H230" s="236" t="s">
        <v>19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144</v>
      </c>
      <c r="AU230" s="243" t="s">
        <v>88</v>
      </c>
      <c r="AV230" s="13" t="s">
        <v>86</v>
      </c>
      <c r="AW230" s="13" t="s">
        <v>40</v>
      </c>
      <c r="AX230" s="13" t="s">
        <v>79</v>
      </c>
      <c r="AY230" s="243" t="s">
        <v>133</v>
      </c>
    </row>
    <row r="231" spans="1:51" s="13" customFormat="1" ht="12">
      <c r="A231" s="13"/>
      <c r="B231" s="233"/>
      <c r="C231" s="234"/>
      <c r="D231" s="235" t="s">
        <v>144</v>
      </c>
      <c r="E231" s="236" t="s">
        <v>19</v>
      </c>
      <c r="F231" s="237" t="s">
        <v>179</v>
      </c>
      <c r="G231" s="234"/>
      <c r="H231" s="236" t="s">
        <v>19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144</v>
      </c>
      <c r="AU231" s="243" t="s">
        <v>88</v>
      </c>
      <c r="AV231" s="13" t="s">
        <v>86</v>
      </c>
      <c r="AW231" s="13" t="s">
        <v>40</v>
      </c>
      <c r="AX231" s="13" t="s">
        <v>79</v>
      </c>
      <c r="AY231" s="243" t="s">
        <v>133</v>
      </c>
    </row>
    <row r="232" spans="1:51" s="13" customFormat="1" ht="12">
      <c r="A232" s="13"/>
      <c r="B232" s="233"/>
      <c r="C232" s="234"/>
      <c r="D232" s="235" t="s">
        <v>144</v>
      </c>
      <c r="E232" s="236" t="s">
        <v>19</v>
      </c>
      <c r="F232" s="237" t="s">
        <v>180</v>
      </c>
      <c r="G232" s="234"/>
      <c r="H232" s="236" t="s">
        <v>19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144</v>
      </c>
      <c r="AU232" s="243" t="s">
        <v>88</v>
      </c>
      <c r="AV232" s="13" t="s">
        <v>86</v>
      </c>
      <c r="AW232" s="13" t="s">
        <v>40</v>
      </c>
      <c r="AX232" s="13" t="s">
        <v>79</v>
      </c>
      <c r="AY232" s="243" t="s">
        <v>133</v>
      </c>
    </row>
    <row r="233" spans="1:51" s="14" customFormat="1" ht="12">
      <c r="A233" s="14"/>
      <c r="B233" s="244"/>
      <c r="C233" s="245"/>
      <c r="D233" s="235" t="s">
        <v>144</v>
      </c>
      <c r="E233" s="246" t="s">
        <v>19</v>
      </c>
      <c r="F233" s="247" t="s">
        <v>600</v>
      </c>
      <c r="G233" s="245"/>
      <c r="H233" s="248">
        <v>62.8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144</v>
      </c>
      <c r="AU233" s="254" t="s">
        <v>88</v>
      </c>
      <c r="AV233" s="14" t="s">
        <v>88</v>
      </c>
      <c r="AW233" s="14" t="s">
        <v>40</v>
      </c>
      <c r="AX233" s="14" t="s">
        <v>79</v>
      </c>
      <c r="AY233" s="254" t="s">
        <v>133</v>
      </c>
    </row>
    <row r="234" spans="1:51" s="14" customFormat="1" ht="12">
      <c r="A234" s="14"/>
      <c r="B234" s="244"/>
      <c r="C234" s="245"/>
      <c r="D234" s="235" t="s">
        <v>144</v>
      </c>
      <c r="E234" s="246" t="s">
        <v>19</v>
      </c>
      <c r="F234" s="247" t="s">
        <v>601</v>
      </c>
      <c r="G234" s="245"/>
      <c r="H234" s="248">
        <v>96.2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144</v>
      </c>
      <c r="AU234" s="254" t="s">
        <v>88</v>
      </c>
      <c r="AV234" s="14" t="s">
        <v>88</v>
      </c>
      <c r="AW234" s="14" t="s">
        <v>40</v>
      </c>
      <c r="AX234" s="14" t="s">
        <v>79</v>
      </c>
      <c r="AY234" s="254" t="s">
        <v>133</v>
      </c>
    </row>
    <row r="235" spans="1:51" s="14" customFormat="1" ht="12">
      <c r="A235" s="14"/>
      <c r="B235" s="244"/>
      <c r="C235" s="245"/>
      <c r="D235" s="235" t="s">
        <v>144</v>
      </c>
      <c r="E235" s="246" t="s">
        <v>19</v>
      </c>
      <c r="F235" s="247" t="s">
        <v>602</v>
      </c>
      <c r="G235" s="245"/>
      <c r="H235" s="248">
        <v>36.1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144</v>
      </c>
      <c r="AU235" s="254" t="s">
        <v>88</v>
      </c>
      <c r="AV235" s="14" t="s">
        <v>88</v>
      </c>
      <c r="AW235" s="14" t="s">
        <v>40</v>
      </c>
      <c r="AX235" s="14" t="s">
        <v>79</v>
      </c>
      <c r="AY235" s="254" t="s">
        <v>133</v>
      </c>
    </row>
    <row r="236" spans="1:51" s="14" customFormat="1" ht="12">
      <c r="A236" s="14"/>
      <c r="B236" s="244"/>
      <c r="C236" s="245"/>
      <c r="D236" s="235" t="s">
        <v>144</v>
      </c>
      <c r="E236" s="246" t="s">
        <v>19</v>
      </c>
      <c r="F236" s="247" t="s">
        <v>603</v>
      </c>
      <c r="G236" s="245"/>
      <c r="H236" s="248">
        <v>-29.817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144</v>
      </c>
      <c r="AU236" s="254" t="s">
        <v>88</v>
      </c>
      <c r="AV236" s="14" t="s">
        <v>88</v>
      </c>
      <c r="AW236" s="14" t="s">
        <v>40</v>
      </c>
      <c r="AX236" s="14" t="s">
        <v>79</v>
      </c>
      <c r="AY236" s="254" t="s">
        <v>133</v>
      </c>
    </row>
    <row r="237" spans="1:51" s="15" customFormat="1" ht="12">
      <c r="A237" s="15"/>
      <c r="B237" s="255"/>
      <c r="C237" s="256"/>
      <c r="D237" s="235" t="s">
        <v>144</v>
      </c>
      <c r="E237" s="257" t="s">
        <v>19</v>
      </c>
      <c r="F237" s="258" t="s">
        <v>152</v>
      </c>
      <c r="G237" s="256"/>
      <c r="H237" s="259">
        <v>165.283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5" t="s">
        <v>144</v>
      </c>
      <c r="AU237" s="265" t="s">
        <v>88</v>
      </c>
      <c r="AV237" s="15" t="s">
        <v>140</v>
      </c>
      <c r="AW237" s="15" t="s">
        <v>40</v>
      </c>
      <c r="AX237" s="15" t="s">
        <v>86</v>
      </c>
      <c r="AY237" s="265" t="s">
        <v>133</v>
      </c>
    </row>
    <row r="238" spans="1:65" s="2" customFormat="1" ht="16.5" customHeight="1">
      <c r="A238" s="41"/>
      <c r="B238" s="42"/>
      <c r="C238" s="266" t="s">
        <v>316</v>
      </c>
      <c r="D238" s="266" t="s">
        <v>218</v>
      </c>
      <c r="E238" s="267" t="s">
        <v>344</v>
      </c>
      <c r="F238" s="268" t="s">
        <v>345</v>
      </c>
      <c r="G238" s="269" t="s">
        <v>175</v>
      </c>
      <c r="H238" s="270">
        <v>166.936</v>
      </c>
      <c r="I238" s="271"/>
      <c r="J238" s="272">
        <f>ROUND(I238*H238,2)</f>
        <v>0</v>
      </c>
      <c r="K238" s="268" t="s">
        <v>139</v>
      </c>
      <c r="L238" s="273"/>
      <c r="M238" s="274" t="s">
        <v>19</v>
      </c>
      <c r="N238" s="275" t="s">
        <v>50</v>
      </c>
      <c r="O238" s="87"/>
      <c r="P238" s="224">
        <f>O238*H238</f>
        <v>0</v>
      </c>
      <c r="Q238" s="224">
        <v>0.028</v>
      </c>
      <c r="R238" s="224">
        <f>Q238*H238</f>
        <v>4.674208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199</v>
      </c>
      <c r="AT238" s="226" t="s">
        <v>218</v>
      </c>
      <c r="AU238" s="226" t="s">
        <v>88</v>
      </c>
      <c r="AY238" s="19" t="s">
        <v>133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86</v>
      </c>
      <c r="BK238" s="227">
        <f>ROUND(I238*H238,2)</f>
        <v>0</v>
      </c>
      <c r="BL238" s="19" t="s">
        <v>140</v>
      </c>
      <c r="BM238" s="226" t="s">
        <v>639</v>
      </c>
    </row>
    <row r="239" spans="1:51" s="14" customFormat="1" ht="12">
      <c r="A239" s="14"/>
      <c r="B239" s="244"/>
      <c r="C239" s="245"/>
      <c r="D239" s="235" t="s">
        <v>144</v>
      </c>
      <c r="E239" s="245"/>
      <c r="F239" s="247" t="s">
        <v>640</v>
      </c>
      <c r="G239" s="245"/>
      <c r="H239" s="248">
        <v>166.936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144</v>
      </c>
      <c r="AU239" s="254" t="s">
        <v>88</v>
      </c>
      <c r="AV239" s="14" t="s">
        <v>88</v>
      </c>
      <c r="AW239" s="14" t="s">
        <v>4</v>
      </c>
      <c r="AX239" s="14" t="s">
        <v>86</v>
      </c>
      <c r="AY239" s="254" t="s">
        <v>133</v>
      </c>
    </row>
    <row r="240" spans="1:65" s="2" customFormat="1" ht="16.5" customHeight="1">
      <c r="A240" s="41"/>
      <c r="B240" s="42"/>
      <c r="C240" s="215" t="s">
        <v>322</v>
      </c>
      <c r="D240" s="215" t="s">
        <v>135</v>
      </c>
      <c r="E240" s="216" t="s">
        <v>349</v>
      </c>
      <c r="F240" s="217" t="s">
        <v>350</v>
      </c>
      <c r="G240" s="218" t="s">
        <v>138</v>
      </c>
      <c r="H240" s="219">
        <v>261.305</v>
      </c>
      <c r="I240" s="220"/>
      <c r="J240" s="221">
        <f>ROUND(I240*H240,2)</f>
        <v>0</v>
      </c>
      <c r="K240" s="217" t="s">
        <v>139</v>
      </c>
      <c r="L240" s="47"/>
      <c r="M240" s="222" t="s">
        <v>19</v>
      </c>
      <c r="N240" s="223" t="s">
        <v>50</v>
      </c>
      <c r="O240" s="87"/>
      <c r="P240" s="224">
        <f>O240*H240</f>
        <v>0</v>
      </c>
      <c r="Q240" s="224">
        <v>0.00069</v>
      </c>
      <c r="R240" s="224">
        <f>Q240*H240</f>
        <v>0.18030045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140</v>
      </c>
      <c r="AT240" s="226" t="s">
        <v>135</v>
      </c>
      <c r="AU240" s="226" t="s">
        <v>88</v>
      </c>
      <c r="AY240" s="19" t="s">
        <v>133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86</v>
      </c>
      <c r="BK240" s="227">
        <f>ROUND(I240*H240,2)</f>
        <v>0</v>
      </c>
      <c r="BL240" s="19" t="s">
        <v>140</v>
      </c>
      <c r="BM240" s="226" t="s">
        <v>641</v>
      </c>
    </row>
    <row r="241" spans="1:47" s="2" customFormat="1" ht="12">
      <c r="A241" s="41"/>
      <c r="B241" s="42"/>
      <c r="C241" s="43"/>
      <c r="D241" s="228" t="s">
        <v>142</v>
      </c>
      <c r="E241" s="43"/>
      <c r="F241" s="229" t="s">
        <v>352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142</v>
      </c>
      <c r="AU241" s="19" t="s">
        <v>88</v>
      </c>
    </row>
    <row r="242" spans="1:47" s="2" customFormat="1" ht="12">
      <c r="A242" s="41"/>
      <c r="B242" s="42"/>
      <c r="C242" s="43"/>
      <c r="D242" s="235" t="s">
        <v>304</v>
      </c>
      <c r="E242" s="43"/>
      <c r="F242" s="276" t="s">
        <v>353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9" t="s">
        <v>304</v>
      </c>
      <c r="AU242" s="19" t="s">
        <v>88</v>
      </c>
    </row>
    <row r="243" spans="1:51" s="13" customFormat="1" ht="12">
      <c r="A243" s="13"/>
      <c r="B243" s="233"/>
      <c r="C243" s="234"/>
      <c r="D243" s="235" t="s">
        <v>144</v>
      </c>
      <c r="E243" s="236" t="s">
        <v>19</v>
      </c>
      <c r="F243" s="237" t="s">
        <v>178</v>
      </c>
      <c r="G243" s="234"/>
      <c r="H243" s="236" t="s">
        <v>19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144</v>
      </c>
      <c r="AU243" s="243" t="s">
        <v>88</v>
      </c>
      <c r="AV243" s="13" t="s">
        <v>86</v>
      </c>
      <c r="AW243" s="13" t="s">
        <v>40</v>
      </c>
      <c r="AX243" s="13" t="s">
        <v>79</v>
      </c>
      <c r="AY243" s="243" t="s">
        <v>133</v>
      </c>
    </row>
    <row r="244" spans="1:51" s="13" customFormat="1" ht="12">
      <c r="A244" s="13"/>
      <c r="B244" s="233"/>
      <c r="C244" s="234"/>
      <c r="D244" s="235" t="s">
        <v>144</v>
      </c>
      <c r="E244" s="236" t="s">
        <v>19</v>
      </c>
      <c r="F244" s="237" t="s">
        <v>179</v>
      </c>
      <c r="G244" s="234"/>
      <c r="H244" s="236" t="s">
        <v>19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144</v>
      </c>
      <c r="AU244" s="243" t="s">
        <v>88</v>
      </c>
      <c r="AV244" s="13" t="s">
        <v>86</v>
      </c>
      <c r="AW244" s="13" t="s">
        <v>40</v>
      </c>
      <c r="AX244" s="13" t="s">
        <v>79</v>
      </c>
      <c r="AY244" s="243" t="s">
        <v>133</v>
      </c>
    </row>
    <row r="245" spans="1:51" s="13" customFormat="1" ht="12">
      <c r="A245" s="13"/>
      <c r="B245" s="233"/>
      <c r="C245" s="234"/>
      <c r="D245" s="235" t="s">
        <v>144</v>
      </c>
      <c r="E245" s="236" t="s">
        <v>19</v>
      </c>
      <c r="F245" s="237" t="s">
        <v>180</v>
      </c>
      <c r="G245" s="234"/>
      <c r="H245" s="236" t="s">
        <v>19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144</v>
      </c>
      <c r="AU245" s="243" t="s">
        <v>88</v>
      </c>
      <c r="AV245" s="13" t="s">
        <v>86</v>
      </c>
      <c r="AW245" s="13" t="s">
        <v>40</v>
      </c>
      <c r="AX245" s="13" t="s">
        <v>79</v>
      </c>
      <c r="AY245" s="243" t="s">
        <v>133</v>
      </c>
    </row>
    <row r="246" spans="1:51" s="14" customFormat="1" ht="12">
      <c r="A246" s="14"/>
      <c r="B246" s="244"/>
      <c r="C246" s="245"/>
      <c r="D246" s="235" t="s">
        <v>144</v>
      </c>
      <c r="E246" s="246" t="s">
        <v>19</v>
      </c>
      <c r="F246" s="247" t="s">
        <v>642</v>
      </c>
      <c r="G246" s="245"/>
      <c r="H246" s="248">
        <v>261.305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144</v>
      </c>
      <c r="AU246" s="254" t="s">
        <v>88</v>
      </c>
      <c r="AV246" s="14" t="s">
        <v>88</v>
      </c>
      <c r="AW246" s="14" t="s">
        <v>40</v>
      </c>
      <c r="AX246" s="14" t="s">
        <v>86</v>
      </c>
      <c r="AY246" s="254" t="s">
        <v>133</v>
      </c>
    </row>
    <row r="247" spans="1:65" s="2" customFormat="1" ht="37.8" customHeight="1">
      <c r="A247" s="41"/>
      <c r="B247" s="42"/>
      <c r="C247" s="215" t="s">
        <v>328</v>
      </c>
      <c r="D247" s="215" t="s">
        <v>135</v>
      </c>
      <c r="E247" s="216" t="s">
        <v>368</v>
      </c>
      <c r="F247" s="217" t="s">
        <v>369</v>
      </c>
      <c r="G247" s="218" t="s">
        <v>175</v>
      </c>
      <c r="H247" s="219">
        <v>29.817</v>
      </c>
      <c r="I247" s="220"/>
      <c r="J247" s="221">
        <f>ROUND(I247*H247,2)</f>
        <v>0</v>
      </c>
      <c r="K247" s="217" t="s">
        <v>139</v>
      </c>
      <c r="L247" s="47"/>
      <c r="M247" s="222" t="s">
        <v>19</v>
      </c>
      <c r="N247" s="223" t="s">
        <v>50</v>
      </c>
      <c r="O247" s="87"/>
      <c r="P247" s="224">
        <f>O247*H247</f>
        <v>0</v>
      </c>
      <c r="Q247" s="224">
        <v>0</v>
      </c>
      <c r="R247" s="224">
        <f>Q247*H247</f>
        <v>0</v>
      </c>
      <c r="S247" s="224">
        <v>0</v>
      </c>
      <c r="T247" s="225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6" t="s">
        <v>140</v>
      </c>
      <c r="AT247" s="226" t="s">
        <v>135</v>
      </c>
      <c r="AU247" s="226" t="s">
        <v>88</v>
      </c>
      <c r="AY247" s="19" t="s">
        <v>133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9" t="s">
        <v>86</v>
      </c>
      <c r="BK247" s="227">
        <f>ROUND(I247*H247,2)</f>
        <v>0</v>
      </c>
      <c r="BL247" s="19" t="s">
        <v>140</v>
      </c>
      <c r="BM247" s="226" t="s">
        <v>643</v>
      </c>
    </row>
    <row r="248" spans="1:47" s="2" customFormat="1" ht="12">
      <c r="A248" s="41"/>
      <c r="B248" s="42"/>
      <c r="C248" s="43"/>
      <c r="D248" s="228" t="s">
        <v>142</v>
      </c>
      <c r="E248" s="43"/>
      <c r="F248" s="229" t="s">
        <v>371</v>
      </c>
      <c r="G248" s="43"/>
      <c r="H248" s="43"/>
      <c r="I248" s="230"/>
      <c r="J248" s="43"/>
      <c r="K248" s="43"/>
      <c r="L248" s="47"/>
      <c r="M248" s="231"/>
      <c r="N248" s="232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142</v>
      </c>
      <c r="AU248" s="19" t="s">
        <v>88</v>
      </c>
    </row>
    <row r="249" spans="1:51" s="13" customFormat="1" ht="12">
      <c r="A249" s="13"/>
      <c r="B249" s="233"/>
      <c r="C249" s="234"/>
      <c r="D249" s="235" t="s">
        <v>144</v>
      </c>
      <c r="E249" s="236" t="s">
        <v>19</v>
      </c>
      <c r="F249" s="237" t="s">
        <v>178</v>
      </c>
      <c r="G249" s="234"/>
      <c r="H249" s="236" t="s">
        <v>19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144</v>
      </c>
      <c r="AU249" s="243" t="s">
        <v>88</v>
      </c>
      <c r="AV249" s="13" t="s">
        <v>86</v>
      </c>
      <c r="AW249" s="13" t="s">
        <v>40</v>
      </c>
      <c r="AX249" s="13" t="s">
        <v>79</v>
      </c>
      <c r="AY249" s="243" t="s">
        <v>133</v>
      </c>
    </row>
    <row r="250" spans="1:51" s="13" customFormat="1" ht="12">
      <c r="A250" s="13"/>
      <c r="B250" s="233"/>
      <c r="C250" s="234"/>
      <c r="D250" s="235" t="s">
        <v>144</v>
      </c>
      <c r="E250" s="236" t="s">
        <v>19</v>
      </c>
      <c r="F250" s="237" t="s">
        <v>179</v>
      </c>
      <c r="G250" s="234"/>
      <c r="H250" s="236" t="s">
        <v>19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144</v>
      </c>
      <c r="AU250" s="243" t="s">
        <v>88</v>
      </c>
      <c r="AV250" s="13" t="s">
        <v>86</v>
      </c>
      <c r="AW250" s="13" t="s">
        <v>40</v>
      </c>
      <c r="AX250" s="13" t="s">
        <v>79</v>
      </c>
      <c r="AY250" s="243" t="s">
        <v>133</v>
      </c>
    </row>
    <row r="251" spans="1:51" s="13" customFormat="1" ht="12">
      <c r="A251" s="13"/>
      <c r="B251" s="233"/>
      <c r="C251" s="234"/>
      <c r="D251" s="235" t="s">
        <v>144</v>
      </c>
      <c r="E251" s="236" t="s">
        <v>19</v>
      </c>
      <c r="F251" s="237" t="s">
        <v>180</v>
      </c>
      <c r="G251" s="234"/>
      <c r="H251" s="236" t="s">
        <v>19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144</v>
      </c>
      <c r="AU251" s="243" t="s">
        <v>88</v>
      </c>
      <c r="AV251" s="13" t="s">
        <v>86</v>
      </c>
      <c r="AW251" s="13" t="s">
        <v>40</v>
      </c>
      <c r="AX251" s="13" t="s">
        <v>79</v>
      </c>
      <c r="AY251" s="243" t="s">
        <v>133</v>
      </c>
    </row>
    <row r="252" spans="1:51" s="14" customFormat="1" ht="12">
      <c r="A252" s="14"/>
      <c r="B252" s="244"/>
      <c r="C252" s="245"/>
      <c r="D252" s="235" t="s">
        <v>144</v>
      </c>
      <c r="E252" s="246" t="s">
        <v>19</v>
      </c>
      <c r="F252" s="247" t="s">
        <v>597</v>
      </c>
      <c r="G252" s="245"/>
      <c r="H252" s="248">
        <v>29.817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144</v>
      </c>
      <c r="AU252" s="254" t="s">
        <v>88</v>
      </c>
      <c r="AV252" s="14" t="s">
        <v>88</v>
      </c>
      <c r="AW252" s="14" t="s">
        <v>40</v>
      </c>
      <c r="AX252" s="14" t="s">
        <v>86</v>
      </c>
      <c r="AY252" s="254" t="s">
        <v>133</v>
      </c>
    </row>
    <row r="253" spans="1:63" s="12" customFormat="1" ht="22.8" customHeight="1">
      <c r="A253" s="12"/>
      <c r="B253" s="199"/>
      <c r="C253" s="200"/>
      <c r="D253" s="201" t="s">
        <v>78</v>
      </c>
      <c r="E253" s="213" t="s">
        <v>378</v>
      </c>
      <c r="F253" s="213" t="s">
        <v>379</v>
      </c>
      <c r="G253" s="200"/>
      <c r="H253" s="200"/>
      <c r="I253" s="203"/>
      <c r="J253" s="214">
        <f>BK253</f>
        <v>0</v>
      </c>
      <c r="K253" s="200"/>
      <c r="L253" s="205"/>
      <c r="M253" s="206"/>
      <c r="N253" s="207"/>
      <c r="O253" s="207"/>
      <c r="P253" s="208">
        <f>SUM(P254:P280)</f>
        <v>0</v>
      </c>
      <c r="Q253" s="207"/>
      <c r="R253" s="208">
        <f>SUM(R254:R280)</f>
        <v>0</v>
      </c>
      <c r="S253" s="207"/>
      <c r="T253" s="209">
        <f>SUM(T254:T280)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0" t="s">
        <v>86</v>
      </c>
      <c r="AT253" s="211" t="s">
        <v>78</v>
      </c>
      <c r="AU253" s="211" t="s">
        <v>86</v>
      </c>
      <c r="AY253" s="210" t="s">
        <v>133</v>
      </c>
      <c r="BK253" s="212">
        <f>SUM(BK254:BK280)</f>
        <v>0</v>
      </c>
    </row>
    <row r="254" spans="1:65" s="2" customFormat="1" ht="21.75" customHeight="1">
      <c r="A254" s="41"/>
      <c r="B254" s="42"/>
      <c r="C254" s="215" t="s">
        <v>333</v>
      </c>
      <c r="D254" s="215" t="s">
        <v>135</v>
      </c>
      <c r="E254" s="216" t="s">
        <v>381</v>
      </c>
      <c r="F254" s="217" t="s">
        <v>382</v>
      </c>
      <c r="G254" s="218" t="s">
        <v>221</v>
      </c>
      <c r="H254" s="219">
        <v>6.112</v>
      </c>
      <c r="I254" s="220"/>
      <c r="J254" s="221">
        <f>ROUND(I254*H254,2)</f>
        <v>0</v>
      </c>
      <c r="K254" s="217" t="s">
        <v>139</v>
      </c>
      <c r="L254" s="47"/>
      <c r="M254" s="222" t="s">
        <v>19</v>
      </c>
      <c r="N254" s="223" t="s">
        <v>50</v>
      </c>
      <c r="O254" s="87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6" t="s">
        <v>140</v>
      </c>
      <c r="AT254" s="226" t="s">
        <v>135</v>
      </c>
      <c r="AU254" s="226" t="s">
        <v>88</v>
      </c>
      <c r="AY254" s="19" t="s">
        <v>133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9" t="s">
        <v>86</v>
      </c>
      <c r="BK254" s="227">
        <f>ROUND(I254*H254,2)</f>
        <v>0</v>
      </c>
      <c r="BL254" s="19" t="s">
        <v>140</v>
      </c>
      <c r="BM254" s="226" t="s">
        <v>644</v>
      </c>
    </row>
    <row r="255" spans="1:47" s="2" customFormat="1" ht="12">
      <c r="A255" s="41"/>
      <c r="B255" s="42"/>
      <c r="C255" s="43"/>
      <c r="D255" s="228" t="s">
        <v>142</v>
      </c>
      <c r="E255" s="43"/>
      <c r="F255" s="229" t="s">
        <v>384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142</v>
      </c>
      <c r="AU255" s="19" t="s">
        <v>88</v>
      </c>
    </row>
    <row r="256" spans="1:51" s="13" customFormat="1" ht="12">
      <c r="A256" s="13"/>
      <c r="B256" s="233"/>
      <c r="C256" s="234"/>
      <c r="D256" s="235" t="s">
        <v>144</v>
      </c>
      <c r="E256" s="236" t="s">
        <v>19</v>
      </c>
      <c r="F256" s="237" t="s">
        <v>385</v>
      </c>
      <c r="G256" s="234"/>
      <c r="H256" s="236" t="s">
        <v>19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144</v>
      </c>
      <c r="AU256" s="243" t="s">
        <v>88</v>
      </c>
      <c r="AV256" s="13" t="s">
        <v>86</v>
      </c>
      <c r="AW256" s="13" t="s">
        <v>40</v>
      </c>
      <c r="AX256" s="13" t="s">
        <v>79</v>
      </c>
      <c r="AY256" s="243" t="s">
        <v>133</v>
      </c>
    </row>
    <row r="257" spans="1:51" s="14" customFormat="1" ht="12">
      <c r="A257" s="14"/>
      <c r="B257" s="244"/>
      <c r="C257" s="245"/>
      <c r="D257" s="235" t="s">
        <v>144</v>
      </c>
      <c r="E257" s="246" t="s">
        <v>19</v>
      </c>
      <c r="F257" s="247" t="s">
        <v>645</v>
      </c>
      <c r="G257" s="245"/>
      <c r="H257" s="248">
        <v>6.112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144</v>
      </c>
      <c r="AU257" s="254" t="s">
        <v>88</v>
      </c>
      <c r="AV257" s="14" t="s">
        <v>88</v>
      </c>
      <c r="AW257" s="14" t="s">
        <v>40</v>
      </c>
      <c r="AX257" s="14" t="s">
        <v>86</v>
      </c>
      <c r="AY257" s="254" t="s">
        <v>133</v>
      </c>
    </row>
    <row r="258" spans="1:65" s="2" customFormat="1" ht="24.15" customHeight="1">
      <c r="A258" s="41"/>
      <c r="B258" s="42"/>
      <c r="C258" s="215" t="s">
        <v>338</v>
      </c>
      <c r="D258" s="215" t="s">
        <v>135</v>
      </c>
      <c r="E258" s="216" t="s">
        <v>389</v>
      </c>
      <c r="F258" s="217" t="s">
        <v>390</v>
      </c>
      <c r="G258" s="218" t="s">
        <v>221</v>
      </c>
      <c r="H258" s="219">
        <v>109.351</v>
      </c>
      <c r="I258" s="220"/>
      <c r="J258" s="221">
        <f>ROUND(I258*H258,2)</f>
        <v>0</v>
      </c>
      <c r="K258" s="217" t="s">
        <v>139</v>
      </c>
      <c r="L258" s="47"/>
      <c r="M258" s="222" t="s">
        <v>19</v>
      </c>
      <c r="N258" s="223" t="s">
        <v>50</v>
      </c>
      <c r="O258" s="87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6" t="s">
        <v>140</v>
      </c>
      <c r="AT258" s="226" t="s">
        <v>135</v>
      </c>
      <c r="AU258" s="226" t="s">
        <v>88</v>
      </c>
      <c r="AY258" s="19" t="s">
        <v>133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86</v>
      </c>
      <c r="BK258" s="227">
        <f>ROUND(I258*H258,2)</f>
        <v>0</v>
      </c>
      <c r="BL258" s="19" t="s">
        <v>140</v>
      </c>
      <c r="BM258" s="226" t="s">
        <v>646</v>
      </c>
    </row>
    <row r="259" spans="1:47" s="2" customFormat="1" ht="12">
      <c r="A259" s="41"/>
      <c r="B259" s="42"/>
      <c r="C259" s="43"/>
      <c r="D259" s="228" t="s">
        <v>142</v>
      </c>
      <c r="E259" s="43"/>
      <c r="F259" s="229" t="s">
        <v>392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142</v>
      </c>
      <c r="AU259" s="19" t="s">
        <v>88</v>
      </c>
    </row>
    <row r="260" spans="1:51" s="14" customFormat="1" ht="12">
      <c r="A260" s="14"/>
      <c r="B260" s="244"/>
      <c r="C260" s="245"/>
      <c r="D260" s="235" t="s">
        <v>144</v>
      </c>
      <c r="E260" s="246" t="s">
        <v>19</v>
      </c>
      <c r="F260" s="247" t="s">
        <v>647</v>
      </c>
      <c r="G260" s="245"/>
      <c r="H260" s="248">
        <v>109.351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144</v>
      </c>
      <c r="AU260" s="254" t="s">
        <v>88</v>
      </c>
      <c r="AV260" s="14" t="s">
        <v>88</v>
      </c>
      <c r="AW260" s="14" t="s">
        <v>40</v>
      </c>
      <c r="AX260" s="14" t="s">
        <v>86</v>
      </c>
      <c r="AY260" s="254" t="s">
        <v>133</v>
      </c>
    </row>
    <row r="261" spans="1:65" s="2" customFormat="1" ht="24.15" customHeight="1">
      <c r="A261" s="41"/>
      <c r="B261" s="42"/>
      <c r="C261" s="215" t="s">
        <v>343</v>
      </c>
      <c r="D261" s="215" t="s">
        <v>135</v>
      </c>
      <c r="E261" s="216" t="s">
        <v>395</v>
      </c>
      <c r="F261" s="217" t="s">
        <v>396</v>
      </c>
      <c r="G261" s="218" t="s">
        <v>221</v>
      </c>
      <c r="H261" s="219">
        <v>1202.861</v>
      </c>
      <c r="I261" s="220"/>
      <c r="J261" s="221">
        <f>ROUND(I261*H261,2)</f>
        <v>0</v>
      </c>
      <c r="K261" s="217" t="s">
        <v>139</v>
      </c>
      <c r="L261" s="47"/>
      <c r="M261" s="222" t="s">
        <v>19</v>
      </c>
      <c r="N261" s="223" t="s">
        <v>50</v>
      </c>
      <c r="O261" s="87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6" t="s">
        <v>140</v>
      </c>
      <c r="AT261" s="226" t="s">
        <v>135</v>
      </c>
      <c r="AU261" s="226" t="s">
        <v>88</v>
      </c>
      <c r="AY261" s="19" t="s">
        <v>133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86</v>
      </c>
      <c r="BK261" s="227">
        <f>ROUND(I261*H261,2)</f>
        <v>0</v>
      </c>
      <c r="BL261" s="19" t="s">
        <v>140</v>
      </c>
      <c r="BM261" s="226" t="s">
        <v>648</v>
      </c>
    </row>
    <row r="262" spans="1:47" s="2" customFormat="1" ht="12">
      <c r="A262" s="41"/>
      <c r="B262" s="42"/>
      <c r="C262" s="43"/>
      <c r="D262" s="228" t="s">
        <v>142</v>
      </c>
      <c r="E262" s="43"/>
      <c r="F262" s="229" t="s">
        <v>398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142</v>
      </c>
      <c r="AU262" s="19" t="s">
        <v>88</v>
      </c>
    </row>
    <row r="263" spans="1:51" s="14" customFormat="1" ht="12">
      <c r="A263" s="14"/>
      <c r="B263" s="244"/>
      <c r="C263" s="245"/>
      <c r="D263" s="235" t="s">
        <v>144</v>
      </c>
      <c r="E263" s="245"/>
      <c r="F263" s="247" t="s">
        <v>649</v>
      </c>
      <c r="G263" s="245"/>
      <c r="H263" s="248">
        <v>1202.861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144</v>
      </c>
      <c r="AU263" s="254" t="s">
        <v>88</v>
      </c>
      <c r="AV263" s="14" t="s">
        <v>88</v>
      </c>
      <c r="AW263" s="14" t="s">
        <v>4</v>
      </c>
      <c r="AX263" s="14" t="s">
        <v>86</v>
      </c>
      <c r="AY263" s="254" t="s">
        <v>133</v>
      </c>
    </row>
    <row r="264" spans="1:65" s="2" customFormat="1" ht="24.15" customHeight="1">
      <c r="A264" s="41"/>
      <c r="B264" s="42"/>
      <c r="C264" s="215" t="s">
        <v>348</v>
      </c>
      <c r="D264" s="215" t="s">
        <v>135</v>
      </c>
      <c r="E264" s="216" t="s">
        <v>401</v>
      </c>
      <c r="F264" s="217" t="s">
        <v>402</v>
      </c>
      <c r="G264" s="218" t="s">
        <v>221</v>
      </c>
      <c r="H264" s="219">
        <v>86.282</v>
      </c>
      <c r="I264" s="220"/>
      <c r="J264" s="221">
        <f>ROUND(I264*H264,2)</f>
        <v>0</v>
      </c>
      <c r="K264" s="217" t="s">
        <v>139</v>
      </c>
      <c r="L264" s="47"/>
      <c r="M264" s="222" t="s">
        <v>19</v>
      </c>
      <c r="N264" s="223" t="s">
        <v>50</v>
      </c>
      <c r="O264" s="87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140</v>
      </c>
      <c r="AT264" s="226" t="s">
        <v>135</v>
      </c>
      <c r="AU264" s="226" t="s">
        <v>88</v>
      </c>
      <c r="AY264" s="19" t="s">
        <v>133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9" t="s">
        <v>86</v>
      </c>
      <c r="BK264" s="227">
        <f>ROUND(I264*H264,2)</f>
        <v>0</v>
      </c>
      <c r="BL264" s="19" t="s">
        <v>140</v>
      </c>
      <c r="BM264" s="226" t="s">
        <v>650</v>
      </c>
    </row>
    <row r="265" spans="1:47" s="2" customFormat="1" ht="12">
      <c r="A265" s="41"/>
      <c r="B265" s="42"/>
      <c r="C265" s="43"/>
      <c r="D265" s="228" t="s">
        <v>142</v>
      </c>
      <c r="E265" s="43"/>
      <c r="F265" s="229" t="s">
        <v>404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142</v>
      </c>
      <c r="AU265" s="19" t="s">
        <v>88</v>
      </c>
    </row>
    <row r="266" spans="1:51" s="14" customFormat="1" ht="12">
      <c r="A266" s="14"/>
      <c r="B266" s="244"/>
      <c r="C266" s="245"/>
      <c r="D266" s="235" t="s">
        <v>144</v>
      </c>
      <c r="E266" s="246" t="s">
        <v>19</v>
      </c>
      <c r="F266" s="247" t="s">
        <v>651</v>
      </c>
      <c r="G266" s="245"/>
      <c r="H266" s="248">
        <v>52.629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144</v>
      </c>
      <c r="AU266" s="254" t="s">
        <v>88</v>
      </c>
      <c r="AV266" s="14" t="s">
        <v>88</v>
      </c>
      <c r="AW266" s="14" t="s">
        <v>40</v>
      </c>
      <c r="AX266" s="14" t="s">
        <v>79</v>
      </c>
      <c r="AY266" s="254" t="s">
        <v>133</v>
      </c>
    </row>
    <row r="267" spans="1:51" s="14" customFormat="1" ht="12">
      <c r="A267" s="14"/>
      <c r="B267" s="244"/>
      <c r="C267" s="245"/>
      <c r="D267" s="235" t="s">
        <v>144</v>
      </c>
      <c r="E267" s="246" t="s">
        <v>19</v>
      </c>
      <c r="F267" s="247" t="s">
        <v>652</v>
      </c>
      <c r="G267" s="245"/>
      <c r="H267" s="248">
        <v>6.265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144</v>
      </c>
      <c r="AU267" s="254" t="s">
        <v>88</v>
      </c>
      <c r="AV267" s="14" t="s">
        <v>88</v>
      </c>
      <c r="AW267" s="14" t="s">
        <v>40</v>
      </c>
      <c r="AX267" s="14" t="s">
        <v>79</v>
      </c>
      <c r="AY267" s="254" t="s">
        <v>133</v>
      </c>
    </row>
    <row r="268" spans="1:51" s="14" customFormat="1" ht="12">
      <c r="A268" s="14"/>
      <c r="B268" s="244"/>
      <c r="C268" s="245"/>
      <c r="D268" s="235" t="s">
        <v>144</v>
      </c>
      <c r="E268" s="246" t="s">
        <v>19</v>
      </c>
      <c r="F268" s="247" t="s">
        <v>653</v>
      </c>
      <c r="G268" s="245"/>
      <c r="H268" s="248">
        <v>20.777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144</v>
      </c>
      <c r="AU268" s="254" t="s">
        <v>88</v>
      </c>
      <c r="AV268" s="14" t="s">
        <v>88</v>
      </c>
      <c r="AW268" s="14" t="s">
        <v>40</v>
      </c>
      <c r="AX268" s="14" t="s">
        <v>79</v>
      </c>
      <c r="AY268" s="254" t="s">
        <v>133</v>
      </c>
    </row>
    <row r="269" spans="1:51" s="14" customFormat="1" ht="12">
      <c r="A269" s="14"/>
      <c r="B269" s="244"/>
      <c r="C269" s="245"/>
      <c r="D269" s="235" t="s">
        <v>144</v>
      </c>
      <c r="E269" s="246" t="s">
        <v>19</v>
      </c>
      <c r="F269" s="247" t="s">
        <v>654</v>
      </c>
      <c r="G269" s="245"/>
      <c r="H269" s="248">
        <v>6.611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144</v>
      </c>
      <c r="AU269" s="254" t="s">
        <v>88</v>
      </c>
      <c r="AV269" s="14" t="s">
        <v>88</v>
      </c>
      <c r="AW269" s="14" t="s">
        <v>40</v>
      </c>
      <c r="AX269" s="14" t="s">
        <v>79</v>
      </c>
      <c r="AY269" s="254" t="s">
        <v>133</v>
      </c>
    </row>
    <row r="270" spans="1:51" s="15" customFormat="1" ht="12">
      <c r="A270" s="15"/>
      <c r="B270" s="255"/>
      <c r="C270" s="256"/>
      <c r="D270" s="235" t="s">
        <v>144</v>
      </c>
      <c r="E270" s="257" t="s">
        <v>19</v>
      </c>
      <c r="F270" s="258" t="s">
        <v>152</v>
      </c>
      <c r="G270" s="256"/>
      <c r="H270" s="259">
        <v>86.282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5" t="s">
        <v>144</v>
      </c>
      <c r="AU270" s="265" t="s">
        <v>88</v>
      </c>
      <c r="AV270" s="15" t="s">
        <v>140</v>
      </c>
      <c r="AW270" s="15" t="s">
        <v>40</v>
      </c>
      <c r="AX270" s="15" t="s">
        <v>86</v>
      </c>
      <c r="AY270" s="265" t="s">
        <v>133</v>
      </c>
    </row>
    <row r="271" spans="1:65" s="2" customFormat="1" ht="24.15" customHeight="1">
      <c r="A271" s="41"/>
      <c r="B271" s="42"/>
      <c r="C271" s="215" t="s">
        <v>355</v>
      </c>
      <c r="D271" s="215" t="s">
        <v>135</v>
      </c>
      <c r="E271" s="216" t="s">
        <v>409</v>
      </c>
      <c r="F271" s="217" t="s">
        <v>396</v>
      </c>
      <c r="G271" s="218" t="s">
        <v>221</v>
      </c>
      <c r="H271" s="219">
        <v>949.102</v>
      </c>
      <c r="I271" s="220"/>
      <c r="J271" s="221">
        <f>ROUND(I271*H271,2)</f>
        <v>0</v>
      </c>
      <c r="K271" s="217" t="s">
        <v>139</v>
      </c>
      <c r="L271" s="47"/>
      <c r="M271" s="222" t="s">
        <v>19</v>
      </c>
      <c r="N271" s="223" t="s">
        <v>50</v>
      </c>
      <c r="O271" s="87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6" t="s">
        <v>140</v>
      </c>
      <c r="AT271" s="226" t="s">
        <v>135</v>
      </c>
      <c r="AU271" s="226" t="s">
        <v>88</v>
      </c>
      <c r="AY271" s="19" t="s">
        <v>133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9" t="s">
        <v>86</v>
      </c>
      <c r="BK271" s="227">
        <f>ROUND(I271*H271,2)</f>
        <v>0</v>
      </c>
      <c r="BL271" s="19" t="s">
        <v>140</v>
      </c>
      <c r="BM271" s="226" t="s">
        <v>655</v>
      </c>
    </row>
    <row r="272" spans="1:47" s="2" customFormat="1" ht="12">
      <c r="A272" s="41"/>
      <c r="B272" s="42"/>
      <c r="C272" s="43"/>
      <c r="D272" s="228" t="s">
        <v>142</v>
      </c>
      <c r="E272" s="43"/>
      <c r="F272" s="229" t="s">
        <v>411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142</v>
      </c>
      <c r="AU272" s="19" t="s">
        <v>88</v>
      </c>
    </row>
    <row r="273" spans="1:51" s="14" customFormat="1" ht="12">
      <c r="A273" s="14"/>
      <c r="B273" s="244"/>
      <c r="C273" s="245"/>
      <c r="D273" s="235" t="s">
        <v>144</v>
      </c>
      <c r="E273" s="245"/>
      <c r="F273" s="247" t="s">
        <v>656</v>
      </c>
      <c r="G273" s="245"/>
      <c r="H273" s="248">
        <v>949.102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144</v>
      </c>
      <c r="AU273" s="254" t="s">
        <v>88</v>
      </c>
      <c r="AV273" s="14" t="s">
        <v>88</v>
      </c>
      <c r="AW273" s="14" t="s">
        <v>4</v>
      </c>
      <c r="AX273" s="14" t="s">
        <v>86</v>
      </c>
      <c r="AY273" s="254" t="s">
        <v>133</v>
      </c>
    </row>
    <row r="274" spans="1:65" s="2" customFormat="1" ht="16.5" customHeight="1">
      <c r="A274" s="41"/>
      <c r="B274" s="42"/>
      <c r="C274" s="215" t="s">
        <v>362</v>
      </c>
      <c r="D274" s="215" t="s">
        <v>135</v>
      </c>
      <c r="E274" s="216" t="s">
        <v>414</v>
      </c>
      <c r="F274" s="217" t="s">
        <v>415</v>
      </c>
      <c r="G274" s="218" t="s">
        <v>221</v>
      </c>
      <c r="H274" s="219">
        <v>109.351</v>
      </c>
      <c r="I274" s="220"/>
      <c r="J274" s="221">
        <f>ROUND(I274*H274,2)</f>
        <v>0</v>
      </c>
      <c r="K274" s="217" t="s">
        <v>139</v>
      </c>
      <c r="L274" s="47"/>
      <c r="M274" s="222" t="s">
        <v>19</v>
      </c>
      <c r="N274" s="223" t="s">
        <v>50</v>
      </c>
      <c r="O274" s="87"/>
      <c r="P274" s="224">
        <f>O274*H274</f>
        <v>0</v>
      </c>
      <c r="Q274" s="224">
        <v>0</v>
      </c>
      <c r="R274" s="224">
        <f>Q274*H274</f>
        <v>0</v>
      </c>
      <c r="S274" s="224">
        <v>0</v>
      </c>
      <c r="T274" s="225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6" t="s">
        <v>140</v>
      </c>
      <c r="AT274" s="226" t="s">
        <v>135</v>
      </c>
      <c r="AU274" s="226" t="s">
        <v>88</v>
      </c>
      <c r="AY274" s="19" t="s">
        <v>133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9" t="s">
        <v>86</v>
      </c>
      <c r="BK274" s="227">
        <f>ROUND(I274*H274,2)</f>
        <v>0</v>
      </c>
      <c r="BL274" s="19" t="s">
        <v>140</v>
      </c>
      <c r="BM274" s="226" t="s">
        <v>657</v>
      </c>
    </row>
    <row r="275" spans="1:47" s="2" customFormat="1" ht="12">
      <c r="A275" s="41"/>
      <c r="B275" s="42"/>
      <c r="C275" s="43"/>
      <c r="D275" s="228" t="s">
        <v>142</v>
      </c>
      <c r="E275" s="43"/>
      <c r="F275" s="229" t="s">
        <v>417</v>
      </c>
      <c r="G275" s="43"/>
      <c r="H275" s="43"/>
      <c r="I275" s="230"/>
      <c r="J275" s="43"/>
      <c r="K275" s="43"/>
      <c r="L275" s="47"/>
      <c r="M275" s="231"/>
      <c r="N275" s="232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142</v>
      </c>
      <c r="AU275" s="19" t="s">
        <v>88</v>
      </c>
    </row>
    <row r="276" spans="1:65" s="2" customFormat="1" ht="16.5" customHeight="1">
      <c r="A276" s="41"/>
      <c r="B276" s="42"/>
      <c r="C276" s="215" t="s">
        <v>367</v>
      </c>
      <c r="D276" s="215" t="s">
        <v>135</v>
      </c>
      <c r="E276" s="216" t="s">
        <v>419</v>
      </c>
      <c r="F276" s="217" t="s">
        <v>420</v>
      </c>
      <c r="G276" s="218" t="s">
        <v>221</v>
      </c>
      <c r="H276" s="219">
        <v>86.282</v>
      </c>
      <c r="I276" s="220"/>
      <c r="J276" s="221">
        <f>ROUND(I276*H276,2)</f>
        <v>0</v>
      </c>
      <c r="K276" s="217" t="s">
        <v>139</v>
      </c>
      <c r="L276" s="47"/>
      <c r="M276" s="222" t="s">
        <v>19</v>
      </c>
      <c r="N276" s="223" t="s">
        <v>50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140</v>
      </c>
      <c r="AT276" s="226" t="s">
        <v>135</v>
      </c>
      <c r="AU276" s="226" t="s">
        <v>88</v>
      </c>
      <c r="AY276" s="19" t="s">
        <v>133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86</v>
      </c>
      <c r="BK276" s="227">
        <f>ROUND(I276*H276,2)</f>
        <v>0</v>
      </c>
      <c r="BL276" s="19" t="s">
        <v>140</v>
      </c>
      <c r="BM276" s="226" t="s">
        <v>658</v>
      </c>
    </row>
    <row r="277" spans="1:47" s="2" customFormat="1" ht="12">
      <c r="A277" s="41"/>
      <c r="B277" s="42"/>
      <c r="C277" s="43"/>
      <c r="D277" s="228" t="s">
        <v>142</v>
      </c>
      <c r="E277" s="43"/>
      <c r="F277" s="229" t="s">
        <v>422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142</v>
      </c>
      <c r="AU277" s="19" t="s">
        <v>88</v>
      </c>
    </row>
    <row r="278" spans="1:65" s="2" customFormat="1" ht="21.75" customHeight="1">
      <c r="A278" s="41"/>
      <c r="B278" s="42"/>
      <c r="C278" s="266" t="s">
        <v>373</v>
      </c>
      <c r="D278" s="266" t="s">
        <v>218</v>
      </c>
      <c r="E278" s="267" t="s">
        <v>424</v>
      </c>
      <c r="F278" s="268" t="s">
        <v>425</v>
      </c>
      <c r="G278" s="269" t="s">
        <v>221</v>
      </c>
      <c r="H278" s="270">
        <v>80.017</v>
      </c>
      <c r="I278" s="271"/>
      <c r="J278" s="272">
        <f>ROUND(I278*H278,2)</f>
        <v>0</v>
      </c>
      <c r="K278" s="268" t="s">
        <v>139</v>
      </c>
      <c r="L278" s="273"/>
      <c r="M278" s="274" t="s">
        <v>19</v>
      </c>
      <c r="N278" s="275" t="s">
        <v>50</v>
      </c>
      <c r="O278" s="87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199</v>
      </c>
      <c r="AT278" s="226" t="s">
        <v>218</v>
      </c>
      <c r="AU278" s="226" t="s">
        <v>88</v>
      </c>
      <c r="AY278" s="19" t="s">
        <v>133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9" t="s">
        <v>86</v>
      </c>
      <c r="BK278" s="227">
        <f>ROUND(I278*H278,2)</f>
        <v>0</v>
      </c>
      <c r="BL278" s="19" t="s">
        <v>140</v>
      </c>
      <c r="BM278" s="226" t="s">
        <v>659</v>
      </c>
    </row>
    <row r="279" spans="1:65" s="2" customFormat="1" ht="24.15" customHeight="1">
      <c r="A279" s="41"/>
      <c r="B279" s="42"/>
      <c r="C279" s="266" t="s">
        <v>380</v>
      </c>
      <c r="D279" s="266" t="s">
        <v>218</v>
      </c>
      <c r="E279" s="267" t="s">
        <v>660</v>
      </c>
      <c r="F279" s="268" t="s">
        <v>661</v>
      </c>
      <c r="G279" s="269" t="s">
        <v>221</v>
      </c>
      <c r="H279" s="270">
        <v>6.265</v>
      </c>
      <c r="I279" s="271"/>
      <c r="J279" s="272">
        <f>ROUND(I279*H279,2)</f>
        <v>0</v>
      </c>
      <c r="K279" s="268" t="s">
        <v>139</v>
      </c>
      <c r="L279" s="273"/>
      <c r="M279" s="274" t="s">
        <v>19</v>
      </c>
      <c r="N279" s="275" t="s">
        <v>50</v>
      </c>
      <c r="O279" s="87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6" t="s">
        <v>199</v>
      </c>
      <c r="AT279" s="226" t="s">
        <v>218</v>
      </c>
      <c r="AU279" s="226" t="s">
        <v>88</v>
      </c>
      <c r="AY279" s="19" t="s">
        <v>133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86</v>
      </c>
      <c r="BK279" s="227">
        <f>ROUND(I279*H279,2)</f>
        <v>0</v>
      </c>
      <c r="BL279" s="19" t="s">
        <v>140</v>
      </c>
      <c r="BM279" s="226" t="s">
        <v>662</v>
      </c>
    </row>
    <row r="280" spans="1:65" s="2" customFormat="1" ht="21.75" customHeight="1">
      <c r="A280" s="41"/>
      <c r="B280" s="42"/>
      <c r="C280" s="266" t="s">
        <v>388</v>
      </c>
      <c r="D280" s="266" t="s">
        <v>218</v>
      </c>
      <c r="E280" s="267" t="s">
        <v>219</v>
      </c>
      <c r="F280" s="268" t="s">
        <v>220</v>
      </c>
      <c r="G280" s="269" t="s">
        <v>221</v>
      </c>
      <c r="H280" s="270">
        <v>109.351</v>
      </c>
      <c r="I280" s="271"/>
      <c r="J280" s="272">
        <f>ROUND(I280*H280,2)</f>
        <v>0</v>
      </c>
      <c r="K280" s="268" t="s">
        <v>139</v>
      </c>
      <c r="L280" s="273"/>
      <c r="M280" s="274" t="s">
        <v>19</v>
      </c>
      <c r="N280" s="275" t="s">
        <v>50</v>
      </c>
      <c r="O280" s="87"/>
      <c r="P280" s="224">
        <f>O280*H280</f>
        <v>0</v>
      </c>
      <c r="Q280" s="224">
        <v>0</v>
      </c>
      <c r="R280" s="224">
        <f>Q280*H280</f>
        <v>0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199</v>
      </c>
      <c r="AT280" s="226" t="s">
        <v>218</v>
      </c>
      <c r="AU280" s="226" t="s">
        <v>88</v>
      </c>
      <c r="AY280" s="19" t="s">
        <v>133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86</v>
      </c>
      <c r="BK280" s="227">
        <f>ROUND(I280*H280,2)</f>
        <v>0</v>
      </c>
      <c r="BL280" s="19" t="s">
        <v>140</v>
      </c>
      <c r="BM280" s="226" t="s">
        <v>663</v>
      </c>
    </row>
    <row r="281" spans="1:63" s="12" customFormat="1" ht="22.8" customHeight="1">
      <c r="A281" s="12"/>
      <c r="B281" s="199"/>
      <c r="C281" s="200"/>
      <c r="D281" s="201" t="s">
        <v>78</v>
      </c>
      <c r="E281" s="213" t="s">
        <v>429</v>
      </c>
      <c r="F281" s="213" t="s">
        <v>430</v>
      </c>
      <c r="G281" s="200"/>
      <c r="H281" s="200"/>
      <c r="I281" s="203"/>
      <c r="J281" s="214">
        <f>BK281</f>
        <v>0</v>
      </c>
      <c r="K281" s="200"/>
      <c r="L281" s="205"/>
      <c r="M281" s="206"/>
      <c r="N281" s="207"/>
      <c r="O281" s="207"/>
      <c r="P281" s="208">
        <f>SUM(P282:P286)</f>
        <v>0</v>
      </c>
      <c r="Q281" s="207"/>
      <c r="R281" s="208">
        <f>SUM(R282:R286)</f>
        <v>0</v>
      </c>
      <c r="S281" s="207"/>
      <c r="T281" s="209">
        <f>SUM(T282:T286)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0" t="s">
        <v>86</v>
      </c>
      <c r="AT281" s="211" t="s">
        <v>78</v>
      </c>
      <c r="AU281" s="211" t="s">
        <v>86</v>
      </c>
      <c r="AY281" s="210" t="s">
        <v>133</v>
      </c>
      <c r="BK281" s="212">
        <f>SUM(BK282:BK286)</f>
        <v>0</v>
      </c>
    </row>
    <row r="282" spans="1:65" s="2" customFormat="1" ht="24.15" customHeight="1">
      <c r="A282" s="41"/>
      <c r="B282" s="42"/>
      <c r="C282" s="215" t="s">
        <v>394</v>
      </c>
      <c r="D282" s="215" t="s">
        <v>135</v>
      </c>
      <c r="E282" s="216" t="s">
        <v>432</v>
      </c>
      <c r="F282" s="217" t="s">
        <v>433</v>
      </c>
      <c r="G282" s="218" t="s">
        <v>221</v>
      </c>
      <c r="H282" s="219">
        <v>81.752</v>
      </c>
      <c r="I282" s="220"/>
      <c r="J282" s="221">
        <f>ROUND(I282*H282,2)</f>
        <v>0</v>
      </c>
      <c r="K282" s="217" t="s">
        <v>139</v>
      </c>
      <c r="L282" s="47"/>
      <c r="M282" s="222" t="s">
        <v>19</v>
      </c>
      <c r="N282" s="223" t="s">
        <v>50</v>
      </c>
      <c r="O282" s="87"/>
      <c r="P282" s="224">
        <f>O282*H282</f>
        <v>0</v>
      </c>
      <c r="Q282" s="224">
        <v>0</v>
      </c>
      <c r="R282" s="224">
        <f>Q282*H282</f>
        <v>0</v>
      </c>
      <c r="S282" s="224">
        <v>0</v>
      </c>
      <c r="T282" s="225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26" t="s">
        <v>140</v>
      </c>
      <c r="AT282" s="226" t="s">
        <v>135</v>
      </c>
      <c r="AU282" s="226" t="s">
        <v>88</v>
      </c>
      <c r="AY282" s="19" t="s">
        <v>133</v>
      </c>
      <c r="BE282" s="227">
        <f>IF(N282="základní",J282,0)</f>
        <v>0</v>
      </c>
      <c r="BF282" s="227">
        <f>IF(N282="snížená",J282,0)</f>
        <v>0</v>
      </c>
      <c r="BG282" s="227">
        <f>IF(N282="zákl. přenesená",J282,0)</f>
        <v>0</v>
      </c>
      <c r="BH282" s="227">
        <f>IF(N282="sníž. přenesená",J282,0)</f>
        <v>0</v>
      </c>
      <c r="BI282" s="227">
        <f>IF(N282="nulová",J282,0)</f>
        <v>0</v>
      </c>
      <c r="BJ282" s="19" t="s">
        <v>86</v>
      </c>
      <c r="BK282" s="227">
        <f>ROUND(I282*H282,2)</f>
        <v>0</v>
      </c>
      <c r="BL282" s="19" t="s">
        <v>140</v>
      </c>
      <c r="BM282" s="226" t="s">
        <v>664</v>
      </c>
    </row>
    <row r="283" spans="1:47" s="2" customFormat="1" ht="12">
      <c r="A283" s="41"/>
      <c r="B283" s="42"/>
      <c r="C283" s="43"/>
      <c r="D283" s="228" t="s">
        <v>142</v>
      </c>
      <c r="E283" s="43"/>
      <c r="F283" s="229" t="s">
        <v>435</v>
      </c>
      <c r="G283" s="43"/>
      <c r="H283" s="43"/>
      <c r="I283" s="230"/>
      <c r="J283" s="43"/>
      <c r="K283" s="43"/>
      <c r="L283" s="47"/>
      <c r="M283" s="231"/>
      <c r="N283" s="232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142</v>
      </c>
      <c r="AU283" s="19" t="s">
        <v>88</v>
      </c>
    </row>
    <row r="284" spans="1:65" s="2" customFormat="1" ht="37.8" customHeight="1">
      <c r="A284" s="41"/>
      <c r="B284" s="42"/>
      <c r="C284" s="215" t="s">
        <v>400</v>
      </c>
      <c r="D284" s="215" t="s">
        <v>135</v>
      </c>
      <c r="E284" s="216" t="s">
        <v>437</v>
      </c>
      <c r="F284" s="217" t="s">
        <v>438</v>
      </c>
      <c r="G284" s="218" t="s">
        <v>221</v>
      </c>
      <c r="H284" s="219">
        <v>163.504</v>
      </c>
      <c r="I284" s="220"/>
      <c r="J284" s="221">
        <f>ROUND(I284*H284,2)</f>
        <v>0</v>
      </c>
      <c r="K284" s="217" t="s">
        <v>139</v>
      </c>
      <c r="L284" s="47"/>
      <c r="M284" s="222" t="s">
        <v>19</v>
      </c>
      <c r="N284" s="223" t="s">
        <v>50</v>
      </c>
      <c r="O284" s="87"/>
      <c r="P284" s="224">
        <f>O284*H284</f>
        <v>0</v>
      </c>
      <c r="Q284" s="224">
        <v>0</v>
      </c>
      <c r="R284" s="224">
        <f>Q284*H284</f>
        <v>0</v>
      </c>
      <c r="S284" s="224">
        <v>0</v>
      </c>
      <c r="T284" s="225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26" t="s">
        <v>140</v>
      </c>
      <c r="AT284" s="226" t="s">
        <v>135</v>
      </c>
      <c r="AU284" s="226" t="s">
        <v>88</v>
      </c>
      <c r="AY284" s="19" t="s">
        <v>133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9" t="s">
        <v>86</v>
      </c>
      <c r="BK284" s="227">
        <f>ROUND(I284*H284,2)</f>
        <v>0</v>
      </c>
      <c r="BL284" s="19" t="s">
        <v>140</v>
      </c>
      <c r="BM284" s="226" t="s">
        <v>665</v>
      </c>
    </row>
    <row r="285" spans="1:47" s="2" customFormat="1" ht="12">
      <c r="A285" s="41"/>
      <c r="B285" s="42"/>
      <c r="C285" s="43"/>
      <c r="D285" s="228" t="s">
        <v>142</v>
      </c>
      <c r="E285" s="43"/>
      <c r="F285" s="229" t="s">
        <v>440</v>
      </c>
      <c r="G285" s="43"/>
      <c r="H285" s="43"/>
      <c r="I285" s="230"/>
      <c r="J285" s="43"/>
      <c r="K285" s="43"/>
      <c r="L285" s="47"/>
      <c r="M285" s="231"/>
      <c r="N285" s="232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142</v>
      </c>
      <c r="AU285" s="19" t="s">
        <v>88</v>
      </c>
    </row>
    <row r="286" spans="1:51" s="14" customFormat="1" ht="12">
      <c r="A286" s="14"/>
      <c r="B286" s="244"/>
      <c r="C286" s="245"/>
      <c r="D286" s="235" t="s">
        <v>144</v>
      </c>
      <c r="E286" s="245"/>
      <c r="F286" s="247" t="s">
        <v>666</v>
      </c>
      <c r="G286" s="245"/>
      <c r="H286" s="248">
        <v>163.504</v>
      </c>
      <c r="I286" s="249"/>
      <c r="J286" s="245"/>
      <c r="K286" s="245"/>
      <c r="L286" s="250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4" t="s">
        <v>144</v>
      </c>
      <c r="AU286" s="254" t="s">
        <v>88</v>
      </c>
      <c r="AV286" s="14" t="s">
        <v>88</v>
      </c>
      <c r="AW286" s="14" t="s">
        <v>4</v>
      </c>
      <c r="AX286" s="14" t="s">
        <v>86</v>
      </c>
      <c r="AY286" s="254" t="s">
        <v>133</v>
      </c>
    </row>
    <row r="287" spans="1:31" s="2" customFormat="1" ht="6.95" customHeight="1">
      <c r="A287" s="41"/>
      <c r="B287" s="62"/>
      <c r="C287" s="63"/>
      <c r="D287" s="63"/>
      <c r="E287" s="63"/>
      <c r="F287" s="63"/>
      <c r="G287" s="63"/>
      <c r="H287" s="63"/>
      <c r="I287" s="63"/>
      <c r="J287" s="63"/>
      <c r="K287" s="63"/>
      <c r="L287" s="47"/>
      <c r="M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</row>
  </sheetData>
  <sheetProtection password="CC35" sheet="1" objects="1" scenarios="1" formatColumns="0" formatRows="0" autoFilter="0"/>
  <autoFilter ref="C90:K28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4_01/113106121"/>
    <hyperlink ref="F102" r:id="rId2" display="https://podminky.urs.cz/item/CS_URS_2024_01/113107322"/>
    <hyperlink ref="F109" r:id="rId3" display="https://podminky.urs.cz/item/CS_URS_2024_01/113107341"/>
    <hyperlink ref="F116" r:id="rId4" display="https://podminky.urs.cz/item/CS_URS_2024_01/113107163"/>
    <hyperlink ref="F123" r:id="rId5" display="https://podminky.urs.cz/item/CS_URS_2024_01/113107331"/>
    <hyperlink ref="F130" r:id="rId6" display="https://podminky.urs.cz/item/CS_URS_2024_01/113202111"/>
    <hyperlink ref="F136" r:id="rId7" display="https://podminky.urs.cz/item/CS_URS_2024_01/113204111"/>
    <hyperlink ref="F144" r:id="rId8" display="https://podminky.urs.cz/item/CS_URS_2024_01/122311101"/>
    <hyperlink ref="F150" r:id="rId9" display="https://podminky.urs.cz/item/CS_URS_2024_01/162751117"/>
    <hyperlink ref="F152" r:id="rId10" display="https://podminky.urs.cz/item/CS_URS_2024_01/162751119"/>
    <hyperlink ref="F157" r:id="rId11" display="https://podminky.urs.cz/item/CS_URS_2024_01/171111113"/>
    <hyperlink ref="F165" r:id="rId12" display="https://podminky.urs.cz/item/CS_URS_2024_01/181152302"/>
    <hyperlink ref="F174" r:id="rId13" display="https://podminky.urs.cz/item/CS_URS_2024_01/181411141"/>
    <hyperlink ref="F183" r:id="rId14" display="https://podminky.urs.cz/item/CS_URS_2024_01/183403153"/>
    <hyperlink ref="F190" r:id="rId15" display="https://podminky.urs.cz/item/CS_URS_2024_01/183403161"/>
    <hyperlink ref="F192" r:id="rId16" display="https://podminky.urs.cz/item/CS_URS_2024_01/184801121"/>
    <hyperlink ref="F194" r:id="rId17" display="https://podminky.urs.cz/item/CS_URS_2024_01/184813531"/>
    <hyperlink ref="F196" r:id="rId18" display="https://podminky.urs.cz/item/CS_URS_2024_01/185804311"/>
    <hyperlink ref="F203" r:id="rId19" display="https://podminky.urs.cz/item/CS_URS_2024_01/185851121"/>
    <hyperlink ref="F205" r:id="rId20" display="https://podminky.urs.cz/item/CS_URS_2024_01/185851129"/>
    <hyperlink ref="F209" r:id="rId21" display="https://podminky.urs.cz/item/CS_URS_2024_01/564851111"/>
    <hyperlink ref="F218" r:id="rId22" display="https://podminky.urs.cz/item/CS_URS_2024_01/596211112"/>
    <hyperlink ref="F229" r:id="rId23" display="https://podminky.urs.cz/item/CS_URS_2024_01/916331112"/>
    <hyperlink ref="F241" r:id="rId24" display="https://podminky.urs.cz/item/CS_URS_2024_01/919726123"/>
    <hyperlink ref="F248" r:id="rId25" display="https://podminky.urs.cz/item/CS_URS_2024_01/979024442"/>
    <hyperlink ref="F255" r:id="rId26" display="https://podminky.urs.cz/item/CS_URS_2024_01/997221131"/>
    <hyperlink ref="F259" r:id="rId27" display="https://podminky.urs.cz/item/CS_URS_2024_01/997221551"/>
    <hyperlink ref="F262" r:id="rId28" display="https://podminky.urs.cz/item/CS_URS_2024_01/997221559"/>
    <hyperlink ref="F265" r:id="rId29" display="https://podminky.urs.cz/item/CS_URS_2024_01/997221561"/>
    <hyperlink ref="F272" r:id="rId30" display="https://podminky.urs.cz/item/CS_URS_2024_01/997221569"/>
    <hyperlink ref="F275" r:id="rId31" display="https://podminky.urs.cz/item/CS_URS_2024_01/997221611"/>
    <hyperlink ref="F277" r:id="rId32" display="https://podminky.urs.cz/item/CS_URS_2024_01/997221612"/>
    <hyperlink ref="F283" r:id="rId33" display="https://podminky.urs.cz/item/CS_URS_2024_01/998229112"/>
    <hyperlink ref="F285" r:id="rId34" display="https://podminky.urs.cz/item/CS_URS_2024_01/998229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88</v>
      </c>
    </row>
    <row r="4" spans="2:46" s="1" customFormat="1" ht="24.95" customHeight="1">
      <c r="B4" s="22"/>
      <c r="D4" s="143" t="s">
        <v>103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Rekonstrukce víceúčelového hřiště a objektu skladu při ZŠ Míru, Děčín XXXII</v>
      </c>
      <c r="F7" s="145"/>
      <c r="G7" s="145"/>
      <c r="H7" s="145"/>
      <c r="L7" s="22"/>
    </row>
    <row r="8" spans="1:31" s="2" customFormat="1" ht="12" customHeight="1">
      <c r="A8" s="41"/>
      <c r="B8" s="47"/>
      <c r="C8" s="41"/>
      <c r="D8" s="145" t="s">
        <v>104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667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14. 3. 2024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30</v>
      </c>
      <c r="E14" s="41"/>
      <c r="F14" s="41"/>
      <c r="G14" s="41"/>
      <c r="H14" s="41"/>
      <c r="I14" s="145" t="s">
        <v>31</v>
      </c>
      <c r="J14" s="136" t="s">
        <v>32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45" t="s">
        <v>34</v>
      </c>
      <c r="J15" s="136" t="s">
        <v>19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35</v>
      </c>
      <c r="E17" s="41"/>
      <c r="F17" s="41"/>
      <c r="G17" s="41"/>
      <c r="H17" s="41"/>
      <c r="I17" s="145" t="s">
        <v>31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34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37</v>
      </c>
      <c r="E20" s="41"/>
      <c r="F20" s="41"/>
      <c r="G20" s="41"/>
      <c r="H20" s="41"/>
      <c r="I20" s="145" t="s">
        <v>31</v>
      </c>
      <c r="J20" s="136" t="s">
        <v>19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39</v>
      </c>
      <c r="F21" s="41"/>
      <c r="G21" s="41"/>
      <c r="H21" s="41"/>
      <c r="I21" s="145" t="s">
        <v>34</v>
      </c>
      <c r="J21" s="136" t="s">
        <v>38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41</v>
      </c>
      <c r="E23" s="41"/>
      <c r="F23" s="41"/>
      <c r="G23" s="41"/>
      <c r="H23" s="41"/>
      <c r="I23" s="145" t="s">
        <v>31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34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43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45</v>
      </c>
      <c r="E30" s="41"/>
      <c r="F30" s="41"/>
      <c r="G30" s="41"/>
      <c r="H30" s="41"/>
      <c r="I30" s="41"/>
      <c r="J30" s="156">
        <f>ROUND(J84,2)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47</v>
      </c>
      <c r="G32" s="41"/>
      <c r="H32" s="41"/>
      <c r="I32" s="157" t="s">
        <v>46</v>
      </c>
      <c r="J32" s="157" t="s">
        <v>48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49</v>
      </c>
      <c r="E33" s="145" t="s">
        <v>50</v>
      </c>
      <c r="F33" s="159">
        <f>ROUND((SUM(BE84:BE101)),2)</f>
        <v>0</v>
      </c>
      <c r="G33" s="41"/>
      <c r="H33" s="41"/>
      <c r="I33" s="160">
        <v>0.21</v>
      </c>
      <c r="J33" s="159">
        <f>ROUND(((SUM(BE84:BE101))*I33),2)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51</v>
      </c>
      <c r="F34" s="159">
        <f>ROUND((SUM(BF84:BF101)),2)</f>
        <v>0</v>
      </c>
      <c r="G34" s="41"/>
      <c r="H34" s="41"/>
      <c r="I34" s="160">
        <v>0.15</v>
      </c>
      <c r="J34" s="159">
        <f>ROUND(((SUM(BF84:BF101))*I34),2)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52</v>
      </c>
      <c r="F35" s="159">
        <f>ROUND((SUM(BG84:BG101)),2)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53</v>
      </c>
      <c r="F36" s="159">
        <f>ROUND((SUM(BH84:BH101)),2)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54</v>
      </c>
      <c r="F37" s="159">
        <f>ROUND((SUM(BI84:BI101)),2)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55</v>
      </c>
      <c r="E39" s="163"/>
      <c r="F39" s="163"/>
      <c r="G39" s="164" t="s">
        <v>56</v>
      </c>
      <c r="H39" s="165" t="s">
        <v>57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Rekonstrukce víceúčelového hřiště a objektu skladu při ZŠ Míru, Děčín XXXII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104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VON11 - Vedlejší a ostatní náklady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Děčín XXXII</v>
      </c>
      <c r="G52" s="43"/>
      <c r="H52" s="43"/>
      <c r="I52" s="34" t="s">
        <v>24</v>
      </c>
      <c r="J52" s="75" t="str">
        <f>IF(J12="","",J12)</f>
        <v>14. 3. 2024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4" t="s">
        <v>30</v>
      </c>
      <c r="D54" s="43"/>
      <c r="E54" s="43"/>
      <c r="F54" s="29" t="str">
        <f>E15</f>
        <v>Statutární město Děčín</v>
      </c>
      <c r="G54" s="43"/>
      <c r="H54" s="43"/>
      <c r="I54" s="34" t="s">
        <v>37</v>
      </c>
      <c r="J54" s="39" t="str">
        <f>E21</f>
        <v>STAPO UL s.r.o.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41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109</v>
      </c>
      <c r="D57" s="174"/>
      <c r="E57" s="174"/>
      <c r="F57" s="174"/>
      <c r="G57" s="174"/>
      <c r="H57" s="174"/>
      <c r="I57" s="174"/>
      <c r="J57" s="175" t="s">
        <v>110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77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111</v>
      </c>
    </row>
    <row r="60" spans="1:31" s="9" customFormat="1" ht="24.95" customHeight="1">
      <c r="A60" s="9"/>
      <c r="B60" s="177"/>
      <c r="C60" s="178"/>
      <c r="D60" s="179" t="s">
        <v>668</v>
      </c>
      <c r="E60" s="180"/>
      <c r="F60" s="180"/>
      <c r="G60" s="180"/>
      <c r="H60" s="180"/>
      <c r="I60" s="180"/>
      <c r="J60" s="181">
        <f>J85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669</v>
      </c>
      <c r="E61" s="185"/>
      <c r="F61" s="185"/>
      <c r="G61" s="185"/>
      <c r="H61" s="185"/>
      <c r="I61" s="185"/>
      <c r="J61" s="186">
        <f>J86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670</v>
      </c>
      <c r="E62" s="185"/>
      <c r="F62" s="185"/>
      <c r="G62" s="185"/>
      <c r="H62" s="185"/>
      <c r="I62" s="185"/>
      <c r="J62" s="186">
        <f>J90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671</v>
      </c>
      <c r="E63" s="185"/>
      <c r="F63" s="185"/>
      <c r="G63" s="185"/>
      <c r="H63" s="185"/>
      <c r="I63" s="185"/>
      <c r="J63" s="186">
        <f>J94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672</v>
      </c>
      <c r="E64" s="185"/>
      <c r="F64" s="185"/>
      <c r="G64" s="185"/>
      <c r="H64" s="185"/>
      <c r="I64" s="185"/>
      <c r="J64" s="186">
        <f>J98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5" t="s">
        <v>118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4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72" t="str">
        <f>E7</f>
        <v>Rekonstrukce víceúčelového hřiště a objektu skladu při ZŠ Míru, Děčín XXXII</v>
      </c>
      <c r="F74" s="34"/>
      <c r="G74" s="34"/>
      <c r="H74" s="34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104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VON11 - Vedlejší a ostatní náklady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22</v>
      </c>
      <c r="D78" s="43"/>
      <c r="E78" s="43"/>
      <c r="F78" s="29" t="str">
        <f>F12</f>
        <v>Děčín XXXII</v>
      </c>
      <c r="G78" s="43"/>
      <c r="H78" s="43"/>
      <c r="I78" s="34" t="s">
        <v>24</v>
      </c>
      <c r="J78" s="75" t="str">
        <f>IF(J12="","",J12)</f>
        <v>14. 3. 2024</v>
      </c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4" t="s">
        <v>30</v>
      </c>
      <c r="D80" s="43"/>
      <c r="E80" s="43"/>
      <c r="F80" s="29" t="str">
        <f>E15</f>
        <v>Statutární město Děčín</v>
      </c>
      <c r="G80" s="43"/>
      <c r="H80" s="43"/>
      <c r="I80" s="34" t="s">
        <v>37</v>
      </c>
      <c r="J80" s="39" t="str">
        <f>E21</f>
        <v>STAPO UL s.r.o.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4" t="s">
        <v>35</v>
      </c>
      <c r="D81" s="43"/>
      <c r="E81" s="43"/>
      <c r="F81" s="29" t="str">
        <f>IF(E18="","",E18)</f>
        <v>Vyplň údaj</v>
      </c>
      <c r="G81" s="43"/>
      <c r="H81" s="43"/>
      <c r="I81" s="34" t="s">
        <v>41</v>
      </c>
      <c r="J81" s="39" t="str">
        <f>E24</f>
        <v xml:space="preserve"> 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8"/>
      <c r="B83" s="189"/>
      <c r="C83" s="190" t="s">
        <v>119</v>
      </c>
      <c r="D83" s="191" t="s">
        <v>64</v>
      </c>
      <c r="E83" s="191" t="s">
        <v>60</v>
      </c>
      <c r="F83" s="191" t="s">
        <v>61</v>
      </c>
      <c r="G83" s="191" t="s">
        <v>120</v>
      </c>
      <c r="H83" s="191" t="s">
        <v>121</v>
      </c>
      <c r="I83" s="191" t="s">
        <v>122</v>
      </c>
      <c r="J83" s="191" t="s">
        <v>110</v>
      </c>
      <c r="K83" s="192" t="s">
        <v>123</v>
      </c>
      <c r="L83" s="193"/>
      <c r="M83" s="95" t="s">
        <v>19</v>
      </c>
      <c r="N83" s="96" t="s">
        <v>49</v>
      </c>
      <c r="O83" s="96" t="s">
        <v>124</v>
      </c>
      <c r="P83" s="96" t="s">
        <v>125</v>
      </c>
      <c r="Q83" s="96" t="s">
        <v>126</v>
      </c>
      <c r="R83" s="96" t="s">
        <v>127</v>
      </c>
      <c r="S83" s="96" t="s">
        <v>128</v>
      </c>
      <c r="T83" s="97" t="s">
        <v>129</v>
      </c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</row>
    <row r="84" spans="1:63" s="2" customFormat="1" ht="22.8" customHeight="1">
      <c r="A84" s="41"/>
      <c r="B84" s="42"/>
      <c r="C84" s="102" t="s">
        <v>130</v>
      </c>
      <c r="D84" s="43"/>
      <c r="E84" s="43"/>
      <c r="F84" s="43"/>
      <c r="G84" s="43"/>
      <c r="H84" s="43"/>
      <c r="I84" s="43"/>
      <c r="J84" s="194">
        <f>BK84</f>
        <v>0</v>
      </c>
      <c r="K84" s="43"/>
      <c r="L84" s="47"/>
      <c r="M84" s="98"/>
      <c r="N84" s="195"/>
      <c r="O84" s="99"/>
      <c r="P84" s="196">
        <f>P85</f>
        <v>0</v>
      </c>
      <c r="Q84" s="99"/>
      <c r="R84" s="196">
        <f>R85</f>
        <v>0</v>
      </c>
      <c r="S84" s="99"/>
      <c r="T84" s="197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19" t="s">
        <v>78</v>
      </c>
      <c r="AU84" s="19" t="s">
        <v>111</v>
      </c>
      <c r="BK84" s="198">
        <f>BK85</f>
        <v>0</v>
      </c>
    </row>
    <row r="85" spans="1:63" s="12" customFormat="1" ht="25.9" customHeight="1">
      <c r="A85" s="12"/>
      <c r="B85" s="199"/>
      <c r="C85" s="200"/>
      <c r="D85" s="201" t="s">
        <v>78</v>
      </c>
      <c r="E85" s="202" t="s">
        <v>673</v>
      </c>
      <c r="F85" s="202" t="s">
        <v>674</v>
      </c>
      <c r="G85" s="200"/>
      <c r="H85" s="200"/>
      <c r="I85" s="203"/>
      <c r="J85" s="204">
        <f>BK85</f>
        <v>0</v>
      </c>
      <c r="K85" s="200"/>
      <c r="L85" s="205"/>
      <c r="M85" s="206"/>
      <c r="N85" s="207"/>
      <c r="O85" s="207"/>
      <c r="P85" s="208">
        <f>P86+P90+P94+P98</f>
        <v>0</v>
      </c>
      <c r="Q85" s="207"/>
      <c r="R85" s="208">
        <f>R86+R90+R94+R98</f>
        <v>0</v>
      </c>
      <c r="S85" s="207"/>
      <c r="T85" s="209">
        <f>T86+T90+T94+T98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172</v>
      </c>
      <c r="AT85" s="211" t="s">
        <v>78</v>
      </c>
      <c r="AU85" s="211" t="s">
        <v>79</v>
      </c>
      <c r="AY85" s="210" t="s">
        <v>133</v>
      </c>
      <c r="BK85" s="212">
        <f>BK86+BK90+BK94+BK98</f>
        <v>0</v>
      </c>
    </row>
    <row r="86" spans="1:63" s="12" customFormat="1" ht="22.8" customHeight="1">
      <c r="A86" s="12"/>
      <c r="B86" s="199"/>
      <c r="C86" s="200"/>
      <c r="D86" s="201" t="s">
        <v>78</v>
      </c>
      <c r="E86" s="213" t="s">
        <v>675</v>
      </c>
      <c r="F86" s="213" t="s">
        <v>676</v>
      </c>
      <c r="G86" s="200"/>
      <c r="H86" s="200"/>
      <c r="I86" s="203"/>
      <c r="J86" s="214">
        <f>BK86</f>
        <v>0</v>
      </c>
      <c r="K86" s="200"/>
      <c r="L86" s="205"/>
      <c r="M86" s="206"/>
      <c r="N86" s="207"/>
      <c r="O86" s="207"/>
      <c r="P86" s="208">
        <f>SUM(P87:P89)</f>
        <v>0</v>
      </c>
      <c r="Q86" s="207"/>
      <c r="R86" s="208">
        <f>SUM(R87:R89)</f>
        <v>0</v>
      </c>
      <c r="S86" s="207"/>
      <c r="T86" s="209">
        <f>SUM(T87:T89)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172</v>
      </c>
      <c r="AT86" s="211" t="s">
        <v>78</v>
      </c>
      <c r="AU86" s="211" t="s">
        <v>86</v>
      </c>
      <c r="AY86" s="210" t="s">
        <v>133</v>
      </c>
      <c r="BK86" s="212">
        <f>SUM(BK87:BK89)</f>
        <v>0</v>
      </c>
    </row>
    <row r="87" spans="1:65" s="2" customFormat="1" ht="16.5" customHeight="1">
      <c r="A87" s="41"/>
      <c r="B87" s="42"/>
      <c r="C87" s="215" t="s">
        <v>86</v>
      </c>
      <c r="D87" s="215" t="s">
        <v>135</v>
      </c>
      <c r="E87" s="216" t="s">
        <v>677</v>
      </c>
      <c r="F87" s="217" t="s">
        <v>676</v>
      </c>
      <c r="G87" s="218" t="s">
        <v>678</v>
      </c>
      <c r="H87" s="219">
        <v>1</v>
      </c>
      <c r="I87" s="220"/>
      <c r="J87" s="221">
        <f>ROUND(I87*H87,2)</f>
        <v>0</v>
      </c>
      <c r="K87" s="217" t="s">
        <v>139</v>
      </c>
      <c r="L87" s="47"/>
      <c r="M87" s="222" t="s">
        <v>19</v>
      </c>
      <c r="N87" s="223" t="s">
        <v>50</v>
      </c>
      <c r="O87" s="87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26" t="s">
        <v>679</v>
      </c>
      <c r="AT87" s="226" t="s">
        <v>135</v>
      </c>
      <c r="AU87" s="226" t="s">
        <v>88</v>
      </c>
      <c r="AY87" s="19" t="s">
        <v>133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86</v>
      </c>
      <c r="BK87" s="227">
        <f>ROUND(I87*H87,2)</f>
        <v>0</v>
      </c>
      <c r="BL87" s="19" t="s">
        <v>679</v>
      </c>
      <c r="BM87" s="226" t="s">
        <v>680</v>
      </c>
    </row>
    <row r="88" spans="1:47" s="2" customFormat="1" ht="12">
      <c r="A88" s="41"/>
      <c r="B88" s="42"/>
      <c r="C88" s="43"/>
      <c r="D88" s="228" t="s">
        <v>142</v>
      </c>
      <c r="E88" s="43"/>
      <c r="F88" s="229" t="s">
        <v>681</v>
      </c>
      <c r="G88" s="43"/>
      <c r="H88" s="43"/>
      <c r="I88" s="230"/>
      <c r="J88" s="43"/>
      <c r="K88" s="43"/>
      <c r="L88" s="47"/>
      <c r="M88" s="231"/>
      <c r="N88" s="232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142</v>
      </c>
      <c r="AU88" s="19" t="s">
        <v>88</v>
      </c>
    </row>
    <row r="89" spans="1:47" s="2" customFormat="1" ht="12">
      <c r="A89" s="41"/>
      <c r="B89" s="42"/>
      <c r="C89" s="43"/>
      <c r="D89" s="235" t="s">
        <v>304</v>
      </c>
      <c r="E89" s="43"/>
      <c r="F89" s="276" t="s">
        <v>682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304</v>
      </c>
      <c r="AU89" s="19" t="s">
        <v>88</v>
      </c>
    </row>
    <row r="90" spans="1:63" s="12" customFormat="1" ht="22.8" customHeight="1">
      <c r="A90" s="12"/>
      <c r="B90" s="199"/>
      <c r="C90" s="200"/>
      <c r="D90" s="201" t="s">
        <v>78</v>
      </c>
      <c r="E90" s="213" t="s">
        <v>683</v>
      </c>
      <c r="F90" s="213" t="s">
        <v>684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SUM(P91:P93)</f>
        <v>0</v>
      </c>
      <c r="Q90" s="207"/>
      <c r="R90" s="208">
        <f>SUM(R91:R93)</f>
        <v>0</v>
      </c>
      <c r="S90" s="207"/>
      <c r="T90" s="209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172</v>
      </c>
      <c r="AT90" s="211" t="s">
        <v>78</v>
      </c>
      <c r="AU90" s="211" t="s">
        <v>86</v>
      </c>
      <c r="AY90" s="210" t="s">
        <v>133</v>
      </c>
      <c r="BK90" s="212">
        <f>SUM(BK91:BK93)</f>
        <v>0</v>
      </c>
    </row>
    <row r="91" spans="1:65" s="2" customFormat="1" ht="16.5" customHeight="1">
      <c r="A91" s="41"/>
      <c r="B91" s="42"/>
      <c r="C91" s="215" t="s">
        <v>88</v>
      </c>
      <c r="D91" s="215" t="s">
        <v>135</v>
      </c>
      <c r="E91" s="216" t="s">
        <v>685</v>
      </c>
      <c r="F91" s="217" t="s">
        <v>684</v>
      </c>
      <c r="G91" s="218" t="s">
        <v>678</v>
      </c>
      <c r="H91" s="219">
        <v>1</v>
      </c>
      <c r="I91" s="220"/>
      <c r="J91" s="221">
        <f>ROUND(I91*H91,2)</f>
        <v>0</v>
      </c>
      <c r="K91" s="217" t="s">
        <v>139</v>
      </c>
      <c r="L91" s="47"/>
      <c r="M91" s="222" t="s">
        <v>19</v>
      </c>
      <c r="N91" s="223" t="s">
        <v>50</v>
      </c>
      <c r="O91" s="87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26" t="s">
        <v>679</v>
      </c>
      <c r="AT91" s="226" t="s">
        <v>135</v>
      </c>
      <c r="AU91" s="226" t="s">
        <v>88</v>
      </c>
      <c r="AY91" s="19" t="s">
        <v>133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86</v>
      </c>
      <c r="BK91" s="227">
        <f>ROUND(I91*H91,2)</f>
        <v>0</v>
      </c>
      <c r="BL91" s="19" t="s">
        <v>679</v>
      </c>
      <c r="BM91" s="226" t="s">
        <v>686</v>
      </c>
    </row>
    <row r="92" spans="1:47" s="2" customFormat="1" ht="12">
      <c r="A92" s="41"/>
      <c r="B92" s="42"/>
      <c r="C92" s="43"/>
      <c r="D92" s="228" t="s">
        <v>142</v>
      </c>
      <c r="E92" s="43"/>
      <c r="F92" s="229" t="s">
        <v>687</v>
      </c>
      <c r="G92" s="43"/>
      <c r="H92" s="43"/>
      <c r="I92" s="230"/>
      <c r="J92" s="43"/>
      <c r="K92" s="43"/>
      <c r="L92" s="47"/>
      <c r="M92" s="231"/>
      <c r="N92" s="232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142</v>
      </c>
      <c r="AU92" s="19" t="s">
        <v>88</v>
      </c>
    </row>
    <row r="93" spans="1:47" s="2" customFormat="1" ht="12">
      <c r="A93" s="41"/>
      <c r="B93" s="42"/>
      <c r="C93" s="43"/>
      <c r="D93" s="235" t="s">
        <v>304</v>
      </c>
      <c r="E93" s="43"/>
      <c r="F93" s="276" t="s">
        <v>688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304</v>
      </c>
      <c r="AU93" s="19" t="s">
        <v>88</v>
      </c>
    </row>
    <row r="94" spans="1:63" s="12" customFormat="1" ht="22.8" customHeight="1">
      <c r="A94" s="12"/>
      <c r="B94" s="199"/>
      <c r="C94" s="200"/>
      <c r="D94" s="201" t="s">
        <v>78</v>
      </c>
      <c r="E94" s="213" t="s">
        <v>689</v>
      </c>
      <c r="F94" s="213" t="s">
        <v>690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SUM(P95:P97)</f>
        <v>0</v>
      </c>
      <c r="Q94" s="207"/>
      <c r="R94" s="208">
        <f>SUM(R95:R97)</f>
        <v>0</v>
      </c>
      <c r="S94" s="207"/>
      <c r="T94" s="209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172</v>
      </c>
      <c r="AT94" s="211" t="s">
        <v>78</v>
      </c>
      <c r="AU94" s="211" t="s">
        <v>86</v>
      </c>
      <c r="AY94" s="210" t="s">
        <v>133</v>
      </c>
      <c r="BK94" s="212">
        <f>SUM(BK95:BK97)</f>
        <v>0</v>
      </c>
    </row>
    <row r="95" spans="1:65" s="2" customFormat="1" ht="16.5" customHeight="1">
      <c r="A95" s="41"/>
      <c r="B95" s="42"/>
      <c r="C95" s="215" t="s">
        <v>158</v>
      </c>
      <c r="D95" s="215" t="s">
        <v>135</v>
      </c>
      <c r="E95" s="216" t="s">
        <v>691</v>
      </c>
      <c r="F95" s="217" t="s">
        <v>690</v>
      </c>
      <c r="G95" s="218" t="s">
        <v>678</v>
      </c>
      <c r="H95" s="219">
        <v>1</v>
      </c>
      <c r="I95" s="220"/>
      <c r="J95" s="221">
        <f>ROUND(I95*H95,2)</f>
        <v>0</v>
      </c>
      <c r="K95" s="217" t="s">
        <v>139</v>
      </c>
      <c r="L95" s="47"/>
      <c r="M95" s="222" t="s">
        <v>19</v>
      </c>
      <c r="N95" s="223" t="s">
        <v>50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679</v>
      </c>
      <c r="AT95" s="226" t="s">
        <v>135</v>
      </c>
      <c r="AU95" s="226" t="s">
        <v>88</v>
      </c>
      <c r="AY95" s="19" t="s">
        <v>133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86</v>
      </c>
      <c r="BK95" s="227">
        <f>ROUND(I95*H95,2)</f>
        <v>0</v>
      </c>
      <c r="BL95" s="19" t="s">
        <v>679</v>
      </c>
      <c r="BM95" s="226" t="s">
        <v>692</v>
      </c>
    </row>
    <row r="96" spans="1:47" s="2" customFormat="1" ht="12">
      <c r="A96" s="41"/>
      <c r="B96" s="42"/>
      <c r="C96" s="43"/>
      <c r="D96" s="228" t="s">
        <v>142</v>
      </c>
      <c r="E96" s="43"/>
      <c r="F96" s="229" t="s">
        <v>693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142</v>
      </c>
      <c r="AU96" s="19" t="s">
        <v>88</v>
      </c>
    </row>
    <row r="97" spans="1:47" s="2" customFormat="1" ht="12">
      <c r="A97" s="41"/>
      <c r="B97" s="42"/>
      <c r="C97" s="43"/>
      <c r="D97" s="235" t="s">
        <v>304</v>
      </c>
      <c r="E97" s="43"/>
      <c r="F97" s="276" t="s">
        <v>694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304</v>
      </c>
      <c r="AU97" s="19" t="s">
        <v>88</v>
      </c>
    </row>
    <row r="98" spans="1:63" s="12" customFormat="1" ht="22.8" customHeight="1">
      <c r="A98" s="12"/>
      <c r="B98" s="199"/>
      <c r="C98" s="200"/>
      <c r="D98" s="201" t="s">
        <v>78</v>
      </c>
      <c r="E98" s="213" t="s">
        <v>695</v>
      </c>
      <c r="F98" s="213" t="s">
        <v>696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SUM(P99:P101)</f>
        <v>0</v>
      </c>
      <c r="Q98" s="207"/>
      <c r="R98" s="208">
        <f>SUM(R99:R101)</f>
        <v>0</v>
      </c>
      <c r="S98" s="207"/>
      <c r="T98" s="209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172</v>
      </c>
      <c r="AT98" s="211" t="s">
        <v>78</v>
      </c>
      <c r="AU98" s="211" t="s">
        <v>86</v>
      </c>
      <c r="AY98" s="210" t="s">
        <v>133</v>
      </c>
      <c r="BK98" s="212">
        <f>SUM(BK99:BK101)</f>
        <v>0</v>
      </c>
    </row>
    <row r="99" spans="1:65" s="2" customFormat="1" ht="16.5" customHeight="1">
      <c r="A99" s="41"/>
      <c r="B99" s="42"/>
      <c r="C99" s="215" t="s">
        <v>140</v>
      </c>
      <c r="D99" s="215" t="s">
        <v>135</v>
      </c>
      <c r="E99" s="216" t="s">
        <v>697</v>
      </c>
      <c r="F99" s="217" t="s">
        <v>696</v>
      </c>
      <c r="G99" s="218" t="s">
        <v>678</v>
      </c>
      <c r="H99" s="219">
        <v>1</v>
      </c>
      <c r="I99" s="220"/>
      <c r="J99" s="221">
        <f>ROUND(I99*H99,2)</f>
        <v>0</v>
      </c>
      <c r="K99" s="217" t="s">
        <v>139</v>
      </c>
      <c r="L99" s="47"/>
      <c r="M99" s="222" t="s">
        <v>19</v>
      </c>
      <c r="N99" s="223" t="s">
        <v>50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679</v>
      </c>
      <c r="AT99" s="226" t="s">
        <v>135</v>
      </c>
      <c r="AU99" s="226" t="s">
        <v>88</v>
      </c>
      <c r="AY99" s="19" t="s">
        <v>133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86</v>
      </c>
      <c r="BK99" s="227">
        <f>ROUND(I99*H99,2)</f>
        <v>0</v>
      </c>
      <c r="BL99" s="19" t="s">
        <v>679</v>
      </c>
      <c r="BM99" s="226" t="s">
        <v>698</v>
      </c>
    </row>
    <row r="100" spans="1:47" s="2" customFormat="1" ht="12">
      <c r="A100" s="41"/>
      <c r="B100" s="42"/>
      <c r="C100" s="43"/>
      <c r="D100" s="228" t="s">
        <v>142</v>
      </c>
      <c r="E100" s="43"/>
      <c r="F100" s="229" t="s">
        <v>699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142</v>
      </c>
      <c r="AU100" s="19" t="s">
        <v>88</v>
      </c>
    </row>
    <row r="101" spans="1:47" s="2" customFormat="1" ht="12">
      <c r="A101" s="41"/>
      <c r="B101" s="42"/>
      <c r="C101" s="43"/>
      <c r="D101" s="235" t="s">
        <v>304</v>
      </c>
      <c r="E101" s="43"/>
      <c r="F101" s="276" t="s">
        <v>700</v>
      </c>
      <c r="G101" s="43"/>
      <c r="H101" s="43"/>
      <c r="I101" s="230"/>
      <c r="J101" s="43"/>
      <c r="K101" s="43"/>
      <c r="L101" s="47"/>
      <c r="M101" s="280"/>
      <c r="N101" s="281"/>
      <c r="O101" s="282"/>
      <c r="P101" s="282"/>
      <c r="Q101" s="282"/>
      <c r="R101" s="282"/>
      <c r="S101" s="282"/>
      <c r="T101" s="283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304</v>
      </c>
      <c r="AU101" s="19" t="s">
        <v>88</v>
      </c>
    </row>
    <row r="102" spans="1:31" s="2" customFormat="1" ht="6.95" customHeight="1">
      <c r="A102" s="41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47"/>
      <c r="M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</sheetData>
  <sheetProtection password="CC35" sheet="1" objects="1" scenarios="1" formatColumns="0" formatRows="0" autoFilter="0"/>
  <autoFilter ref="C83:K10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010001000"/>
    <hyperlink ref="F92" r:id="rId2" display="https://podminky.urs.cz/item/CS_URS_2024_01/030001000"/>
    <hyperlink ref="F96" r:id="rId3" display="https://podminky.urs.cz/item/CS_URS_2024_01/070001000"/>
    <hyperlink ref="F100" r:id="rId4" display="https://podminky.urs.cz/item/CS_URS_2024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6" customFormat="1" ht="45" customHeight="1">
      <c r="B3" s="288"/>
      <c r="C3" s="289" t="s">
        <v>701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702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703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704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705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706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707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708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709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710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711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85</v>
      </c>
      <c r="F18" s="295" t="s">
        <v>712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713</v>
      </c>
      <c r="F19" s="295" t="s">
        <v>714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715</v>
      </c>
      <c r="F20" s="295" t="s">
        <v>716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717</v>
      </c>
      <c r="F21" s="295" t="s">
        <v>101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718</v>
      </c>
      <c r="F22" s="295" t="s">
        <v>719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92</v>
      </c>
      <c r="F23" s="295" t="s">
        <v>720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721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722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723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724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725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726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727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728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729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119</v>
      </c>
      <c r="F36" s="295"/>
      <c r="G36" s="295" t="s">
        <v>730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731</v>
      </c>
      <c r="F37" s="295"/>
      <c r="G37" s="295" t="s">
        <v>732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60</v>
      </c>
      <c r="F38" s="295"/>
      <c r="G38" s="295" t="s">
        <v>733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61</v>
      </c>
      <c r="F39" s="295"/>
      <c r="G39" s="295" t="s">
        <v>734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120</v>
      </c>
      <c r="F40" s="295"/>
      <c r="G40" s="295" t="s">
        <v>735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121</v>
      </c>
      <c r="F41" s="295"/>
      <c r="G41" s="295" t="s">
        <v>736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737</v>
      </c>
      <c r="F42" s="295"/>
      <c r="G42" s="295" t="s">
        <v>738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739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740</v>
      </c>
      <c r="F44" s="295"/>
      <c r="G44" s="295" t="s">
        <v>741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123</v>
      </c>
      <c r="F45" s="295"/>
      <c r="G45" s="295" t="s">
        <v>742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743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744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745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746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747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748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749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750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751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752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753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754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755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756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757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758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759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760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761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762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763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764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765</v>
      </c>
      <c r="D76" s="313"/>
      <c r="E76" s="313"/>
      <c r="F76" s="313" t="s">
        <v>766</v>
      </c>
      <c r="G76" s="314"/>
      <c r="H76" s="313" t="s">
        <v>61</v>
      </c>
      <c r="I76" s="313" t="s">
        <v>64</v>
      </c>
      <c r="J76" s="313" t="s">
        <v>767</v>
      </c>
      <c r="K76" s="312"/>
    </row>
    <row r="77" spans="2:11" s="1" customFormat="1" ht="17.25" customHeight="1">
      <c r="B77" s="310"/>
      <c r="C77" s="315" t="s">
        <v>768</v>
      </c>
      <c r="D77" s="315"/>
      <c r="E77" s="315"/>
      <c r="F77" s="316" t="s">
        <v>769</v>
      </c>
      <c r="G77" s="317"/>
      <c r="H77" s="315"/>
      <c r="I77" s="315"/>
      <c r="J77" s="315" t="s">
        <v>770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60</v>
      </c>
      <c r="D79" s="320"/>
      <c r="E79" s="320"/>
      <c r="F79" s="321" t="s">
        <v>771</v>
      </c>
      <c r="G79" s="322"/>
      <c r="H79" s="298" t="s">
        <v>772</v>
      </c>
      <c r="I79" s="298" t="s">
        <v>773</v>
      </c>
      <c r="J79" s="298">
        <v>20</v>
      </c>
      <c r="K79" s="312"/>
    </row>
    <row r="80" spans="2:11" s="1" customFormat="1" ht="15" customHeight="1">
      <c r="B80" s="310"/>
      <c r="C80" s="298" t="s">
        <v>774</v>
      </c>
      <c r="D80" s="298"/>
      <c r="E80" s="298"/>
      <c r="F80" s="321" t="s">
        <v>771</v>
      </c>
      <c r="G80" s="322"/>
      <c r="H80" s="298" t="s">
        <v>775</v>
      </c>
      <c r="I80" s="298" t="s">
        <v>773</v>
      </c>
      <c r="J80" s="298">
        <v>120</v>
      </c>
      <c r="K80" s="312"/>
    </row>
    <row r="81" spans="2:11" s="1" customFormat="1" ht="15" customHeight="1">
      <c r="B81" s="323"/>
      <c r="C81" s="298" t="s">
        <v>776</v>
      </c>
      <c r="D81" s="298"/>
      <c r="E81" s="298"/>
      <c r="F81" s="321" t="s">
        <v>777</v>
      </c>
      <c r="G81" s="322"/>
      <c r="H81" s="298" t="s">
        <v>778</v>
      </c>
      <c r="I81" s="298" t="s">
        <v>773</v>
      </c>
      <c r="J81" s="298">
        <v>50</v>
      </c>
      <c r="K81" s="312"/>
    </row>
    <row r="82" spans="2:11" s="1" customFormat="1" ht="15" customHeight="1">
      <c r="B82" s="323"/>
      <c r="C82" s="298" t="s">
        <v>779</v>
      </c>
      <c r="D82" s="298"/>
      <c r="E82" s="298"/>
      <c r="F82" s="321" t="s">
        <v>771</v>
      </c>
      <c r="G82" s="322"/>
      <c r="H82" s="298" t="s">
        <v>780</v>
      </c>
      <c r="I82" s="298" t="s">
        <v>781</v>
      </c>
      <c r="J82" s="298"/>
      <c r="K82" s="312"/>
    </row>
    <row r="83" spans="2:11" s="1" customFormat="1" ht="15" customHeight="1">
      <c r="B83" s="323"/>
      <c r="C83" s="324" t="s">
        <v>782</v>
      </c>
      <c r="D83" s="324"/>
      <c r="E83" s="324"/>
      <c r="F83" s="325" t="s">
        <v>777</v>
      </c>
      <c r="G83" s="324"/>
      <c r="H83" s="324" t="s">
        <v>783</v>
      </c>
      <c r="I83" s="324" t="s">
        <v>773</v>
      </c>
      <c r="J83" s="324">
        <v>15</v>
      </c>
      <c r="K83" s="312"/>
    </row>
    <row r="84" spans="2:11" s="1" customFormat="1" ht="15" customHeight="1">
      <c r="B84" s="323"/>
      <c r="C84" s="324" t="s">
        <v>784</v>
      </c>
      <c r="D84" s="324"/>
      <c r="E84" s="324"/>
      <c r="F84" s="325" t="s">
        <v>777</v>
      </c>
      <c r="G84" s="324"/>
      <c r="H84" s="324" t="s">
        <v>785</v>
      </c>
      <c r="I84" s="324" t="s">
        <v>773</v>
      </c>
      <c r="J84" s="324">
        <v>15</v>
      </c>
      <c r="K84" s="312"/>
    </row>
    <row r="85" spans="2:11" s="1" customFormat="1" ht="15" customHeight="1">
      <c r="B85" s="323"/>
      <c r="C85" s="324" t="s">
        <v>786</v>
      </c>
      <c r="D85" s="324"/>
      <c r="E85" s="324"/>
      <c r="F85" s="325" t="s">
        <v>777</v>
      </c>
      <c r="G85" s="324"/>
      <c r="H85" s="324" t="s">
        <v>787</v>
      </c>
      <c r="I85" s="324" t="s">
        <v>773</v>
      </c>
      <c r="J85" s="324">
        <v>20</v>
      </c>
      <c r="K85" s="312"/>
    </row>
    <row r="86" spans="2:11" s="1" customFormat="1" ht="15" customHeight="1">
      <c r="B86" s="323"/>
      <c r="C86" s="324" t="s">
        <v>788</v>
      </c>
      <c r="D86" s="324"/>
      <c r="E86" s="324"/>
      <c r="F86" s="325" t="s">
        <v>777</v>
      </c>
      <c r="G86" s="324"/>
      <c r="H86" s="324" t="s">
        <v>789</v>
      </c>
      <c r="I86" s="324" t="s">
        <v>773</v>
      </c>
      <c r="J86" s="324">
        <v>20</v>
      </c>
      <c r="K86" s="312"/>
    </row>
    <row r="87" spans="2:11" s="1" customFormat="1" ht="15" customHeight="1">
      <c r="B87" s="323"/>
      <c r="C87" s="298" t="s">
        <v>790</v>
      </c>
      <c r="D87" s="298"/>
      <c r="E87" s="298"/>
      <c r="F87" s="321" t="s">
        <v>777</v>
      </c>
      <c r="G87" s="322"/>
      <c r="H87" s="298" t="s">
        <v>791</v>
      </c>
      <c r="I87" s="298" t="s">
        <v>773</v>
      </c>
      <c r="J87" s="298">
        <v>50</v>
      </c>
      <c r="K87" s="312"/>
    </row>
    <row r="88" spans="2:11" s="1" customFormat="1" ht="15" customHeight="1">
      <c r="B88" s="323"/>
      <c r="C88" s="298" t="s">
        <v>792</v>
      </c>
      <c r="D88" s="298"/>
      <c r="E88" s="298"/>
      <c r="F88" s="321" t="s">
        <v>777</v>
      </c>
      <c r="G88" s="322"/>
      <c r="H88" s="298" t="s">
        <v>793</v>
      </c>
      <c r="I88" s="298" t="s">
        <v>773</v>
      </c>
      <c r="J88" s="298">
        <v>20</v>
      </c>
      <c r="K88" s="312"/>
    </row>
    <row r="89" spans="2:11" s="1" customFormat="1" ht="15" customHeight="1">
      <c r="B89" s="323"/>
      <c r="C89" s="298" t="s">
        <v>794</v>
      </c>
      <c r="D89" s="298"/>
      <c r="E89" s="298"/>
      <c r="F89" s="321" t="s">
        <v>777</v>
      </c>
      <c r="G89" s="322"/>
      <c r="H89" s="298" t="s">
        <v>795</v>
      </c>
      <c r="I89" s="298" t="s">
        <v>773</v>
      </c>
      <c r="J89" s="298">
        <v>20</v>
      </c>
      <c r="K89" s="312"/>
    </row>
    <row r="90" spans="2:11" s="1" customFormat="1" ht="15" customHeight="1">
      <c r="B90" s="323"/>
      <c r="C90" s="298" t="s">
        <v>796</v>
      </c>
      <c r="D90" s="298"/>
      <c r="E90" s="298"/>
      <c r="F90" s="321" t="s">
        <v>777</v>
      </c>
      <c r="G90" s="322"/>
      <c r="H90" s="298" t="s">
        <v>797</v>
      </c>
      <c r="I90" s="298" t="s">
        <v>773</v>
      </c>
      <c r="J90" s="298">
        <v>50</v>
      </c>
      <c r="K90" s="312"/>
    </row>
    <row r="91" spans="2:11" s="1" customFormat="1" ht="15" customHeight="1">
      <c r="B91" s="323"/>
      <c r="C91" s="298" t="s">
        <v>798</v>
      </c>
      <c r="D91" s="298"/>
      <c r="E91" s="298"/>
      <c r="F91" s="321" t="s">
        <v>777</v>
      </c>
      <c r="G91" s="322"/>
      <c r="H91" s="298" t="s">
        <v>798</v>
      </c>
      <c r="I91" s="298" t="s">
        <v>773</v>
      </c>
      <c r="J91" s="298">
        <v>50</v>
      </c>
      <c r="K91" s="312"/>
    </row>
    <row r="92" spans="2:11" s="1" customFormat="1" ht="15" customHeight="1">
      <c r="B92" s="323"/>
      <c r="C92" s="298" t="s">
        <v>799</v>
      </c>
      <c r="D92" s="298"/>
      <c r="E92" s="298"/>
      <c r="F92" s="321" t="s">
        <v>777</v>
      </c>
      <c r="G92" s="322"/>
      <c r="H92" s="298" t="s">
        <v>800</v>
      </c>
      <c r="I92" s="298" t="s">
        <v>773</v>
      </c>
      <c r="J92" s="298">
        <v>255</v>
      </c>
      <c r="K92" s="312"/>
    </row>
    <row r="93" spans="2:11" s="1" customFormat="1" ht="15" customHeight="1">
      <c r="B93" s="323"/>
      <c r="C93" s="298" t="s">
        <v>801</v>
      </c>
      <c r="D93" s="298"/>
      <c r="E93" s="298"/>
      <c r="F93" s="321" t="s">
        <v>771</v>
      </c>
      <c r="G93" s="322"/>
      <c r="H93" s="298" t="s">
        <v>802</v>
      </c>
      <c r="I93" s="298" t="s">
        <v>803</v>
      </c>
      <c r="J93" s="298"/>
      <c r="K93" s="312"/>
    </row>
    <row r="94" spans="2:11" s="1" customFormat="1" ht="15" customHeight="1">
      <c r="B94" s="323"/>
      <c r="C94" s="298" t="s">
        <v>804</v>
      </c>
      <c r="D94" s="298"/>
      <c r="E94" s="298"/>
      <c r="F94" s="321" t="s">
        <v>771</v>
      </c>
      <c r="G94" s="322"/>
      <c r="H94" s="298" t="s">
        <v>805</v>
      </c>
      <c r="I94" s="298" t="s">
        <v>806</v>
      </c>
      <c r="J94" s="298"/>
      <c r="K94" s="312"/>
    </row>
    <row r="95" spans="2:11" s="1" customFormat="1" ht="15" customHeight="1">
      <c r="B95" s="323"/>
      <c r="C95" s="298" t="s">
        <v>807</v>
      </c>
      <c r="D95" s="298"/>
      <c r="E95" s="298"/>
      <c r="F95" s="321" t="s">
        <v>771</v>
      </c>
      <c r="G95" s="322"/>
      <c r="H95" s="298" t="s">
        <v>807</v>
      </c>
      <c r="I95" s="298" t="s">
        <v>806</v>
      </c>
      <c r="J95" s="298"/>
      <c r="K95" s="312"/>
    </row>
    <row r="96" spans="2:11" s="1" customFormat="1" ht="15" customHeight="1">
      <c r="B96" s="323"/>
      <c r="C96" s="298" t="s">
        <v>45</v>
      </c>
      <c r="D96" s="298"/>
      <c r="E96" s="298"/>
      <c r="F96" s="321" t="s">
        <v>771</v>
      </c>
      <c r="G96" s="322"/>
      <c r="H96" s="298" t="s">
        <v>808</v>
      </c>
      <c r="I96" s="298" t="s">
        <v>806</v>
      </c>
      <c r="J96" s="298"/>
      <c r="K96" s="312"/>
    </row>
    <row r="97" spans="2:11" s="1" customFormat="1" ht="15" customHeight="1">
      <c r="B97" s="323"/>
      <c r="C97" s="298" t="s">
        <v>55</v>
      </c>
      <c r="D97" s="298"/>
      <c r="E97" s="298"/>
      <c r="F97" s="321" t="s">
        <v>771</v>
      </c>
      <c r="G97" s="322"/>
      <c r="H97" s="298" t="s">
        <v>809</v>
      </c>
      <c r="I97" s="298" t="s">
        <v>806</v>
      </c>
      <c r="J97" s="298"/>
      <c r="K97" s="312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810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765</v>
      </c>
      <c r="D103" s="313"/>
      <c r="E103" s="313"/>
      <c r="F103" s="313" t="s">
        <v>766</v>
      </c>
      <c r="G103" s="314"/>
      <c r="H103" s="313" t="s">
        <v>61</v>
      </c>
      <c r="I103" s="313" t="s">
        <v>64</v>
      </c>
      <c r="J103" s="313" t="s">
        <v>767</v>
      </c>
      <c r="K103" s="312"/>
    </row>
    <row r="104" spans="2:11" s="1" customFormat="1" ht="17.25" customHeight="1">
      <c r="B104" s="310"/>
      <c r="C104" s="315" t="s">
        <v>768</v>
      </c>
      <c r="D104" s="315"/>
      <c r="E104" s="315"/>
      <c r="F104" s="316" t="s">
        <v>769</v>
      </c>
      <c r="G104" s="317"/>
      <c r="H104" s="315"/>
      <c r="I104" s="315"/>
      <c r="J104" s="315" t="s">
        <v>770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pans="2:11" s="1" customFormat="1" ht="15" customHeight="1">
      <c r="B106" s="310"/>
      <c r="C106" s="298" t="s">
        <v>60</v>
      </c>
      <c r="D106" s="320"/>
      <c r="E106" s="320"/>
      <c r="F106" s="321" t="s">
        <v>771</v>
      </c>
      <c r="G106" s="298"/>
      <c r="H106" s="298" t="s">
        <v>811</v>
      </c>
      <c r="I106" s="298" t="s">
        <v>773</v>
      </c>
      <c r="J106" s="298">
        <v>20</v>
      </c>
      <c r="K106" s="312"/>
    </row>
    <row r="107" spans="2:11" s="1" customFormat="1" ht="15" customHeight="1">
      <c r="B107" s="310"/>
      <c r="C107" s="298" t="s">
        <v>774</v>
      </c>
      <c r="D107" s="298"/>
      <c r="E107" s="298"/>
      <c r="F107" s="321" t="s">
        <v>771</v>
      </c>
      <c r="G107" s="298"/>
      <c r="H107" s="298" t="s">
        <v>811</v>
      </c>
      <c r="I107" s="298" t="s">
        <v>773</v>
      </c>
      <c r="J107" s="298">
        <v>120</v>
      </c>
      <c r="K107" s="312"/>
    </row>
    <row r="108" spans="2:11" s="1" customFormat="1" ht="15" customHeight="1">
      <c r="B108" s="323"/>
      <c r="C108" s="298" t="s">
        <v>776</v>
      </c>
      <c r="D108" s="298"/>
      <c r="E108" s="298"/>
      <c r="F108" s="321" t="s">
        <v>777</v>
      </c>
      <c r="G108" s="298"/>
      <c r="H108" s="298" t="s">
        <v>811</v>
      </c>
      <c r="I108" s="298" t="s">
        <v>773</v>
      </c>
      <c r="J108" s="298">
        <v>50</v>
      </c>
      <c r="K108" s="312"/>
    </row>
    <row r="109" spans="2:11" s="1" customFormat="1" ht="15" customHeight="1">
      <c r="B109" s="323"/>
      <c r="C109" s="298" t="s">
        <v>779</v>
      </c>
      <c r="D109" s="298"/>
      <c r="E109" s="298"/>
      <c r="F109" s="321" t="s">
        <v>771</v>
      </c>
      <c r="G109" s="298"/>
      <c r="H109" s="298" t="s">
        <v>811</v>
      </c>
      <c r="I109" s="298" t="s">
        <v>781</v>
      </c>
      <c r="J109" s="298"/>
      <c r="K109" s="312"/>
    </row>
    <row r="110" spans="2:11" s="1" customFormat="1" ht="15" customHeight="1">
      <c r="B110" s="323"/>
      <c r="C110" s="298" t="s">
        <v>790</v>
      </c>
      <c r="D110" s="298"/>
      <c r="E110" s="298"/>
      <c r="F110" s="321" t="s">
        <v>777</v>
      </c>
      <c r="G110" s="298"/>
      <c r="H110" s="298" t="s">
        <v>811</v>
      </c>
      <c r="I110" s="298" t="s">
        <v>773</v>
      </c>
      <c r="J110" s="298">
        <v>50</v>
      </c>
      <c r="K110" s="312"/>
    </row>
    <row r="111" spans="2:11" s="1" customFormat="1" ht="15" customHeight="1">
      <c r="B111" s="323"/>
      <c r="C111" s="298" t="s">
        <v>798</v>
      </c>
      <c r="D111" s="298"/>
      <c r="E111" s="298"/>
      <c r="F111" s="321" t="s">
        <v>777</v>
      </c>
      <c r="G111" s="298"/>
      <c r="H111" s="298" t="s">
        <v>811</v>
      </c>
      <c r="I111" s="298" t="s">
        <v>773</v>
      </c>
      <c r="J111" s="298">
        <v>50</v>
      </c>
      <c r="K111" s="312"/>
    </row>
    <row r="112" spans="2:11" s="1" customFormat="1" ht="15" customHeight="1">
      <c r="B112" s="323"/>
      <c r="C112" s="298" t="s">
        <v>796</v>
      </c>
      <c r="D112" s="298"/>
      <c r="E112" s="298"/>
      <c r="F112" s="321" t="s">
        <v>777</v>
      </c>
      <c r="G112" s="298"/>
      <c r="H112" s="298" t="s">
        <v>811</v>
      </c>
      <c r="I112" s="298" t="s">
        <v>773</v>
      </c>
      <c r="J112" s="298">
        <v>50</v>
      </c>
      <c r="K112" s="312"/>
    </row>
    <row r="113" spans="2:11" s="1" customFormat="1" ht="15" customHeight="1">
      <c r="B113" s="323"/>
      <c r="C113" s="298" t="s">
        <v>60</v>
      </c>
      <c r="D113" s="298"/>
      <c r="E113" s="298"/>
      <c r="F113" s="321" t="s">
        <v>771</v>
      </c>
      <c r="G113" s="298"/>
      <c r="H113" s="298" t="s">
        <v>812</v>
      </c>
      <c r="I113" s="298" t="s">
        <v>773</v>
      </c>
      <c r="J113" s="298">
        <v>20</v>
      </c>
      <c r="K113" s="312"/>
    </row>
    <row r="114" spans="2:11" s="1" customFormat="1" ht="15" customHeight="1">
      <c r="B114" s="323"/>
      <c r="C114" s="298" t="s">
        <v>813</v>
      </c>
      <c r="D114" s="298"/>
      <c r="E114" s="298"/>
      <c r="F114" s="321" t="s">
        <v>771</v>
      </c>
      <c r="G114" s="298"/>
      <c r="H114" s="298" t="s">
        <v>814</v>
      </c>
      <c r="I114" s="298" t="s">
        <v>773</v>
      </c>
      <c r="J114" s="298">
        <v>120</v>
      </c>
      <c r="K114" s="312"/>
    </row>
    <row r="115" spans="2:11" s="1" customFormat="1" ht="15" customHeight="1">
      <c r="B115" s="323"/>
      <c r="C115" s="298" t="s">
        <v>45</v>
      </c>
      <c r="D115" s="298"/>
      <c r="E115" s="298"/>
      <c r="F115" s="321" t="s">
        <v>771</v>
      </c>
      <c r="G115" s="298"/>
      <c r="H115" s="298" t="s">
        <v>815</v>
      </c>
      <c r="I115" s="298" t="s">
        <v>806</v>
      </c>
      <c r="J115" s="298"/>
      <c r="K115" s="312"/>
    </row>
    <row r="116" spans="2:11" s="1" customFormat="1" ht="15" customHeight="1">
      <c r="B116" s="323"/>
      <c r="C116" s="298" t="s">
        <v>55</v>
      </c>
      <c r="D116" s="298"/>
      <c r="E116" s="298"/>
      <c r="F116" s="321" t="s">
        <v>771</v>
      </c>
      <c r="G116" s="298"/>
      <c r="H116" s="298" t="s">
        <v>816</v>
      </c>
      <c r="I116" s="298" t="s">
        <v>806</v>
      </c>
      <c r="J116" s="298"/>
      <c r="K116" s="312"/>
    </row>
    <row r="117" spans="2:11" s="1" customFormat="1" ht="15" customHeight="1">
      <c r="B117" s="323"/>
      <c r="C117" s="298" t="s">
        <v>64</v>
      </c>
      <c r="D117" s="298"/>
      <c r="E117" s="298"/>
      <c r="F117" s="321" t="s">
        <v>771</v>
      </c>
      <c r="G117" s="298"/>
      <c r="H117" s="298" t="s">
        <v>817</v>
      </c>
      <c r="I117" s="298" t="s">
        <v>818</v>
      </c>
      <c r="J117" s="298"/>
      <c r="K117" s="312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89" t="s">
        <v>819</v>
      </c>
      <c r="D122" s="289"/>
      <c r="E122" s="289"/>
      <c r="F122" s="289"/>
      <c r="G122" s="289"/>
      <c r="H122" s="289"/>
      <c r="I122" s="289"/>
      <c r="J122" s="289"/>
      <c r="K122" s="340"/>
    </row>
    <row r="123" spans="2:11" s="1" customFormat="1" ht="17.25" customHeight="1">
      <c r="B123" s="341"/>
      <c r="C123" s="313" t="s">
        <v>765</v>
      </c>
      <c r="D123" s="313"/>
      <c r="E123" s="313"/>
      <c r="F123" s="313" t="s">
        <v>766</v>
      </c>
      <c r="G123" s="314"/>
      <c r="H123" s="313" t="s">
        <v>61</v>
      </c>
      <c r="I123" s="313" t="s">
        <v>64</v>
      </c>
      <c r="J123" s="313" t="s">
        <v>767</v>
      </c>
      <c r="K123" s="342"/>
    </row>
    <row r="124" spans="2:11" s="1" customFormat="1" ht="17.25" customHeight="1">
      <c r="B124" s="341"/>
      <c r="C124" s="315" t="s">
        <v>768</v>
      </c>
      <c r="D124" s="315"/>
      <c r="E124" s="315"/>
      <c r="F124" s="316" t="s">
        <v>769</v>
      </c>
      <c r="G124" s="317"/>
      <c r="H124" s="315"/>
      <c r="I124" s="315"/>
      <c r="J124" s="315" t="s">
        <v>770</v>
      </c>
      <c r="K124" s="342"/>
    </row>
    <row r="125" spans="2:11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pans="2:11" s="1" customFormat="1" ht="15" customHeight="1">
      <c r="B126" s="343"/>
      <c r="C126" s="298" t="s">
        <v>774</v>
      </c>
      <c r="D126" s="320"/>
      <c r="E126" s="320"/>
      <c r="F126" s="321" t="s">
        <v>771</v>
      </c>
      <c r="G126" s="298"/>
      <c r="H126" s="298" t="s">
        <v>811</v>
      </c>
      <c r="I126" s="298" t="s">
        <v>773</v>
      </c>
      <c r="J126" s="298">
        <v>120</v>
      </c>
      <c r="K126" s="346"/>
    </row>
    <row r="127" spans="2:11" s="1" customFormat="1" ht="15" customHeight="1">
      <c r="B127" s="343"/>
      <c r="C127" s="298" t="s">
        <v>820</v>
      </c>
      <c r="D127" s="298"/>
      <c r="E127" s="298"/>
      <c r="F127" s="321" t="s">
        <v>771</v>
      </c>
      <c r="G127" s="298"/>
      <c r="H127" s="298" t="s">
        <v>821</v>
      </c>
      <c r="I127" s="298" t="s">
        <v>773</v>
      </c>
      <c r="J127" s="298" t="s">
        <v>822</v>
      </c>
      <c r="K127" s="346"/>
    </row>
    <row r="128" spans="2:11" s="1" customFormat="1" ht="15" customHeight="1">
      <c r="B128" s="343"/>
      <c r="C128" s="298" t="s">
        <v>92</v>
      </c>
      <c r="D128" s="298"/>
      <c r="E128" s="298"/>
      <c r="F128" s="321" t="s">
        <v>771</v>
      </c>
      <c r="G128" s="298"/>
      <c r="H128" s="298" t="s">
        <v>823</v>
      </c>
      <c r="I128" s="298" t="s">
        <v>773</v>
      </c>
      <c r="J128" s="298" t="s">
        <v>822</v>
      </c>
      <c r="K128" s="346"/>
    </row>
    <row r="129" spans="2:11" s="1" customFormat="1" ht="15" customHeight="1">
      <c r="B129" s="343"/>
      <c r="C129" s="298" t="s">
        <v>782</v>
      </c>
      <c r="D129" s="298"/>
      <c r="E129" s="298"/>
      <c r="F129" s="321" t="s">
        <v>777</v>
      </c>
      <c r="G129" s="298"/>
      <c r="H129" s="298" t="s">
        <v>783</v>
      </c>
      <c r="I129" s="298" t="s">
        <v>773</v>
      </c>
      <c r="J129" s="298">
        <v>15</v>
      </c>
      <c r="K129" s="346"/>
    </row>
    <row r="130" spans="2:11" s="1" customFormat="1" ht="15" customHeight="1">
      <c r="B130" s="343"/>
      <c r="C130" s="324" t="s">
        <v>784</v>
      </c>
      <c r="D130" s="324"/>
      <c r="E130" s="324"/>
      <c r="F130" s="325" t="s">
        <v>777</v>
      </c>
      <c r="G130" s="324"/>
      <c r="H130" s="324" t="s">
        <v>785</v>
      </c>
      <c r="I130" s="324" t="s">
        <v>773</v>
      </c>
      <c r="J130" s="324">
        <v>15</v>
      </c>
      <c r="K130" s="346"/>
    </row>
    <row r="131" spans="2:11" s="1" customFormat="1" ht="15" customHeight="1">
      <c r="B131" s="343"/>
      <c r="C131" s="324" t="s">
        <v>786</v>
      </c>
      <c r="D131" s="324"/>
      <c r="E131" s="324"/>
      <c r="F131" s="325" t="s">
        <v>777</v>
      </c>
      <c r="G131" s="324"/>
      <c r="H131" s="324" t="s">
        <v>787</v>
      </c>
      <c r="I131" s="324" t="s">
        <v>773</v>
      </c>
      <c r="J131" s="324">
        <v>20</v>
      </c>
      <c r="K131" s="346"/>
    </row>
    <row r="132" spans="2:11" s="1" customFormat="1" ht="15" customHeight="1">
      <c r="B132" s="343"/>
      <c r="C132" s="324" t="s">
        <v>788</v>
      </c>
      <c r="D132" s="324"/>
      <c r="E132" s="324"/>
      <c r="F132" s="325" t="s">
        <v>777</v>
      </c>
      <c r="G132" s="324"/>
      <c r="H132" s="324" t="s">
        <v>789</v>
      </c>
      <c r="I132" s="324" t="s">
        <v>773</v>
      </c>
      <c r="J132" s="324">
        <v>20</v>
      </c>
      <c r="K132" s="346"/>
    </row>
    <row r="133" spans="2:11" s="1" customFormat="1" ht="15" customHeight="1">
      <c r="B133" s="343"/>
      <c r="C133" s="298" t="s">
        <v>776</v>
      </c>
      <c r="D133" s="298"/>
      <c r="E133" s="298"/>
      <c r="F133" s="321" t="s">
        <v>777</v>
      </c>
      <c r="G133" s="298"/>
      <c r="H133" s="298" t="s">
        <v>811</v>
      </c>
      <c r="I133" s="298" t="s">
        <v>773</v>
      </c>
      <c r="J133" s="298">
        <v>50</v>
      </c>
      <c r="K133" s="346"/>
    </row>
    <row r="134" spans="2:11" s="1" customFormat="1" ht="15" customHeight="1">
      <c r="B134" s="343"/>
      <c r="C134" s="298" t="s">
        <v>790</v>
      </c>
      <c r="D134" s="298"/>
      <c r="E134" s="298"/>
      <c r="F134" s="321" t="s">
        <v>777</v>
      </c>
      <c r="G134" s="298"/>
      <c r="H134" s="298" t="s">
        <v>811</v>
      </c>
      <c r="I134" s="298" t="s">
        <v>773</v>
      </c>
      <c r="J134" s="298">
        <v>50</v>
      </c>
      <c r="K134" s="346"/>
    </row>
    <row r="135" spans="2:11" s="1" customFormat="1" ht="15" customHeight="1">
      <c r="B135" s="343"/>
      <c r="C135" s="298" t="s">
        <v>796</v>
      </c>
      <c r="D135" s="298"/>
      <c r="E135" s="298"/>
      <c r="F135" s="321" t="s">
        <v>777</v>
      </c>
      <c r="G135" s="298"/>
      <c r="H135" s="298" t="s">
        <v>811</v>
      </c>
      <c r="I135" s="298" t="s">
        <v>773</v>
      </c>
      <c r="J135" s="298">
        <v>50</v>
      </c>
      <c r="K135" s="346"/>
    </row>
    <row r="136" spans="2:11" s="1" customFormat="1" ht="15" customHeight="1">
      <c r="B136" s="343"/>
      <c r="C136" s="298" t="s">
        <v>798</v>
      </c>
      <c r="D136" s="298"/>
      <c r="E136" s="298"/>
      <c r="F136" s="321" t="s">
        <v>777</v>
      </c>
      <c r="G136" s="298"/>
      <c r="H136" s="298" t="s">
        <v>811</v>
      </c>
      <c r="I136" s="298" t="s">
        <v>773</v>
      </c>
      <c r="J136" s="298">
        <v>50</v>
      </c>
      <c r="K136" s="346"/>
    </row>
    <row r="137" spans="2:11" s="1" customFormat="1" ht="15" customHeight="1">
      <c r="B137" s="343"/>
      <c r="C137" s="298" t="s">
        <v>799</v>
      </c>
      <c r="D137" s="298"/>
      <c r="E137" s="298"/>
      <c r="F137" s="321" t="s">
        <v>777</v>
      </c>
      <c r="G137" s="298"/>
      <c r="H137" s="298" t="s">
        <v>824</v>
      </c>
      <c r="I137" s="298" t="s">
        <v>773</v>
      </c>
      <c r="J137" s="298">
        <v>255</v>
      </c>
      <c r="K137" s="346"/>
    </row>
    <row r="138" spans="2:11" s="1" customFormat="1" ht="15" customHeight="1">
      <c r="B138" s="343"/>
      <c r="C138" s="298" t="s">
        <v>801</v>
      </c>
      <c r="D138" s="298"/>
      <c r="E138" s="298"/>
      <c r="F138" s="321" t="s">
        <v>771</v>
      </c>
      <c r="G138" s="298"/>
      <c r="H138" s="298" t="s">
        <v>825</v>
      </c>
      <c r="I138" s="298" t="s">
        <v>803</v>
      </c>
      <c r="J138" s="298"/>
      <c r="K138" s="346"/>
    </row>
    <row r="139" spans="2:11" s="1" customFormat="1" ht="15" customHeight="1">
      <c r="B139" s="343"/>
      <c r="C139" s="298" t="s">
        <v>804</v>
      </c>
      <c r="D139" s="298"/>
      <c r="E139" s="298"/>
      <c r="F139" s="321" t="s">
        <v>771</v>
      </c>
      <c r="G139" s="298"/>
      <c r="H139" s="298" t="s">
        <v>826</v>
      </c>
      <c r="I139" s="298" t="s">
        <v>806</v>
      </c>
      <c r="J139" s="298"/>
      <c r="K139" s="346"/>
    </row>
    <row r="140" spans="2:11" s="1" customFormat="1" ht="15" customHeight="1">
      <c r="B140" s="343"/>
      <c r="C140" s="298" t="s">
        <v>807</v>
      </c>
      <c r="D140" s="298"/>
      <c r="E140" s="298"/>
      <c r="F140" s="321" t="s">
        <v>771</v>
      </c>
      <c r="G140" s="298"/>
      <c r="H140" s="298" t="s">
        <v>807</v>
      </c>
      <c r="I140" s="298" t="s">
        <v>806</v>
      </c>
      <c r="J140" s="298"/>
      <c r="K140" s="346"/>
    </row>
    <row r="141" spans="2:11" s="1" customFormat="1" ht="15" customHeight="1">
      <c r="B141" s="343"/>
      <c r="C141" s="298" t="s">
        <v>45</v>
      </c>
      <c r="D141" s="298"/>
      <c r="E141" s="298"/>
      <c r="F141" s="321" t="s">
        <v>771</v>
      </c>
      <c r="G141" s="298"/>
      <c r="H141" s="298" t="s">
        <v>827</v>
      </c>
      <c r="I141" s="298" t="s">
        <v>806</v>
      </c>
      <c r="J141" s="298"/>
      <c r="K141" s="346"/>
    </row>
    <row r="142" spans="2:11" s="1" customFormat="1" ht="15" customHeight="1">
      <c r="B142" s="343"/>
      <c r="C142" s="298" t="s">
        <v>828</v>
      </c>
      <c r="D142" s="298"/>
      <c r="E142" s="298"/>
      <c r="F142" s="321" t="s">
        <v>771</v>
      </c>
      <c r="G142" s="298"/>
      <c r="H142" s="298" t="s">
        <v>829</v>
      </c>
      <c r="I142" s="298" t="s">
        <v>806</v>
      </c>
      <c r="J142" s="298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830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765</v>
      </c>
      <c r="D148" s="313"/>
      <c r="E148" s="313"/>
      <c r="F148" s="313" t="s">
        <v>766</v>
      </c>
      <c r="G148" s="314"/>
      <c r="H148" s="313" t="s">
        <v>61</v>
      </c>
      <c r="I148" s="313" t="s">
        <v>64</v>
      </c>
      <c r="J148" s="313" t="s">
        <v>767</v>
      </c>
      <c r="K148" s="312"/>
    </row>
    <row r="149" spans="2:11" s="1" customFormat="1" ht="17.25" customHeight="1">
      <c r="B149" s="310"/>
      <c r="C149" s="315" t="s">
        <v>768</v>
      </c>
      <c r="D149" s="315"/>
      <c r="E149" s="315"/>
      <c r="F149" s="316" t="s">
        <v>769</v>
      </c>
      <c r="G149" s="317"/>
      <c r="H149" s="315"/>
      <c r="I149" s="315"/>
      <c r="J149" s="315" t="s">
        <v>770</v>
      </c>
      <c r="K149" s="312"/>
    </row>
    <row r="150" spans="2:11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pans="2:11" s="1" customFormat="1" ht="15" customHeight="1">
      <c r="B151" s="323"/>
      <c r="C151" s="350" t="s">
        <v>774</v>
      </c>
      <c r="D151" s="298"/>
      <c r="E151" s="298"/>
      <c r="F151" s="351" t="s">
        <v>771</v>
      </c>
      <c r="G151" s="298"/>
      <c r="H151" s="350" t="s">
        <v>811</v>
      </c>
      <c r="I151" s="350" t="s">
        <v>773</v>
      </c>
      <c r="J151" s="350">
        <v>120</v>
      </c>
      <c r="K151" s="346"/>
    </row>
    <row r="152" spans="2:11" s="1" customFormat="1" ht="15" customHeight="1">
      <c r="B152" s="323"/>
      <c r="C152" s="350" t="s">
        <v>820</v>
      </c>
      <c r="D152" s="298"/>
      <c r="E152" s="298"/>
      <c r="F152" s="351" t="s">
        <v>771</v>
      </c>
      <c r="G152" s="298"/>
      <c r="H152" s="350" t="s">
        <v>831</v>
      </c>
      <c r="I152" s="350" t="s">
        <v>773</v>
      </c>
      <c r="J152" s="350" t="s">
        <v>822</v>
      </c>
      <c r="K152" s="346"/>
    </row>
    <row r="153" spans="2:11" s="1" customFormat="1" ht="15" customHeight="1">
      <c r="B153" s="323"/>
      <c r="C153" s="350" t="s">
        <v>92</v>
      </c>
      <c r="D153" s="298"/>
      <c r="E153" s="298"/>
      <c r="F153" s="351" t="s">
        <v>771</v>
      </c>
      <c r="G153" s="298"/>
      <c r="H153" s="350" t="s">
        <v>832</v>
      </c>
      <c r="I153" s="350" t="s">
        <v>773</v>
      </c>
      <c r="J153" s="350" t="s">
        <v>822</v>
      </c>
      <c r="K153" s="346"/>
    </row>
    <row r="154" spans="2:11" s="1" customFormat="1" ht="15" customHeight="1">
      <c r="B154" s="323"/>
      <c r="C154" s="350" t="s">
        <v>776</v>
      </c>
      <c r="D154" s="298"/>
      <c r="E154" s="298"/>
      <c r="F154" s="351" t="s">
        <v>777</v>
      </c>
      <c r="G154" s="298"/>
      <c r="H154" s="350" t="s">
        <v>811</v>
      </c>
      <c r="I154" s="350" t="s">
        <v>773</v>
      </c>
      <c r="J154" s="350">
        <v>50</v>
      </c>
      <c r="K154" s="346"/>
    </row>
    <row r="155" spans="2:11" s="1" customFormat="1" ht="15" customHeight="1">
      <c r="B155" s="323"/>
      <c r="C155" s="350" t="s">
        <v>779</v>
      </c>
      <c r="D155" s="298"/>
      <c r="E155" s="298"/>
      <c r="F155" s="351" t="s">
        <v>771</v>
      </c>
      <c r="G155" s="298"/>
      <c r="H155" s="350" t="s">
        <v>811</v>
      </c>
      <c r="I155" s="350" t="s">
        <v>781</v>
      </c>
      <c r="J155" s="350"/>
      <c r="K155" s="346"/>
    </row>
    <row r="156" spans="2:11" s="1" customFormat="1" ht="15" customHeight="1">
      <c r="B156" s="323"/>
      <c r="C156" s="350" t="s">
        <v>790</v>
      </c>
      <c r="D156" s="298"/>
      <c r="E156" s="298"/>
      <c r="F156" s="351" t="s">
        <v>777</v>
      </c>
      <c r="G156" s="298"/>
      <c r="H156" s="350" t="s">
        <v>811</v>
      </c>
      <c r="I156" s="350" t="s">
        <v>773</v>
      </c>
      <c r="J156" s="350">
        <v>50</v>
      </c>
      <c r="K156" s="346"/>
    </row>
    <row r="157" spans="2:11" s="1" customFormat="1" ht="15" customHeight="1">
      <c r="B157" s="323"/>
      <c r="C157" s="350" t="s">
        <v>798</v>
      </c>
      <c r="D157" s="298"/>
      <c r="E157" s="298"/>
      <c r="F157" s="351" t="s">
        <v>777</v>
      </c>
      <c r="G157" s="298"/>
      <c r="H157" s="350" t="s">
        <v>811</v>
      </c>
      <c r="I157" s="350" t="s">
        <v>773</v>
      </c>
      <c r="J157" s="350">
        <v>50</v>
      </c>
      <c r="K157" s="346"/>
    </row>
    <row r="158" spans="2:11" s="1" customFormat="1" ht="15" customHeight="1">
      <c r="B158" s="323"/>
      <c r="C158" s="350" t="s">
        <v>796</v>
      </c>
      <c r="D158" s="298"/>
      <c r="E158" s="298"/>
      <c r="F158" s="351" t="s">
        <v>777</v>
      </c>
      <c r="G158" s="298"/>
      <c r="H158" s="350" t="s">
        <v>811</v>
      </c>
      <c r="I158" s="350" t="s">
        <v>773</v>
      </c>
      <c r="J158" s="350">
        <v>50</v>
      </c>
      <c r="K158" s="346"/>
    </row>
    <row r="159" spans="2:11" s="1" customFormat="1" ht="15" customHeight="1">
      <c r="B159" s="323"/>
      <c r="C159" s="350" t="s">
        <v>109</v>
      </c>
      <c r="D159" s="298"/>
      <c r="E159" s="298"/>
      <c r="F159" s="351" t="s">
        <v>771</v>
      </c>
      <c r="G159" s="298"/>
      <c r="H159" s="350" t="s">
        <v>833</v>
      </c>
      <c r="I159" s="350" t="s">
        <v>773</v>
      </c>
      <c r="J159" s="350" t="s">
        <v>834</v>
      </c>
      <c r="K159" s="346"/>
    </row>
    <row r="160" spans="2:11" s="1" customFormat="1" ht="15" customHeight="1">
      <c r="B160" s="323"/>
      <c r="C160" s="350" t="s">
        <v>835</v>
      </c>
      <c r="D160" s="298"/>
      <c r="E160" s="298"/>
      <c r="F160" s="351" t="s">
        <v>771</v>
      </c>
      <c r="G160" s="298"/>
      <c r="H160" s="350" t="s">
        <v>836</v>
      </c>
      <c r="I160" s="350" t="s">
        <v>806</v>
      </c>
      <c r="J160" s="350"/>
      <c r="K160" s="346"/>
    </row>
    <row r="161" spans="2:1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pans="2:11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837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765</v>
      </c>
      <c r="D166" s="313"/>
      <c r="E166" s="313"/>
      <c r="F166" s="313" t="s">
        <v>766</v>
      </c>
      <c r="G166" s="355"/>
      <c r="H166" s="356" t="s">
        <v>61</v>
      </c>
      <c r="I166" s="356" t="s">
        <v>64</v>
      </c>
      <c r="J166" s="313" t="s">
        <v>767</v>
      </c>
      <c r="K166" s="290"/>
    </row>
    <row r="167" spans="2:11" s="1" customFormat="1" ht="17.25" customHeight="1">
      <c r="B167" s="291"/>
      <c r="C167" s="315" t="s">
        <v>768</v>
      </c>
      <c r="D167" s="315"/>
      <c r="E167" s="315"/>
      <c r="F167" s="316" t="s">
        <v>769</v>
      </c>
      <c r="G167" s="357"/>
      <c r="H167" s="358"/>
      <c r="I167" s="358"/>
      <c r="J167" s="315" t="s">
        <v>770</v>
      </c>
      <c r="K167" s="293"/>
    </row>
    <row r="168" spans="2:11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pans="2:11" s="1" customFormat="1" ht="15" customHeight="1">
      <c r="B169" s="323"/>
      <c r="C169" s="298" t="s">
        <v>774</v>
      </c>
      <c r="D169" s="298"/>
      <c r="E169" s="298"/>
      <c r="F169" s="321" t="s">
        <v>771</v>
      </c>
      <c r="G169" s="298"/>
      <c r="H169" s="298" t="s">
        <v>811</v>
      </c>
      <c r="I169" s="298" t="s">
        <v>773</v>
      </c>
      <c r="J169" s="298">
        <v>120</v>
      </c>
      <c r="K169" s="346"/>
    </row>
    <row r="170" spans="2:11" s="1" customFormat="1" ht="15" customHeight="1">
      <c r="B170" s="323"/>
      <c r="C170" s="298" t="s">
        <v>820</v>
      </c>
      <c r="D170" s="298"/>
      <c r="E170" s="298"/>
      <c r="F170" s="321" t="s">
        <v>771</v>
      </c>
      <c r="G170" s="298"/>
      <c r="H170" s="298" t="s">
        <v>821</v>
      </c>
      <c r="I170" s="298" t="s">
        <v>773</v>
      </c>
      <c r="J170" s="298" t="s">
        <v>822</v>
      </c>
      <c r="K170" s="346"/>
    </row>
    <row r="171" spans="2:11" s="1" customFormat="1" ht="15" customHeight="1">
      <c r="B171" s="323"/>
      <c r="C171" s="298" t="s">
        <v>92</v>
      </c>
      <c r="D171" s="298"/>
      <c r="E171" s="298"/>
      <c r="F171" s="321" t="s">
        <v>771</v>
      </c>
      <c r="G171" s="298"/>
      <c r="H171" s="298" t="s">
        <v>838</v>
      </c>
      <c r="I171" s="298" t="s">
        <v>773</v>
      </c>
      <c r="J171" s="298" t="s">
        <v>822</v>
      </c>
      <c r="K171" s="346"/>
    </row>
    <row r="172" spans="2:11" s="1" customFormat="1" ht="15" customHeight="1">
      <c r="B172" s="323"/>
      <c r="C172" s="298" t="s">
        <v>776</v>
      </c>
      <c r="D172" s="298"/>
      <c r="E172" s="298"/>
      <c r="F172" s="321" t="s">
        <v>777</v>
      </c>
      <c r="G172" s="298"/>
      <c r="H172" s="298" t="s">
        <v>838</v>
      </c>
      <c r="I172" s="298" t="s">
        <v>773</v>
      </c>
      <c r="J172" s="298">
        <v>50</v>
      </c>
      <c r="K172" s="346"/>
    </row>
    <row r="173" spans="2:11" s="1" customFormat="1" ht="15" customHeight="1">
      <c r="B173" s="323"/>
      <c r="C173" s="298" t="s">
        <v>779</v>
      </c>
      <c r="D173" s="298"/>
      <c r="E173" s="298"/>
      <c r="F173" s="321" t="s">
        <v>771</v>
      </c>
      <c r="G173" s="298"/>
      <c r="H173" s="298" t="s">
        <v>838</v>
      </c>
      <c r="I173" s="298" t="s">
        <v>781</v>
      </c>
      <c r="J173" s="298"/>
      <c r="K173" s="346"/>
    </row>
    <row r="174" spans="2:11" s="1" customFormat="1" ht="15" customHeight="1">
      <c r="B174" s="323"/>
      <c r="C174" s="298" t="s">
        <v>790</v>
      </c>
      <c r="D174" s="298"/>
      <c r="E174" s="298"/>
      <c r="F174" s="321" t="s">
        <v>777</v>
      </c>
      <c r="G174" s="298"/>
      <c r="H174" s="298" t="s">
        <v>838</v>
      </c>
      <c r="I174" s="298" t="s">
        <v>773</v>
      </c>
      <c r="J174" s="298">
        <v>50</v>
      </c>
      <c r="K174" s="346"/>
    </row>
    <row r="175" spans="2:11" s="1" customFormat="1" ht="15" customHeight="1">
      <c r="B175" s="323"/>
      <c r="C175" s="298" t="s">
        <v>798</v>
      </c>
      <c r="D175" s="298"/>
      <c r="E175" s="298"/>
      <c r="F175" s="321" t="s">
        <v>777</v>
      </c>
      <c r="G175" s="298"/>
      <c r="H175" s="298" t="s">
        <v>838</v>
      </c>
      <c r="I175" s="298" t="s">
        <v>773</v>
      </c>
      <c r="J175" s="298">
        <v>50</v>
      </c>
      <c r="K175" s="346"/>
    </row>
    <row r="176" spans="2:11" s="1" customFormat="1" ht="15" customHeight="1">
      <c r="B176" s="323"/>
      <c r="C176" s="298" t="s">
        <v>796</v>
      </c>
      <c r="D176" s="298"/>
      <c r="E176" s="298"/>
      <c r="F176" s="321" t="s">
        <v>777</v>
      </c>
      <c r="G176" s="298"/>
      <c r="H176" s="298" t="s">
        <v>838</v>
      </c>
      <c r="I176" s="298" t="s">
        <v>773</v>
      </c>
      <c r="J176" s="298">
        <v>50</v>
      </c>
      <c r="K176" s="346"/>
    </row>
    <row r="177" spans="2:11" s="1" customFormat="1" ht="15" customHeight="1">
      <c r="B177" s="323"/>
      <c r="C177" s="298" t="s">
        <v>119</v>
      </c>
      <c r="D177" s="298"/>
      <c r="E177" s="298"/>
      <c r="F177" s="321" t="s">
        <v>771</v>
      </c>
      <c r="G177" s="298"/>
      <c r="H177" s="298" t="s">
        <v>839</v>
      </c>
      <c r="I177" s="298" t="s">
        <v>840</v>
      </c>
      <c r="J177" s="298"/>
      <c r="K177" s="346"/>
    </row>
    <row r="178" spans="2:11" s="1" customFormat="1" ht="15" customHeight="1">
      <c r="B178" s="323"/>
      <c r="C178" s="298" t="s">
        <v>64</v>
      </c>
      <c r="D178" s="298"/>
      <c r="E178" s="298"/>
      <c r="F178" s="321" t="s">
        <v>771</v>
      </c>
      <c r="G178" s="298"/>
      <c r="H178" s="298" t="s">
        <v>841</v>
      </c>
      <c r="I178" s="298" t="s">
        <v>842</v>
      </c>
      <c r="J178" s="298">
        <v>1</v>
      </c>
      <c r="K178" s="346"/>
    </row>
    <row r="179" spans="2:11" s="1" customFormat="1" ht="15" customHeight="1">
      <c r="B179" s="323"/>
      <c r="C179" s="298" t="s">
        <v>60</v>
      </c>
      <c r="D179" s="298"/>
      <c r="E179" s="298"/>
      <c r="F179" s="321" t="s">
        <v>771</v>
      </c>
      <c r="G179" s="298"/>
      <c r="H179" s="298" t="s">
        <v>843</v>
      </c>
      <c r="I179" s="298" t="s">
        <v>773</v>
      </c>
      <c r="J179" s="298">
        <v>20</v>
      </c>
      <c r="K179" s="346"/>
    </row>
    <row r="180" spans="2:11" s="1" customFormat="1" ht="15" customHeight="1">
      <c r="B180" s="323"/>
      <c r="C180" s="298" t="s">
        <v>61</v>
      </c>
      <c r="D180" s="298"/>
      <c r="E180" s="298"/>
      <c r="F180" s="321" t="s">
        <v>771</v>
      </c>
      <c r="G180" s="298"/>
      <c r="H180" s="298" t="s">
        <v>844</v>
      </c>
      <c r="I180" s="298" t="s">
        <v>773</v>
      </c>
      <c r="J180" s="298">
        <v>255</v>
      </c>
      <c r="K180" s="346"/>
    </row>
    <row r="181" spans="2:11" s="1" customFormat="1" ht="15" customHeight="1">
      <c r="B181" s="323"/>
      <c r="C181" s="298" t="s">
        <v>120</v>
      </c>
      <c r="D181" s="298"/>
      <c r="E181" s="298"/>
      <c r="F181" s="321" t="s">
        <v>771</v>
      </c>
      <c r="G181" s="298"/>
      <c r="H181" s="298" t="s">
        <v>735</v>
      </c>
      <c r="I181" s="298" t="s">
        <v>773</v>
      </c>
      <c r="J181" s="298">
        <v>10</v>
      </c>
      <c r="K181" s="346"/>
    </row>
    <row r="182" spans="2:11" s="1" customFormat="1" ht="15" customHeight="1">
      <c r="B182" s="323"/>
      <c r="C182" s="298" t="s">
        <v>121</v>
      </c>
      <c r="D182" s="298"/>
      <c r="E182" s="298"/>
      <c r="F182" s="321" t="s">
        <v>771</v>
      </c>
      <c r="G182" s="298"/>
      <c r="H182" s="298" t="s">
        <v>845</v>
      </c>
      <c r="I182" s="298" t="s">
        <v>806</v>
      </c>
      <c r="J182" s="298"/>
      <c r="K182" s="346"/>
    </row>
    <row r="183" spans="2:11" s="1" customFormat="1" ht="15" customHeight="1">
      <c r="B183" s="323"/>
      <c r="C183" s="298" t="s">
        <v>846</v>
      </c>
      <c r="D183" s="298"/>
      <c r="E183" s="298"/>
      <c r="F183" s="321" t="s">
        <v>771</v>
      </c>
      <c r="G183" s="298"/>
      <c r="H183" s="298" t="s">
        <v>847</v>
      </c>
      <c r="I183" s="298" t="s">
        <v>806</v>
      </c>
      <c r="J183" s="298"/>
      <c r="K183" s="346"/>
    </row>
    <row r="184" spans="2:11" s="1" customFormat="1" ht="15" customHeight="1">
      <c r="B184" s="323"/>
      <c r="C184" s="298" t="s">
        <v>835</v>
      </c>
      <c r="D184" s="298"/>
      <c r="E184" s="298"/>
      <c r="F184" s="321" t="s">
        <v>771</v>
      </c>
      <c r="G184" s="298"/>
      <c r="H184" s="298" t="s">
        <v>848</v>
      </c>
      <c r="I184" s="298" t="s">
        <v>806</v>
      </c>
      <c r="J184" s="298"/>
      <c r="K184" s="346"/>
    </row>
    <row r="185" spans="2:11" s="1" customFormat="1" ht="15" customHeight="1">
      <c r="B185" s="323"/>
      <c r="C185" s="298" t="s">
        <v>123</v>
      </c>
      <c r="D185" s="298"/>
      <c r="E185" s="298"/>
      <c r="F185" s="321" t="s">
        <v>777</v>
      </c>
      <c r="G185" s="298"/>
      <c r="H185" s="298" t="s">
        <v>849</v>
      </c>
      <c r="I185" s="298" t="s">
        <v>773</v>
      </c>
      <c r="J185" s="298">
        <v>50</v>
      </c>
      <c r="K185" s="346"/>
    </row>
    <row r="186" spans="2:11" s="1" customFormat="1" ht="15" customHeight="1">
      <c r="B186" s="323"/>
      <c r="C186" s="298" t="s">
        <v>850</v>
      </c>
      <c r="D186" s="298"/>
      <c r="E186" s="298"/>
      <c r="F186" s="321" t="s">
        <v>777</v>
      </c>
      <c r="G186" s="298"/>
      <c r="H186" s="298" t="s">
        <v>851</v>
      </c>
      <c r="I186" s="298" t="s">
        <v>852</v>
      </c>
      <c r="J186" s="298"/>
      <c r="K186" s="346"/>
    </row>
    <row r="187" spans="2:11" s="1" customFormat="1" ht="15" customHeight="1">
      <c r="B187" s="323"/>
      <c r="C187" s="298" t="s">
        <v>853</v>
      </c>
      <c r="D187" s="298"/>
      <c r="E187" s="298"/>
      <c r="F187" s="321" t="s">
        <v>777</v>
      </c>
      <c r="G187" s="298"/>
      <c r="H187" s="298" t="s">
        <v>854</v>
      </c>
      <c r="I187" s="298" t="s">
        <v>852</v>
      </c>
      <c r="J187" s="298"/>
      <c r="K187" s="346"/>
    </row>
    <row r="188" spans="2:11" s="1" customFormat="1" ht="15" customHeight="1">
      <c r="B188" s="323"/>
      <c r="C188" s="298" t="s">
        <v>855</v>
      </c>
      <c r="D188" s="298"/>
      <c r="E188" s="298"/>
      <c r="F188" s="321" t="s">
        <v>777</v>
      </c>
      <c r="G188" s="298"/>
      <c r="H188" s="298" t="s">
        <v>856</v>
      </c>
      <c r="I188" s="298" t="s">
        <v>852</v>
      </c>
      <c r="J188" s="298"/>
      <c r="K188" s="346"/>
    </row>
    <row r="189" spans="2:11" s="1" customFormat="1" ht="15" customHeight="1">
      <c r="B189" s="323"/>
      <c r="C189" s="359" t="s">
        <v>857</v>
      </c>
      <c r="D189" s="298"/>
      <c r="E189" s="298"/>
      <c r="F189" s="321" t="s">
        <v>777</v>
      </c>
      <c r="G189" s="298"/>
      <c r="H189" s="298" t="s">
        <v>858</v>
      </c>
      <c r="I189" s="298" t="s">
        <v>859</v>
      </c>
      <c r="J189" s="360" t="s">
        <v>860</v>
      </c>
      <c r="K189" s="346"/>
    </row>
    <row r="190" spans="2:11" s="17" customFormat="1" ht="15" customHeight="1">
      <c r="B190" s="361"/>
      <c r="C190" s="362" t="s">
        <v>861</v>
      </c>
      <c r="D190" s="363"/>
      <c r="E190" s="363"/>
      <c r="F190" s="364" t="s">
        <v>777</v>
      </c>
      <c r="G190" s="363"/>
      <c r="H190" s="363" t="s">
        <v>862</v>
      </c>
      <c r="I190" s="363" t="s">
        <v>859</v>
      </c>
      <c r="J190" s="365" t="s">
        <v>860</v>
      </c>
      <c r="K190" s="366"/>
    </row>
    <row r="191" spans="2:11" s="1" customFormat="1" ht="15" customHeight="1">
      <c r="B191" s="323"/>
      <c r="C191" s="359" t="s">
        <v>49</v>
      </c>
      <c r="D191" s="298"/>
      <c r="E191" s="298"/>
      <c r="F191" s="321" t="s">
        <v>771</v>
      </c>
      <c r="G191" s="298"/>
      <c r="H191" s="295" t="s">
        <v>863</v>
      </c>
      <c r="I191" s="298" t="s">
        <v>864</v>
      </c>
      <c r="J191" s="298"/>
      <c r="K191" s="346"/>
    </row>
    <row r="192" spans="2:11" s="1" customFormat="1" ht="15" customHeight="1">
      <c r="B192" s="323"/>
      <c r="C192" s="359" t="s">
        <v>865</v>
      </c>
      <c r="D192" s="298"/>
      <c r="E192" s="298"/>
      <c r="F192" s="321" t="s">
        <v>771</v>
      </c>
      <c r="G192" s="298"/>
      <c r="H192" s="298" t="s">
        <v>866</v>
      </c>
      <c r="I192" s="298" t="s">
        <v>806</v>
      </c>
      <c r="J192" s="298"/>
      <c r="K192" s="346"/>
    </row>
    <row r="193" spans="2:11" s="1" customFormat="1" ht="15" customHeight="1">
      <c r="B193" s="323"/>
      <c r="C193" s="359" t="s">
        <v>867</v>
      </c>
      <c r="D193" s="298"/>
      <c r="E193" s="298"/>
      <c r="F193" s="321" t="s">
        <v>771</v>
      </c>
      <c r="G193" s="298"/>
      <c r="H193" s="298" t="s">
        <v>868</v>
      </c>
      <c r="I193" s="298" t="s">
        <v>806</v>
      </c>
      <c r="J193" s="298"/>
      <c r="K193" s="346"/>
    </row>
    <row r="194" spans="2:11" s="1" customFormat="1" ht="15" customHeight="1">
      <c r="B194" s="323"/>
      <c r="C194" s="359" t="s">
        <v>869</v>
      </c>
      <c r="D194" s="298"/>
      <c r="E194" s="298"/>
      <c r="F194" s="321" t="s">
        <v>777</v>
      </c>
      <c r="G194" s="298"/>
      <c r="H194" s="298" t="s">
        <v>870</v>
      </c>
      <c r="I194" s="298" t="s">
        <v>806</v>
      </c>
      <c r="J194" s="298"/>
      <c r="K194" s="346"/>
    </row>
    <row r="195" spans="2:11" s="1" customFormat="1" ht="15" customHeight="1">
      <c r="B195" s="352"/>
      <c r="C195" s="367"/>
      <c r="D195" s="332"/>
      <c r="E195" s="332"/>
      <c r="F195" s="332"/>
      <c r="G195" s="332"/>
      <c r="H195" s="332"/>
      <c r="I195" s="332"/>
      <c r="J195" s="332"/>
      <c r="K195" s="353"/>
    </row>
    <row r="196" spans="2:11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pans="2:11" s="1" customFormat="1" ht="18.75" customHeight="1">
      <c r="B197" s="334"/>
      <c r="C197" s="344"/>
      <c r="D197" s="344"/>
      <c r="E197" s="344"/>
      <c r="F197" s="354"/>
      <c r="G197" s="344"/>
      <c r="H197" s="344"/>
      <c r="I197" s="344"/>
      <c r="J197" s="344"/>
      <c r="K197" s="334"/>
    </row>
    <row r="198" spans="2:11" s="1" customFormat="1" ht="18.75" customHeight="1"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</row>
    <row r="199" spans="2:11" s="1" customFormat="1" ht="13.5">
      <c r="B199" s="285"/>
      <c r="C199" s="286"/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1">
      <c r="B200" s="288"/>
      <c r="C200" s="289" t="s">
        <v>871</v>
      </c>
      <c r="D200" s="289"/>
      <c r="E200" s="289"/>
      <c r="F200" s="289"/>
      <c r="G200" s="289"/>
      <c r="H200" s="289"/>
      <c r="I200" s="289"/>
      <c r="J200" s="289"/>
      <c r="K200" s="290"/>
    </row>
    <row r="201" spans="2:11" s="1" customFormat="1" ht="25.5" customHeight="1">
      <c r="B201" s="288"/>
      <c r="C201" s="368" t="s">
        <v>872</v>
      </c>
      <c r="D201" s="368"/>
      <c r="E201" s="368"/>
      <c r="F201" s="368" t="s">
        <v>873</v>
      </c>
      <c r="G201" s="369"/>
      <c r="H201" s="368" t="s">
        <v>874</v>
      </c>
      <c r="I201" s="368"/>
      <c r="J201" s="368"/>
      <c r="K201" s="290"/>
    </row>
    <row r="202" spans="2:11" s="1" customFormat="1" ht="5.25" customHeight="1">
      <c r="B202" s="323"/>
      <c r="C202" s="318"/>
      <c r="D202" s="318"/>
      <c r="E202" s="318"/>
      <c r="F202" s="318"/>
      <c r="G202" s="344"/>
      <c r="H202" s="318"/>
      <c r="I202" s="318"/>
      <c r="J202" s="318"/>
      <c r="K202" s="346"/>
    </row>
    <row r="203" spans="2:11" s="1" customFormat="1" ht="15" customHeight="1">
      <c r="B203" s="323"/>
      <c r="C203" s="298" t="s">
        <v>864</v>
      </c>
      <c r="D203" s="298"/>
      <c r="E203" s="298"/>
      <c r="F203" s="321" t="s">
        <v>50</v>
      </c>
      <c r="G203" s="298"/>
      <c r="H203" s="298" t="s">
        <v>875</v>
      </c>
      <c r="I203" s="298"/>
      <c r="J203" s="298"/>
      <c r="K203" s="346"/>
    </row>
    <row r="204" spans="2:11" s="1" customFormat="1" ht="15" customHeight="1">
      <c r="B204" s="323"/>
      <c r="C204" s="298"/>
      <c r="D204" s="298"/>
      <c r="E204" s="298"/>
      <c r="F204" s="321" t="s">
        <v>51</v>
      </c>
      <c r="G204" s="298"/>
      <c r="H204" s="298" t="s">
        <v>876</v>
      </c>
      <c r="I204" s="298"/>
      <c r="J204" s="298"/>
      <c r="K204" s="346"/>
    </row>
    <row r="205" spans="2:11" s="1" customFormat="1" ht="15" customHeight="1">
      <c r="B205" s="323"/>
      <c r="C205" s="298"/>
      <c r="D205" s="298"/>
      <c r="E205" s="298"/>
      <c r="F205" s="321" t="s">
        <v>54</v>
      </c>
      <c r="G205" s="298"/>
      <c r="H205" s="298" t="s">
        <v>877</v>
      </c>
      <c r="I205" s="298"/>
      <c r="J205" s="298"/>
      <c r="K205" s="346"/>
    </row>
    <row r="206" spans="2:11" s="1" customFormat="1" ht="15" customHeight="1">
      <c r="B206" s="323"/>
      <c r="C206" s="298"/>
      <c r="D206" s="298"/>
      <c r="E206" s="298"/>
      <c r="F206" s="321" t="s">
        <v>52</v>
      </c>
      <c r="G206" s="298"/>
      <c r="H206" s="298" t="s">
        <v>878</v>
      </c>
      <c r="I206" s="298"/>
      <c r="J206" s="298"/>
      <c r="K206" s="346"/>
    </row>
    <row r="207" spans="2:11" s="1" customFormat="1" ht="15" customHeight="1">
      <c r="B207" s="323"/>
      <c r="C207" s="298"/>
      <c r="D207" s="298"/>
      <c r="E207" s="298"/>
      <c r="F207" s="321" t="s">
        <v>53</v>
      </c>
      <c r="G207" s="298"/>
      <c r="H207" s="298" t="s">
        <v>879</v>
      </c>
      <c r="I207" s="298"/>
      <c r="J207" s="298"/>
      <c r="K207" s="346"/>
    </row>
    <row r="208" spans="2:11" s="1" customFormat="1" ht="15" customHeight="1">
      <c r="B208" s="323"/>
      <c r="C208" s="298"/>
      <c r="D208" s="298"/>
      <c r="E208" s="298"/>
      <c r="F208" s="321"/>
      <c r="G208" s="298"/>
      <c r="H208" s="298"/>
      <c r="I208" s="298"/>
      <c r="J208" s="298"/>
      <c r="K208" s="346"/>
    </row>
    <row r="209" spans="2:11" s="1" customFormat="1" ht="15" customHeight="1">
      <c r="B209" s="323"/>
      <c r="C209" s="298" t="s">
        <v>818</v>
      </c>
      <c r="D209" s="298"/>
      <c r="E209" s="298"/>
      <c r="F209" s="321" t="s">
        <v>85</v>
      </c>
      <c r="G209" s="298"/>
      <c r="H209" s="298" t="s">
        <v>880</v>
      </c>
      <c r="I209" s="298"/>
      <c r="J209" s="298"/>
      <c r="K209" s="346"/>
    </row>
    <row r="210" spans="2:11" s="1" customFormat="1" ht="15" customHeight="1">
      <c r="B210" s="323"/>
      <c r="C210" s="298"/>
      <c r="D210" s="298"/>
      <c r="E210" s="298"/>
      <c r="F210" s="321" t="s">
        <v>715</v>
      </c>
      <c r="G210" s="298"/>
      <c r="H210" s="298" t="s">
        <v>716</v>
      </c>
      <c r="I210" s="298"/>
      <c r="J210" s="298"/>
      <c r="K210" s="346"/>
    </row>
    <row r="211" spans="2:11" s="1" customFormat="1" ht="15" customHeight="1">
      <c r="B211" s="323"/>
      <c r="C211" s="298"/>
      <c r="D211" s="298"/>
      <c r="E211" s="298"/>
      <c r="F211" s="321" t="s">
        <v>713</v>
      </c>
      <c r="G211" s="298"/>
      <c r="H211" s="298" t="s">
        <v>881</v>
      </c>
      <c r="I211" s="298"/>
      <c r="J211" s="298"/>
      <c r="K211" s="346"/>
    </row>
    <row r="212" spans="2:11" s="1" customFormat="1" ht="15" customHeight="1">
      <c r="B212" s="370"/>
      <c r="C212" s="298"/>
      <c r="D212" s="298"/>
      <c r="E212" s="298"/>
      <c r="F212" s="321" t="s">
        <v>717</v>
      </c>
      <c r="G212" s="359"/>
      <c r="H212" s="350" t="s">
        <v>101</v>
      </c>
      <c r="I212" s="350"/>
      <c r="J212" s="350"/>
      <c r="K212" s="371"/>
    </row>
    <row r="213" spans="2:11" s="1" customFormat="1" ht="15" customHeight="1">
      <c r="B213" s="370"/>
      <c r="C213" s="298"/>
      <c r="D213" s="298"/>
      <c r="E213" s="298"/>
      <c r="F213" s="321" t="s">
        <v>718</v>
      </c>
      <c r="G213" s="359"/>
      <c r="H213" s="350" t="s">
        <v>696</v>
      </c>
      <c r="I213" s="350"/>
      <c r="J213" s="350"/>
      <c r="K213" s="371"/>
    </row>
    <row r="214" spans="2:11" s="1" customFormat="1" ht="15" customHeight="1">
      <c r="B214" s="370"/>
      <c r="C214" s="298"/>
      <c r="D214" s="298"/>
      <c r="E214" s="298"/>
      <c r="F214" s="321"/>
      <c r="G214" s="359"/>
      <c r="H214" s="350"/>
      <c r="I214" s="350"/>
      <c r="J214" s="350"/>
      <c r="K214" s="371"/>
    </row>
    <row r="215" spans="2:11" s="1" customFormat="1" ht="15" customHeight="1">
      <c r="B215" s="370"/>
      <c r="C215" s="298" t="s">
        <v>842</v>
      </c>
      <c r="D215" s="298"/>
      <c r="E215" s="298"/>
      <c r="F215" s="321">
        <v>1</v>
      </c>
      <c r="G215" s="359"/>
      <c r="H215" s="350" t="s">
        <v>882</v>
      </c>
      <c r="I215" s="350"/>
      <c r="J215" s="350"/>
      <c r="K215" s="371"/>
    </row>
    <row r="216" spans="2:11" s="1" customFormat="1" ht="15" customHeight="1">
      <c r="B216" s="370"/>
      <c r="C216" s="298"/>
      <c r="D216" s="298"/>
      <c r="E216" s="298"/>
      <c r="F216" s="321">
        <v>2</v>
      </c>
      <c r="G216" s="359"/>
      <c r="H216" s="350" t="s">
        <v>883</v>
      </c>
      <c r="I216" s="350"/>
      <c r="J216" s="350"/>
      <c r="K216" s="371"/>
    </row>
    <row r="217" spans="2:11" s="1" customFormat="1" ht="15" customHeight="1">
      <c r="B217" s="370"/>
      <c r="C217" s="298"/>
      <c r="D217" s="298"/>
      <c r="E217" s="298"/>
      <c r="F217" s="321">
        <v>3</v>
      </c>
      <c r="G217" s="359"/>
      <c r="H217" s="350" t="s">
        <v>884</v>
      </c>
      <c r="I217" s="350"/>
      <c r="J217" s="350"/>
      <c r="K217" s="371"/>
    </row>
    <row r="218" spans="2:11" s="1" customFormat="1" ht="15" customHeight="1">
      <c r="B218" s="370"/>
      <c r="C218" s="298"/>
      <c r="D218" s="298"/>
      <c r="E218" s="298"/>
      <c r="F218" s="321">
        <v>4</v>
      </c>
      <c r="G218" s="359"/>
      <c r="H218" s="350" t="s">
        <v>885</v>
      </c>
      <c r="I218" s="350"/>
      <c r="J218" s="350"/>
      <c r="K218" s="371"/>
    </row>
    <row r="219" spans="2:11" s="1" customFormat="1" ht="12.75" customHeight="1">
      <c r="B219" s="372"/>
      <c r="C219" s="373"/>
      <c r="D219" s="373"/>
      <c r="E219" s="373"/>
      <c r="F219" s="373"/>
      <c r="G219" s="373"/>
      <c r="H219" s="373"/>
      <c r="I219" s="373"/>
      <c r="J219" s="373"/>
      <c r="K219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2024-03-18T06:45:52Z</dcterms:created>
  <dcterms:modified xsi:type="dcterms:W3CDTF">2024-03-18T06:46:01Z</dcterms:modified>
  <cp:category/>
  <cp:version/>
  <cp:contentType/>
  <cp:contentStatus/>
</cp:coreProperties>
</file>