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/>
  <bookViews>
    <workbookView xWindow="65428" yWindow="65428" windowWidth="23256" windowHeight="12576" activeTab="0"/>
  </bookViews>
  <sheets>
    <sheet name="Rekapitulace" sheetId="1" r:id="rId1"/>
    <sheet name="SO 000_SO 000" sheetId="2" r:id="rId2"/>
    <sheet name="SO 101_SO 101" sheetId="3" r:id="rId3"/>
    <sheet name="SO 102_SO 102" sheetId="4" r:id="rId4"/>
    <sheet name="SO 103_SO 103" sheetId="5" r:id="rId5"/>
    <sheet name="SO 104_SO 104" sheetId="6" r:id="rId6"/>
    <sheet name="SO 400_SO 400" sheetId="7" r:id="rId7"/>
    <sheet name="SO DIO_SO DIO" sheetId="8" r:id="rId8"/>
  </sheets>
  <definedNames/>
  <calcPr calcId="191029"/>
</workbook>
</file>

<file path=xl/sharedStrings.xml><?xml version="1.0" encoding="utf-8"?>
<sst xmlns="http://schemas.openxmlformats.org/spreadsheetml/2006/main" count="2240" uniqueCount="591">
  <si>
    <t>Firma: Pontex, spol. s r.o.</t>
  </si>
  <si>
    <t>Rekapitulace ceny</t>
  </si>
  <si>
    <t>Stavba: 0625208Decin - Děčín – Galerie Na výšinách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</si>
  <si>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</si>
  <si>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</si>
  <si>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</si>
  <si>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</si>
  <si>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</si>
  <si>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</si>
  <si>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</si>
  <si>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</si>
  <si>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</si>
  <si>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</si>
  <si>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</si>
  <si>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</si>
  <si>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0625208Decin</t>
  </si>
  <si>
    <t>Děčín – Galerie Na výšinách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</si>
  <si>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</si>
  <si>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</si>
  <si>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</si>
  <si>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</si>
  <si>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</si>
  <si>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</si>
  <si>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</si>
  <si>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</si>
  <si>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</si>
  <si>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</si>
  <si>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</si>
  <si>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</si>
  <si>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</si>
  <si>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</si>
  <si>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</si>
  <si>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</si>
  <si>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</si>
  <si>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</si>
  <si>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</si>
  <si>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</si>
  <si>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</si>
  <si>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</si>
  <si>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</si>
  <si>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</si>
  <si>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</si>
  <si>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</si>
  <si>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</si>
  <si>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</si>
  <si>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</si>
  <si>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</si>
  <si>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</si>
  <si>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</si>
  <si>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</si>
  <si>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</si>
  <si>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</si>
  <si>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</si>
  <si>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</si>
  <si>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</si>
  <si>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</si>
  <si>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</si>
  <si>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</si>
  <si>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</si>
  <si>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</si>
  <si>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</si>
  <si>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02730</t>
  </si>
  <si>
    <t>POMOC PRÁCE ZŘÍZ NEBO ZAJIŠŤ OCHRANU INŽENÝRSKÝCH SÍTÍ</t>
  </si>
  <si>
    <t>2024_OTSKP</t>
  </si>
  <si>
    <t>zajištění ochrany všech stávajících vedení sítí po dobu stavby</t>
  </si>
  <si>
    <t>02910</t>
  </si>
  <si>
    <t>A</t>
  </si>
  <si>
    <t>OSTATNÍ POŽADAVKY - ZEMĚMĚŘIČSKÁ MĚŘENÍ</t>
  </si>
  <si>
    <t>zjistitění a vytyčenít přesné polohy plynovodu, ustanovit adekvátní opatření na ochranu plynovodu v průběhu stavebních prací i dlouhodobé opatření pro jeho ochranu</t>
  </si>
  <si>
    <t>B</t>
  </si>
  <si>
    <t>vytyčení hranice staveniště, vč.vyhotovení vytyčovacího protokolu stavby, příp.geodetické práce v průběhu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</si>
  <si>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</si>
  <si>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</si>
  <si>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</si>
  <si>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</si>
  <si>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7</t>
  </si>
  <si>
    <t>zaměř.stávající zárubní zdi před, v průběhu a po stavbě, sledování stability vč.případ.dignostického průzkumu</t>
  </si>
  <si>
    <t>8</t>
  </si>
  <si>
    <t>02940</t>
  </si>
  <si>
    <t>OSTATNÍ POŽADAVKY - VYPRACOVÁNÍ DOKUMENTACE</t>
  </si>
  <si>
    <t>plán sledování a údržby</t>
  </si>
  <si>
    <t>02943</t>
  </si>
  <si>
    <t>OSTATNÍ POŽADAVKY - VYPRACOVÁNÍ RDS</t>
  </si>
  <si>
    <t>RDS-Z-PDS 
V případě některých stavebních objektů nebo jejich částí bude potřeba provést RDS, v rámci níž budou upraveny některé detaily, bude upřesněna technologie provádění atd.</t>
  </si>
  <si>
    <t>02944</t>
  </si>
  <si>
    <t>OSTAT POŽADAVKY - DOKUMENTACE SKUTEČ PROVEDENÍ V DIGIT FORMĚ</t>
  </si>
  <si>
    <t>skutečného provedení stavby</t>
  </si>
  <si>
    <t>02945</t>
  </si>
  <si>
    <t>OSTAT POŽADAVKY - GEOMETRICKÝ PLÁN</t>
  </si>
  <si>
    <t>12</t>
  </si>
  <si>
    <t>02946</t>
  </si>
  <si>
    <t>OSTAT POŽADAVKY - FOTODOKUMENTACE</t>
  </si>
  <si>
    <t>13</t>
  </si>
  <si>
    <t>02950</t>
  </si>
  <si>
    <t>OSTATNÍ POŽADAVKY - POSUDKY, KONTROLY, REVIZNÍ ZPRÁVY</t>
  </si>
  <si>
    <t>posouzení stability zárubní zdi v průběhu stavby</t>
  </si>
  <si>
    <t>14</t>
  </si>
  <si>
    <t>02960</t>
  </si>
  <si>
    <t>OSTATNÍ POŽADAVKY - ODBORNÝ DOZOR</t>
  </si>
  <si>
    <t>Geotechnický dohled vč.přejímky základové spáry gabionů</t>
  </si>
  <si>
    <t>15</t>
  </si>
  <si>
    <t>autorizovaný statik</t>
  </si>
  <si>
    <t>16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</si>
  <si>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</si>
  <si>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</si>
  <si>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</si>
  <si>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101</t>
  </si>
  <si>
    <t>Demolice stávající galerie</t>
  </si>
  <si>
    <t xml:space="preserve">  SO 101</t>
  </si>
  <si>
    <t>014102</t>
  </si>
  <si>
    <t>POPLATKY ZA SKLÁDKU</t>
  </si>
  <si>
    <t>T</t>
  </si>
  <si>
    <t>recyklační skládka - železobeton</t>
  </si>
  <si>
    <t>železobeton  1683,99*2,5=4 209,975 [A]</t>
  </si>
  <si>
    <t>recyklační skládka - kamenné obrubníky, kameny</t>
  </si>
  <si>
    <t>pol.113534  346,5*0,2*0,15*2,6=27,027 [A]</t>
  </si>
  <si>
    <t>Zemní práce</t>
  </si>
  <si>
    <t>113534</t>
  </si>
  <si>
    <t>ODSTRANĚNÍ CHODNÍKOVÝCH KAMENNÝCH OBRUBNÍKŮ, ODVOZ DO 5KM</t>
  </si>
  <si>
    <t>M</t>
  </si>
  <si>
    <t>vč.odvozu na skládku</t>
  </si>
  <si>
    <t>346,5=346,500 [A]</t>
  </si>
  <si>
    <t>113728</t>
  </si>
  <si>
    <t>FRÉZOVÁNÍ ZPEVNĚNÝCH PLOCH ASFALTOVÝCH, ODVOZ DO 20KM</t>
  </si>
  <si>
    <t>M3</t>
  </si>
  <si>
    <t>vč.odvozu k recyklaci</t>
  </si>
  <si>
    <t>chodník  1,58*0,03*346,5=16,424 [A]</t>
  </si>
  <si>
    <t>Základy</t>
  </si>
  <si>
    <t>228172</t>
  </si>
  <si>
    <t>ODŘEZÁNÍ PILOT Z KOVOVÝCH DÍLCŮ</t>
  </si>
  <si>
    <t>odřezání mikropilot - 1ks po 0,5m,  vč.odvozu</t>
  </si>
  <si>
    <t>346,5/0,5=693,000 [A]</t>
  </si>
  <si>
    <t>Ostatní konstrukce a práce</t>
  </si>
  <si>
    <t>9112B3</t>
  </si>
  <si>
    <t>ZÁBRADLÍ MOSTNÍ SE SVISLOU VÝPLNÍ - DEMONTÁŽ S PŘESUNEM</t>
  </si>
  <si>
    <t>vč.rozřezání a odvozu</t>
  </si>
  <si>
    <t>200,0=200,000 [A]</t>
  </si>
  <si>
    <t>911CC3</t>
  </si>
  <si>
    <t>SVODIDLO BETON, ÚROVEŇ ZADRŽ H2 VÝŠ 0,8M - DEMONTÁŽ S PŘESUNEM</t>
  </si>
  <si>
    <t>vč.odvozu na místo určené správcem</t>
  </si>
  <si>
    <t>120,0=120,000 [A]</t>
  </si>
  <si>
    <t>912153</t>
  </si>
  <si>
    <t>SVODNICE SAMOSTATNÁ - DEMONTÁŽ A ODVOZ</t>
  </si>
  <si>
    <t>vč.deformačních krabic</t>
  </si>
  <si>
    <t>91290R</t>
  </si>
  <si>
    <t>MADLO HORNÍ - DEMONTÁŽ A ODVOZ</t>
  </si>
  <si>
    <t>94490</t>
  </si>
  <si>
    <t>OCHRANNÁ KONSTRUKCE</t>
  </si>
  <si>
    <t>M2</t>
  </si>
  <si>
    <t>Ochrana provozu a domů pod galerií</t>
  </si>
  <si>
    <t>500,0*2,0=1 000,000 [A]</t>
  </si>
  <si>
    <t>966168</t>
  </si>
  <si>
    <t>BOURÁNÍ KONSTRUKCÍ ZE ŽELEZOBETONU S ODVOZEM DO 20KM</t>
  </si>
  <si>
    <t>vč.odvozu a uložení na skládku</t>
  </si>
  <si>
    <t>chodníková konzola  (0,63+0,41)m2*346,5=360,360 [A] 
práh  2,12m2*346,5=734,580 [B] 
deska  1,59m2*346,5=550,935 [C] 
svodidlová zídka  0,11m2*346,5=38,115 [D] 
Celkem: A+B+C+D=1 683,990 [E]</t>
  </si>
  <si>
    <t>SO 102</t>
  </si>
  <si>
    <t>Úprava komunikací včetně napojení</t>
  </si>
  <si>
    <t>Úprava komunikací vcetne napojení</t>
  </si>
  <si>
    <t xml:space="preserve">  SO 102</t>
  </si>
  <si>
    <t>C</t>
  </si>
  <si>
    <t>recyklacní skládka - zemina, kamenivo</t>
  </si>
  <si>
    <t>tl. 0,4 - odkop na hloubku -0,81 m (aktivní zóny) se souhlasem TDI 
2485,63*0,4=994,252 [B] 
Odkop zeminy pro trativody 
L strana = 103+76 m, P strana = 523,5 m 
Délka celkem = 702,5 m, plocha drenáže z VZR = 0,2 m2 
0,2*702,5=140,500 [C] 
prepocet na tony *2 
(B+C)*2=2 269,504 [D] 
výkop pro gabiony  1077,375*2,0=2 154,750 [E] 
Celkem: D+E=4 424,254 [F]</t>
  </si>
  <si>
    <t>014112</t>
  </si>
  <si>
    <t>POPLATKY ZA SKLÁDKU TYP S-IO (INERTNÍ ODPAD)</t>
  </si>
  <si>
    <t>Odstranení stávajících betonových obrub z duvodu predláždení. 
Položka bude cerpána dle skutecnosti se souhlasem TDI - dle pol. 113524. 
1 m  betonové obruby = 0,1 t 
(533,8+27,45)*0,1=56,125 [A] 
Balvanitá sypanina - dle pol. 113328 
1 m3 = 2,4 t 
2485,63*0,30*2,4=1 789,654 [B] 
Vybourání stávajících ulicních vpustí, 0,3 t = 1 vpust - dle pol. 96687 
0,3*10=3,000 [C] 
Odstranení stávajících betonových kostek z krytu, plocha stávajícího odvodnovacího žlabu *tl. 0,06 
80% bude použito v rámci nové konstrukce vozovky, 20% bude odstraneno - dle pol. 587202 
(50,452+3,795+2,500+1,446+1,359)*0,06*2,2 (prevod na tony 1m2 = 2,2) *2,2=17,294 [D] 
Celkem: A+B+C+D=1 866,073 [E]</t>
  </si>
  <si>
    <t>113174</t>
  </si>
  <si>
    <t>ODSTRAN KRYTU ZPEVNENÝCH PLOCH Z DLAŽEB KOSTEK, ODVOZ DO 5KM</t>
  </si>
  <si>
    <t>plocha stávajícího odvodnovacího žlabu *tl. 0,06 
80% bude použito v rámci nové konstrukce vozovky, 20% bude odstraneno 
(50,452+3,795+2,500+1,446+1,359)*0,06*0,2=0,715 [A]</t>
  </si>
  <si>
    <t>113324</t>
  </si>
  <si>
    <t>ODSTRAN PODKL ZPEVNENÝCH PLOCH Z KAMENIVA NESTMEL, ODVOZ DO 5KM</t>
  </si>
  <si>
    <t>Balvanitá sypanina - tl. 0,30  
Položka bude cerpána se souhlasem TDI. 
plocha 2485,63*0,30=745,689 [A]</t>
  </si>
  <si>
    <t>113524</t>
  </si>
  <si>
    <t>ODSTRANENÍ CHODNÍKOVÝCH A SILNICNÍCH OBRUBNÍKU BETONOVÝCH, ODVOZ DO 5KM</t>
  </si>
  <si>
    <t>V rámci predláždení stávajících chodníku se predpokládá výmena 100% stávajících obrub. 
Položka bude cerpána dle skutecnosti se souhlasem TDI. 
viz položka 917224  
533,8+27,45=561,250 [A]</t>
  </si>
  <si>
    <t>FRÉZOVÁNÍ ZPEVNENÝCH PLOCH ASFALTOVÝCH, ODVOZ DO 20KM</t>
  </si>
  <si>
    <t>Frézovánístávajcího povrchu o celkové ploše 2485,63 m2, v tl. 0,15m 
2485,63*0,15=372,845 [A] 
Napojení na stáv stav: 
ACO (24,87+5)*0,04=1,195 [B] 
ACL (24,87+5)*0,75*0,04=0,896 [C] 
ACP (24,87+5)*0,5*0,04=0,597 [D] 
odfrézované vrstvy budou odvezeny do recyklacního strediska v okolí do 20 km  
Skutecná tl. odfrézovaných vrstev bude odsouhlasena dle skutecnosti TDI. 
A+B+C+D=375,533 [E]</t>
  </si>
  <si>
    <t>123738</t>
  </si>
  <si>
    <t>ODKOP PRO SPOD STAVBU SILNIC A ŽELEZNIC TR. I, ODVOZ DO 20KM</t>
  </si>
  <si>
    <t>tl. 0,4 - odkop na hloubku -0,81 m (aktivní zóny) se souhlasem TDI 
2485,63*0,4=994,252 [D] 
Odkop zeminy pro trativody 
L strana = 103+76 m, P strana = 523,5 m 
Délka celkem = 702,5 m, plocha drenáže z VZR = 0,2 m2 
0,2*702,5=140,500 [I] 
Celkem: D+I=1 134,752 [J]</t>
  </si>
  <si>
    <t>131738</t>
  </si>
  <si>
    <t>HLOUBENÍ JAM ZAPAŽ I NEPAŽ TR. I, ODVOZ DO 20KM</t>
  </si>
  <si>
    <t>vc.odvozu na skládku</t>
  </si>
  <si>
    <t>pro gabiony  1,3*3,25*255,0=1 077,375 [A]</t>
  </si>
  <si>
    <t>17120</t>
  </si>
  <si>
    <t>ULOŽENÍ SYPANINY DO NÁSYPU A NA SKLÁDKY BEZ ZHUTNENÍ</t>
  </si>
  <si>
    <t>skládka</t>
  </si>
  <si>
    <t>1134,752+1077,375=2 212,127 [A]</t>
  </si>
  <si>
    <t>17180</t>
  </si>
  <si>
    <t>ULOŽENÍ SYPANINY DO NÁSYPU Z NAKUPOVANÝCH MATERIÁLU</t>
  </si>
  <si>
    <t>Aktivní zóna 
Tato položka bude cerpána pouze se souhlasem TDI dle místních podmínek. 
plocha 2485,63* tl. 0,4=994,252 [A]</t>
  </si>
  <si>
    <t>17481</t>
  </si>
  <si>
    <t>ZÁSYP JAM A RÝH Z NAKUPOVANÝCH MATERIÁLU</t>
  </si>
  <si>
    <t>rub gabionu - pod vozovkou  1,0*1,3*255,0=331,500 [A]</t>
  </si>
  <si>
    <t>18110</t>
  </si>
  <si>
    <t>ÚPRAVA PLÁNE SE ZHUTNENÍM V HORNINE TR. I</t>
  </si>
  <si>
    <t>Úprava pláne v ploše komunikace 2485,63=2 485,630 [A] 
chodník 159,5=159,500 [B] 
gabiony  510,0=510,000 [C] 
Celkem: A+B+C=3 155,130 [D]</t>
  </si>
  <si>
    <t>21197</t>
  </si>
  <si>
    <t>OPLÁŠTENÍ ODVODNOVACÍCH ŽEBER Z GEOTEXTILIE</t>
  </si>
  <si>
    <t>Geotextilie u trativodu 
2,5*702,5=1 756,250 [A]</t>
  </si>
  <si>
    <t>212035</t>
  </si>
  <si>
    <t>TRATIVODY KOMPLET Z TRUB NEKOV DN DO 150MM, RÝHA TR I</t>
  </si>
  <si>
    <t>Odkop zeminy pro trativody 
L strana = 103+76 m, P strana = 523,5 m 
Délka celkem = 702,5 m 
103+76+523,5=702,500 [A]</t>
  </si>
  <si>
    <t>21461</t>
  </si>
  <si>
    <t>SEPARACNÍ GEOTEXTILIE</t>
  </si>
  <si>
    <t>tkaná geotextilie, s funkcí separacní i filtracní</t>
  </si>
  <si>
    <t>rub gabionu 
dl.129,0 m, výšky 1,5-2,0m  ((1,5+2,0)*0,5+1,5+0,5)*129,0+1,5*(1,5+2,0)=489,000 [A] 
dl.124,0 m, výšky 1,0-1,5m  ((1,0+1,5)*0,5+1,5+0,5)*124,0+1,5*(1,0+1,5)=406,750 [B] 
Celkem: A+B=895,750 [C]</t>
  </si>
  <si>
    <t>Svislé konstrukce</t>
  </si>
  <si>
    <t>3272C7</t>
  </si>
  <si>
    <t>ZDI OPER, ZÁRUB, NÁBREŽ Z GABIONU CÁSTECNE ROVNANÝCH, DRÁT O4,0MM, POVRCHOVÁ ÚPRAVA Zn + Al</t>
  </si>
  <si>
    <t>kompletní zrízení gabionových košu</t>
  </si>
  <si>
    <t>dl.129,0 m, výšky 1,5-2,0m  (1,5+2,0)*0,5*1,5*129,0=338,625 [A] 
dl.124,0 m, výšky 1,0-1,5m  (1,0+1,5)*0,5*1,5*124,0=232,500 [B] 
Celkem: A+B=571,125 [C]</t>
  </si>
  <si>
    <t>Vodorovné konstrukce</t>
  </si>
  <si>
    <t>17</t>
  </si>
  <si>
    <t>45152</t>
  </si>
  <si>
    <t>PODKLADNÍ A VÝPLNOVÉ VRSTVY Z KAMENIVA DRCENÉHO</t>
  </si>
  <si>
    <t>ŠD fr. 0-32mm (fr.32-64mm)</t>
  </si>
  <si>
    <t>pod gabiony  2,0*253,5*(0,15+0,3)*0,5=114,075 [A] 
drenážní žebro  0,5*0,8*3,0*51=61,200 [B] 
Celkem: A+B=175,275 [C]</t>
  </si>
  <si>
    <t>Komunikace</t>
  </si>
  <si>
    <t>18</t>
  </si>
  <si>
    <t>56333</t>
  </si>
  <si>
    <t>VOZOVKOVÉ VRSTVY ZE ŠTERKODRTI TL. DO 150MM</t>
  </si>
  <si>
    <t>Vozovková vrstva - ŠD(A) 
celková plocha 2485,63 m2 (tl. *0,15 m)  m2=2 485,630 [D] 
napojení 29,87*0,5=14,935 [E] 
Vozovková vrstva - ŠD(B) 
celková plocha 2485,63 m2 ( tl. *0,15 m)  m2=2 485,630 [F] 
Dokupovaný materiál: D+E+F=4 986,195 [H]</t>
  </si>
  <si>
    <t>19</t>
  </si>
  <si>
    <t>56343</t>
  </si>
  <si>
    <t>VOZOVKOVÉ VRSTVY ZE ŠTERKOPÍSKU TL. DO 150MM</t>
  </si>
  <si>
    <t>chodník podklad 
159,53=159,530 [A]</t>
  </si>
  <si>
    <t>20</t>
  </si>
  <si>
    <t>572113</t>
  </si>
  <si>
    <t>INFILTRACNÍ POSTRIK Z EMULZE DO 0,5KG/M2</t>
  </si>
  <si>
    <t>plocha rekonstruované komunikace 2485,6*1,03=2 560,168 [A] 
plocha pro napojení na stávající stav 29,87*0,75=22,403 [B] 
Celkem: A+B=2 582,571 [C]</t>
  </si>
  <si>
    <t>21</t>
  </si>
  <si>
    <t>572213</t>
  </si>
  <si>
    <t>SPOJOVACÍ POSTRIK Z EMULZE DO 0,5KG/M2</t>
  </si>
  <si>
    <t>Plocha rekonstruované komunikace 2485,63 m2 
mezi ACO11 a ACL 16+ 2485,63=2 485,630 [A] 
Plocha napojení na stávající stav 498 m2 
mezi ACO 11 a ACL 16+ 29,87=29,870 [C] 
Celkem: A+C=2 515,500 [D]</t>
  </si>
  <si>
    <t>22</t>
  </si>
  <si>
    <t>574A01</t>
  </si>
  <si>
    <t>ASFALTOVÝ BETON PRO OBRUSNÉ VRSTVY ACO 8</t>
  </si>
  <si>
    <t>ACO 8 CH - kryt chodníku</t>
  </si>
  <si>
    <t>ACO 8 CH 
plocha chodníku *tlouštka 40mm 
159,53*0,04=6,381 [A]</t>
  </si>
  <si>
    <t>23</t>
  </si>
  <si>
    <t>574A33</t>
  </si>
  <si>
    <t>ASFALTOVÝ BETON PRO OBRUSNÉ VRSTVY ACO 11 TL. 40MM</t>
  </si>
  <si>
    <t>Plocha rekonstruované komunikace 
2485,63=2 485,630 [A] 
Plocha napojení na stávající stav 
29,87=29,870 [B] 
Celkem: A+B=2 515,500 [C]</t>
  </si>
  <si>
    <t>24</t>
  </si>
  <si>
    <t>574C66</t>
  </si>
  <si>
    <t>ASFALTOVÝ BETON PRO LOŽNÍ VRSTVY ACL 16+, 16S TL. 70MM</t>
  </si>
  <si>
    <t>Plocha rekonstruované komunikace 
2485,63*1,03=2 560,199 [A] 
Plocha napojení na stávající stav 
29,87*0,75=22,403 [B] 
Celkem: A+B=2 582,602 [C]</t>
  </si>
  <si>
    <t>25</t>
  </si>
  <si>
    <t>58222</t>
  </si>
  <si>
    <t>DLÁŽDENÉ KRYTY Z DROBNÝCH KOSTEK DO LOŽE Z MC</t>
  </si>
  <si>
    <t>odvodnovací žlab - plocha ze situace 
484,84=484,840 [A] 
plocha starýho žlabu, 80% použito znova, 20% odvezeno na skládku 
(50,452+3,795+2,500+1,446+1,359)*0,8=47,642 [B] 
CELKOVO nových kostek 
A-B=437,198 [C] 
Tato položka bude cerpána se souhlasem TDI - použití kostek ze stávajícího krytu.</t>
  </si>
  <si>
    <t>26</t>
  </si>
  <si>
    <t>587202</t>
  </si>
  <si>
    <t>PREDLÁŽDENÍ KRYTU Z DROBNÝCH KOSTEK</t>
  </si>
  <si>
    <t>plocha starýho žlabu, 80% použito znova, 20% odvezeno na skládku 
(50,452+3,795+2,500+1,446+1,359)*0,8=47,642 [B]</t>
  </si>
  <si>
    <t>27</t>
  </si>
  <si>
    <t>58910</t>
  </si>
  <si>
    <t>VÝPLN SPAR ASFALTEM</t>
  </si>
  <si>
    <t>5+26,87</t>
  </si>
  <si>
    <t>Potrubí</t>
  </si>
  <si>
    <t>28</t>
  </si>
  <si>
    <t>875272</t>
  </si>
  <si>
    <t>POTRUBÍ DREN Z TRUB PLAST (I FLEXIBIL) DN DO 100MM DEROVANÝCH</t>
  </si>
  <si>
    <t>odvodnovací trubka DN 100 mm</t>
  </si>
  <si>
    <t>za gabiony - vc.vyústení  253,0+3,0=256,000 [A]</t>
  </si>
  <si>
    <t>29</t>
  </si>
  <si>
    <t>87727</t>
  </si>
  <si>
    <t>CHRÁNICKY PULENÉ Z TRUB PLAST DN DO 100MM</t>
  </si>
  <si>
    <t>Ochrana IS, položka bude cerpána dle skutecnosti se souhlasem TDI 
Predpokládaná délka 120 m 
120=120,000 [A]</t>
  </si>
  <si>
    <t>30</t>
  </si>
  <si>
    <t>9111B1</t>
  </si>
  <si>
    <t>ZÁBRADLÍ SILNICNÍ SE SVISLOU VÝPLNÍ - DODÁVKA A MONTÁŽ</t>
  </si>
  <si>
    <t>kotveno do gabionu  
kompletní vc,kotvení, plastmalty a PKO, vc.betonové patky</t>
  </si>
  <si>
    <t>250,0=250,000 [A]</t>
  </si>
  <si>
    <t>31</t>
  </si>
  <si>
    <t>914113</t>
  </si>
  <si>
    <t>DOPRAVNÍ ZNACKY ZÁKLADNÍ VELIKOSTI OCELOVÉ NEREFLEXNÍ - DEMONTÁŽ</t>
  </si>
  <si>
    <t>Stávající svislé znacky: 
8=8,000 [N] 
Znacky budou uloženy na skládku KSUSV.</t>
  </si>
  <si>
    <t>32</t>
  </si>
  <si>
    <t>914121</t>
  </si>
  <si>
    <t>DOPRAVNÍ ZNACKY ZÁKLADNÍ VELIKOSTI OCELOVÉ FÓLIE TR 1 - DODÁVKA A MONTÁŽ</t>
  </si>
  <si>
    <t>Nové svislé znacení: 
A6b 1=1,000 [A] 
B2 2=2,000 [B] 
IP4b 1=1,000 [C] 
P4 1=1,000 [D] 
Celkem: A+B+C+D=5,000 [E]</t>
  </si>
  <si>
    <t>33</t>
  </si>
  <si>
    <t>914921</t>
  </si>
  <si>
    <t>SLOUPKY A STOJKY DOPRAVNÍCH ZNACEK Z OCEL TRUBEK DO PATKY - DODÁVKA A MONTÁŽ</t>
  </si>
  <si>
    <t>34</t>
  </si>
  <si>
    <t>914923</t>
  </si>
  <si>
    <t>SLOUPKY A STOJKY DZ Z OCEL TRUBEK DO PATKY DEMONTÁŽ</t>
  </si>
  <si>
    <t>Stávající svislé znacky: 
6=6,000 [N] 
Znacky budou uloženy na skládku KSUSV.</t>
  </si>
  <si>
    <t>35</t>
  </si>
  <si>
    <t>915221</t>
  </si>
  <si>
    <t>VODOR DOPRAV ZNAC PLASTEM STRUKTURÁLNÍ NEHLUCNÉ - DOD A POKLÁDKA</t>
  </si>
  <si>
    <t>V4 57,50*0,125=7,188 [A] 
V10d 48,53*0,125*0,5=3,033 [B] 
Celkem: A+B=10,221 [C]</t>
  </si>
  <si>
    <t>36</t>
  </si>
  <si>
    <t>91551</t>
  </si>
  <si>
    <t>VODOROVNÉ DOPRAVNÍ ZNACENÍ - PREDEM PRIPRAVENÉ SYMBOLY</t>
  </si>
  <si>
    <t>V10f - piktogram invalid 1=1,000 [A] 
piktogram chodec 3=3,000 [B] 
A+B=4,000 [C]</t>
  </si>
  <si>
    <t>37</t>
  </si>
  <si>
    <t>917212</t>
  </si>
  <si>
    <t>ZÁHONOVÉ OBRUBY Z BETONOVÝCH OBRUBNÍKU ŠÍR 80MM</t>
  </si>
  <si>
    <t>63,43=63,430 [A]</t>
  </si>
  <si>
    <t>38</t>
  </si>
  <si>
    <t>917425</t>
  </si>
  <si>
    <t>CHODNÍKOVÉ OBRUBY Z KAMENNÝCH OBRUBNÍKU ŠÍR 200MM</t>
  </si>
  <si>
    <t>V rámci úpravy stávajících chodníku se predpokládá výmena 30% stávajících obrub. 
Položka bude cerpána dle skutecnosti se souhlasem TDI. 
Celková délka vymenených obrub = 258*0,3 (30%)=77,400 [A] 
Nove umístené obruby z duvodu odvodnení v délce 533,8+27,45 m=561,250 [B] 
Celkem: B+A=638,650 [C]</t>
  </si>
  <si>
    <t>39</t>
  </si>
  <si>
    <t>91781</t>
  </si>
  <si>
    <t>VÝŠKOVÁ ÚPRAVA OBRUBNÍKU BETONOVÝCH</t>
  </si>
  <si>
    <t>Využití 70% stávajících obrubníku.</t>
  </si>
  <si>
    <t>Celková délka upravovaných obrub = 258*0,7 (70% stávajících) =180,600 [A]</t>
  </si>
  <si>
    <t>40</t>
  </si>
  <si>
    <t>919111</t>
  </si>
  <si>
    <t>REZÁNÍ ASFALTOVÉHO KRYTU VOZOVEK TL DO 50MM</t>
  </si>
  <si>
    <t>41</t>
  </si>
  <si>
    <t>931326</t>
  </si>
  <si>
    <t>TESNENÍ DILATAC SPAR ASF ZÁLIVKOU MODIFIK PRUR DO 800MM2</t>
  </si>
  <si>
    <t>750=750,000 [A]</t>
  </si>
  <si>
    <t>42</t>
  </si>
  <si>
    <t>96687</t>
  </si>
  <si>
    <t>VYBOURÁNÍ ULICNÍCH VPUSTÍ KOMPLETNÍCH</t>
  </si>
  <si>
    <t>Vybourání stávajících ulicních vpustí - celkem 10 ks 
10=10,000 [A]</t>
  </si>
  <si>
    <t>43</t>
  </si>
  <si>
    <t>kotveno do zeme  
kompletní vc,kotvení, plastmalty a PKO, vc.betonové patky ( hl.0,8-1,0m, zemní práce do 3m3)</t>
  </si>
  <si>
    <t>90,0=90,000 [A]</t>
  </si>
  <si>
    <t>44</t>
  </si>
  <si>
    <t>915111</t>
  </si>
  <si>
    <t>VODOROVNÉ DOPRAVNÍ ZNACENÍ BARVOU HLADKÉ - DODÁVKA A POKLÁDKA</t>
  </si>
  <si>
    <t>SO 103</t>
  </si>
  <si>
    <t>Oprava zárubních zdí</t>
  </si>
  <si>
    <t xml:space="preserve">  SO 103</t>
  </si>
  <si>
    <t>11030</t>
  </si>
  <si>
    <t>VŠEOBECNÉ VYKLIZENÍ LESNÍCH PLOCH</t>
  </si>
  <si>
    <t>kompletní vyčištění terénu od napadených kamenů, padlých stromů a zbytků pletiva či plotů - v pásu š. cca 13 m podél vnitřní hrany koruny zdi 
vč.likvidace odpadu</t>
  </si>
  <si>
    <t>13,0*540,0+8,5*25,0=7 232,500 [A]</t>
  </si>
  <si>
    <t>18245</t>
  </si>
  <si>
    <t>ZALOŽENÍ TRÁVNÍKU ZATRAVŇOVACÍ TEXTILIÍ (ROHOŽÍ)</t>
  </si>
  <si>
    <t>fytotextilie svahu nad zdí</t>
  </si>
  <si>
    <t>13,0*540,0=7 020,000 [A]</t>
  </si>
  <si>
    <t>261213</t>
  </si>
  <si>
    <t>VRTY PRO KOTVENÍ A INJEKTÁŽ TŘ II NA POVRCHU D DO 25MM</t>
  </si>
  <si>
    <t>Pro nízkotlakou injektáž - ve sparách</t>
  </si>
  <si>
    <t>odhad 6ks/m2 hl.600 mm 
úsek A  4,15*50,0=207,500 [A] 
úsek B  3,5*190,0=665,000 [B] 
úsek C  1,44*170,0=244,800 [C] 
úsek D  1,1*120,0=132,000 [D] 
Celkem: (A+B+C+D)*0,6*6=4 497,480 [E]</t>
  </si>
  <si>
    <t>261316</t>
  </si>
  <si>
    <t>VRTY PRO KOTV, INJEKT, MIKROPIL NA POVRCHU TŘ III D DO 80MM</t>
  </si>
  <si>
    <t>Pro odvodnění rubu - DN 70 mm</t>
  </si>
  <si>
    <t>úsek A  (1,7+1,25)*6=17,700 [A] 
úsek B  (1,7+1,4)*19=58,900 [B] 
úsek C  1,0*17=17,000 [C] 
úsek D  0,85*12=10,200 [D] 
Celkem: A+B+C+D=103,800 [E]</t>
  </si>
  <si>
    <t>281451</t>
  </si>
  <si>
    <t>INJEKTOVÁNÍ NÍZKOTLAKÉ Z CEMENTOVÉ MALTY NA POVRCHU</t>
  </si>
  <si>
    <t>sanace zdiva injektáží</t>
  </si>
  <si>
    <t>úsek A - cca 0,7 m3/m  0,7*50,0=35,000 [A] 
úsek B - cca 0,5 m3/m  0,5*190,0=95,000 [B] 
úsek C - cca 0,3 m3/m  0,3*170,0=51,000 [C] 
úsek D - cca 0,2 m3/m  0,2*120,0=24,000 [D] 
Celkem: A+B+C+D=205,000 [E]</t>
  </si>
  <si>
    <t>289973</t>
  </si>
  <si>
    <t>OPLÁŠTĚNÍ (ZPEVNĚNÍ) Z GEOSÍTÍ A GEOROHOŽÍ</t>
  </si>
  <si>
    <t>v místech velmi prudkého svahu - ukotvená protierozní georohož</t>
  </si>
  <si>
    <t>odhad  1500,0=1 500,000 [B]</t>
  </si>
  <si>
    <t>318950R</t>
  </si>
  <si>
    <t>OCHRANNÁ PALISÁDA Z DŘEVĚNÉ KULATINY</t>
  </si>
  <si>
    <t>kompletní palisáda z dřevěné kulatiny O 150 mm vč.sepnutí převázkou a únikových otvorů (popis viz TZ)</t>
  </si>
  <si>
    <t>21,6+12,0+24,0+360,0=417,600 [A]</t>
  </si>
  <si>
    <t>327212</t>
  </si>
  <si>
    <t>ZDI OPĚRNÉ, ZÁRUBNÍ, NÁBŘEŽNÍ Z LOMOVÉHO KAMENE NA MC</t>
  </si>
  <si>
    <t>úsek B - navýšení stáv.zdi o jednu řadu - 300 mm  0,3*190,0*1,0=57,000 [B] 
úsek D - navýšení stáv.zdi o jednu řadu - 300 mm  0,3*120,0*1,0=36,000 [C] 
Celkem: B+C=93,000 [D]</t>
  </si>
  <si>
    <t>327213</t>
  </si>
  <si>
    <t>OBKLAD ZDÍ OPĚR, ZÁRUB, NÁBŘEŽ Z LOM KAMENE</t>
  </si>
  <si>
    <t>úsek B - odhad 40% objemu ( tl.600 mm)  4,15*190,0*0,6*0,4=189,240 [B] 
úsek D - odhad 50% objemu ( tl.500 mm)  1,1*120,0*0,5*0,5=33,000 [C] 
Celkem: B+C=222,240 [D]</t>
  </si>
  <si>
    <t>327215</t>
  </si>
  <si>
    <t>PŘEZDĚNÍ ZDÍ Z KAMENNÉHO ZDIVA</t>
  </si>
  <si>
    <t>úsek B - odhad 60% objemu ( tl.600 mm)  3,5*190,0*0,6*0,6=239,400 [B] 
úsek D - odhad 50% objemu ( tl.500 mm)  1,1*120,0*0,5*0,5=33,000 [C] 
Celkem: B+C=272,400 [D]</t>
  </si>
  <si>
    <t>327220R</t>
  </si>
  <si>
    <t>ODBOURÁNÍ ČÁSTÍ ZÁRUBNÍCH ZDÍ VČ JEJICH DOZDĚNÍ</t>
  </si>
  <si>
    <t>Odbourání degradovaných kamenů do hl.100 mm do zaříznutých hran a jejich dozdění kotvenými kusy kamene 
vč.odvozu a uložení vybouraného materiálu na skládku</t>
  </si>
  <si>
    <t>úsek A - odhad 5% plochy  4,15*50,0*0,05=10,375 [A] 
úsek C - odhad 15% plochy 1,44*170,0*0,15=36,720 [C] 
Celkem: A+C=47,095 [D]</t>
  </si>
  <si>
    <t>Úpravy povrchů, podlahy, výplně otvorů</t>
  </si>
  <si>
    <t>62745</t>
  </si>
  <si>
    <t>SPÁROVÁNÍ STARÉHO ZDIVA CEMENTOVOU MALTOU</t>
  </si>
  <si>
    <t>úsek A  (4,15+1,0)*50,0=257,500 [A] 
úsek C  (1,44+1,0)*170,0=414,800 [C] 
Celkem: A+C=672,300 [D]</t>
  </si>
  <si>
    <t>Přidružená stavební výroba</t>
  </si>
  <si>
    <t>78390R</t>
  </si>
  <si>
    <t>CELOPLOŠNÁ HYDROFOBIZACE ZDÍ</t>
  </si>
  <si>
    <t>100% plochy  1779,3==1 779,300 [A]</t>
  </si>
  <si>
    <t>87426</t>
  </si>
  <si>
    <t>POTRUBÍ Z TRUB PLAST ODPAD DN DO 80MM</t>
  </si>
  <si>
    <t>Odvodnění rubu zdi vč.vsunutí do vyvrtaného otvoru</t>
  </si>
  <si>
    <t>úsek A  (1,8+1,35)*6=18,900 [A] 
úsek B  (1,8+1,5)*19=62,700 [B] 
úsek C  1,1*17=18,700 [C] 
úsek D  0,95*12=11,400 [D] 
Celkem: A+B+C+D=111,700 [E]</t>
  </si>
  <si>
    <t>93842</t>
  </si>
  <si>
    <t>OČIŠTĚNÍ ZDIVA OD VEGETACE</t>
  </si>
  <si>
    <t>úsek A  (4,15+1,0)*50,0=257,500 [A] 
úsek B  (3,5+1,0)*190,0=855,000 [B] 
úsek C  (1,44+1,0)*170,0=414,800 [C] 
úsek D  (1,1+1,0)*120,0=252,000 [D] 
Celkem: A+B+C+D=1 779,300 [E]</t>
  </si>
  <si>
    <t>938442</t>
  </si>
  <si>
    <t>OČIŠTĚNÍ ZDIVA OTRYSKÁNÍM TLAKOVOU VODOU DO 500 BARŮ</t>
  </si>
  <si>
    <t>cca 300 Barů vč.mechanického očištění</t>
  </si>
  <si>
    <t>93882</t>
  </si>
  <si>
    <t>OŠETŘENÍ KONSTRUKCÍ OCHRANNÝM POSTŘIKEM</t>
  </si>
  <si>
    <t>Biocidní preparát - místa napadená mechem, lišejníky</t>
  </si>
  <si>
    <t>odhad 10% plochy  1779,3*0,1=177,930 [A]</t>
  </si>
  <si>
    <t>93890R</t>
  </si>
  <si>
    <t>OŠETŘENÍ KONSTRUKCÍ ORGANOKŘEMIČITÝM ZPEVŇOVAČEM KAMENE</t>
  </si>
  <si>
    <t>L</t>
  </si>
  <si>
    <t>odhad 50% plochy, 1l/m2 
úsek A  4,15*50,0=207,500 [A] 
úsek C  1,44*170,0=244,800 [C] 
Celkem: (A+C)*0,5*1=226,150 [D]</t>
  </si>
  <si>
    <t>SO 104</t>
  </si>
  <si>
    <t>Sanace svahů pod komunikací</t>
  </si>
  <si>
    <t xml:space="preserve">  SO 104</t>
  </si>
  <si>
    <t>recyklační skládka - kameny, kamen.obrubníky</t>
  </si>
  <si>
    <t>pol.966128A  13,0*2,6=33,800 [A]</t>
  </si>
  <si>
    <t>recyklační skládka - zemina, kamenivo</t>
  </si>
  <si>
    <t>pol.17120  1189,05*2,0=2 378,100 [A]</t>
  </si>
  <si>
    <t>014211</t>
  </si>
  <si>
    <t>POPLATKY ZA ZEMNÍK - ORNICE</t>
  </si>
  <si>
    <t>vč.dovozu na stavbu</t>
  </si>
  <si>
    <t>713,8*0,2=142,760 [A]</t>
  </si>
  <si>
    <t>018301R</t>
  </si>
  <si>
    <t>SADOVÉ ÚPRAVY</t>
  </si>
  <si>
    <t>Popis viz příloha "Dendrologie - specifikace pro propočet finančních nákladů"</t>
  </si>
  <si>
    <t>. 
vč.likvidace odpadu</t>
  </si>
  <si>
    <t>13,0*12,0=156,000 [A]</t>
  </si>
  <si>
    <t>122738</t>
  </si>
  <si>
    <t>ODKOPÁVKY A PROKOPÁVKY OBECNÉ TŘ. I, ODVOZ DO 20KM</t>
  </si>
  <si>
    <t>odhad 70% objemu 
pro zeď 54m  11,5*2,0*0,5*56,0=644,000 [A] 
pro zdi 12m a 28m 
nahoře  3,8*0,65*0,5*30,0=37,050 [B] 
dole  10,0*1,5*14,0+6,0*1,6*30,0=498,000 [C] 
Celkem: (A+B+C)*0,7=825,335 [D]</t>
  </si>
  <si>
    <t>122838</t>
  </si>
  <si>
    <t>ODKOPÁVKY A PROKOPÁVKY OBECNÉ TŘ. II, ODVOZ DO 20KM</t>
  </si>
  <si>
    <t>odhad 30% objemu 
pro zeď 54m  11,5*2,0*0,5*56,0=644,000 [A] 
pro zdi 12m a 28m 
nahoře  3,8*0,65*0,5*30,0=37,050 [B] 
dole  10,0*1,5*14,0+6,0*1,6*30,0=498,000 [C] 
Celkem: (A+B+C)*0,3=353,715 [D]</t>
  </si>
  <si>
    <t>132738</t>
  </si>
  <si>
    <t>HLOUBENÍ RÝH ŠÍŘ DO 2M PAŽ I NEPAŽ TŘ. I, ODVOZ DO 20KM</t>
  </si>
  <si>
    <t>přístupová pěšina  1,0*100,0*0,1=10,000 [A]</t>
  </si>
  <si>
    <t>ULOŽENÍ SYPANINY DO NÁSYPŮ A NA SKLÁDKY BEZ ZHUTNĚNÍ</t>
  </si>
  <si>
    <t>825,335+353,715+10,0=1 189,050 [A]</t>
  </si>
  <si>
    <t>ZÁSYP JAM A RÝH Z NAKUPOVANÝCH MATERIÁLŮ</t>
  </si>
  <si>
    <t>vhodná zemina za gabiony</t>
  </si>
  <si>
    <t>pro zeď 54m  10,2m2*56,0=571,200 [A] 
pro zdi 12m a 28m 
nahoře  0,0=0,000 [B] 
dole  9,8m2*14,0+3,0m2*30,0=227,200 [C] 
Celkem: A+B+C=798,400 [D]</t>
  </si>
  <si>
    <t>ÚPRAVA PLÁNĚ SE ZHUTNĚNÍM V HORNINĚ TŘ. I</t>
  </si>
  <si>
    <t>pro základ gabionové zdi   5,0*54,0+3,0*12,0+2,0*28,0=362,000 [A]</t>
  </si>
  <si>
    <t>18223</t>
  </si>
  <si>
    <t>ROZPROSTŘENÍ ORNICE VE SVAHU V TL DO 0,20M</t>
  </si>
  <si>
    <t>tl.200 mm</t>
  </si>
  <si>
    <t>u gabionů  (6,7+2,5)*55,0+(1,4+4,4)*13,0+5,6*29,0=743,800 [A]</t>
  </si>
  <si>
    <t>18242</t>
  </si>
  <si>
    <t>ZALOŽENÍ TRÁVNÍKU HYDROOSEVEM NA ORNICI</t>
  </si>
  <si>
    <t>743,8=743,800 [A]</t>
  </si>
  <si>
    <t>SEPARAČNÍ GEOTEXTILIE</t>
  </si>
  <si>
    <t>tkaná geotextilie, s funkcí separační i filtrační</t>
  </si>
  <si>
    <t>rub gabionů 
dl. 54,0 m  8,0*54,0=432,000 [A] 
dl. 28,0m  4,0*28,0=112,000 [B] 
dl. 12,0m  6,5*12,0=78,000 [C] 
Celkem: A+B+C=622,000 [D]</t>
  </si>
  <si>
    <t>285392</t>
  </si>
  <si>
    <t>DODATEČNÉ KOTVENÍ VLEPENÍM BETONÁŘSKÉ VÝZTUŽE D DO 16MM DO VRTŮ</t>
  </si>
  <si>
    <t>přikotvení stříkaného betonu 
dodání výztuže prof.12 mm, provedení vrtu, vsunutí výztuže do vyvrtaného profilu a její zalepení předepsaným pojivem vč.ochranného nátěru</t>
  </si>
  <si>
    <t>4 ks/m2  100,0*4=400,000 [A]</t>
  </si>
  <si>
    <t>289324</t>
  </si>
  <si>
    <t>STŘÍKANÝ ŽELEZOBETON DO C25/30</t>
  </si>
  <si>
    <t>C25/30 XF3</t>
  </si>
  <si>
    <t>oprava stávajících opěrných zdí - odhad  37,0*3,0*0,1=11,100 [A]</t>
  </si>
  <si>
    <t>289366</t>
  </si>
  <si>
    <t>VÝZTUŽ STŘÍKANÉHO BETONU Z KARI SITÍ</t>
  </si>
  <si>
    <t>KARI síť KY 80 (5,4 kg/m2)</t>
  </si>
  <si>
    <t>111,0*0,0054*1,2=0,719 [A]</t>
  </si>
  <si>
    <t>přikotvená vegetační georohož</t>
  </si>
  <si>
    <t>V místě sesuvu nad č. p. 411 - odhad  10,0*12,0=120,000 [A]</t>
  </si>
  <si>
    <t>ZDI OPĚR, ZÁRUB, NÁBŘEŽ Z GABIONŮ ČÁSTEČNĚ ROVNANÝCH, DRÁT O4,0MM, POVRCHOVÁ ÚPRAVA Zn + Al</t>
  </si>
  <si>
    <t>kompletní zřízení gabionových košů</t>
  </si>
  <si>
    <t>dl. 54,0 m  (3,0*1,0+2,5*1,0+2,0*1,0)*54,0=405,000 [A] 
dl. 28,0m  1,5*1,5*28,0=63,000 [B] 
dl. 12,0m  (2,0*1,0+1,5*1,0+1,0*1,0)*12,0=54,000 [C] 
Celkem: A+B+C=522,000 [D]</t>
  </si>
  <si>
    <t>43419</t>
  </si>
  <si>
    <t>SCHODIŠŤOVÉ STUPNĚ, Z DÍLCŮ KAMENNÝCH</t>
  </si>
  <si>
    <t>kamenné stupně do betonového lože (možno využít stávající odstraněné)</t>
  </si>
  <si>
    <t>přístupová pěšina - oblastech výrazných spádů - odhad  4,0=4,000 [A]</t>
  </si>
  <si>
    <t>PODKLADNÍ A VÝPLŇOVÉ VRSTVY Z KAMENIVA DRCENÉHO</t>
  </si>
  <si>
    <t>pod gabiony  (3,5*54,5+2,5*12,5+2,0*28,0)*0,15=41,700 [A] 
drenážní žebro  0,5*0,8*(5,0*10+3,5*5)=27,000 [B] 
Celkem: A+B=68,700 [C]</t>
  </si>
  <si>
    <t>56332</t>
  </si>
  <si>
    <t>VOZOVKOVÉ VRSTVY ZE ŠTĚRKODRTI TL. DO 100MM</t>
  </si>
  <si>
    <t>tl.90 mm</t>
  </si>
  <si>
    <t>přístupová pěšina  1,0*100,0=100,000 [A]</t>
  </si>
  <si>
    <t>56501R</t>
  </si>
  <si>
    <t>MLATOVÝ POVRCH TL 10MM</t>
  </si>
  <si>
    <t>POTRUBÍ DREN Z TRUB PLAST (I FLEXIBIL) DN DO 100MM DĚROVANÝCH</t>
  </si>
  <si>
    <t>drenáž DN 100 mm</t>
  </si>
  <si>
    <t>za gabiony - vč.vyústění  54,0+6,0+12,0+4,0+28,0+3,5=107,500 [A]</t>
  </si>
  <si>
    <t>938443</t>
  </si>
  <si>
    <t>OČIŠTĚNÍ ZDIVA OTRYSKÁNÍM TLAKOVOU VODOU DO 1000 BARŮ</t>
  </si>
  <si>
    <t>cca 800 barů, vč.mechanického odstranění degradovaného materiálu</t>
  </si>
  <si>
    <t>vybrané části opěrných zdí - odhad  111,0=111,000 [A]</t>
  </si>
  <si>
    <t>94891R</t>
  </si>
  <si>
    <t>ZPŘÍSTUPNĚNÍ KONSTRUKCÍ</t>
  </si>
  <si>
    <t>horolezecké zpřístupnění svahu</t>
  </si>
  <si>
    <t>966128</t>
  </si>
  <si>
    <t>BOURÁNÍ KONSTRUKCÍ Z KAMENE NA SUCHO S ODVOZEM DO 20KM</t>
  </si>
  <si>
    <t>v místě sesuvu u č. p.411 10,0+3,0=13,000 [A]</t>
  </si>
  <si>
    <t>využijí se po očištění</t>
  </si>
  <si>
    <t>žulové stupně - odhad  2,0=2,000 [A]</t>
  </si>
  <si>
    <t>SO 400</t>
  </si>
  <si>
    <t>Přeložka kabelu VO</t>
  </si>
  <si>
    <t xml:space="preserve">  SO 400</t>
  </si>
  <si>
    <t>015111</t>
  </si>
  <si>
    <t>POPLATKY ZA LIKVIDACŮ ODPADŮ NEKONTAMINOVANÝCH - 17 05 04 VYTĚŽENÉ ZEMINY A HORNINY - I. TŘÍDA TĚŽITELNOSTI</t>
  </si>
  <si>
    <t>26,826*1,8=48,287 [A]</t>
  </si>
  <si>
    <t>015140</t>
  </si>
  <si>
    <t>POPLATKY ZA LIKVIDACŮ ODPADŮ NEKONTAMINOVANÝCH - 17 01 01 BETON Z DEMOLIC OBJEKTŮ, ZÁKLADŮ TV</t>
  </si>
  <si>
    <t>geodetické práce v práce v průběhu stavby 
skutečné provedení</t>
  </si>
  <si>
    <t>125738</t>
  </si>
  <si>
    <t>VYKOPÁVKY ZE ZEMNÍKŮ A SKLÁDEK TŘ. I, ODVOZ DO 20KM</t>
  </si>
  <si>
    <t>přebytečná zemina</t>
  </si>
  <si>
    <t>kabelová trasa 
0,35*0,2*(5+8)=0,910 [A]  kabel v.o. v pískovém loži 
0,2*0,15*519=15,570 [B]   kabel v.o. v kabelové chráničce 
základ 
0,9*0,55*1,1*19=10,346 [C] 
Celkem: A+B+C=26,826 [D]</t>
  </si>
  <si>
    <t>13173</t>
  </si>
  <si>
    <t>HLOUBENÍ JAM ZAPAŽ I NEPAŽ TŘ. I</t>
  </si>
  <si>
    <t>pro rozpojovací skříň</t>
  </si>
  <si>
    <t>0,5*0,5*0,6*2=0,300 [A]  odkopání a přeložení po dobu provizoria 
0,5*0,5*0,6*2=0,300 [B] odkopání provizoria a definitivní umístění 
Celkem: A+B=0,600 [C]</t>
  </si>
  <si>
    <t>HLOUBENÍ JAM ZAPAŽ I NEPAŽ TŘ. I, ODVOZ DO 20KM</t>
  </si>
  <si>
    <t>pro betonové základy osvětlovacích stožárů</t>
  </si>
  <si>
    <t>0,9*0,55*1,1*19=10,346 [A]</t>
  </si>
  <si>
    <t>13273</t>
  </si>
  <si>
    <t>HLOUBENÍ RÝH ŠÍŘ DO 2M PAŽ I NEPAŽ TŘ. I</t>
  </si>
  <si>
    <t>0,35*(0,5-0,2)*(5+8)=1,365 [A] kabel v.o. v pískovém loži</t>
  </si>
  <si>
    <t>0,35*0,2*(5+8)=0,910 [A]  kabel v.o. v pískovém loži 
0,2*0,15*519=15,570 [B]   kabel v.o. v kabelové chráničce 
Celkem: A+B=16,480 [C]</t>
  </si>
  <si>
    <t>17411</t>
  </si>
  <si>
    <t>ZÁSYP JAM A RÝH ZEMINOU SE ZHUTNĚNÍM</t>
  </si>
  <si>
    <t>0,35*(0,5-0,2)*(5+8)=1,365 [A] kabel v.o. v pískovém loži 
0,5*0,5*0,6*2=0,300 [B]  odkopání a přeložení rozpojovací skříně po dobu provizoria 
0,5*0,5*0,6*2=0,300 [C] odkopání provizoria a definitivní umístění rozpojovací skříně 
Celkem: A+B+C=1,965 [D]</t>
  </si>
  <si>
    <t>17581</t>
  </si>
  <si>
    <t>OBSYP POTRUBÍ A OBJEKTŮ Z NAKUPOVANÝCH MATERIÁLŮ</t>
  </si>
  <si>
    <t>pískové lože</t>
  </si>
  <si>
    <t>0,35*0,2*(5+8)=0,910 [A]</t>
  </si>
  <si>
    <t>272315</t>
  </si>
  <si>
    <t>ZÁKLADY Z PROSTÉHO BETONU DO C30/37</t>
  </si>
  <si>
    <t>C30/37-XF2</t>
  </si>
  <si>
    <t>702321</t>
  </si>
  <si>
    <t>ZAKRYTÍ KABELŮ BETONOVOU DESKOU ŠÍŘKY DO 20 CM</t>
  </si>
  <si>
    <t>betonová deska, nebo cihla</t>
  </si>
  <si>
    <t>5+8=13,000 [A]</t>
  </si>
  <si>
    <t>741911</t>
  </si>
  <si>
    <t>UZEMŇOVACÍ VODIČ V ZEMI FEZN DO 120 MM2</t>
  </si>
  <si>
    <t>drát FeZn, včetně svorek a PKO</t>
  </si>
  <si>
    <t>519*1,03=534,570 [A] v trase (pod plání) 
(5+8)*1,03=13,390 [B] v pískovém loži 
1,5*19=28,500 [C] do stožáru 
Celkem: A+B+C=576,460 [D]</t>
  </si>
  <si>
    <t>742G31</t>
  </si>
  <si>
    <t>KABEL NN DVOU- A TŘÍŽÍLOVÝ CU S PLASTOVOU IZOLACÍ STÍNĚNÝ DO 2,5 MM2</t>
  </si>
  <si>
    <t>kabel CYKY 3-Jx1,5 
do stožáru, včetně ukončení na svorkách</t>
  </si>
  <si>
    <t>8,5*19=161,500 [A]</t>
  </si>
  <si>
    <t>742H12</t>
  </si>
  <si>
    <t>KABEL NN ČTYŘ- A PĚTIŽÍLOVÝ CU S PLASTOVOU IZOLACÍ OD 4 DO 16 MM2</t>
  </si>
  <si>
    <t>kabel CYKY 4-Jx16 mm</t>
  </si>
  <si>
    <t>519*1,03=534,570 [A] v kabelové chráničce 
(5+8)*1,03=13,390 [B] v pískovém loži 
1,5*2*19=57,000 [C] do stožáru 
Celkem: A+B+C=604,960 [D]</t>
  </si>
  <si>
    <t>742L12</t>
  </si>
  <si>
    <t>UKONČENÍ DVOU AŽ PĚTIŽÍLOVÉHO KABELU V ROZVADĚČI NEBO NA PŘÍSTROJI OD 4 DO 16 MM2</t>
  </si>
  <si>
    <t>ukončení na svorkách ve stožáru a v rozpojovací skříni</t>
  </si>
  <si>
    <t>19*2=38,000 [A] ve stožárech 
3+3=6,000 [B] ve stávající rozpojovací skříní 
Celkem: A+B=44,000 [C]</t>
  </si>
  <si>
    <t>742Z23</t>
  </si>
  <si>
    <t>DEMONTÁŽ KABELOVÉHO VEDENÍ NN</t>
  </si>
  <si>
    <t>včetně případných zemních prací 
odvozu a eko. likkvidace</t>
  </si>
  <si>
    <t>743122</t>
  </si>
  <si>
    <t>OSVĚTLOVACÍ STOŽÁR PEVNÝ ŽÁROVĚ ZINKOVANÝ DÉLKY PŘES 6,5 DO 12 M</t>
  </si>
  <si>
    <t>stožár bezpaticový, 8m 
stožárová svorkovnice, označení štítkem 
dodávka a montáž</t>
  </si>
  <si>
    <t>743554</t>
  </si>
  <si>
    <t>SVÍTIDLO VENKOVNÍ VŠEOBECNÉ LED, MIN. IP 44, PŘES 45 W</t>
  </si>
  <si>
    <t>svítidlo LED vč. montáže</t>
  </si>
  <si>
    <t>743Z11</t>
  </si>
  <si>
    <t>DEMONTÁŽ OSVĚTLOVACÍHO STOŽÁRU ULIČNÍHO VÝŠKY DO 15 M</t>
  </si>
  <si>
    <t>stávající stožár  
odpojení kabelů 
včetně odvozu a ekologické likvidace</t>
  </si>
  <si>
    <t>743Z31</t>
  </si>
  <si>
    <t>DEMONTÁŽ ELEKTROVÝZBROJE OSVĚTLOVACÍHO STOŽÁRU VÝŠKY DO 15 M</t>
  </si>
  <si>
    <t>včetně odvozu a ekologické likvidace</t>
  </si>
  <si>
    <t>743Z35</t>
  </si>
  <si>
    <t>DEMONTÁŽ SVÍTIDLA Z OSVĚTLOVACÍHO STOŽÁRU VÝŠKY DO 15 M</t>
  </si>
  <si>
    <t>744Y03</t>
  </si>
  <si>
    <t>PŘELOŽENÍ OVLÁDACÍ SKŘÍNĚ NEBO OVLÁDACÍHO PANELU NN</t>
  </si>
  <si>
    <t>přeložení stávající rozpojovací skříně</t>
  </si>
  <si>
    <t>1+1=2,000 [A] provizorní a definitivní</t>
  </si>
  <si>
    <t>747213</t>
  </si>
  <si>
    <t>CELKOVÁ PROHLÍDKA, ZKOUŠENÍ, MĚŘENÍ A VYHOTOVENÍ VÝCHOZÍ REVIZNÍ ZPRÁVY, PRO OBJEM IN PŘES 500 DO 1000 TIS. KČ</t>
  </si>
  <si>
    <t>87615</t>
  </si>
  <si>
    <t>CHRÁNIČKY Z TRUB PLAST DN DO 50MM</t>
  </si>
  <si>
    <t>chránička HDPE/LDPE 50/41, dvouplášťová, korugovaná, včetně utěsněnní konců 
a protahovacího drátu</t>
  </si>
  <si>
    <t>519*1,03=534,570 [A]  v komunikaci 
1,5*2*19=57,000 [B] do stožáru 
Celkem: A+B=591,570 [C]</t>
  </si>
  <si>
    <t>87644</t>
  </si>
  <si>
    <t>CHRÁNIČKY Z TRUB PLASTOVÝCH DN DO 250MM</t>
  </si>
  <si>
    <t>pouzdro do základu stožáru</t>
  </si>
  <si>
    <t>1*19=19,000 [A]</t>
  </si>
  <si>
    <t>89952</t>
  </si>
  <si>
    <t>OBETONOVÁNÍ POTRUBÍ Z PROSTÉHO BETONU</t>
  </si>
  <si>
    <t>podkladová deska pod chráničky - beton C8/10-X0</t>
  </si>
  <si>
    <t>0,2*0,05*519=5,190 [A]</t>
  </si>
  <si>
    <t>899522</t>
  </si>
  <si>
    <t>OBETONOVÁNÍ POTRUBÍ Z PROSTÉHO BETONU DO C12/15</t>
  </si>
  <si>
    <t>obetonování chrániček- beton C 12/15-X0</t>
  </si>
  <si>
    <t>(0,2*0,1-3,14*0,025*0,025)*519=9,361 [A]</t>
  </si>
  <si>
    <t>96615</t>
  </si>
  <si>
    <t>BOURÁNÍ KONSTRUKCÍ Z PROSTÉHO BETONU</t>
  </si>
  <si>
    <t>vybourání betonových základů do hl. 1m vč. odvozu na skládku</t>
  </si>
  <si>
    <t>0,7*0,7*1,0*11=5,390 [A]</t>
  </si>
  <si>
    <t>SO DIO</t>
  </si>
  <si>
    <t>Dopravně-inženýrské opatření</t>
  </si>
  <si>
    <t xml:space="preserve">  SO DIO</t>
  </si>
  <si>
    <t>02720</t>
  </si>
  <si>
    <t>POMOC PRÁCE ZŘÍZ NEBO ZAJIŠŤ REGULACI A OCHRANU DOPRAVY</t>
  </si>
  <si>
    <t>položka zahrnuje dopravně inženýrská opatření v průběhu celé stavby (dle schváleného plánu ZOV a vyjádření DI PČR),  
zahrnuje osazení, přesuny a odvoz provizorního dopravního značení.  
Zahrnuje dočasné dopravní značení, dopravní zařízení (např. zvětšené i základní svislé značky, vodorovné značení z fólie, citybloky, provizorní betonová a ocelová svodidla, ochranná zábradlí, světelné výstražné zařízení atd.- viz příloha TZ),  
oplocení a všechny související práce po dobu trvání stavby 
Součástí položky je i údržba a péče o dopravně inženýrská opatření v průběhu celé stavby. 
Součástí položky je vyřízení DIR včetně jeho projednání.</t>
  </si>
  <si>
    <t>1=1,000 [A]</t>
  </si>
  <si>
    <t>57790A</t>
  </si>
  <si>
    <t>VÝSPRAVA VÝTLUKŮ SMĚSÍ ACO (KUBATURA)</t>
  </si>
  <si>
    <t>Oprava objízdné trasy po stavbě</t>
  </si>
  <si>
    <t>odhad  10,0=10,000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</si>
</sst>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6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4" fontId="3" fillId="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workbookViewId="0" topLeftCell="A1">
      <selection activeCell="C19" sqref="C1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19.95" customHeight="1">
      <c r="A3" s="7"/>
      <c r="B3" s="7"/>
      <c r="C3" s="8"/>
      <c r="D3" s="8"/>
      <c r="E3" s="8"/>
    </row>
    <row r="4" spans="1:5" ht="19.95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0+C10+C12+C14+C16+C18+C20+C22</f>
        <v>0</v>
      </c>
      <c r="D6" s="8"/>
      <c r="E6" s="8"/>
    </row>
    <row r="7" spans="1:5" ht="12.75" customHeight="1">
      <c r="A7" s="8"/>
      <c r="B7" s="10" t="s">
        <v>5</v>
      </c>
      <c r="C7" s="13">
        <f>0+E10+E12+E14+E16+E18+E20+E22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3" t="s">
        <v>19</v>
      </c>
      <c r="B10" s="23" t="s">
        <v>20</v>
      </c>
      <c r="C10" s="24">
        <f>0+C11</f>
        <v>0</v>
      </c>
      <c r="D10" s="24">
        <f>0+D11</f>
        <v>0</v>
      </c>
      <c r="E10" s="24">
        <f>0+E11</f>
        <v>0</v>
      </c>
    </row>
    <row r="11" spans="1:5" ht="12.75" customHeight="1">
      <c r="A11" s="25" t="s">
        <v>47</v>
      </c>
      <c r="B11" s="25" t="s">
        <v>20</v>
      </c>
      <c r="C11" s="26">
        <f>'SO 000_SO 000'!I3</f>
        <v>0</v>
      </c>
      <c r="D11" s="26">
        <f>'SO 000_SO 000'!O2</f>
        <v>0</v>
      </c>
      <c r="E11" s="26">
        <f>C11+D11</f>
        <v>0</v>
      </c>
    </row>
    <row r="12" spans="1:5" ht="12.75" customHeight="1">
      <c r="A12" s="23" t="s">
        <v>106</v>
      </c>
      <c r="B12" s="23" t="s">
        <v>107</v>
      </c>
      <c r="C12" s="24">
        <f>0+C13</f>
        <v>0</v>
      </c>
      <c r="D12" s="24">
        <f>0+D13</f>
        <v>0</v>
      </c>
      <c r="E12" s="24">
        <f>0+E13</f>
        <v>0</v>
      </c>
    </row>
    <row r="13" spans="1:5" ht="12.75" customHeight="1">
      <c r="A13" s="25" t="s">
        <v>108</v>
      </c>
      <c r="B13" s="25" t="s">
        <v>107</v>
      </c>
      <c r="C13" s="26">
        <f>'SO 101_SO 101'!I3</f>
        <v>0</v>
      </c>
      <c r="D13" s="26">
        <f>'SO 101_SO 101'!O2</f>
        <v>0</v>
      </c>
      <c r="E13" s="26">
        <f>C13+D13</f>
        <v>0</v>
      </c>
    </row>
    <row r="14" spans="1:5" ht="12.75" customHeight="1">
      <c r="A14" s="23" t="s">
        <v>155</v>
      </c>
      <c r="B14" s="23" t="s">
        <v>156</v>
      </c>
      <c r="C14" s="24">
        <f>0+C15</f>
        <v>0</v>
      </c>
      <c r="D14" s="24">
        <f>0+D15</f>
        <v>0</v>
      </c>
      <c r="E14" s="24">
        <f>0+E15</f>
        <v>0</v>
      </c>
    </row>
    <row r="15" spans="1:5" ht="12.75" customHeight="1">
      <c r="A15" s="25" t="s">
        <v>158</v>
      </c>
      <c r="B15" s="25" t="s">
        <v>157</v>
      </c>
      <c r="C15" s="26">
        <f>'SO 102_SO 102'!I3</f>
        <v>0</v>
      </c>
      <c r="D15" s="26">
        <f>'SO 102_SO 102'!O2</f>
        <v>0</v>
      </c>
      <c r="E15" s="26">
        <f>C15+D15</f>
        <v>0</v>
      </c>
    </row>
    <row r="16" spans="1:5" ht="12.75" customHeight="1">
      <c r="A16" s="23" t="s">
        <v>327</v>
      </c>
      <c r="B16" s="23" t="s">
        <v>328</v>
      </c>
      <c r="C16" s="24">
        <f>0+C17</f>
        <v>0</v>
      </c>
      <c r="D16" s="24">
        <f>0+D17</f>
        <v>0</v>
      </c>
      <c r="E16" s="24">
        <f>0+E17</f>
        <v>0</v>
      </c>
    </row>
    <row r="17" spans="1:5" ht="12.75" customHeight="1">
      <c r="A17" s="25" t="s">
        <v>329</v>
      </c>
      <c r="B17" s="25" t="s">
        <v>328</v>
      </c>
      <c r="C17" s="26">
        <f>'SO 103_SO 103'!I3</f>
        <v>0</v>
      </c>
      <c r="D17" s="26">
        <f>'SO 103_SO 103'!O2</f>
        <v>0</v>
      </c>
      <c r="E17" s="26">
        <f>C17+D17</f>
        <v>0</v>
      </c>
    </row>
    <row r="18" spans="1:5" ht="12.75" customHeight="1">
      <c r="A18" s="23" t="s">
        <v>397</v>
      </c>
      <c r="B18" s="23" t="s">
        <v>398</v>
      </c>
      <c r="C18" s="24">
        <f>0+C19</f>
        <v>0</v>
      </c>
      <c r="D18" s="24">
        <f>0+D19</f>
        <v>0</v>
      </c>
      <c r="E18" s="24">
        <f>0+E19</f>
        <v>0</v>
      </c>
    </row>
    <row r="19" spans="1:5" ht="12.75" customHeight="1">
      <c r="A19" s="25" t="s">
        <v>399</v>
      </c>
      <c r="B19" s="25" t="s">
        <v>398</v>
      </c>
      <c r="C19" s="26">
        <f>'SO 104_SO 104'!I3</f>
        <v>0</v>
      </c>
      <c r="D19" s="26">
        <f>'SO 104_SO 104'!O2</f>
        <v>0</v>
      </c>
      <c r="E19" s="26">
        <f>C19+D19</f>
        <v>0</v>
      </c>
    </row>
    <row r="20" spans="1:5" ht="12.75" customHeight="1">
      <c r="A20" s="23" t="s">
        <v>483</v>
      </c>
      <c r="B20" s="23" t="s">
        <v>484</v>
      </c>
      <c r="C20" s="24">
        <f>0+C21</f>
        <v>0</v>
      </c>
      <c r="D20" s="24">
        <f>0+D21</f>
        <v>0</v>
      </c>
      <c r="E20" s="24">
        <f>0+E21</f>
        <v>0</v>
      </c>
    </row>
    <row r="21" spans="1:5" ht="12.75" customHeight="1">
      <c r="A21" s="25" t="s">
        <v>485</v>
      </c>
      <c r="B21" s="25" t="s">
        <v>484</v>
      </c>
      <c r="C21" s="26">
        <f>'SO 400_SO 400'!I3</f>
        <v>0</v>
      </c>
      <c r="D21" s="26">
        <f>'SO 400_SO 400'!O2</f>
        <v>0</v>
      </c>
      <c r="E21" s="26">
        <f>C21+D21</f>
        <v>0</v>
      </c>
    </row>
    <row r="22" spans="1:5" ht="12.75" customHeight="1">
      <c r="A22" s="23" t="s">
        <v>580</v>
      </c>
      <c r="B22" s="23" t="s">
        <v>581</v>
      </c>
      <c r="C22" s="24">
        <f>0+C23</f>
        <v>0</v>
      </c>
      <c r="D22" s="24">
        <f>0+D23</f>
        <v>0</v>
      </c>
      <c r="E22" s="24">
        <f>0+E23</f>
        <v>0</v>
      </c>
    </row>
    <row r="23" spans="1:5" ht="12.75" customHeight="1">
      <c r="A23" s="25" t="s">
        <v>582</v>
      </c>
      <c r="B23" s="25" t="s">
        <v>581</v>
      </c>
      <c r="C23" s="26">
        <f>'SO DIO_SO DIO'!I3</f>
        <v>0</v>
      </c>
      <c r="D23" s="26">
        <f>'SO DIO_SO DIO'!O2</f>
        <v>0</v>
      </c>
      <c r="E23" s="26">
        <f>C23+D23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7"/>
  <sheetViews>
    <sheetView workbookViewId="0" topLeftCell="A1">
      <pane ySplit="8" topLeftCell="A9" activePane="bottomLeft" state="frozen"/>
      <selection pane="bottomLeft" activeCell="H11" sqref="H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19</v>
      </c>
      <c r="I3" s="43">
        <f>0+I9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19</v>
      </c>
      <c r="D4" s="7"/>
      <c r="E4" s="19" t="s">
        <v>20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19</v>
      </c>
      <c r="D5" s="2"/>
      <c r="E5" s="22" t="s">
        <v>20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0+I10+I13+I16+I19+I22+I25+I28+I31+I34+I37+I40+I43+I46+I49+I52+I55</f>
        <v>0</v>
      </c>
      <c r="R9">
        <f>0+O10+O13+O16+O19+O22+O25+O28+O31+O34+O37+O40+O43+O46+O49+O52+O55</f>
        <v>0</v>
      </c>
    </row>
    <row r="10" spans="1:16" ht="13.2">
      <c r="A10" s="27" t="s">
        <v>50</v>
      </c>
      <c r="B10" s="32" t="s">
        <v>31</v>
      </c>
      <c r="C10" s="32" t="s">
        <v>51</v>
      </c>
      <c r="D10" s="27" t="s">
        <v>52</v>
      </c>
      <c r="E10" s="33" t="s">
        <v>53</v>
      </c>
      <c r="F10" s="34" t="s">
        <v>54</v>
      </c>
      <c r="G10" s="35">
        <v>1</v>
      </c>
      <c r="H10" s="36">
        <v>0</v>
      </c>
      <c r="I10" s="37">
        <f>ROUND(ROUND(H10,2)*ROUND(G10,3),2)</f>
        <v>0</v>
      </c>
      <c r="J10" s="34"/>
      <c r="O10">
        <f>(I10*21)/100</f>
        <v>0</v>
      </c>
      <c r="P10" t="s">
        <v>27</v>
      </c>
    </row>
    <row r="11" spans="1:5" ht="184.8">
      <c r="A11" s="38" t="s">
        <v>55</v>
      </c>
      <c r="E11" s="39" t="s">
        <v>56</v>
      </c>
    </row>
    <row r="12" spans="1:5" ht="13.2">
      <c r="A12" s="42" t="s">
        <v>57</v>
      </c>
      <c r="E12" s="41" t="s">
        <v>52</v>
      </c>
    </row>
    <row r="13" spans="1:16" ht="13.2">
      <c r="A13" s="27" t="s">
        <v>50</v>
      </c>
      <c r="B13" s="32" t="s">
        <v>27</v>
      </c>
      <c r="C13" s="32" t="s">
        <v>58</v>
      </c>
      <c r="D13" s="27" t="s">
        <v>52</v>
      </c>
      <c r="E13" s="33" t="s">
        <v>59</v>
      </c>
      <c r="F13" s="34" t="s">
        <v>54</v>
      </c>
      <c r="G13" s="35">
        <v>1</v>
      </c>
      <c r="H13" s="36">
        <v>0</v>
      </c>
      <c r="I13" s="37">
        <f>ROUND(ROUND(H13,2)*ROUND(G13,3),2)</f>
        <v>0</v>
      </c>
      <c r="J13" s="34"/>
      <c r="O13">
        <f>(I13*21)/100</f>
        <v>0</v>
      </c>
      <c r="P13" t="s">
        <v>27</v>
      </c>
    </row>
    <row r="14" spans="1:5" ht="132">
      <c r="A14" s="38" t="s">
        <v>55</v>
      </c>
      <c r="E14" s="39" t="s">
        <v>60</v>
      </c>
    </row>
    <row r="15" spans="1:5" ht="13.2">
      <c r="A15" s="42" t="s">
        <v>57</v>
      </c>
      <c r="E15" s="41" t="s">
        <v>52</v>
      </c>
    </row>
    <row r="16" spans="1:16" ht="13.2">
      <c r="A16" s="27" t="s">
        <v>50</v>
      </c>
      <c r="B16" s="32" t="s">
        <v>26</v>
      </c>
      <c r="C16" s="32" t="s">
        <v>61</v>
      </c>
      <c r="D16" s="27" t="s">
        <v>52</v>
      </c>
      <c r="E16" s="33" t="s">
        <v>62</v>
      </c>
      <c r="F16" s="34" t="s">
        <v>54</v>
      </c>
      <c r="G16" s="35">
        <v>1</v>
      </c>
      <c r="H16" s="36">
        <v>0</v>
      </c>
      <c r="I16" s="37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3.2">
      <c r="A17" s="38" t="s">
        <v>55</v>
      </c>
      <c r="E17" s="39" t="s">
        <v>64</v>
      </c>
    </row>
    <row r="18" spans="1:5" ht="13.2">
      <c r="A18" s="42" t="s">
        <v>57</v>
      </c>
      <c r="E18" s="41" t="s">
        <v>52</v>
      </c>
    </row>
    <row r="19" spans="1:16" ht="13.2">
      <c r="A19" s="27" t="s">
        <v>50</v>
      </c>
      <c r="B19" s="32" t="s">
        <v>35</v>
      </c>
      <c r="C19" s="32" t="s">
        <v>65</v>
      </c>
      <c r="D19" s="27" t="s">
        <v>66</v>
      </c>
      <c r="E19" s="33" t="s">
        <v>67</v>
      </c>
      <c r="F19" s="34" t="s">
        <v>54</v>
      </c>
      <c r="G19" s="35">
        <v>1</v>
      </c>
      <c r="H19" s="36">
        <v>0</v>
      </c>
      <c r="I19" s="37">
        <f>ROUND(ROUND(H19,2)*ROUND(G19,3),2)</f>
        <v>0</v>
      </c>
      <c r="J19" s="34" t="s">
        <v>63</v>
      </c>
      <c r="O19">
        <f>(I19*21)/100</f>
        <v>0</v>
      </c>
      <c r="P19" t="s">
        <v>27</v>
      </c>
    </row>
    <row r="20" spans="1:5" ht="39.6">
      <c r="A20" s="38" t="s">
        <v>55</v>
      </c>
      <c r="E20" s="39" t="s">
        <v>68</v>
      </c>
    </row>
    <row r="21" spans="1:5" ht="13.2">
      <c r="A21" s="42" t="s">
        <v>57</v>
      </c>
      <c r="E21" s="41" t="s">
        <v>52</v>
      </c>
    </row>
    <row r="22" spans="1:16" ht="13.2">
      <c r="A22" s="27" t="s">
        <v>50</v>
      </c>
      <c r="B22" s="32" t="s">
        <v>37</v>
      </c>
      <c r="C22" s="32" t="s">
        <v>65</v>
      </c>
      <c r="D22" s="27" t="s">
        <v>69</v>
      </c>
      <c r="E22" s="33" t="s">
        <v>67</v>
      </c>
      <c r="F22" s="34" t="s">
        <v>54</v>
      </c>
      <c r="G22" s="35">
        <v>1</v>
      </c>
      <c r="H22" s="36">
        <v>0</v>
      </c>
      <c r="I22" s="37">
        <f>ROUND(ROUND(H22,2)*ROUND(G22,3),2)</f>
        <v>0</v>
      </c>
      <c r="J22" s="34" t="s">
        <v>63</v>
      </c>
      <c r="O22">
        <f>(I22*21)/100</f>
        <v>0</v>
      </c>
      <c r="P22" t="s">
        <v>27</v>
      </c>
    </row>
    <row r="23" spans="1:5" ht="26.4">
      <c r="A23" s="38" t="s">
        <v>55</v>
      </c>
      <c r="E23" s="39" t="s">
        <v>70</v>
      </c>
    </row>
    <row r="24" spans="1:5" ht="13.2">
      <c r="A24" s="42" t="s">
        <v>57</v>
      </c>
      <c r="E24" s="41" t="s">
        <v>52</v>
      </c>
    </row>
    <row r="25" spans="1:16" ht="13.2">
      <c r="A25" s="27" t="s">
        <v>50</v>
      </c>
      <c r="B25" s="32" t="s">
        <v>39</v>
      </c>
      <c r="C25" s="32" t="s">
        <v>71</v>
      </c>
      <c r="D25" s="27" t="s">
        <v>66</v>
      </c>
      <c r="E25" s="33" t="s">
        <v>72</v>
      </c>
      <c r="F25" s="34" t="s">
        <v>73</v>
      </c>
      <c r="G25" s="35">
        <v>1</v>
      </c>
      <c r="H25" s="36">
        <v>0</v>
      </c>
      <c r="I25" s="37">
        <f>ROUND(ROUND(H25,2)*ROUND(G25,3),2)</f>
        <v>0</v>
      </c>
      <c r="J25" s="34" t="s">
        <v>63</v>
      </c>
      <c r="O25">
        <f>(I25*21)/100</f>
        <v>0</v>
      </c>
      <c r="P25" t="s">
        <v>27</v>
      </c>
    </row>
    <row r="26" spans="1:5" ht="26.4">
      <c r="A26" s="38" t="s">
        <v>55</v>
      </c>
      <c r="E26" s="39" t="s">
        <v>74</v>
      </c>
    </row>
    <row r="27" spans="1:5" ht="13.2">
      <c r="A27" s="42" t="s">
        <v>57</v>
      </c>
      <c r="E27" s="41" t="s">
        <v>52</v>
      </c>
    </row>
    <row r="28" spans="1:16" ht="13.2">
      <c r="A28" s="27" t="s">
        <v>50</v>
      </c>
      <c r="B28" s="32" t="s">
        <v>75</v>
      </c>
      <c r="C28" s="32" t="s">
        <v>71</v>
      </c>
      <c r="D28" s="27" t="s">
        <v>69</v>
      </c>
      <c r="E28" s="33" t="s">
        <v>72</v>
      </c>
      <c r="F28" s="34" t="s">
        <v>73</v>
      </c>
      <c r="G28" s="35">
        <v>1</v>
      </c>
      <c r="H28" s="36">
        <v>0</v>
      </c>
      <c r="I28" s="37">
        <f>ROUND(ROUND(H28,2)*ROUND(G28,3),2)</f>
        <v>0</v>
      </c>
      <c r="J28" s="34" t="s">
        <v>63</v>
      </c>
      <c r="O28">
        <f>(I28*21)/100</f>
        <v>0</v>
      </c>
      <c r="P28" t="s">
        <v>27</v>
      </c>
    </row>
    <row r="29" spans="1:5" ht="26.4">
      <c r="A29" s="38" t="s">
        <v>55</v>
      </c>
      <c r="E29" s="39" t="s">
        <v>76</v>
      </c>
    </row>
    <row r="30" spans="1:5" ht="13.2">
      <c r="A30" s="42" t="s">
        <v>57</v>
      </c>
      <c r="E30" s="41" t="s">
        <v>52</v>
      </c>
    </row>
    <row r="31" spans="1:16" ht="13.2">
      <c r="A31" s="27" t="s">
        <v>50</v>
      </c>
      <c r="B31" s="32" t="s">
        <v>77</v>
      </c>
      <c r="C31" s="32" t="s">
        <v>78</v>
      </c>
      <c r="D31" s="27" t="s">
        <v>52</v>
      </c>
      <c r="E31" s="33" t="s">
        <v>79</v>
      </c>
      <c r="F31" s="34" t="s">
        <v>54</v>
      </c>
      <c r="G31" s="35">
        <v>1</v>
      </c>
      <c r="H31" s="36">
        <v>0</v>
      </c>
      <c r="I31" s="37">
        <f>ROUND(ROUND(H31,2)*ROUND(G31,3),2)</f>
        <v>0</v>
      </c>
      <c r="J31" s="34" t="s">
        <v>63</v>
      </c>
      <c r="O31">
        <f>(I31*21)/100</f>
        <v>0</v>
      </c>
      <c r="P31" t="s">
        <v>27</v>
      </c>
    </row>
    <row r="32" spans="1:5" ht="13.2">
      <c r="A32" s="38" t="s">
        <v>55</v>
      </c>
      <c r="E32" s="39" t="s">
        <v>80</v>
      </c>
    </row>
    <row r="33" spans="1:5" ht="13.2">
      <c r="A33" s="42" t="s">
        <v>57</v>
      </c>
      <c r="E33" s="41" t="s">
        <v>52</v>
      </c>
    </row>
    <row r="34" spans="1:16" ht="13.2">
      <c r="A34" s="27" t="s">
        <v>50</v>
      </c>
      <c r="B34" s="32" t="s">
        <v>42</v>
      </c>
      <c r="C34" s="32" t="s">
        <v>81</v>
      </c>
      <c r="D34" s="27" t="s">
        <v>52</v>
      </c>
      <c r="E34" s="33" t="s">
        <v>82</v>
      </c>
      <c r="F34" s="34" t="s">
        <v>54</v>
      </c>
      <c r="G34" s="35">
        <v>1</v>
      </c>
      <c r="H34" s="36">
        <v>0</v>
      </c>
      <c r="I34" s="37">
        <f>ROUND(ROUND(H34,2)*ROUND(G34,3),2)</f>
        <v>0</v>
      </c>
      <c r="J34" s="34" t="s">
        <v>63</v>
      </c>
      <c r="O34">
        <f>(I34*21)/100</f>
        <v>0</v>
      </c>
      <c r="P34" t="s">
        <v>27</v>
      </c>
    </row>
    <row r="35" spans="1:5" ht="52.8">
      <c r="A35" s="38" t="s">
        <v>55</v>
      </c>
      <c r="E35" s="39" t="s">
        <v>83</v>
      </c>
    </row>
    <row r="36" spans="1:5" ht="13.2">
      <c r="A36" s="42" t="s">
        <v>57</v>
      </c>
      <c r="E36" s="41" t="s">
        <v>52</v>
      </c>
    </row>
    <row r="37" spans="1:16" ht="13.2">
      <c r="A37" s="27" t="s">
        <v>50</v>
      </c>
      <c r="B37" s="32" t="s">
        <v>44</v>
      </c>
      <c r="C37" s="32" t="s">
        <v>84</v>
      </c>
      <c r="D37" s="27" t="s">
        <v>52</v>
      </c>
      <c r="E37" s="33" t="s">
        <v>85</v>
      </c>
      <c r="F37" s="34" t="s">
        <v>54</v>
      </c>
      <c r="G37" s="35">
        <v>1</v>
      </c>
      <c r="H37" s="36">
        <v>0</v>
      </c>
      <c r="I37" s="37">
        <f>ROUND(ROUND(H37,2)*ROUND(G37,3),2)</f>
        <v>0</v>
      </c>
      <c r="J37" s="34" t="s">
        <v>63</v>
      </c>
      <c r="O37">
        <f>(I37*21)/100</f>
        <v>0</v>
      </c>
      <c r="P37" t="s">
        <v>27</v>
      </c>
    </row>
    <row r="38" spans="1:5" ht="13.2">
      <c r="A38" s="38" t="s">
        <v>55</v>
      </c>
      <c r="E38" s="39" t="s">
        <v>86</v>
      </c>
    </row>
    <row r="39" spans="1:5" ht="13.2">
      <c r="A39" s="42" t="s">
        <v>57</v>
      </c>
      <c r="E39" s="41" t="s">
        <v>52</v>
      </c>
    </row>
    <row r="40" spans="1:16" ht="13.2">
      <c r="A40" s="27" t="s">
        <v>50</v>
      </c>
      <c r="B40" s="32" t="s">
        <v>46</v>
      </c>
      <c r="C40" s="32" t="s">
        <v>87</v>
      </c>
      <c r="D40" s="27" t="s">
        <v>52</v>
      </c>
      <c r="E40" s="33" t="s">
        <v>88</v>
      </c>
      <c r="F40" s="34" t="s">
        <v>54</v>
      </c>
      <c r="G40" s="35">
        <v>1</v>
      </c>
      <c r="H40" s="36">
        <v>0</v>
      </c>
      <c r="I40" s="37">
        <f>ROUND(ROUND(H40,2)*ROUND(G40,3),2)</f>
        <v>0</v>
      </c>
      <c r="J40" s="34" t="s">
        <v>63</v>
      </c>
      <c r="O40">
        <f>(I40*21)/100</f>
        <v>0</v>
      </c>
      <c r="P40" t="s">
        <v>27</v>
      </c>
    </row>
    <row r="41" spans="1:5" ht="13.2">
      <c r="A41" s="38" t="s">
        <v>55</v>
      </c>
      <c r="E41" s="39" t="s">
        <v>52</v>
      </c>
    </row>
    <row r="42" spans="1:5" ht="13.2">
      <c r="A42" s="42" t="s">
        <v>57</v>
      </c>
      <c r="E42" s="41" t="s">
        <v>52</v>
      </c>
    </row>
    <row r="43" spans="1:16" ht="13.2">
      <c r="A43" s="27" t="s">
        <v>50</v>
      </c>
      <c r="B43" s="32" t="s">
        <v>89</v>
      </c>
      <c r="C43" s="32" t="s">
        <v>90</v>
      </c>
      <c r="D43" s="27" t="s">
        <v>52</v>
      </c>
      <c r="E43" s="33" t="s">
        <v>91</v>
      </c>
      <c r="F43" s="34" t="s">
        <v>54</v>
      </c>
      <c r="G43" s="35">
        <v>1</v>
      </c>
      <c r="H43" s="36">
        <v>0</v>
      </c>
      <c r="I43" s="37">
        <f>ROUND(ROUND(H43,2)*ROUND(G43,3),2)</f>
        <v>0</v>
      </c>
      <c r="J43" s="34" t="s">
        <v>63</v>
      </c>
      <c r="O43">
        <f>(I43*21)/100</f>
        <v>0</v>
      </c>
      <c r="P43" t="s">
        <v>27</v>
      </c>
    </row>
    <row r="44" spans="1:5" ht="13.2">
      <c r="A44" s="38" t="s">
        <v>55</v>
      </c>
      <c r="E44" s="39" t="s">
        <v>52</v>
      </c>
    </row>
    <row r="45" spans="1:5" ht="13.2">
      <c r="A45" s="42" t="s">
        <v>57</v>
      </c>
      <c r="E45" s="41" t="s">
        <v>52</v>
      </c>
    </row>
    <row r="46" spans="1:16" ht="13.2">
      <c r="A46" s="27" t="s">
        <v>50</v>
      </c>
      <c r="B46" s="32" t="s">
        <v>92</v>
      </c>
      <c r="C46" s="32" t="s">
        <v>93</v>
      </c>
      <c r="D46" s="27" t="s">
        <v>52</v>
      </c>
      <c r="E46" s="33" t="s">
        <v>94</v>
      </c>
      <c r="F46" s="34" t="s">
        <v>54</v>
      </c>
      <c r="G46" s="35">
        <v>1</v>
      </c>
      <c r="H46" s="36">
        <v>0</v>
      </c>
      <c r="I46" s="37">
        <f>ROUND(ROUND(H46,2)*ROUND(G46,3),2)</f>
        <v>0</v>
      </c>
      <c r="J46" s="34" t="s">
        <v>63</v>
      </c>
      <c r="O46">
        <f>(I46*21)/100</f>
        <v>0</v>
      </c>
      <c r="P46" t="s">
        <v>27</v>
      </c>
    </row>
    <row r="47" spans="1:5" ht="13.2">
      <c r="A47" s="38" t="s">
        <v>55</v>
      </c>
      <c r="E47" s="39" t="s">
        <v>95</v>
      </c>
    </row>
    <row r="48" spans="1:5" ht="13.2">
      <c r="A48" s="42" t="s">
        <v>57</v>
      </c>
      <c r="E48" s="41" t="s">
        <v>52</v>
      </c>
    </row>
    <row r="49" spans="1:16" ht="13.2">
      <c r="A49" s="27" t="s">
        <v>50</v>
      </c>
      <c r="B49" s="32" t="s">
        <v>96</v>
      </c>
      <c r="C49" s="32" t="s">
        <v>97</v>
      </c>
      <c r="D49" s="27" t="s">
        <v>66</v>
      </c>
      <c r="E49" s="33" t="s">
        <v>98</v>
      </c>
      <c r="F49" s="34" t="s">
        <v>54</v>
      </c>
      <c r="G49" s="35">
        <v>1</v>
      </c>
      <c r="H49" s="36">
        <v>0</v>
      </c>
      <c r="I49" s="37">
        <f>ROUND(ROUND(H49,2)*ROUND(G49,3),2)</f>
        <v>0</v>
      </c>
      <c r="J49" s="34" t="s">
        <v>63</v>
      </c>
      <c r="O49">
        <f>(I49*21)/100</f>
        <v>0</v>
      </c>
      <c r="P49" t="s">
        <v>27</v>
      </c>
    </row>
    <row r="50" spans="1:5" ht="13.2">
      <c r="A50" s="38" t="s">
        <v>55</v>
      </c>
      <c r="E50" s="39" t="s">
        <v>99</v>
      </c>
    </row>
    <row r="51" spans="1:5" ht="13.2">
      <c r="A51" s="42" t="s">
        <v>57</v>
      </c>
      <c r="E51" s="41" t="s">
        <v>52</v>
      </c>
    </row>
    <row r="52" spans="1:16" ht="13.2">
      <c r="A52" s="27" t="s">
        <v>50</v>
      </c>
      <c r="B52" s="32" t="s">
        <v>100</v>
      </c>
      <c r="C52" s="32" t="s">
        <v>97</v>
      </c>
      <c r="D52" s="27" t="s">
        <v>69</v>
      </c>
      <c r="E52" s="33" t="s">
        <v>98</v>
      </c>
      <c r="F52" s="34" t="s">
        <v>54</v>
      </c>
      <c r="G52" s="35">
        <v>1</v>
      </c>
      <c r="H52" s="36">
        <v>0</v>
      </c>
      <c r="I52" s="37">
        <f>ROUND(ROUND(H52,2)*ROUND(G52,3),2)</f>
        <v>0</v>
      </c>
      <c r="J52" s="34" t="s">
        <v>63</v>
      </c>
      <c r="O52">
        <f>(I52*21)/100</f>
        <v>0</v>
      </c>
      <c r="P52" t="s">
        <v>27</v>
      </c>
    </row>
    <row r="53" spans="1:5" ht="13.2">
      <c r="A53" s="38" t="s">
        <v>55</v>
      </c>
      <c r="E53" s="39" t="s">
        <v>101</v>
      </c>
    </row>
    <row r="54" spans="1:5" ht="13.2">
      <c r="A54" s="42" t="s">
        <v>57</v>
      </c>
      <c r="E54" s="41" t="s">
        <v>52</v>
      </c>
    </row>
    <row r="55" spans="1:16" ht="13.2">
      <c r="A55" s="27" t="s">
        <v>50</v>
      </c>
      <c r="B55" s="32" t="s">
        <v>102</v>
      </c>
      <c r="C55" s="32" t="s">
        <v>103</v>
      </c>
      <c r="D55" s="27" t="s">
        <v>52</v>
      </c>
      <c r="E55" s="33" t="s">
        <v>104</v>
      </c>
      <c r="F55" s="34" t="s">
        <v>54</v>
      </c>
      <c r="G55" s="35">
        <v>1</v>
      </c>
      <c r="H55" s="36">
        <v>0</v>
      </c>
      <c r="I55" s="37">
        <f>ROUND(ROUND(H55,2)*ROUND(G55,3),2)</f>
        <v>0</v>
      </c>
      <c r="J55" s="34" t="s">
        <v>63</v>
      </c>
      <c r="O55">
        <f>(I55*21)/100</f>
        <v>0</v>
      </c>
      <c r="P55" t="s">
        <v>27</v>
      </c>
    </row>
    <row r="56" spans="1:5" ht="52.8">
      <c r="A56" s="38" t="s">
        <v>55</v>
      </c>
      <c r="E56" s="39" t="s">
        <v>105</v>
      </c>
    </row>
    <row r="57" spans="1:5" ht="13.2">
      <c r="A57" s="40" t="s">
        <v>57</v>
      </c>
      <c r="E57" s="41" t="s">
        <v>52</v>
      </c>
    </row>
  </sheetData>
  <sheetProtection sheet="1" objects="1" scenarios="1"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5"/>
  <sheetViews>
    <sheetView workbookViewId="0" topLeftCell="A1">
      <pane ySplit="8" topLeftCell="A33" activePane="bottomLeft" state="frozen"/>
      <selection pane="bottomLeft" activeCell="H43" sqref="H4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0+O9+O16+O23+O27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106</v>
      </c>
      <c r="I3" s="43">
        <f>0+I9+I16+I23+I27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106</v>
      </c>
      <c r="D4" s="7"/>
      <c r="E4" s="19" t="s">
        <v>107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106</v>
      </c>
      <c r="D5" s="2"/>
      <c r="E5" s="22" t="s">
        <v>107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</f>
        <v>0</v>
      </c>
      <c r="R9">
        <f>0+O10+O13</f>
        <v>0</v>
      </c>
    </row>
    <row r="10" spans="1:16" ht="13.2">
      <c r="A10" s="27" t="s">
        <v>50</v>
      </c>
      <c r="B10" s="32" t="s">
        <v>31</v>
      </c>
      <c r="C10" s="32" t="s">
        <v>109</v>
      </c>
      <c r="D10" s="27" t="s">
        <v>66</v>
      </c>
      <c r="E10" s="33" t="s">
        <v>110</v>
      </c>
      <c r="F10" s="34" t="s">
        <v>111</v>
      </c>
      <c r="G10" s="35">
        <v>4209.975</v>
      </c>
      <c r="H10" s="36">
        <v>0</v>
      </c>
      <c r="I10" s="37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3.2">
      <c r="A11" s="38" t="s">
        <v>55</v>
      </c>
      <c r="E11" s="39" t="s">
        <v>112</v>
      </c>
    </row>
    <row r="12" spans="1:5" ht="13.2">
      <c r="A12" s="42" t="s">
        <v>57</v>
      </c>
      <c r="E12" s="41" t="s">
        <v>113</v>
      </c>
    </row>
    <row r="13" spans="1:16" ht="13.2">
      <c r="A13" s="27" t="s">
        <v>50</v>
      </c>
      <c r="B13" s="32" t="s">
        <v>27</v>
      </c>
      <c r="C13" s="32" t="s">
        <v>109</v>
      </c>
      <c r="D13" s="27" t="s">
        <v>69</v>
      </c>
      <c r="E13" s="33" t="s">
        <v>110</v>
      </c>
      <c r="F13" s="34" t="s">
        <v>111</v>
      </c>
      <c r="G13" s="35">
        <v>27.027</v>
      </c>
      <c r="H13" s="36">
        <v>0</v>
      </c>
      <c r="I13" s="37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3.2">
      <c r="A14" s="38" t="s">
        <v>55</v>
      </c>
      <c r="E14" s="39" t="s">
        <v>114</v>
      </c>
    </row>
    <row r="15" spans="1:5" ht="13.2">
      <c r="A15" s="40" t="s">
        <v>57</v>
      </c>
      <c r="E15" s="41" t="s">
        <v>115</v>
      </c>
    </row>
    <row r="16" spans="1:18" ht="12.75" customHeight="1">
      <c r="A16" s="12" t="s">
        <v>48</v>
      </c>
      <c r="B16" s="12"/>
      <c r="C16" s="44" t="s">
        <v>31</v>
      </c>
      <c r="D16" s="12"/>
      <c r="E16" s="30" t="s">
        <v>116</v>
      </c>
      <c r="F16" s="12"/>
      <c r="G16" s="12"/>
      <c r="H16" s="12"/>
      <c r="I16" s="45">
        <f>0+Q16</f>
        <v>0</v>
      </c>
      <c r="J16" s="12"/>
      <c r="O16">
        <f>0+R16</f>
        <v>0</v>
      </c>
      <c r="Q16">
        <f>0+I17+I20</f>
        <v>0</v>
      </c>
      <c r="R16">
        <f>0+O17+O20</f>
        <v>0</v>
      </c>
    </row>
    <row r="17" spans="1:16" ht="13.2">
      <c r="A17" s="27" t="s">
        <v>50</v>
      </c>
      <c r="B17" s="32" t="s">
        <v>26</v>
      </c>
      <c r="C17" s="32" t="s">
        <v>117</v>
      </c>
      <c r="D17" s="27" t="s">
        <v>52</v>
      </c>
      <c r="E17" s="33" t="s">
        <v>118</v>
      </c>
      <c r="F17" s="34" t="s">
        <v>119</v>
      </c>
      <c r="G17" s="35">
        <v>346.5</v>
      </c>
      <c r="H17" s="36">
        <v>0</v>
      </c>
      <c r="I17" s="37">
        <f>ROUND(ROUND(H17,2)*ROUND(G17,3),2)</f>
        <v>0</v>
      </c>
      <c r="J17" s="34" t="s">
        <v>63</v>
      </c>
      <c r="O17">
        <f>(I17*21)/100</f>
        <v>0</v>
      </c>
      <c r="P17" t="s">
        <v>27</v>
      </c>
    </row>
    <row r="18" spans="1:5" ht="13.2">
      <c r="A18" s="38" t="s">
        <v>55</v>
      </c>
      <c r="E18" s="39" t="s">
        <v>120</v>
      </c>
    </row>
    <row r="19" spans="1:5" ht="13.2">
      <c r="A19" s="42" t="s">
        <v>57</v>
      </c>
      <c r="E19" s="41" t="s">
        <v>121</v>
      </c>
    </row>
    <row r="20" spans="1:16" ht="13.2">
      <c r="A20" s="27" t="s">
        <v>50</v>
      </c>
      <c r="B20" s="32" t="s">
        <v>35</v>
      </c>
      <c r="C20" s="32" t="s">
        <v>122</v>
      </c>
      <c r="D20" s="27" t="s">
        <v>52</v>
      </c>
      <c r="E20" s="33" t="s">
        <v>123</v>
      </c>
      <c r="F20" s="34" t="s">
        <v>124</v>
      </c>
      <c r="G20" s="35">
        <v>16.424</v>
      </c>
      <c r="H20" s="36">
        <v>0</v>
      </c>
      <c r="I20" s="37">
        <f>ROUND(ROUND(H20,2)*ROUND(G20,3),2)</f>
        <v>0</v>
      </c>
      <c r="J20" s="34" t="s">
        <v>63</v>
      </c>
      <c r="O20">
        <f>(I20*21)/100</f>
        <v>0</v>
      </c>
      <c r="P20" t="s">
        <v>27</v>
      </c>
    </row>
    <row r="21" spans="1:5" ht="13.2">
      <c r="A21" s="38" t="s">
        <v>55</v>
      </c>
      <c r="E21" s="39" t="s">
        <v>125</v>
      </c>
    </row>
    <row r="22" spans="1:5" ht="13.2">
      <c r="A22" s="40" t="s">
        <v>57</v>
      </c>
      <c r="E22" s="41" t="s">
        <v>126</v>
      </c>
    </row>
    <row r="23" spans="1:18" ht="12.75" customHeight="1">
      <c r="A23" s="12" t="s">
        <v>48</v>
      </c>
      <c r="B23" s="12"/>
      <c r="C23" s="44" t="s">
        <v>27</v>
      </c>
      <c r="D23" s="12"/>
      <c r="E23" s="30" t="s">
        <v>127</v>
      </c>
      <c r="F23" s="12"/>
      <c r="G23" s="12"/>
      <c r="H23" s="12"/>
      <c r="I23" s="45">
        <f>0+Q23</f>
        <v>0</v>
      </c>
      <c r="J23" s="12"/>
      <c r="O23">
        <f>0+R23</f>
        <v>0</v>
      </c>
      <c r="Q23">
        <f>0+I24</f>
        <v>0</v>
      </c>
      <c r="R23">
        <f>0+O24</f>
        <v>0</v>
      </c>
    </row>
    <row r="24" spans="1:16" ht="13.2">
      <c r="A24" s="27" t="s">
        <v>50</v>
      </c>
      <c r="B24" s="32" t="s">
        <v>37</v>
      </c>
      <c r="C24" s="32" t="s">
        <v>128</v>
      </c>
      <c r="D24" s="27" t="s">
        <v>52</v>
      </c>
      <c r="E24" s="33" t="s">
        <v>129</v>
      </c>
      <c r="F24" s="34" t="s">
        <v>73</v>
      </c>
      <c r="G24" s="35">
        <v>693</v>
      </c>
      <c r="H24" s="36">
        <v>0</v>
      </c>
      <c r="I24" s="37">
        <f>ROUND(ROUND(H24,2)*ROUND(G24,3),2)</f>
        <v>0</v>
      </c>
      <c r="J24" s="34" t="s">
        <v>63</v>
      </c>
      <c r="O24">
        <f>(I24*21)/100</f>
        <v>0</v>
      </c>
      <c r="P24" t="s">
        <v>27</v>
      </c>
    </row>
    <row r="25" spans="1:5" ht="13.2">
      <c r="A25" s="38" t="s">
        <v>55</v>
      </c>
      <c r="E25" s="39" t="s">
        <v>130</v>
      </c>
    </row>
    <row r="26" spans="1:5" ht="13.2">
      <c r="A26" s="40" t="s">
        <v>57</v>
      </c>
      <c r="E26" s="41" t="s">
        <v>131</v>
      </c>
    </row>
    <row r="27" spans="1:18" ht="12.75" customHeight="1">
      <c r="A27" s="12" t="s">
        <v>48</v>
      </c>
      <c r="B27" s="12"/>
      <c r="C27" s="44" t="s">
        <v>42</v>
      </c>
      <c r="D27" s="12"/>
      <c r="E27" s="30" t="s">
        <v>132</v>
      </c>
      <c r="F27" s="12"/>
      <c r="G27" s="12"/>
      <c r="H27" s="12"/>
      <c r="I27" s="45">
        <f>0+Q27</f>
        <v>0</v>
      </c>
      <c r="J27" s="12"/>
      <c r="O27">
        <f>0+R27</f>
        <v>0</v>
      </c>
      <c r="Q27">
        <f>0+I28+I31+I34+I37+I40+I43</f>
        <v>0</v>
      </c>
      <c r="R27">
        <f>0+O28+O31+O34+O37+O40+O43</f>
        <v>0</v>
      </c>
    </row>
    <row r="28" spans="1:16" ht="13.2">
      <c r="A28" s="27" t="s">
        <v>50</v>
      </c>
      <c r="B28" s="32" t="s">
        <v>39</v>
      </c>
      <c r="C28" s="32" t="s">
        <v>133</v>
      </c>
      <c r="D28" s="27" t="s">
        <v>52</v>
      </c>
      <c r="E28" s="33" t="s">
        <v>134</v>
      </c>
      <c r="F28" s="34" t="s">
        <v>119</v>
      </c>
      <c r="G28" s="35">
        <v>200</v>
      </c>
      <c r="H28" s="36">
        <v>0</v>
      </c>
      <c r="I28" s="37">
        <f>ROUND(ROUND(H28,2)*ROUND(G28,3),2)</f>
        <v>0</v>
      </c>
      <c r="J28" s="34" t="s">
        <v>63</v>
      </c>
      <c r="O28">
        <f>(I28*21)/100</f>
        <v>0</v>
      </c>
      <c r="P28" t="s">
        <v>27</v>
      </c>
    </row>
    <row r="29" spans="1:5" ht="13.2">
      <c r="A29" s="38" t="s">
        <v>55</v>
      </c>
      <c r="E29" s="39" t="s">
        <v>135</v>
      </c>
    </row>
    <row r="30" spans="1:5" ht="13.2">
      <c r="A30" s="42" t="s">
        <v>57</v>
      </c>
      <c r="E30" s="41" t="s">
        <v>136</v>
      </c>
    </row>
    <row r="31" spans="1:16" ht="13.2">
      <c r="A31" s="27" t="s">
        <v>50</v>
      </c>
      <c r="B31" s="32" t="s">
        <v>75</v>
      </c>
      <c r="C31" s="32" t="s">
        <v>137</v>
      </c>
      <c r="D31" s="27" t="s">
        <v>52</v>
      </c>
      <c r="E31" s="33" t="s">
        <v>138</v>
      </c>
      <c r="F31" s="34" t="s">
        <v>119</v>
      </c>
      <c r="G31" s="35">
        <v>120</v>
      </c>
      <c r="H31" s="36">
        <v>0</v>
      </c>
      <c r="I31" s="37">
        <f>ROUND(ROUND(H31,2)*ROUND(G31,3),2)</f>
        <v>0</v>
      </c>
      <c r="J31" s="34" t="s">
        <v>63</v>
      </c>
      <c r="O31">
        <f>(I31*21)/100</f>
        <v>0</v>
      </c>
      <c r="P31" t="s">
        <v>27</v>
      </c>
    </row>
    <row r="32" spans="1:5" ht="13.2">
      <c r="A32" s="38" t="s">
        <v>55</v>
      </c>
      <c r="E32" s="39" t="s">
        <v>139</v>
      </c>
    </row>
    <row r="33" spans="1:5" ht="13.2">
      <c r="A33" s="42" t="s">
        <v>57</v>
      </c>
      <c r="E33" s="41" t="s">
        <v>140</v>
      </c>
    </row>
    <row r="34" spans="1:16" ht="13.2">
      <c r="A34" s="27" t="s">
        <v>50</v>
      </c>
      <c r="B34" s="32" t="s">
        <v>77</v>
      </c>
      <c r="C34" s="32" t="s">
        <v>141</v>
      </c>
      <c r="D34" s="27" t="s">
        <v>52</v>
      </c>
      <c r="E34" s="33" t="s">
        <v>142</v>
      </c>
      <c r="F34" s="34" t="s">
        <v>73</v>
      </c>
      <c r="G34" s="35">
        <v>346.5</v>
      </c>
      <c r="H34" s="36">
        <v>0</v>
      </c>
      <c r="I34" s="37">
        <f>ROUND(ROUND(H34,2)*ROUND(G34,3),2)</f>
        <v>0</v>
      </c>
      <c r="J34" s="34" t="s">
        <v>63</v>
      </c>
      <c r="O34">
        <f>(I34*21)/100</f>
        <v>0</v>
      </c>
      <c r="P34" t="s">
        <v>27</v>
      </c>
    </row>
    <row r="35" spans="1:5" ht="13.2">
      <c r="A35" s="38" t="s">
        <v>55</v>
      </c>
      <c r="E35" s="39" t="s">
        <v>143</v>
      </c>
    </row>
    <row r="36" spans="1:5" ht="13.2">
      <c r="A36" s="42" t="s">
        <v>57</v>
      </c>
      <c r="E36" s="41" t="s">
        <v>121</v>
      </c>
    </row>
    <row r="37" spans="1:16" ht="13.2">
      <c r="A37" s="27" t="s">
        <v>50</v>
      </c>
      <c r="B37" s="32" t="s">
        <v>42</v>
      </c>
      <c r="C37" s="32" t="s">
        <v>144</v>
      </c>
      <c r="D37" s="27" t="s">
        <v>52</v>
      </c>
      <c r="E37" s="33" t="s">
        <v>145</v>
      </c>
      <c r="F37" s="34" t="s">
        <v>119</v>
      </c>
      <c r="G37" s="35">
        <v>346.5</v>
      </c>
      <c r="H37" s="36">
        <v>0</v>
      </c>
      <c r="I37" s="37">
        <f>ROUND(ROUND(H37,2)*ROUND(G37,3),2)</f>
        <v>0</v>
      </c>
      <c r="J37" s="34"/>
      <c r="O37">
        <f>(I37*21)/100</f>
        <v>0</v>
      </c>
      <c r="P37" t="s">
        <v>27</v>
      </c>
    </row>
    <row r="38" spans="1:5" ht="13.2">
      <c r="A38" s="38" t="s">
        <v>55</v>
      </c>
      <c r="E38" s="39" t="s">
        <v>52</v>
      </c>
    </row>
    <row r="39" spans="1:5" ht="13.2">
      <c r="A39" s="42" t="s">
        <v>57</v>
      </c>
      <c r="E39" s="41" t="s">
        <v>121</v>
      </c>
    </row>
    <row r="40" spans="1:16" ht="13.2">
      <c r="A40" s="27" t="s">
        <v>50</v>
      </c>
      <c r="B40" s="32" t="s">
        <v>44</v>
      </c>
      <c r="C40" s="32" t="s">
        <v>146</v>
      </c>
      <c r="D40" s="27" t="s">
        <v>52</v>
      </c>
      <c r="E40" s="33" t="s">
        <v>147</v>
      </c>
      <c r="F40" s="34" t="s">
        <v>148</v>
      </c>
      <c r="G40" s="35">
        <v>1000</v>
      </c>
      <c r="H40" s="36">
        <v>0</v>
      </c>
      <c r="I40" s="37">
        <f>ROUND(ROUND(H40,2)*ROUND(G40,3),2)</f>
        <v>0</v>
      </c>
      <c r="J40" s="34" t="s">
        <v>63</v>
      </c>
      <c r="O40">
        <f>(I40*21)/100</f>
        <v>0</v>
      </c>
      <c r="P40" t="s">
        <v>27</v>
      </c>
    </row>
    <row r="41" spans="1:5" ht="13.2">
      <c r="A41" s="38" t="s">
        <v>55</v>
      </c>
      <c r="E41" s="39" t="s">
        <v>149</v>
      </c>
    </row>
    <row r="42" spans="1:5" ht="13.2">
      <c r="A42" s="42" t="s">
        <v>57</v>
      </c>
      <c r="E42" s="41" t="s">
        <v>150</v>
      </c>
    </row>
    <row r="43" spans="1:16" ht="13.2">
      <c r="A43" s="27" t="s">
        <v>50</v>
      </c>
      <c r="B43" s="32" t="s">
        <v>46</v>
      </c>
      <c r="C43" s="32" t="s">
        <v>151</v>
      </c>
      <c r="D43" s="27" t="s">
        <v>52</v>
      </c>
      <c r="E43" s="33" t="s">
        <v>152</v>
      </c>
      <c r="F43" s="34" t="s">
        <v>124</v>
      </c>
      <c r="G43" s="35">
        <v>1683.99</v>
      </c>
      <c r="H43" s="36">
        <v>0</v>
      </c>
      <c r="I43" s="37">
        <f>ROUND(ROUND(H43,2)*ROUND(G43,3),2)</f>
        <v>0</v>
      </c>
      <c r="J43" s="34" t="s">
        <v>63</v>
      </c>
      <c r="O43">
        <f>(I43*21)/100</f>
        <v>0</v>
      </c>
      <c r="P43" t="s">
        <v>27</v>
      </c>
    </row>
    <row r="44" spans="1:5" ht="13.2">
      <c r="A44" s="38" t="s">
        <v>55</v>
      </c>
      <c r="E44" s="39" t="s">
        <v>153</v>
      </c>
    </row>
    <row r="45" spans="1:5" ht="66">
      <c r="A45" s="40" t="s">
        <v>57</v>
      </c>
      <c r="E45" s="41" t="s">
        <v>154</v>
      </c>
    </row>
  </sheetData>
  <sheetProtection sheet="1" objects="1" scenarios="1"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48"/>
  <sheetViews>
    <sheetView workbookViewId="0" topLeftCell="B1">
      <pane ySplit="8" topLeftCell="A23" activePane="bottomLeft" state="frozen"/>
      <selection pane="bottomLeft" activeCell="H26" sqref="H2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0+O9+O16+O47+O57+O61+O65+O96+O103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155</v>
      </c>
      <c r="I3" s="43">
        <f>0+I9+I16+I47+I57+I61+I65+I96+I103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155</v>
      </c>
      <c r="D4" s="7"/>
      <c r="E4" s="19" t="s">
        <v>156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155</v>
      </c>
      <c r="D5" s="2"/>
      <c r="E5" s="22" t="s">
        <v>157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</f>
        <v>0</v>
      </c>
      <c r="R9">
        <f>0+O10+O13</f>
        <v>0</v>
      </c>
    </row>
    <row r="10" spans="1:16" ht="13.2">
      <c r="A10" s="27" t="s">
        <v>50</v>
      </c>
      <c r="B10" s="32" t="s">
        <v>31</v>
      </c>
      <c r="C10" s="32" t="s">
        <v>109</v>
      </c>
      <c r="D10" s="27" t="s">
        <v>159</v>
      </c>
      <c r="E10" s="33" t="s">
        <v>110</v>
      </c>
      <c r="F10" s="34" t="s">
        <v>111</v>
      </c>
      <c r="G10" s="35">
        <v>4424.254</v>
      </c>
      <c r="H10" s="36">
        <v>0</v>
      </c>
      <c r="I10" s="37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3.2">
      <c r="A11" s="38" t="s">
        <v>55</v>
      </c>
      <c r="E11" s="39" t="s">
        <v>160</v>
      </c>
    </row>
    <row r="12" spans="1:5" ht="132">
      <c r="A12" s="42" t="s">
        <v>57</v>
      </c>
      <c r="E12" s="41" t="s">
        <v>161</v>
      </c>
    </row>
    <row r="13" spans="1:16" ht="13.2">
      <c r="A13" s="27" t="s">
        <v>50</v>
      </c>
      <c r="B13" s="32" t="s">
        <v>27</v>
      </c>
      <c r="C13" s="32" t="s">
        <v>162</v>
      </c>
      <c r="D13" s="27" t="s">
        <v>52</v>
      </c>
      <c r="E13" s="33" t="s">
        <v>163</v>
      </c>
      <c r="F13" s="34" t="s">
        <v>111</v>
      </c>
      <c r="G13" s="35">
        <v>1866.073</v>
      </c>
      <c r="H13" s="36">
        <v>0</v>
      </c>
      <c r="I13" s="37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3.2">
      <c r="A14" s="38" t="s">
        <v>55</v>
      </c>
      <c r="E14" s="39" t="s">
        <v>52</v>
      </c>
    </row>
    <row r="15" spans="1:5" ht="211.2">
      <c r="A15" s="40" t="s">
        <v>57</v>
      </c>
      <c r="E15" s="41" t="s">
        <v>164</v>
      </c>
    </row>
    <row r="16" spans="1:18" ht="12.75" customHeight="1">
      <c r="A16" s="12" t="s">
        <v>48</v>
      </c>
      <c r="B16" s="12"/>
      <c r="C16" s="44" t="s">
        <v>31</v>
      </c>
      <c r="D16" s="12"/>
      <c r="E16" s="30" t="s">
        <v>116</v>
      </c>
      <c r="F16" s="12"/>
      <c r="G16" s="12"/>
      <c r="H16" s="12"/>
      <c r="I16" s="45">
        <f>0+Q16</f>
        <v>0</v>
      </c>
      <c r="J16" s="12"/>
      <c r="O16">
        <f>0+R16</f>
        <v>0</v>
      </c>
      <c r="Q16">
        <f>0+I17+I20+I23+I26+I29+I32+I35+I38+I41+I44</f>
        <v>0</v>
      </c>
      <c r="R16">
        <f>0+O17+O20+O23+O26+O29+O32+O35+O38+O41+O44</f>
        <v>0</v>
      </c>
    </row>
    <row r="17" spans="1:16" ht="13.2">
      <c r="A17" s="27" t="s">
        <v>50</v>
      </c>
      <c r="B17" s="32" t="s">
        <v>26</v>
      </c>
      <c r="C17" s="32" t="s">
        <v>165</v>
      </c>
      <c r="D17" s="27" t="s">
        <v>52</v>
      </c>
      <c r="E17" s="33" t="s">
        <v>166</v>
      </c>
      <c r="F17" s="34" t="s">
        <v>124</v>
      </c>
      <c r="G17" s="35">
        <v>0.715</v>
      </c>
      <c r="H17" s="36">
        <v>0</v>
      </c>
      <c r="I17" s="37">
        <f>ROUND(ROUND(H17,2)*ROUND(G17,3),2)</f>
        <v>0</v>
      </c>
      <c r="J17" s="34" t="s">
        <v>63</v>
      </c>
      <c r="O17">
        <f>(I17*21)/100</f>
        <v>0</v>
      </c>
      <c r="P17" t="s">
        <v>27</v>
      </c>
    </row>
    <row r="18" spans="1:5" ht="13.2">
      <c r="A18" s="38" t="s">
        <v>55</v>
      </c>
      <c r="E18" s="39" t="s">
        <v>52</v>
      </c>
    </row>
    <row r="19" spans="1:5" ht="39.6">
      <c r="A19" s="42" t="s">
        <v>57</v>
      </c>
      <c r="E19" s="41" t="s">
        <v>167</v>
      </c>
    </row>
    <row r="20" spans="1:16" ht="26.4">
      <c r="A20" s="27" t="s">
        <v>50</v>
      </c>
      <c r="B20" s="32" t="s">
        <v>35</v>
      </c>
      <c r="C20" s="32" t="s">
        <v>168</v>
      </c>
      <c r="D20" s="27" t="s">
        <v>52</v>
      </c>
      <c r="E20" s="33" t="s">
        <v>169</v>
      </c>
      <c r="F20" s="34" t="s">
        <v>124</v>
      </c>
      <c r="G20" s="35">
        <v>745.689</v>
      </c>
      <c r="H20" s="36">
        <v>0</v>
      </c>
      <c r="I20" s="37">
        <f>ROUND(ROUND(H20,2)*ROUND(G20,3),2)</f>
        <v>0</v>
      </c>
      <c r="J20" s="34" t="s">
        <v>63</v>
      </c>
      <c r="O20">
        <f>(I20*21)/100</f>
        <v>0</v>
      </c>
      <c r="P20" t="s">
        <v>27</v>
      </c>
    </row>
    <row r="21" spans="1:5" ht="13.2">
      <c r="A21" s="38" t="s">
        <v>55</v>
      </c>
      <c r="E21" s="39" t="s">
        <v>52</v>
      </c>
    </row>
    <row r="22" spans="1:5" ht="39.6">
      <c r="A22" s="42" t="s">
        <v>57</v>
      </c>
      <c r="E22" s="41" t="s">
        <v>170</v>
      </c>
    </row>
    <row r="23" spans="1:16" ht="26.4">
      <c r="A23" s="27" t="s">
        <v>50</v>
      </c>
      <c r="B23" s="32" t="s">
        <v>37</v>
      </c>
      <c r="C23" s="32" t="s">
        <v>171</v>
      </c>
      <c r="D23" s="27" t="s">
        <v>52</v>
      </c>
      <c r="E23" s="33" t="s">
        <v>172</v>
      </c>
      <c r="F23" s="34" t="s">
        <v>119</v>
      </c>
      <c r="G23" s="35">
        <v>561.25</v>
      </c>
      <c r="H23" s="36">
        <v>0</v>
      </c>
      <c r="I23" s="37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13.2">
      <c r="A24" s="38" t="s">
        <v>55</v>
      </c>
      <c r="E24" s="39" t="s">
        <v>52</v>
      </c>
    </row>
    <row r="25" spans="1:5" ht="66">
      <c r="A25" s="42" t="s">
        <v>57</v>
      </c>
      <c r="E25" s="41" t="s">
        <v>173</v>
      </c>
    </row>
    <row r="26" spans="1:16" ht="13.2">
      <c r="A26" s="27" t="s">
        <v>50</v>
      </c>
      <c r="B26" s="32" t="s">
        <v>39</v>
      </c>
      <c r="C26" s="32" t="s">
        <v>122</v>
      </c>
      <c r="D26" s="27" t="s">
        <v>52</v>
      </c>
      <c r="E26" s="33" t="s">
        <v>174</v>
      </c>
      <c r="F26" s="34" t="s">
        <v>124</v>
      </c>
      <c r="G26" s="35">
        <v>375.533</v>
      </c>
      <c r="H26" s="36">
        <v>0</v>
      </c>
      <c r="I26" s="37">
        <f>ROUND(ROUND(H26,2)*ROUND(G26,3),2)</f>
        <v>0</v>
      </c>
      <c r="J26" s="34" t="s">
        <v>63</v>
      </c>
      <c r="O26">
        <f>(I26*21)/100</f>
        <v>0</v>
      </c>
      <c r="P26" t="s">
        <v>27</v>
      </c>
    </row>
    <row r="27" spans="1:5" ht="13.2">
      <c r="A27" s="38" t="s">
        <v>55</v>
      </c>
      <c r="E27" s="39" t="s">
        <v>52</v>
      </c>
    </row>
    <row r="28" spans="1:5" ht="118.8">
      <c r="A28" s="42" t="s">
        <v>57</v>
      </c>
      <c r="E28" s="41" t="s">
        <v>175</v>
      </c>
    </row>
    <row r="29" spans="1:16" ht="13.2">
      <c r="A29" s="27" t="s">
        <v>50</v>
      </c>
      <c r="B29" s="32" t="s">
        <v>75</v>
      </c>
      <c r="C29" s="32" t="s">
        <v>176</v>
      </c>
      <c r="D29" s="27" t="s">
        <v>52</v>
      </c>
      <c r="E29" s="33" t="s">
        <v>177</v>
      </c>
      <c r="F29" s="34" t="s">
        <v>124</v>
      </c>
      <c r="G29" s="35">
        <v>1134.752</v>
      </c>
      <c r="H29" s="36">
        <v>0</v>
      </c>
      <c r="I29" s="37">
        <f>ROUND(ROUND(H29,2)*ROUND(G29,3),2)</f>
        <v>0</v>
      </c>
      <c r="J29" s="34" t="s">
        <v>63</v>
      </c>
      <c r="O29">
        <f>(I29*21)/100</f>
        <v>0</v>
      </c>
      <c r="P29" t="s">
        <v>27</v>
      </c>
    </row>
    <row r="30" spans="1:5" ht="13.2">
      <c r="A30" s="38" t="s">
        <v>55</v>
      </c>
      <c r="E30" s="39" t="s">
        <v>52</v>
      </c>
    </row>
    <row r="31" spans="1:5" ht="92.4">
      <c r="A31" s="42" t="s">
        <v>57</v>
      </c>
      <c r="E31" s="41" t="s">
        <v>178</v>
      </c>
    </row>
    <row r="32" spans="1:16" ht="13.2">
      <c r="A32" s="27" t="s">
        <v>50</v>
      </c>
      <c r="B32" s="32" t="s">
        <v>77</v>
      </c>
      <c r="C32" s="32" t="s">
        <v>179</v>
      </c>
      <c r="D32" s="27" t="s">
        <v>52</v>
      </c>
      <c r="E32" s="33" t="s">
        <v>180</v>
      </c>
      <c r="F32" s="34" t="s">
        <v>124</v>
      </c>
      <c r="G32" s="35">
        <v>1077.375</v>
      </c>
      <c r="H32" s="36">
        <v>0</v>
      </c>
      <c r="I32" s="37">
        <f>ROUND(ROUND(H32,2)*ROUND(G32,3),2)</f>
        <v>0</v>
      </c>
      <c r="J32" s="34" t="s">
        <v>63</v>
      </c>
      <c r="O32">
        <f>(I32*21)/100</f>
        <v>0</v>
      </c>
      <c r="P32" t="s">
        <v>27</v>
      </c>
    </row>
    <row r="33" spans="1:5" ht="13.2">
      <c r="A33" s="38" t="s">
        <v>55</v>
      </c>
      <c r="E33" s="39" t="s">
        <v>181</v>
      </c>
    </row>
    <row r="34" spans="1:5" ht="13.2">
      <c r="A34" s="42" t="s">
        <v>57</v>
      </c>
      <c r="E34" s="41" t="s">
        <v>182</v>
      </c>
    </row>
    <row r="35" spans="1:16" ht="13.2">
      <c r="A35" s="27" t="s">
        <v>50</v>
      </c>
      <c r="B35" s="32" t="s">
        <v>42</v>
      </c>
      <c r="C35" s="32" t="s">
        <v>183</v>
      </c>
      <c r="D35" s="27" t="s">
        <v>52</v>
      </c>
      <c r="E35" s="33" t="s">
        <v>184</v>
      </c>
      <c r="F35" s="34" t="s">
        <v>124</v>
      </c>
      <c r="G35" s="35">
        <v>2212.127</v>
      </c>
      <c r="H35" s="36">
        <v>0</v>
      </c>
      <c r="I35" s="37">
        <f>ROUND(ROUND(H35,2)*ROUND(G35,3),2)</f>
        <v>0</v>
      </c>
      <c r="J35" s="34" t="s">
        <v>63</v>
      </c>
      <c r="O35">
        <f>(I35*21)/100</f>
        <v>0</v>
      </c>
      <c r="P35" t="s">
        <v>27</v>
      </c>
    </row>
    <row r="36" spans="1:5" ht="13.2">
      <c r="A36" s="38" t="s">
        <v>55</v>
      </c>
      <c r="E36" s="39" t="s">
        <v>185</v>
      </c>
    </row>
    <row r="37" spans="1:5" ht="13.2">
      <c r="A37" s="42" t="s">
        <v>57</v>
      </c>
      <c r="E37" s="41" t="s">
        <v>186</v>
      </c>
    </row>
    <row r="38" spans="1:16" ht="13.2">
      <c r="A38" s="27" t="s">
        <v>50</v>
      </c>
      <c r="B38" s="32" t="s">
        <v>44</v>
      </c>
      <c r="C38" s="32" t="s">
        <v>187</v>
      </c>
      <c r="D38" s="27" t="s">
        <v>52</v>
      </c>
      <c r="E38" s="33" t="s">
        <v>188</v>
      </c>
      <c r="F38" s="34" t="s">
        <v>124</v>
      </c>
      <c r="G38" s="35">
        <v>994.252</v>
      </c>
      <c r="H38" s="36">
        <v>0</v>
      </c>
      <c r="I38" s="37">
        <f>ROUND(ROUND(H38,2)*ROUND(G38,3),2)</f>
        <v>0</v>
      </c>
      <c r="J38" s="34" t="s">
        <v>63</v>
      </c>
      <c r="O38">
        <f>(I38*21)/100</f>
        <v>0</v>
      </c>
      <c r="P38" t="s">
        <v>27</v>
      </c>
    </row>
    <row r="39" spans="1:5" ht="13.2">
      <c r="A39" s="38" t="s">
        <v>55</v>
      </c>
      <c r="E39" s="39" t="s">
        <v>52</v>
      </c>
    </row>
    <row r="40" spans="1:5" ht="39.6">
      <c r="A40" s="42" t="s">
        <v>57</v>
      </c>
      <c r="E40" s="41" t="s">
        <v>189</v>
      </c>
    </row>
    <row r="41" spans="1:16" ht="13.2">
      <c r="A41" s="27" t="s">
        <v>50</v>
      </c>
      <c r="B41" s="32" t="s">
        <v>46</v>
      </c>
      <c r="C41" s="32" t="s">
        <v>190</v>
      </c>
      <c r="D41" s="27" t="s">
        <v>52</v>
      </c>
      <c r="E41" s="33" t="s">
        <v>191</v>
      </c>
      <c r="F41" s="34" t="s">
        <v>124</v>
      </c>
      <c r="G41" s="35">
        <v>331.5</v>
      </c>
      <c r="H41" s="36">
        <v>0</v>
      </c>
      <c r="I41" s="37">
        <f>ROUND(ROUND(H41,2)*ROUND(G41,3),2)</f>
        <v>0</v>
      </c>
      <c r="J41" s="34" t="s">
        <v>63</v>
      </c>
      <c r="O41">
        <f>(I41*21)/100</f>
        <v>0</v>
      </c>
      <c r="P41" t="s">
        <v>27</v>
      </c>
    </row>
    <row r="42" spans="1:5" ht="13.2">
      <c r="A42" s="38" t="s">
        <v>55</v>
      </c>
      <c r="E42" s="39" t="s">
        <v>52</v>
      </c>
    </row>
    <row r="43" spans="1:5" ht="13.2">
      <c r="A43" s="42" t="s">
        <v>57</v>
      </c>
      <c r="E43" s="41" t="s">
        <v>192</v>
      </c>
    </row>
    <row r="44" spans="1:16" ht="13.2">
      <c r="A44" s="27" t="s">
        <v>50</v>
      </c>
      <c r="B44" s="32" t="s">
        <v>89</v>
      </c>
      <c r="C44" s="32" t="s">
        <v>193</v>
      </c>
      <c r="D44" s="27" t="s">
        <v>52</v>
      </c>
      <c r="E44" s="33" t="s">
        <v>194</v>
      </c>
      <c r="F44" s="34" t="s">
        <v>148</v>
      </c>
      <c r="G44" s="35">
        <v>3155.13</v>
      </c>
      <c r="H44" s="36">
        <v>0</v>
      </c>
      <c r="I44" s="37">
        <f>ROUND(ROUND(H44,2)*ROUND(G44,3),2)</f>
        <v>0</v>
      </c>
      <c r="J44" s="34" t="s">
        <v>63</v>
      </c>
      <c r="O44">
        <f>(I44*21)/100</f>
        <v>0</v>
      </c>
      <c r="P44" t="s">
        <v>27</v>
      </c>
    </row>
    <row r="45" spans="1:5" ht="13.2">
      <c r="A45" s="38" t="s">
        <v>55</v>
      </c>
      <c r="E45" s="39" t="s">
        <v>52</v>
      </c>
    </row>
    <row r="46" spans="1:5" ht="52.8">
      <c r="A46" s="40" t="s">
        <v>57</v>
      </c>
      <c r="E46" s="41" t="s">
        <v>195</v>
      </c>
    </row>
    <row r="47" spans="1:18" ht="12.75" customHeight="1">
      <c r="A47" s="12" t="s">
        <v>48</v>
      </c>
      <c r="B47" s="12"/>
      <c r="C47" s="44" t="s">
        <v>27</v>
      </c>
      <c r="D47" s="12"/>
      <c r="E47" s="30" t="s">
        <v>127</v>
      </c>
      <c r="F47" s="12"/>
      <c r="G47" s="12"/>
      <c r="H47" s="12"/>
      <c r="I47" s="45">
        <f>0+Q47</f>
        <v>0</v>
      </c>
      <c r="J47" s="12"/>
      <c r="O47">
        <f>0+R47</f>
        <v>0</v>
      </c>
      <c r="Q47">
        <f>0+I48+I51+I54</f>
        <v>0</v>
      </c>
      <c r="R47">
        <f>0+O48+O51+O54</f>
        <v>0</v>
      </c>
    </row>
    <row r="48" spans="1:16" ht="13.2">
      <c r="A48" s="27" t="s">
        <v>50</v>
      </c>
      <c r="B48" s="32" t="s">
        <v>92</v>
      </c>
      <c r="C48" s="32" t="s">
        <v>196</v>
      </c>
      <c r="D48" s="27" t="s">
        <v>52</v>
      </c>
      <c r="E48" s="33" t="s">
        <v>197</v>
      </c>
      <c r="F48" s="34" t="s">
        <v>148</v>
      </c>
      <c r="G48" s="35">
        <v>1756.25</v>
      </c>
      <c r="H48" s="36">
        <v>0</v>
      </c>
      <c r="I48" s="37">
        <f>ROUND(ROUND(H48,2)*ROUND(G48,3),2)</f>
        <v>0</v>
      </c>
      <c r="J48" s="34" t="s">
        <v>63</v>
      </c>
      <c r="O48">
        <f>(I48*21)/100</f>
        <v>0</v>
      </c>
      <c r="P48" t="s">
        <v>27</v>
      </c>
    </row>
    <row r="49" spans="1:5" ht="13.2">
      <c r="A49" s="38" t="s">
        <v>55</v>
      </c>
      <c r="E49" s="39" t="s">
        <v>52</v>
      </c>
    </row>
    <row r="50" spans="1:5" ht="26.4">
      <c r="A50" s="42" t="s">
        <v>57</v>
      </c>
      <c r="E50" s="41" t="s">
        <v>198</v>
      </c>
    </row>
    <row r="51" spans="1:16" ht="13.2">
      <c r="A51" s="27" t="s">
        <v>50</v>
      </c>
      <c r="B51" s="32" t="s">
        <v>96</v>
      </c>
      <c r="C51" s="32" t="s">
        <v>199</v>
      </c>
      <c r="D51" s="27" t="s">
        <v>52</v>
      </c>
      <c r="E51" s="33" t="s">
        <v>200</v>
      </c>
      <c r="F51" s="34" t="s">
        <v>119</v>
      </c>
      <c r="G51" s="35">
        <v>702.5</v>
      </c>
      <c r="H51" s="36">
        <v>0</v>
      </c>
      <c r="I51" s="37">
        <f>ROUND(ROUND(H51,2)*ROUND(G51,3),2)</f>
        <v>0</v>
      </c>
      <c r="J51" s="34" t="s">
        <v>63</v>
      </c>
      <c r="O51">
        <f>(I51*21)/100</f>
        <v>0</v>
      </c>
      <c r="P51" t="s">
        <v>27</v>
      </c>
    </row>
    <row r="52" spans="1:5" ht="13.2">
      <c r="A52" s="38" t="s">
        <v>55</v>
      </c>
      <c r="E52" s="39" t="s">
        <v>52</v>
      </c>
    </row>
    <row r="53" spans="1:5" ht="52.8">
      <c r="A53" s="42" t="s">
        <v>57</v>
      </c>
      <c r="E53" s="41" t="s">
        <v>201</v>
      </c>
    </row>
    <row r="54" spans="1:16" ht="13.2">
      <c r="A54" s="27" t="s">
        <v>50</v>
      </c>
      <c r="B54" s="32" t="s">
        <v>100</v>
      </c>
      <c r="C54" s="32" t="s">
        <v>202</v>
      </c>
      <c r="D54" s="27" t="s">
        <v>52</v>
      </c>
      <c r="E54" s="33" t="s">
        <v>203</v>
      </c>
      <c r="F54" s="34" t="s">
        <v>148</v>
      </c>
      <c r="G54" s="35">
        <v>895.75</v>
      </c>
      <c r="H54" s="36">
        <v>0</v>
      </c>
      <c r="I54" s="37">
        <f>ROUND(ROUND(H54,2)*ROUND(G54,3),2)</f>
        <v>0</v>
      </c>
      <c r="J54" s="34" t="s">
        <v>63</v>
      </c>
      <c r="O54">
        <f>(I54*21)/100</f>
        <v>0</v>
      </c>
      <c r="P54" t="s">
        <v>27</v>
      </c>
    </row>
    <row r="55" spans="1:5" ht="13.2">
      <c r="A55" s="38" t="s">
        <v>55</v>
      </c>
      <c r="E55" s="39" t="s">
        <v>204</v>
      </c>
    </row>
    <row r="56" spans="1:5" ht="79.2">
      <c r="A56" s="40" t="s">
        <v>57</v>
      </c>
      <c r="E56" s="41" t="s">
        <v>205</v>
      </c>
    </row>
    <row r="57" spans="1:18" ht="12.75" customHeight="1">
      <c r="A57" s="12" t="s">
        <v>48</v>
      </c>
      <c r="B57" s="12"/>
      <c r="C57" s="44" t="s">
        <v>26</v>
      </c>
      <c r="D57" s="12"/>
      <c r="E57" s="30" t="s">
        <v>206</v>
      </c>
      <c r="F57" s="12"/>
      <c r="G57" s="12"/>
      <c r="H57" s="12"/>
      <c r="I57" s="45">
        <f>0+Q57</f>
        <v>0</v>
      </c>
      <c r="J57" s="12"/>
      <c r="O57">
        <f>0+R57</f>
        <v>0</v>
      </c>
      <c r="Q57">
        <f>0+I58</f>
        <v>0</v>
      </c>
      <c r="R57">
        <f>0+O58</f>
        <v>0</v>
      </c>
    </row>
    <row r="58" spans="1:16" ht="26.4">
      <c r="A58" s="27" t="s">
        <v>50</v>
      </c>
      <c r="B58" s="32" t="s">
        <v>102</v>
      </c>
      <c r="C58" s="32" t="s">
        <v>207</v>
      </c>
      <c r="D58" s="27" t="s">
        <v>52</v>
      </c>
      <c r="E58" s="33" t="s">
        <v>208</v>
      </c>
      <c r="F58" s="34" t="s">
        <v>124</v>
      </c>
      <c r="G58" s="35">
        <v>571.125</v>
      </c>
      <c r="H58" s="36">
        <v>0</v>
      </c>
      <c r="I58" s="37">
        <f>ROUND(ROUND(H58,2)*ROUND(G58,3),2)</f>
        <v>0</v>
      </c>
      <c r="J58" s="34" t="s">
        <v>63</v>
      </c>
      <c r="O58">
        <f>(I58*21)/100</f>
        <v>0</v>
      </c>
      <c r="P58" t="s">
        <v>27</v>
      </c>
    </row>
    <row r="59" spans="1:5" ht="13.2">
      <c r="A59" s="38" t="s">
        <v>55</v>
      </c>
      <c r="E59" s="39" t="s">
        <v>209</v>
      </c>
    </row>
    <row r="60" spans="1:5" ht="39.6">
      <c r="A60" s="40" t="s">
        <v>57</v>
      </c>
      <c r="E60" s="41" t="s">
        <v>210</v>
      </c>
    </row>
    <row r="61" spans="1:18" ht="12.75" customHeight="1">
      <c r="A61" s="12" t="s">
        <v>48</v>
      </c>
      <c r="B61" s="12"/>
      <c r="C61" s="44" t="s">
        <v>35</v>
      </c>
      <c r="D61" s="12"/>
      <c r="E61" s="30" t="s">
        <v>211</v>
      </c>
      <c r="F61" s="12"/>
      <c r="G61" s="12"/>
      <c r="H61" s="12"/>
      <c r="I61" s="45">
        <f>0+Q61</f>
        <v>0</v>
      </c>
      <c r="J61" s="12"/>
      <c r="O61">
        <f>0+R61</f>
        <v>0</v>
      </c>
      <c r="Q61">
        <f>0+I62</f>
        <v>0</v>
      </c>
      <c r="R61">
        <f>0+O62</f>
        <v>0</v>
      </c>
    </row>
    <row r="62" spans="1:16" ht="13.2">
      <c r="A62" s="27" t="s">
        <v>50</v>
      </c>
      <c r="B62" s="32" t="s">
        <v>212</v>
      </c>
      <c r="C62" s="32" t="s">
        <v>213</v>
      </c>
      <c r="D62" s="27" t="s">
        <v>52</v>
      </c>
      <c r="E62" s="33" t="s">
        <v>214</v>
      </c>
      <c r="F62" s="34" t="s">
        <v>124</v>
      </c>
      <c r="G62" s="35">
        <v>175.275</v>
      </c>
      <c r="H62" s="36">
        <v>0</v>
      </c>
      <c r="I62" s="37">
        <f>ROUND(ROUND(H62,2)*ROUND(G62,3),2)</f>
        <v>0</v>
      </c>
      <c r="J62" s="34" t="s">
        <v>63</v>
      </c>
      <c r="O62">
        <f>(I62*21)/100</f>
        <v>0</v>
      </c>
      <c r="P62" t="s">
        <v>27</v>
      </c>
    </row>
    <row r="63" spans="1:5" ht="13.2">
      <c r="A63" s="38" t="s">
        <v>55</v>
      </c>
      <c r="E63" s="39" t="s">
        <v>215</v>
      </c>
    </row>
    <row r="64" spans="1:5" ht="39.6">
      <c r="A64" s="40" t="s">
        <v>57</v>
      </c>
      <c r="E64" s="41" t="s">
        <v>216</v>
      </c>
    </row>
    <row r="65" spans="1:18" ht="12.75" customHeight="1">
      <c r="A65" s="12" t="s">
        <v>48</v>
      </c>
      <c r="B65" s="12"/>
      <c r="C65" s="44" t="s">
        <v>37</v>
      </c>
      <c r="D65" s="12"/>
      <c r="E65" s="30" t="s">
        <v>217</v>
      </c>
      <c r="F65" s="12"/>
      <c r="G65" s="12"/>
      <c r="H65" s="12"/>
      <c r="I65" s="45">
        <f>0+Q65</f>
        <v>0</v>
      </c>
      <c r="J65" s="12"/>
      <c r="O65">
        <f>0+R65</f>
        <v>0</v>
      </c>
      <c r="Q65">
        <f>0+I66+I69+I72+I75+I78+I81+I84+I87+I90+I93</f>
        <v>0</v>
      </c>
      <c r="R65">
        <f>0+O66+O69+O72+O75+O78+O81+O84+O87+O90+O93</f>
        <v>0</v>
      </c>
    </row>
    <row r="66" spans="1:16" ht="13.2">
      <c r="A66" s="27" t="s">
        <v>50</v>
      </c>
      <c r="B66" s="32" t="s">
        <v>218</v>
      </c>
      <c r="C66" s="32" t="s">
        <v>219</v>
      </c>
      <c r="D66" s="27" t="s">
        <v>52</v>
      </c>
      <c r="E66" s="33" t="s">
        <v>220</v>
      </c>
      <c r="F66" s="34" t="s">
        <v>148</v>
      </c>
      <c r="G66" s="35">
        <v>4986.195</v>
      </c>
      <c r="H66" s="36">
        <v>0</v>
      </c>
      <c r="I66" s="37">
        <f>ROUND(ROUND(H66,2)*ROUND(G66,3),2)</f>
        <v>0</v>
      </c>
      <c r="J66" s="34" t="s">
        <v>63</v>
      </c>
      <c r="O66">
        <f>(I66*21)/100</f>
        <v>0</v>
      </c>
      <c r="P66" t="s">
        <v>27</v>
      </c>
    </row>
    <row r="67" spans="1:5" ht="13.2">
      <c r="A67" s="38" t="s">
        <v>55</v>
      </c>
      <c r="E67" s="39" t="s">
        <v>52</v>
      </c>
    </row>
    <row r="68" spans="1:5" ht="79.2">
      <c r="A68" s="42" t="s">
        <v>57</v>
      </c>
      <c r="E68" s="41" t="s">
        <v>221</v>
      </c>
    </row>
    <row r="69" spans="1:16" ht="13.2">
      <c r="A69" s="27" t="s">
        <v>50</v>
      </c>
      <c r="B69" s="32" t="s">
        <v>222</v>
      </c>
      <c r="C69" s="32" t="s">
        <v>223</v>
      </c>
      <c r="D69" s="27" t="s">
        <v>52</v>
      </c>
      <c r="E69" s="33" t="s">
        <v>224</v>
      </c>
      <c r="F69" s="34" t="s">
        <v>148</v>
      </c>
      <c r="G69" s="35">
        <v>159.53</v>
      </c>
      <c r="H69" s="36">
        <v>0</v>
      </c>
      <c r="I69" s="37">
        <f>ROUND(ROUND(H69,2)*ROUND(G69,3),2)</f>
        <v>0</v>
      </c>
      <c r="J69" s="34" t="s">
        <v>63</v>
      </c>
      <c r="O69">
        <f>(I69*21)/100</f>
        <v>0</v>
      </c>
      <c r="P69" t="s">
        <v>27</v>
      </c>
    </row>
    <row r="70" spans="1:5" ht="13.2">
      <c r="A70" s="38" t="s">
        <v>55</v>
      </c>
      <c r="E70" s="39" t="s">
        <v>52</v>
      </c>
    </row>
    <row r="71" spans="1:5" ht="26.4">
      <c r="A71" s="42" t="s">
        <v>57</v>
      </c>
      <c r="E71" s="41" t="s">
        <v>225</v>
      </c>
    </row>
    <row r="72" spans="1:16" ht="13.2">
      <c r="A72" s="27" t="s">
        <v>50</v>
      </c>
      <c r="B72" s="32" t="s">
        <v>226</v>
      </c>
      <c r="C72" s="32" t="s">
        <v>227</v>
      </c>
      <c r="D72" s="27" t="s">
        <v>52</v>
      </c>
      <c r="E72" s="33" t="s">
        <v>228</v>
      </c>
      <c r="F72" s="34" t="s">
        <v>148</v>
      </c>
      <c r="G72" s="35">
        <v>2582.571</v>
      </c>
      <c r="H72" s="36">
        <v>0</v>
      </c>
      <c r="I72" s="37">
        <f>ROUND(ROUND(H72,2)*ROUND(G72,3),2)</f>
        <v>0</v>
      </c>
      <c r="J72" s="34" t="s">
        <v>63</v>
      </c>
      <c r="O72">
        <f>(I72*21)/100</f>
        <v>0</v>
      </c>
      <c r="P72" t="s">
        <v>27</v>
      </c>
    </row>
    <row r="73" spans="1:5" ht="13.2">
      <c r="A73" s="38" t="s">
        <v>55</v>
      </c>
      <c r="E73" s="39" t="s">
        <v>52</v>
      </c>
    </row>
    <row r="74" spans="1:5" ht="39.6">
      <c r="A74" s="42" t="s">
        <v>57</v>
      </c>
      <c r="E74" s="41" t="s">
        <v>229</v>
      </c>
    </row>
    <row r="75" spans="1:16" ht="13.2">
      <c r="A75" s="27" t="s">
        <v>50</v>
      </c>
      <c r="B75" s="32" t="s">
        <v>230</v>
      </c>
      <c r="C75" s="32" t="s">
        <v>231</v>
      </c>
      <c r="D75" s="27" t="s">
        <v>52</v>
      </c>
      <c r="E75" s="33" t="s">
        <v>232</v>
      </c>
      <c r="F75" s="34" t="s">
        <v>148</v>
      </c>
      <c r="G75" s="35">
        <v>2515.5</v>
      </c>
      <c r="H75" s="36">
        <v>0</v>
      </c>
      <c r="I75" s="37">
        <f>ROUND(ROUND(H75,2)*ROUND(G75,3),2)</f>
        <v>0</v>
      </c>
      <c r="J75" s="34" t="s">
        <v>63</v>
      </c>
      <c r="O75">
        <f>(I75*21)/100</f>
        <v>0</v>
      </c>
      <c r="P75" t="s">
        <v>27</v>
      </c>
    </row>
    <row r="76" spans="1:5" ht="13.2">
      <c r="A76" s="38" t="s">
        <v>55</v>
      </c>
      <c r="E76" s="39" t="s">
        <v>52</v>
      </c>
    </row>
    <row r="77" spans="1:5" ht="66">
      <c r="A77" s="42" t="s">
        <v>57</v>
      </c>
      <c r="E77" s="41" t="s">
        <v>233</v>
      </c>
    </row>
    <row r="78" spans="1:16" ht="13.2">
      <c r="A78" s="27" t="s">
        <v>50</v>
      </c>
      <c r="B78" s="32" t="s">
        <v>234</v>
      </c>
      <c r="C78" s="32" t="s">
        <v>235</v>
      </c>
      <c r="D78" s="27" t="s">
        <v>52</v>
      </c>
      <c r="E78" s="33" t="s">
        <v>236</v>
      </c>
      <c r="F78" s="34" t="s">
        <v>124</v>
      </c>
      <c r="G78" s="35">
        <v>6.381</v>
      </c>
      <c r="H78" s="36">
        <v>0</v>
      </c>
      <c r="I78" s="37">
        <f>ROUND(ROUND(H78,2)*ROUND(G78,3),2)</f>
        <v>0</v>
      </c>
      <c r="J78" s="34" t="s">
        <v>63</v>
      </c>
      <c r="O78">
        <f>(I78*21)/100</f>
        <v>0</v>
      </c>
      <c r="P78" t="s">
        <v>27</v>
      </c>
    </row>
    <row r="79" spans="1:5" ht="13.2">
      <c r="A79" s="38" t="s">
        <v>55</v>
      </c>
      <c r="E79" s="39" t="s">
        <v>237</v>
      </c>
    </row>
    <row r="80" spans="1:5" ht="39.6">
      <c r="A80" s="42" t="s">
        <v>57</v>
      </c>
      <c r="E80" s="41" t="s">
        <v>238</v>
      </c>
    </row>
    <row r="81" spans="1:16" ht="13.2">
      <c r="A81" s="27" t="s">
        <v>50</v>
      </c>
      <c r="B81" s="32" t="s">
        <v>239</v>
      </c>
      <c r="C81" s="32" t="s">
        <v>240</v>
      </c>
      <c r="D81" s="27" t="s">
        <v>52</v>
      </c>
      <c r="E81" s="33" t="s">
        <v>241</v>
      </c>
      <c r="F81" s="34" t="s">
        <v>148</v>
      </c>
      <c r="G81" s="35">
        <v>2515.5</v>
      </c>
      <c r="H81" s="36">
        <v>0</v>
      </c>
      <c r="I81" s="37">
        <f>ROUND(ROUND(H81,2)*ROUND(G81,3),2)</f>
        <v>0</v>
      </c>
      <c r="J81" s="34" t="s">
        <v>63</v>
      </c>
      <c r="O81">
        <f>(I81*21)/100</f>
        <v>0</v>
      </c>
      <c r="P81" t="s">
        <v>27</v>
      </c>
    </row>
    <row r="82" spans="1:5" ht="13.2">
      <c r="A82" s="38" t="s">
        <v>55</v>
      </c>
      <c r="E82" s="39" t="s">
        <v>52</v>
      </c>
    </row>
    <row r="83" spans="1:5" ht="66">
      <c r="A83" s="42" t="s">
        <v>57</v>
      </c>
      <c r="E83" s="41" t="s">
        <v>242</v>
      </c>
    </row>
    <row r="84" spans="1:16" ht="13.2">
      <c r="A84" s="27" t="s">
        <v>50</v>
      </c>
      <c r="B84" s="32" t="s">
        <v>243</v>
      </c>
      <c r="C84" s="32" t="s">
        <v>244</v>
      </c>
      <c r="D84" s="27" t="s">
        <v>52</v>
      </c>
      <c r="E84" s="33" t="s">
        <v>245</v>
      </c>
      <c r="F84" s="34" t="s">
        <v>148</v>
      </c>
      <c r="G84" s="35">
        <v>2582.602</v>
      </c>
      <c r="H84" s="36">
        <v>0</v>
      </c>
      <c r="I84" s="37">
        <f>ROUND(ROUND(H84,2)*ROUND(G84,3),2)</f>
        <v>0</v>
      </c>
      <c r="J84" s="34" t="s">
        <v>63</v>
      </c>
      <c r="O84">
        <f>(I84*21)/100</f>
        <v>0</v>
      </c>
      <c r="P84" t="s">
        <v>27</v>
      </c>
    </row>
    <row r="85" spans="1:5" ht="13.2">
      <c r="A85" s="38" t="s">
        <v>55</v>
      </c>
      <c r="E85" s="39" t="s">
        <v>52</v>
      </c>
    </row>
    <row r="86" spans="1:5" ht="66">
      <c r="A86" s="42" t="s">
        <v>57</v>
      </c>
      <c r="E86" s="41" t="s">
        <v>246</v>
      </c>
    </row>
    <row r="87" spans="1:16" ht="13.2">
      <c r="A87" s="27" t="s">
        <v>50</v>
      </c>
      <c r="B87" s="32" t="s">
        <v>247</v>
      </c>
      <c r="C87" s="32" t="s">
        <v>248</v>
      </c>
      <c r="D87" s="27" t="s">
        <v>52</v>
      </c>
      <c r="E87" s="33" t="s">
        <v>249</v>
      </c>
      <c r="F87" s="34" t="s">
        <v>148</v>
      </c>
      <c r="G87" s="35">
        <v>437.198</v>
      </c>
      <c r="H87" s="36">
        <v>0</v>
      </c>
      <c r="I87" s="37">
        <f>ROUND(ROUND(H87,2)*ROUND(G87,3),2)</f>
        <v>0</v>
      </c>
      <c r="J87" s="34" t="s">
        <v>63</v>
      </c>
      <c r="O87">
        <f>(I87*21)/100</f>
        <v>0</v>
      </c>
      <c r="P87" t="s">
        <v>27</v>
      </c>
    </row>
    <row r="88" spans="1:5" ht="13.2">
      <c r="A88" s="38" t="s">
        <v>55</v>
      </c>
      <c r="E88" s="39" t="s">
        <v>52</v>
      </c>
    </row>
    <row r="89" spans="1:5" ht="105.6">
      <c r="A89" s="42" t="s">
        <v>57</v>
      </c>
      <c r="E89" s="41" t="s">
        <v>250</v>
      </c>
    </row>
    <row r="90" spans="1:16" ht="13.2">
      <c r="A90" s="27" t="s">
        <v>50</v>
      </c>
      <c r="B90" s="32" t="s">
        <v>251</v>
      </c>
      <c r="C90" s="32" t="s">
        <v>252</v>
      </c>
      <c r="D90" s="27" t="s">
        <v>52</v>
      </c>
      <c r="E90" s="33" t="s">
        <v>253</v>
      </c>
      <c r="F90" s="34" t="s">
        <v>148</v>
      </c>
      <c r="G90" s="35">
        <v>47.642</v>
      </c>
      <c r="H90" s="36">
        <v>0</v>
      </c>
      <c r="I90" s="37">
        <f>ROUND(ROUND(H90,2)*ROUND(G90,3),2)</f>
        <v>0</v>
      </c>
      <c r="J90" s="34" t="s">
        <v>63</v>
      </c>
      <c r="O90">
        <f>(I90*21)/100</f>
        <v>0</v>
      </c>
      <c r="P90" t="s">
        <v>27</v>
      </c>
    </row>
    <row r="91" spans="1:5" ht="13.2">
      <c r="A91" s="38" t="s">
        <v>55</v>
      </c>
      <c r="E91" s="39" t="s">
        <v>52</v>
      </c>
    </row>
    <row r="92" spans="1:5" ht="26.4">
      <c r="A92" s="42" t="s">
        <v>57</v>
      </c>
      <c r="E92" s="41" t="s">
        <v>254</v>
      </c>
    </row>
    <row r="93" spans="1:16" ht="13.2">
      <c r="A93" s="27" t="s">
        <v>50</v>
      </c>
      <c r="B93" s="32" t="s">
        <v>255</v>
      </c>
      <c r="C93" s="32" t="s">
        <v>256</v>
      </c>
      <c r="D93" s="27" t="s">
        <v>52</v>
      </c>
      <c r="E93" s="33" t="s">
        <v>257</v>
      </c>
      <c r="F93" s="34" t="s">
        <v>119</v>
      </c>
      <c r="G93" s="35">
        <v>7.87</v>
      </c>
      <c r="H93" s="36">
        <v>0</v>
      </c>
      <c r="I93" s="37">
        <f>ROUND(ROUND(H93,2)*ROUND(G93,3),2)</f>
        <v>0</v>
      </c>
      <c r="J93" s="34" t="s">
        <v>63</v>
      </c>
      <c r="O93">
        <f>(I93*21)/100</f>
        <v>0</v>
      </c>
      <c r="P93" t="s">
        <v>27</v>
      </c>
    </row>
    <row r="94" spans="1:5" ht="13.2">
      <c r="A94" s="38" t="s">
        <v>55</v>
      </c>
      <c r="E94" s="39" t="s">
        <v>52</v>
      </c>
    </row>
    <row r="95" spans="1:5" ht="13.2">
      <c r="A95" s="40" t="s">
        <v>57</v>
      </c>
      <c r="E95" s="41" t="s">
        <v>258</v>
      </c>
    </row>
    <row r="96" spans="1:18" ht="12.75" customHeight="1">
      <c r="A96" s="12" t="s">
        <v>48</v>
      </c>
      <c r="B96" s="12"/>
      <c r="C96" s="44" t="s">
        <v>77</v>
      </c>
      <c r="D96" s="12"/>
      <c r="E96" s="30" t="s">
        <v>259</v>
      </c>
      <c r="F96" s="12"/>
      <c r="G96" s="12"/>
      <c r="H96" s="12"/>
      <c r="I96" s="45">
        <f>0+Q96</f>
        <v>0</v>
      </c>
      <c r="J96" s="12"/>
      <c r="O96">
        <f>0+R96</f>
        <v>0</v>
      </c>
      <c r="Q96">
        <f>0+I97+I100</f>
        <v>0</v>
      </c>
      <c r="R96">
        <f>0+O97+O100</f>
        <v>0</v>
      </c>
    </row>
    <row r="97" spans="1:16" ht="13.2">
      <c r="A97" s="27" t="s">
        <v>50</v>
      </c>
      <c r="B97" s="32" t="s">
        <v>260</v>
      </c>
      <c r="C97" s="32" t="s">
        <v>261</v>
      </c>
      <c r="D97" s="27" t="s">
        <v>52</v>
      </c>
      <c r="E97" s="33" t="s">
        <v>262</v>
      </c>
      <c r="F97" s="34" t="s">
        <v>119</v>
      </c>
      <c r="G97" s="35">
        <v>256</v>
      </c>
      <c r="H97" s="36">
        <v>0</v>
      </c>
      <c r="I97" s="37">
        <f>ROUND(ROUND(H97,2)*ROUND(G97,3),2)</f>
        <v>0</v>
      </c>
      <c r="J97" s="34" t="s">
        <v>63</v>
      </c>
      <c r="O97">
        <f>(I97*21)/100</f>
        <v>0</v>
      </c>
      <c r="P97" t="s">
        <v>27</v>
      </c>
    </row>
    <row r="98" spans="1:5" ht="13.2">
      <c r="A98" s="38" t="s">
        <v>55</v>
      </c>
      <c r="E98" s="39" t="s">
        <v>263</v>
      </c>
    </row>
    <row r="99" spans="1:5" ht="13.2">
      <c r="A99" s="42" t="s">
        <v>57</v>
      </c>
      <c r="E99" s="41" t="s">
        <v>264</v>
      </c>
    </row>
    <row r="100" spans="1:16" ht="13.2">
      <c r="A100" s="27" t="s">
        <v>50</v>
      </c>
      <c r="B100" s="32" t="s">
        <v>265</v>
      </c>
      <c r="C100" s="32" t="s">
        <v>266</v>
      </c>
      <c r="D100" s="27" t="s">
        <v>52</v>
      </c>
      <c r="E100" s="33" t="s">
        <v>267</v>
      </c>
      <c r="F100" s="34" t="s">
        <v>119</v>
      </c>
      <c r="G100" s="35">
        <v>120</v>
      </c>
      <c r="H100" s="36">
        <v>0</v>
      </c>
      <c r="I100" s="37">
        <f>ROUND(ROUND(H100,2)*ROUND(G100,3),2)</f>
        <v>0</v>
      </c>
      <c r="J100" s="34" t="s">
        <v>63</v>
      </c>
      <c r="O100">
        <f>(I100*21)/100</f>
        <v>0</v>
      </c>
      <c r="P100" t="s">
        <v>27</v>
      </c>
    </row>
    <row r="101" spans="1:5" ht="13.2">
      <c r="A101" s="38" t="s">
        <v>55</v>
      </c>
      <c r="E101" s="39" t="s">
        <v>52</v>
      </c>
    </row>
    <row r="102" spans="1:5" ht="39.6">
      <c r="A102" s="40" t="s">
        <v>57</v>
      </c>
      <c r="E102" s="41" t="s">
        <v>268</v>
      </c>
    </row>
    <row r="103" spans="1:18" ht="12.75" customHeight="1">
      <c r="A103" s="12" t="s">
        <v>48</v>
      </c>
      <c r="B103" s="12"/>
      <c r="C103" s="44" t="s">
        <v>42</v>
      </c>
      <c r="D103" s="12"/>
      <c r="E103" s="30" t="s">
        <v>132</v>
      </c>
      <c r="F103" s="12"/>
      <c r="G103" s="12"/>
      <c r="H103" s="12"/>
      <c r="I103" s="45">
        <f>0+Q103</f>
        <v>0</v>
      </c>
      <c r="J103" s="12"/>
      <c r="O103">
        <f>0+R103</f>
        <v>0</v>
      </c>
      <c r="Q103">
        <f>0+I104+I107+I110+I113+I116+I119+I122+I125+I128+I131+I134+I137+I140+I143+I146</f>
        <v>0</v>
      </c>
      <c r="R103">
        <f>0+O104+O107+O110+O113+O116+O119+O122+O125+O128+O131+O134+O137+O140+O143+O146</f>
        <v>0</v>
      </c>
    </row>
    <row r="104" spans="1:16" ht="13.2">
      <c r="A104" s="27" t="s">
        <v>50</v>
      </c>
      <c r="B104" s="32" t="s">
        <v>269</v>
      </c>
      <c r="C104" s="32" t="s">
        <v>270</v>
      </c>
      <c r="D104" s="27" t="s">
        <v>69</v>
      </c>
      <c r="E104" s="33" t="s">
        <v>271</v>
      </c>
      <c r="F104" s="34" t="s">
        <v>119</v>
      </c>
      <c r="G104" s="35">
        <v>250</v>
      </c>
      <c r="H104" s="36">
        <v>0</v>
      </c>
      <c r="I104" s="37">
        <f>ROUND(ROUND(H104,2)*ROUND(G104,3),2)</f>
        <v>0</v>
      </c>
      <c r="J104" s="34" t="s">
        <v>63</v>
      </c>
      <c r="O104">
        <f>(I104*21)/100</f>
        <v>0</v>
      </c>
      <c r="P104" t="s">
        <v>27</v>
      </c>
    </row>
    <row r="105" spans="1:5" ht="26.4">
      <c r="A105" s="38" t="s">
        <v>55</v>
      </c>
      <c r="E105" s="39" t="s">
        <v>272</v>
      </c>
    </row>
    <row r="106" spans="1:5" ht="13.2">
      <c r="A106" s="42" t="s">
        <v>57</v>
      </c>
      <c r="E106" s="41" t="s">
        <v>273</v>
      </c>
    </row>
    <row r="107" spans="1:16" ht="26.4">
      <c r="A107" s="27" t="s">
        <v>50</v>
      </c>
      <c r="B107" s="32" t="s">
        <v>274</v>
      </c>
      <c r="C107" s="32" t="s">
        <v>275</v>
      </c>
      <c r="D107" s="27" t="s">
        <v>52</v>
      </c>
      <c r="E107" s="33" t="s">
        <v>276</v>
      </c>
      <c r="F107" s="34" t="s">
        <v>73</v>
      </c>
      <c r="G107" s="35">
        <v>8</v>
      </c>
      <c r="H107" s="36">
        <v>0</v>
      </c>
      <c r="I107" s="37">
        <f>ROUND(ROUND(H107,2)*ROUND(G107,3),2)</f>
        <v>0</v>
      </c>
      <c r="J107" s="34" t="s">
        <v>63</v>
      </c>
      <c r="O107">
        <f>(I107*21)/100</f>
        <v>0</v>
      </c>
      <c r="P107" t="s">
        <v>27</v>
      </c>
    </row>
    <row r="108" spans="1:5" ht="13.2">
      <c r="A108" s="38" t="s">
        <v>55</v>
      </c>
      <c r="E108" s="39" t="s">
        <v>52</v>
      </c>
    </row>
    <row r="109" spans="1:5" ht="39.6">
      <c r="A109" s="42" t="s">
        <v>57</v>
      </c>
      <c r="E109" s="41" t="s">
        <v>277</v>
      </c>
    </row>
    <row r="110" spans="1:16" ht="26.4">
      <c r="A110" s="27" t="s">
        <v>50</v>
      </c>
      <c r="B110" s="32" t="s">
        <v>278</v>
      </c>
      <c r="C110" s="32" t="s">
        <v>279</v>
      </c>
      <c r="D110" s="27" t="s">
        <v>52</v>
      </c>
      <c r="E110" s="33" t="s">
        <v>280</v>
      </c>
      <c r="F110" s="34" t="s">
        <v>73</v>
      </c>
      <c r="G110" s="35">
        <v>5</v>
      </c>
      <c r="H110" s="36">
        <v>0</v>
      </c>
      <c r="I110" s="37">
        <f>ROUND(ROUND(H110,2)*ROUND(G110,3),2)</f>
        <v>0</v>
      </c>
      <c r="J110" s="34" t="s">
        <v>63</v>
      </c>
      <c r="O110">
        <f>(I110*21)/100</f>
        <v>0</v>
      </c>
      <c r="P110" t="s">
        <v>27</v>
      </c>
    </row>
    <row r="111" spans="1:5" ht="13.2">
      <c r="A111" s="38" t="s">
        <v>55</v>
      </c>
      <c r="E111" s="39" t="s">
        <v>52</v>
      </c>
    </row>
    <row r="112" spans="1:5" ht="79.2">
      <c r="A112" s="42" t="s">
        <v>57</v>
      </c>
      <c r="E112" s="41" t="s">
        <v>281</v>
      </c>
    </row>
    <row r="113" spans="1:16" ht="26.4">
      <c r="A113" s="27" t="s">
        <v>50</v>
      </c>
      <c r="B113" s="32" t="s">
        <v>282</v>
      </c>
      <c r="C113" s="32" t="s">
        <v>283</v>
      </c>
      <c r="D113" s="27" t="s">
        <v>52</v>
      </c>
      <c r="E113" s="33" t="s">
        <v>284</v>
      </c>
      <c r="F113" s="34" t="s">
        <v>73</v>
      </c>
      <c r="G113" s="35">
        <v>5</v>
      </c>
      <c r="H113" s="36">
        <v>0</v>
      </c>
      <c r="I113" s="37">
        <f>ROUND(ROUND(H113,2)*ROUND(G113,3),2)</f>
        <v>0</v>
      </c>
      <c r="J113" s="34" t="s">
        <v>63</v>
      </c>
      <c r="O113">
        <f>(I113*21)/100</f>
        <v>0</v>
      </c>
      <c r="P113" t="s">
        <v>27</v>
      </c>
    </row>
    <row r="114" spans="1:5" ht="13.2">
      <c r="A114" s="38" t="s">
        <v>55</v>
      </c>
      <c r="E114" s="39" t="s">
        <v>52</v>
      </c>
    </row>
    <row r="115" spans="1:5" ht="79.2">
      <c r="A115" s="42" t="s">
        <v>57</v>
      </c>
      <c r="E115" s="41" t="s">
        <v>281</v>
      </c>
    </row>
    <row r="116" spans="1:16" ht="13.2">
      <c r="A116" s="27" t="s">
        <v>50</v>
      </c>
      <c r="B116" s="32" t="s">
        <v>285</v>
      </c>
      <c r="C116" s="32" t="s">
        <v>286</v>
      </c>
      <c r="D116" s="27" t="s">
        <v>52</v>
      </c>
      <c r="E116" s="33" t="s">
        <v>287</v>
      </c>
      <c r="F116" s="34" t="s">
        <v>73</v>
      </c>
      <c r="G116" s="35">
        <v>6</v>
      </c>
      <c r="H116" s="36">
        <v>0</v>
      </c>
      <c r="I116" s="37">
        <f>ROUND(ROUND(H116,2)*ROUND(G116,3),2)</f>
        <v>0</v>
      </c>
      <c r="J116" s="34" t="s">
        <v>63</v>
      </c>
      <c r="O116">
        <f>(I116*21)/100</f>
        <v>0</v>
      </c>
      <c r="P116" t="s">
        <v>27</v>
      </c>
    </row>
    <row r="117" spans="1:5" ht="13.2">
      <c r="A117" s="38" t="s">
        <v>55</v>
      </c>
      <c r="E117" s="39" t="s">
        <v>52</v>
      </c>
    </row>
    <row r="118" spans="1:5" ht="39.6">
      <c r="A118" s="42" t="s">
        <v>57</v>
      </c>
      <c r="E118" s="41" t="s">
        <v>288</v>
      </c>
    </row>
    <row r="119" spans="1:16" ht="26.4">
      <c r="A119" s="27" t="s">
        <v>50</v>
      </c>
      <c r="B119" s="32" t="s">
        <v>289</v>
      </c>
      <c r="C119" s="32" t="s">
        <v>290</v>
      </c>
      <c r="D119" s="27" t="s">
        <v>52</v>
      </c>
      <c r="E119" s="33" t="s">
        <v>291</v>
      </c>
      <c r="F119" s="34" t="s">
        <v>148</v>
      </c>
      <c r="G119" s="35">
        <v>10.221</v>
      </c>
      <c r="H119" s="36">
        <v>0</v>
      </c>
      <c r="I119" s="37">
        <f>ROUND(ROUND(H119,2)*ROUND(G119,3),2)</f>
        <v>0</v>
      </c>
      <c r="J119" s="34" t="s">
        <v>63</v>
      </c>
      <c r="O119">
        <f>(I119*21)/100</f>
        <v>0</v>
      </c>
      <c r="P119" t="s">
        <v>27</v>
      </c>
    </row>
    <row r="120" spans="1:5" ht="13.2">
      <c r="A120" s="38" t="s">
        <v>55</v>
      </c>
      <c r="E120" s="39" t="s">
        <v>52</v>
      </c>
    </row>
    <row r="121" spans="1:5" ht="39.6">
      <c r="A121" s="42" t="s">
        <v>57</v>
      </c>
      <c r="E121" s="41" t="s">
        <v>292</v>
      </c>
    </row>
    <row r="122" spans="1:16" ht="13.2">
      <c r="A122" s="27" t="s">
        <v>50</v>
      </c>
      <c r="B122" s="32" t="s">
        <v>293</v>
      </c>
      <c r="C122" s="32" t="s">
        <v>294</v>
      </c>
      <c r="D122" s="27" t="s">
        <v>52</v>
      </c>
      <c r="E122" s="33" t="s">
        <v>295</v>
      </c>
      <c r="F122" s="34" t="s">
        <v>73</v>
      </c>
      <c r="G122" s="35">
        <v>4</v>
      </c>
      <c r="H122" s="36">
        <v>0</v>
      </c>
      <c r="I122" s="37">
        <f>ROUND(ROUND(H122,2)*ROUND(G122,3),2)</f>
        <v>0</v>
      </c>
      <c r="J122" s="34" t="s">
        <v>63</v>
      </c>
      <c r="O122">
        <f>(I122*21)/100</f>
        <v>0</v>
      </c>
      <c r="P122" t="s">
        <v>27</v>
      </c>
    </row>
    <row r="123" spans="1:5" ht="13.2">
      <c r="A123" s="38" t="s">
        <v>55</v>
      </c>
      <c r="E123" s="39" t="s">
        <v>52</v>
      </c>
    </row>
    <row r="124" spans="1:5" ht="39.6">
      <c r="A124" s="42" t="s">
        <v>57</v>
      </c>
      <c r="E124" s="41" t="s">
        <v>296</v>
      </c>
    </row>
    <row r="125" spans="1:16" ht="13.2">
      <c r="A125" s="27" t="s">
        <v>50</v>
      </c>
      <c r="B125" s="32" t="s">
        <v>297</v>
      </c>
      <c r="C125" s="32" t="s">
        <v>298</v>
      </c>
      <c r="D125" s="27" t="s">
        <v>52</v>
      </c>
      <c r="E125" s="33" t="s">
        <v>299</v>
      </c>
      <c r="F125" s="34" t="s">
        <v>119</v>
      </c>
      <c r="G125" s="35">
        <v>63.43</v>
      </c>
      <c r="H125" s="36">
        <v>0</v>
      </c>
      <c r="I125" s="37">
        <f>ROUND(ROUND(H125,2)*ROUND(G125,3),2)</f>
        <v>0</v>
      </c>
      <c r="J125" s="34" t="s">
        <v>63</v>
      </c>
      <c r="O125">
        <f>(I125*21)/100</f>
        <v>0</v>
      </c>
      <c r="P125" t="s">
        <v>27</v>
      </c>
    </row>
    <row r="126" spans="1:5" ht="13.2">
      <c r="A126" s="38" t="s">
        <v>55</v>
      </c>
      <c r="E126" s="39" t="s">
        <v>52</v>
      </c>
    </row>
    <row r="127" spans="1:5" ht="13.2">
      <c r="A127" s="42" t="s">
        <v>57</v>
      </c>
      <c r="E127" s="41" t="s">
        <v>300</v>
      </c>
    </row>
    <row r="128" spans="1:16" ht="13.2">
      <c r="A128" s="27" t="s">
        <v>50</v>
      </c>
      <c r="B128" s="32" t="s">
        <v>301</v>
      </c>
      <c r="C128" s="32" t="s">
        <v>302</v>
      </c>
      <c r="D128" s="27" t="s">
        <v>52</v>
      </c>
      <c r="E128" s="33" t="s">
        <v>303</v>
      </c>
      <c r="F128" s="34" t="s">
        <v>119</v>
      </c>
      <c r="G128" s="35">
        <v>638.65</v>
      </c>
      <c r="H128" s="36">
        <v>0</v>
      </c>
      <c r="I128" s="37">
        <f>ROUND(ROUND(H128,2)*ROUND(G128,3),2)</f>
        <v>0</v>
      </c>
      <c r="J128" s="34" t="s">
        <v>63</v>
      </c>
      <c r="O128">
        <f>(I128*21)/100</f>
        <v>0</v>
      </c>
      <c r="P128" t="s">
        <v>27</v>
      </c>
    </row>
    <row r="129" spans="1:5" ht="13.2">
      <c r="A129" s="38" t="s">
        <v>55</v>
      </c>
      <c r="E129" s="39" t="s">
        <v>52</v>
      </c>
    </row>
    <row r="130" spans="1:5" ht="79.2">
      <c r="A130" s="42" t="s">
        <v>57</v>
      </c>
      <c r="E130" s="41" t="s">
        <v>304</v>
      </c>
    </row>
    <row r="131" spans="1:16" ht="13.2">
      <c r="A131" s="27" t="s">
        <v>50</v>
      </c>
      <c r="B131" s="32" t="s">
        <v>305</v>
      </c>
      <c r="C131" s="32" t="s">
        <v>306</v>
      </c>
      <c r="D131" s="27" t="s">
        <v>52</v>
      </c>
      <c r="E131" s="33" t="s">
        <v>307</v>
      </c>
      <c r="F131" s="34" t="s">
        <v>119</v>
      </c>
      <c r="G131" s="35">
        <v>180.6</v>
      </c>
      <c r="H131" s="36">
        <v>0</v>
      </c>
      <c r="I131" s="37">
        <f>ROUND(ROUND(H131,2)*ROUND(G131,3),2)</f>
        <v>0</v>
      </c>
      <c r="J131" s="34" t="s">
        <v>63</v>
      </c>
      <c r="O131">
        <f>(I131*21)/100</f>
        <v>0</v>
      </c>
      <c r="P131" t="s">
        <v>27</v>
      </c>
    </row>
    <row r="132" spans="1:5" ht="13.2">
      <c r="A132" s="38" t="s">
        <v>55</v>
      </c>
      <c r="E132" s="39" t="s">
        <v>308</v>
      </c>
    </row>
    <row r="133" spans="1:5" ht="13.2">
      <c r="A133" s="42" t="s">
        <v>57</v>
      </c>
      <c r="E133" s="41" t="s">
        <v>309</v>
      </c>
    </row>
    <row r="134" spans="1:16" ht="13.2">
      <c r="A134" s="27" t="s">
        <v>50</v>
      </c>
      <c r="B134" s="32" t="s">
        <v>310</v>
      </c>
      <c r="C134" s="32" t="s">
        <v>311</v>
      </c>
      <c r="D134" s="27" t="s">
        <v>52</v>
      </c>
      <c r="E134" s="33" t="s">
        <v>312</v>
      </c>
      <c r="F134" s="34" t="s">
        <v>119</v>
      </c>
      <c r="G134" s="35">
        <v>7.87</v>
      </c>
      <c r="H134" s="36">
        <v>0</v>
      </c>
      <c r="I134" s="37">
        <f>ROUND(ROUND(H134,2)*ROUND(G134,3),2)</f>
        <v>0</v>
      </c>
      <c r="J134" s="34" t="s">
        <v>63</v>
      </c>
      <c r="O134">
        <f>(I134*21)/100</f>
        <v>0</v>
      </c>
      <c r="P134" t="s">
        <v>27</v>
      </c>
    </row>
    <row r="135" spans="1:5" ht="13.2">
      <c r="A135" s="38" t="s">
        <v>55</v>
      </c>
      <c r="E135" s="39" t="s">
        <v>52</v>
      </c>
    </row>
    <row r="136" spans="1:5" ht="13.2">
      <c r="A136" s="42" t="s">
        <v>57</v>
      </c>
      <c r="E136" s="41" t="s">
        <v>258</v>
      </c>
    </row>
    <row r="137" spans="1:16" ht="13.2">
      <c r="A137" s="27" t="s">
        <v>50</v>
      </c>
      <c r="B137" s="32" t="s">
        <v>313</v>
      </c>
      <c r="C137" s="32" t="s">
        <v>314</v>
      </c>
      <c r="D137" s="27" t="s">
        <v>52</v>
      </c>
      <c r="E137" s="33" t="s">
        <v>315</v>
      </c>
      <c r="F137" s="34" t="s">
        <v>119</v>
      </c>
      <c r="G137" s="35">
        <v>750</v>
      </c>
      <c r="H137" s="36">
        <v>0</v>
      </c>
      <c r="I137" s="37">
        <f>ROUND(ROUND(H137,2)*ROUND(G137,3),2)</f>
        <v>0</v>
      </c>
      <c r="J137" s="34" t="s">
        <v>63</v>
      </c>
      <c r="O137">
        <f>(I137*21)/100</f>
        <v>0</v>
      </c>
      <c r="P137" t="s">
        <v>27</v>
      </c>
    </row>
    <row r="138" spans="1:5" ht="13.2">
      <c r="A138" s="38" t="s">
        <v>55</v>
      </c>
      <c r="E138" s="39" t="s">
        <v>52</v>
      </c>
    </row>
    <row r="139" spans="1:5" ht="13.2">
      <c r="A139" s="42" t="s">
        <v>57</v>
      </c>
      <c r="E139" s="41" t="s">
        <v>316</v>
      </c>
    </row>
    <row r="140" spans="1:16" ht="13.2">
      <c r="A140" s="27" t="s">
        <v>50</v>
      </c>
      <c r="B140" s="32" t="s">
        <v>317</v>
      </c>
      <c r="C140" s="32" t="s">
        <v>318</v>
      </c>
      <c r="D140" s="27" t="s">
        <v>52</v>
      </c>
      <c r="E140" s="33" t="s">
        <v>319</v>
      </c>
      <c r="F140" s="34" t="s">
        <v>73</v>
      </c>
      <c r="G140" s="35">
        <v>10</v>
      </c>
      <c r="H140" s="36">
        <v>0</v>
      </c>
      <c r="I140" s="37">
        <f>ROUND(ROUND(H140,2)*ROUND(G140,3),2)</f>
        <v>0</v>
      </c>
      <c r="J140" s="34" t="s">
        <v>63</v>
      </c>
      <c r="O140">
        <f>(I140*21)/100</f>
        <v>0</v>
      </c>
      <c r="P140" t="s">
        <v>27</v>
      </c>
    </row>
    <row r="141" spans="1:5" ht="13.2">
      <c r="A141" s="38" t="s">
        <v>55</v>
      </c>
      <c r="E141" s="39" t="s">
        <v>52</v>
      </c>
    </row>
    <row r="142" spans="1:5" ht="26.4">
      <c r="A142" s="42" t="s">
        <v>57</v>
      </c>
      <c r="E142" s="41" t="s">
        <v>320</v>
      </c>
    </row>
    <row r="143" spans="1:16" ht="13.2">
      <c r="A143" s="27" t="s">
        <v>50</v>
      </c>
      <c r="B143" s="32" t="s">
        <v>321</v>
      </c>
      <c r="C143" s="32" t="s">
        <v>270</v>
      </c>
      <c r="D143" s="27" t="s">
        <v>66</v>
      </c>
      <c r="E143" s="33" t="s">
        <v>271</v>
      </c>
      <c r="F143" s="34" t="s">
        <v>119</v>
      </c>
      <c r="G143" s="35">
        <v>90</v>
      </c>
      <c r="H143" s="36">
        <v>0</v>
      </c>
      <c r="I143" s="37">
        <f>ROUND(ROUND(H143,2)*ROUND(G143,3),2)</f>
        <v>0</v>
      </c>
      <c r="J143" s="34" t="s">
        <v>63</v>
      </c>
      <c r="O143">
        <f>(I143*21)/100</f>
        <v>0</v>
      </c>
      <c r="P143" t="s">
        <v>27</v>
      </c>
    </row>
    <row r="144" spans="1:5" ht="39.6">
      <c r="A144" s="38" t="s">
        <v>55</v>
      </c>
      <c r="E144" s="39" t="s">
        <v>322</v>
      </c>
    </row>
    <row r="145" spans="1:5" ht="13.2">
      <c r="A145" s="42" t="s">
        <v>57</v>
      </c>
      <c r="E145" s="41" t="s">
        <v>323</v>
      </c>
    </row>
    <row r="146" spans="1:16" ht="26.4">
      <c r="A146" s="27" t="s">
        <v>50</v>
      </c>
      <c r="B146" s="32" t="s">
        <v>324</v>
      </c>
      <c r="C146" s="32" t="s">
        <v>325</v>
      </c>
      <c r="D146" s="27" t="s">
        <v>52</v>
      </c>
      <c r="E146" s="33" t="s">
        <v>326</v>
      </c>
      <c r="F146" s="34" t="s">
        <v>148</v>
      </c>
      <c r="G146" s="35">
        <v>10.221</v>
      </c>
      <c r="H146" s="36">
        <v>0</v>
      </c>
      <c r="I146" s="37">
        <f>ROUND(ROUND(H146,2)*ROUND(G146,3),2)</f>
        <v>0</v>
      </c>
      <c r="J146" s="34" t="s">
        <v>63</v>
      </c>
      <c r="O146">
        <f>(I146*21)/100</f>
        <v>0</v>
      </c>
      <c r="P146" t="s">
        <v>27</v>
      </c>
    </row>
    <row r="147" spans="1:5" ht="13.2">
      <c r="A147" s="38" t="s">
        <v>55</v>
      </c>
      <c r="E147" s="39" t="s">
        <v>52</v>
      </c>
    </row>
    <row r="148" spans="1:5" ht="39.6">
      <c r="A148" s="40" t="s">
        <v>57</v>
      </c>
      <c r="E148" s="41" t="s">
        <v>292</v>
      </c>
    </row>
  </sheetData>
  <sheetProtection sheet="1" objects="1" scenarios="1"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9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0+O9+O16+O29+O45+O49+O53+O57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327</v>
      </c>
      <c r="I3" s="43">
        <f>0+I9+I16+I29+I45+I49+I53+I57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327</v>
      </c>
      <c r="D4" s="7"/>
      <c r="E4" s="19" t="s">
        <v>328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327</v>
      </c>
      <c r="D5" s="2"/>
      <c r="E5" s="22" t="s">
        <v>328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31</v>
      </c>
      <c r="D9" s="28"/>
      <c r="E9" s="30" t="s">
        <v>116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</f>
        <v>0</v>
      </c>
      <c r="R9">
        <f>0+O10+O13</f>
        <v>0</v>
      </c>
    </row>
    <row r="10" spans="1:16" ht="13.2">
      <c r="A10" s="27" t="s">
        <v>50</v>
      </c>
      <c r="B10" s="32" t="s">
        <v>31</v>
      </c>
      <c r="C10" s="32" t="s">
        <v>330</v>
      </c>
      <c r="D10" s="27" t="s">
        <v>52</v>
      </c>
      <c r="E10" s="33" t="s">
        <v>331</v>
      </c>
      <c r="F10" s="34" t="s">
        <v>148</v>
      </c>
      <c r="G10" s="35">
        <v>7232.5</v>
      </c>
      <c r="H10" s="36">
        <v>0</v>
      </c>
      <c r="I10" s="37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39.6">
      <c r="A11" s="38" t="s">
        <v>55</v>
      </c>
      <c r="E11" s="39" t="s">
        <v>332</v>
      </c>
    </row>
    <row r="12" spans="1:5" ht="13.2">
      <c r="A12" s="42" t="s">
        <v>57</v>
      </c>
      <c r="E12" s="41" t="s">
        <v>333</v>
      </c>
    </row>
    <row r="13" spans="1:16" ht="13.2">
      <c r="A13" s="27" t="s">
        <v>50</v>
      </c>
      <c r="B13" s="32" t="s">
        <v>27</v>
      </c>
      <c r="C13" s="32" t="s">
        <v>334</v>
      </c>
      <c r="D13" s="27" t="s">
        <v>52</v>
      </c>
      <c r="E13" s="33" t="s">
        <v>335</v>
      </c>
      <c r="F13" s="34" t="s">
        <v>148</v>
      </c>
      <c r="G13" s="35">
        <v>7020</v>
      </c>
      <c r="H13" s="36">
        <v>0</v>
      </c>
      <c r="I13" s="37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3.2">
      <c r="A14" s="38" t="s">
        <v>55</v>
      </c>
      <c r="E14" s="39" t="s">
        <v>336</v>
      </c>
    </row>
    <row r="15" spans="1:5" ht="13.2">
      <c r="A15" s="40" t="s">
        <v>57</v>
      </c>
      <c r="E15" s="41" t="s">
        <v>337</v>
      </c>
    </row>
    <row r="16" spans="1:18" ht="12.75" customHeight="1">
      <c r="A16" s="12" t="s">
        <v>48</v>
      </c>
      <c r="B16" s="12"/>
      <c r="C16" s="44" t="s">
        <v>27</v>
      </c>
      <c r="D16" s="12"/>
      <c r="E16" s="30" t="s">
        <v>127</v>
      </c>
      <c r="F16" s="12"/>
      <c r="G16" s="12"/>
      <c r="H16" s="12"/>
      <c r="I16" s="45">
        <f>0+Q16</f>
        <v>0</v>
      </c>
      <c r="J16" s="12"/>
      <c r="O16">
        <f>0+R16</f>
        <v>0</v>
      </c>
      <c r="Q16">
        <f>0+I17+I20+I23+I26</f>
        <v>0</v>
      </c>
      <c r="R16">
        <f>0+O17+O20+O23+O26</f>
        <v>0</v>
      </c>
    </row>
    <row r="17" spans="1:16" ht="13.2">
      <c r="A17" s="27" t="s">
        <v>50</v>
      </c>
      <c r="B17" s="32" t="s">
        <v>26</v>
      </c>
      <c r="C17" s="32" t="s">
        <v>338</v>
      </c>
      <c r="D17" s="27" t="s">
        <v>52</v>
      </c>
      <c r="E17" s="33" t="s">
        <v>339</v>
      </c>
      <c r="F17" s="34" t="s">
        <v>119</v>
      </c>
      <c r="G17" s="35">
        <v>4497.48</v>
      </c>
      <c r="H17" s="36">
        <v>0</v>
      </c>
      <c r="I17" s="37">
        <f>ROUND(ROUND(H17,2)*ROUND(G17,3),2)</f>
        <v>0</v>
      </c>
      <c r="J17" s="34" t="s">
        <v>63</v>
      </c>
      <c r="O17">
        <f>(I17*21)/100</f>
        <v>0</v>
      </c>
      <c r="P17" t="s">
        <v>27</v>
      </c>
    </row>
    <row r="18" spans="1:5" ht="13.2">
      <c r="A18" s="38" t="s">
        <v>55</v>
      </c>
      <c r="E18" s="39" t="s">
        <v>340</v>
      </c>
    </row>
    <row r="19" spans="1:5" ht="79.2">
      <c r="A19" s="42" t="s">
        <v>57</v>
      </c>
      <c r="E19" s="41" t="s">
        <v>341</v>
      </c>
    </row>
    <row r="20" spans="1:16" ht="13.2">
      <c r="A20" s="27" t="s">
        <v>50</v>
      </c>
      <c r="B20" s="32" t="s">
        <v>35</v>
      </c>
      <c r="C20" s="32" t="s">
        <v>342</v>
      </c>
      <c r="D20" s="27" t="s">
        <v>52</v>
      </c>
      <c r="E20" s="33" t="s">
        <v>343</v>
      </c>
      <c r="F20" s="34" t="s">
        <v>119</v>
      </c>
      <c r="G20" s="35">
        <v>103.8</v>
      </c>
      <c r="H20" s="36">
        <v>0</v>
      </c>
      <c r="I20" s="37">
        <f>ROUND(ROUND(H20,2)*ROUND(G20,3),2)</f>
        <v>0</v>
      </c>
      <c r="J20" s="34" t="s">
        <v>63</v>
      </c>
      <c r="O20">
        <f>(I20*21)/100</f>
        <v>0</v>
      </c>
      <c r="P20" t="s">
        <v>27</v>
      </c>
    </row>
    <row r="21" spans="1:5" ht="13.2">
      <c r="A21" s="38" t="s">
        <v>55</v>
      </c>
      <c r="E21" s="39" t="s">
        <v>344</v>
      </c>
    </row>
    <row r="22" spans="1:5" ht="66">
      <c r="A22" s="42" t="s">
        <v>57</v>
      </c>
      <c r="E22" s="41" t="s">
        <v>345</v>
      </c>
    </row>
    <row r="23" spans="1:16" ht="13.2">
      <c r="A23" s="27" t="s">
        <v>50</v>
      </c>
      <c r="B23" s="32" t="s">
        <v>37</v>
      </c>
      <c r="C23" s="32" t="s">
        <v>346</v>
      </c>
      <c r="D23" s="27" t="s">
        <v>52</v>
      </c>
      <c r="E23" s="33" t="s">
        <v>347</v>
      </c>
      <c r="F23" s="34" t="s">
        <v>124</v>
      </c>
      <c r="G23" s="35">
        <v>205</v>
      </c>
      <c r="H23" s="36">
        <v>0</v>
      </c>
      <c r="I23" s="37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13.2">
      <c r="A24" s="38" t="s">
        <v>55</v>
      </c>
      <c r="E24" s="39" t="s">
        <v>348</v>
      </c>
    </row>
    <row r="25" spans="1:5" ht="66">
      <c r="A25" s="42" t="s">
        <v>57</v>
      </c>
      <c r="E25" s="41" t="s">
        <v>349</v>
      </c>
    </row>
    <row r="26" spans="1:16" ht="13.2">
      <c r="A26" s="27" t="s">
        <v>50</v>
      </c>
      <c r="B26" s="32" t="s">
        <v>39</v>
      </c>
      <c r="C26" s="32" t="s">
        <v>350</v>
      </c>
      <c r="D26" s="27" t="s">
        <v>52</v>
      </c>
      <c r="E26" s="33" t="s">
        <v>351</v>
      </c>
      <c r="F26" s="34" t="s">
        <v>148</v>
      </c>
      <c r="G26" s="35">
        <v>1500</v>
      </c>
      <c r="H26" s="36">
        <v>0</v>
      </c>
      <c r="I26" s="37">
        <f>ROUND(ROUND(H26,2)*ROUND(G26,3),2)</f>
        <v>0</v>
      </c>
      <c r="J26" s="34" t="s">
        <v>63</v>
      </c>
      <c r="O26">
        <f>(I26*21)/100</f>
        <v>0</v>
      </c>
      <c r="P26" t="s">
        <v>27</v>
      </c>
    </row>
    <row r="27" spans="1:5" ht="13.2">
      <c r="A27" s="38" t="s">
        <v>55</v>
      </c>
      <c r="E27" s="39" t="s">
        <v>352</v>
      </c>
    </row>
    <row r="28" spans="1:5" ht="13.2">
      <c r="A28" s="40" t="s">
        <v>57</v>
      </c>
      <c r="E28" s="41" t="s">
        <v>353</v>
      </c>
    </row>
    <row r="29" spans="1:18" ht="12.75" customHeight="1">
      <c r="A29" s="12" t="s">
        <v>48</v>
      </c>
      <c r="B29" s="12"/>
      <c r="C29" s="44" t="s">
        <v>26</v>
      </c>
      <c r="D29" s="12"/>
      <c r="E29" s="30" t="s">
        <v>206</v>
      </c>
      <c r="F29" s="12"/>
      <c r="G29" s="12"/>
      <c r="H29" s="12"/>
      <c r="I29" s="45">
        <f>0+Q29</f>
        <v>0</v>
      </c>
      <c r="J29" s="12"/>
      <c r="O29">
        <f>0+R29</f>
        <v>0</v>
      </c>
      <c r="Q29">
        <f>0+I30+I33+I36+I39+I42</f>
        <v>0</v>
      </c>
      <c r="R29">
        <f>0+O30+O33+O36+O39+O42</f>
        <v>0</v>
      </c>
    </row>
    <row r="30" spans="1:16" ht="13.2">
      <c r="A30" s="27" t="s">
        <v>50</v>
      </c>
      <c r="B30" s="32" t="s">
        <v>75</v>
      </c>
      <c r="C30" s="32" t="s">
        <v>354</v>
      </c>
      <c r="D30" s="27" t="s">
        <v>52</v>
      </c>
      <c r="E30" s="33" t="s">
        <v>355</v>
      </c>
      <c r="F30" s="34" t="s">
        <v>119</v>
      </c>
      <c r="G30" s="35">
        <v>417.6</v>
      </c>
      <c r="H30" s="36">
        <v>0</v>
      </c>
      <c r="I30" s="37">
        <f>ROUND(ROUND(H30,2)*ROUND(G30,3),2)</f>
        <v>0</v>
      </c>
      <c r="J30" s="34"/>
      <c r="O30">
        <f>(I30*21)/100</f>
        <v>0</v>
      </c>
      <c r="P30" t="s">
        <v>27</v>
      </c>
    </row>
    <row r="31" spans="1:5" ht="26.4">
      <c r="A31" s="38" t="s">
        <v>55</v>
      </c>
      <c r="E31" s="39" t="s">
        <v>356</v>
      </c>
    </row>
    <row r="32" spans="1:5" ht="13.2">
      <c r="A32" s="42" t="s">
        <v>57</v>
      </c>
      <c r="E32" s="41" t="s">
        <v>357</v>
      </c>
    </row>
    <row r="33" spans="1:16" ht="13.2">
      <c r="A33" s="27" t="s">
        <v>50</v>
      </c>
      <c r="B33" s="32" t="s">
        <v>77</v>
      </c>
      <c r="C33" s="32" t="s">
        <v>358</v>
      </c>
      <c r="D33" s="27" t="s">
        <v>52</v>
      </c>
      <c r="E33" s="33" t="s">
        <v>359</v>
      </c>
      <c r="F33" s="34" t="s">
        <v>124</v>
      </c>
      <c r="G33" s="35">
        <v>93</v>
      </c>
      <c r="H33" s="36">
        <v>0</v>
      </c>
      <c r="I33" s="37">
        <f>ROUND(ROUND(H33,2)*ROUND(G33,3),2)</f>
        <v>0</v>
      </c>
      <c r="J33" s="34" t="s">
        <v>63</v>
      </c>
      <c r="O33">
        <f>(I33*21)/100</f>
        <v>0</v>
      </c>
      <c r="P33" t="s">
        <v>27</v>
      </c>
    </row>
    <row r="34" spans="1:5" ht="13.2">
      <c r="A34" s="38" t="s">
        <v>55</v>
      </c>
      <c r="E34" s="39" t="s">
        <v>52</v>
      </c>
    </row>
    <row r="35" spans="1:5" ht="39.6">
      <c r="A35" s="42" t="s">
        <v>57</v>
      </c>
      <c r="E35" s="41" t="s">
        <v>360</v>
      </c>
    </row>
    <row r="36" spans="1:16" ht="13.2">
      <c r="A36" s="27" t="s">
        <v>50</v>
      </c>
      <c r="B36" s="32" t="s">
        <v>42</v>
      </c>
      <c r="C36" s="32" t="s">
        <v>361</v>
      </c>
      <c r="D36" s="27" t="s">
        <v>52</v>
      </c>
      <c r="E36" s="33" t="s">
        <v>362</v>
      </c>
      <c r="F36" s="34" t="s">
        <v>124</v>
      </c>
      <c r="G36" s="35">
        <v>222.24</v>
      </c>
      <c r="H36" s="36">
        <v>0</v>
      </c>
      <c r="I36" s="37">
        <f>ROUND(ROUND(H36,2)*ROUND(G36,3),2)</f>
        <v>0</v>
      </c>
      <c r="J36" s="34" t="s">
        <v>63</v>
      </c>
      <c r="O36">
        <f>(I36*21)/100</f>
        <v>0</v>
      </c>
      <c r="P36" t="s">
        <v>27</v>
      </c>
    </row>
    <row r="37" spans="1:5" ht="13.2">
      <c r="A37" s="38" t="s">
        <v>55</v>
      </c>
      <c r="E37" s="39" t="s">
        <v>52</v>
      </c>
    </row>
    <row r="38" spans="1:5" ht="39.6">
      <c r="A38" s="42" t="s">
        <v>57</v>
      </c>
      <c r="E38" s="41" t="s">
        <v>363</v>
      </c>
    </row>
    <row r="39" spans="1:16" ht="13.2">
      <c r="A39" s="27" t="s">
        <v>50</v>
      </c>
      <c r="B39" s="32" t="s">
        <v>44</v>
      </c>
      <c r="C39" s="32" t="s">
        <v>364</v>
      </c>
      <c r="D39" s="27" t="s">
        <v>52</v>
      </c>
      <c r="E39" s="33" t="s">
        <v>365</v>
      </c>
      <c r="F39" s="34" t="s">
        <v>124</v>
      </c>
      <c r="G39" s="35">
        <v>272.4</v>
      </c>
      <c r="H39" s="36">
        <v>0</v>
      </c>
      <c r="I39" s="37">
        <f>ROUND(ROUND(H39,2)*ROUND(G39,3),2)</f>
        <v>0</v>
      </c>
      <c r="J39" s="34" t="s">
        <v>63</v>
      </c>
      <c r="O39">
        <f>(I39*21)/100</f>
        <v>0</v>
      </c>
      <c r="P39" t="s">
        <v>27</v>
      </c>
    </row>
    <row r="40" spans="1:5" ht="13.2">
      <c r="A40" s="38" t="s">
        <v>55</v>
      </c>
      <c r="E40" s="39" t="s">
        <v>52</v>
      </c>
    </row>
    <row r="41" spans="1:5" ht="39.6">
      <c r="A41" s="42" t="s">
        <v>57</v>
      </c>
      <c r="E41" s="41" t="s">
        <v>366</v>
      </c>
    </row>
    <row r="42" spans="1:16" ht="13.2">
      <c r="A42" s="27" t="s">
        <v>50</v>
      </c>
      <c r="B42" s="32" t="s">
        <v>46</v>
      </c>
      <c r="C42" s="32" t="s">
        <v>367</v>
      </c>
      <c r="D42" s="27" t="s">
        <v>52</v>
      </c>
      <c r="E42" s="33" t="s">
        <v>368</v>
      </c>
      <c r="F42" s="34" t="s">
        <v>148</v>
      </c>
      <c r="G42" s="35">
        <v>47.095</v>
      </c>
      <c r="H42" s="36">
        <v>0</v>
      </c>
      <c r="I42" s="37">
        <f>ROUND(ROUND(H42,2)*ROUND(G42,3),2)</f>
        <v>0</v>
      </c>
      <c r="J42" s="34"/>
      <c r="O42">
        <f>(I42*21)/100</f>
        <v>0</v>
      </c>
      <c r="P42" t="s">
        <v>27</v>
      </c>
    </row>
    <row r="43" spans="1:5" ht="39.6">
      <c r="A43" s="38" t="s">
        <v>55</v>
      </c>
      <c r="E43" s="39" t="s">
        <v>369</v>
      </c>
    </row>
    <row r="44" spans="1:5" ht="39.6">
      <c r="A44" s="40" t="s">
        <v>57</v>
      </c>
      <c r="E44" s="41" t="s">
        <v>370</v>
      </c>
    </row>
    <row r="45" spans="1:18" ht="12.75" customHeight="1">
      <c r="A45" s="12" t="s">
        <v>48</v>
      </c>
      <c r="B45" s="12"/>
      <c r="C45" s="44" t="s">
        <v>39</v>
      </c>
      <c r="D45" s="12"/>
      <c r="E45" s="30" t="s">
        <v>371</v>
      </c>
      <c r="F45" s="12"/>
      <c r="G45" s="12"/>
      <c r="H45" s="12"/>
      <c r="I45" s="45">
        <f>0+Q45</f>
        <v>0</v>
      </c>
      <c r="J45" s="12"/>
      <c r="O45">
        <f>0+R45</f>
        <v>0</v>
      </c>
      <c r="Q45">
        <f>0+I46</f>
        <v>0</v>
      </c>
      <c r="R45">
        <f>0+O46</f>
        <v>0</v>
      </c>
    </row>
    <row r="46" spans="1:16" ht="13.2">
      <c r="A46" s="27" t="s">
        <v>50</v>
      </c>
      <c r="B46" s="32" t="s">
        <v>89</v>
      </c>
      <c r="C46" s="32" t="s">
        <v>372</v>
      </c>
      <c r="D46" s="27" t="s">
        <v>52</v>
      </c>
      <c r="E46" s="33" t="s">
        <v>373</v>
      </c>
      <c r="F46" s="34" t="s">
        <v>148</v>
      </c>
      <c r="G46" s="35">
        <v>672.3</v>
      </c>
      <c r="H46" s="36">
        <v>0</v>
      </c>
      <c r="I46" s="37">
        <f>ROUND(ROUND(H46,2)*ROUND(G46,3),2)</f>
        <v>0</v>
      </c>
      <c r="J46" s="34" t="s">
        <v>63</v>
      </c>
      <c r="O46">
        <f>(I46*21)/100</f>
        <v>0</v>
      </c>
      <c r="P46" t="s">
        <v>27</v>
      </c>
    </row>
    <row r="47" spans="1:5" ht="13.2">
      <c r="A47" s="38" t="s">
        <v>55</v>
      </c>
      <c r="E47" s="39" t="s">
        <v>52</v>
      </c>
    </row>
    <row r="48" spans="1:5" ht="39.6">
      <c r="A48" s="40" t="s">
        <v>57</v>
      </c>
      <c r="E48" s="41" t="s">
        <v>374</v>
      </c>
    </row>
    <row r="49" spans="1:18" ht="12.75" customHeight="1">
      <c r="A49" s="12" t="s">
        <v>48</v>
      </c>
      <c r="B49" s="12"/>
      <c r="C49" s="44" t="s">
        <v>75</v>
      </c>
      <c r="D49" s="12"/>
      <c r="E49" s="30" t="s">
        <v>375</v>
      </c>
      <c r="F49" s="12"/>
      <c r="G49" s="12"/>
      <c r="H49" s="12"/>
      <c r="I49" s="45">
        <f>0+Q49</f>
        <v>0</v>
      </c>
      <c r="J49" s="12"/>
      <c r="O49">
        <f>0+R49</f>
        <v>0</v>
      </c>
      <c r="Q49">
        <f>0+I50</f>
        <v>0</v>
      </c>
      <c r="R49">
        <f>0+O50</f>
        <v>0</v>
      </c>
    </row>
    <row r="50" spans="1:16" ht="13.2">
      <c r="A50" s="27" t="s">
        <v>50</v>
      </c>
      <c r="B50" s="32" t="s">
        <v>92</v>
      </c>
      <c r="C50" s="32" t="s">
        <v>376</v>
      </c>
      <c r="D50" s="27" t="s">
        <v>52</v>
      </c>
      <c r="E50" s="33" t="s">
        <v>377</v>
      </c>
      <c r="F50" s="34" t="s">
        <v>148</v>
      </c>
      <c r="G50" s="35">
        <v>1779.3</v>
      </c>
      <c r="H50" s="36">
        <v>0</v>
      </c>
      <c r="I50" s="37">
        <f>ROUND(ROUND(H50,2)*ROUND(G50,3),2)</f>
        <v>0</v>
      </c>
      <c r="J50" s="34"/>
      <c r="O50">
        <f>(I50*21)/100</f>
        <v>0</v>
      </c>
      <c r="P50" t="s">
        <v>27</v>
      </c>
    </row>
    <row r="51" spans="1:5" ht="13.2">
      <c r="A51" s="38" t="s">
        <v>55</v>
      </c>
      <c r="E51" s="39" t="s">
        <v>52</v>
      </c>
    </row>
    <row r="52" spans="1:5" ht="13.2">
      <c r="A52" s="40" t="s">
        <v>57</v>
      </c>
      <c r="E52" s="41" t="s">
        <v>378</v>
      </c>
    </row>
    <row r="53" spans="1:18" ht="12.75" customHeight="1">
      <c r="A53" s="12" t="s">
        <v>48</v>
      </c>
      <c r="B53" s="12"/>
      <c r="C53" s="44" t="s">
        <v>77</v>
      </c>
      <c r="D53" s="12"/>
      <c r="E53" s="30" t="s">
        <v>259</v>
      </c>
      <c r="F53" s="12"/>
      <c r="G53" s="12"/>
      <c r="H53" s="12"/>
      <c r="I53" s="45">
        <f>0+Q53</f>
        <v>0</v>
      </c>
      <c r="J53" s="12"/>
      <c r="O53">
        <f>0+R53</f>
        <v>0</v>
      </c>
      <c r="Q53">
        <f>0+I54</f>
        <v>0</v>
      </c>
      <c r="R53">
        <f>0+O54</f>
        <v>0</v>
      </c>
    </row>
    <row r="54" spans="1:16" ht="13.2">
      <c r="A54" s="27" t="s">
        <v>50</v>
      </c>
      <c r="B54" s="32" t="s">
        <v>96</v>
      </c>
      <c r="C54" s="32" t="s">
        <v>379</v>
      </c>
      <c r="D54" s="27" t="s">
        <v>52</v>
      </c>
      <c r="E54" s="33" t="s">
        <v>380</v>
      </c>
      <c r="F54" s="34" t="s">
        <v>119</v>
      </c>
      <c r="G54" s="35">
        <v>111.7</v>
      </c>
      <c r="H54" s="36">
        <v>0</v>
      </c>
      <c r="I54" s="37">
        <f>ROUND(ROUND(H54,2)*ROUND(G54,3),2)</f>
        <v>0</v>
      </c>
      <c r="J54" s="34" t="s">
        <v>63</v>
      </c>
      <c r="O54">
        <f>(I54*21)/100</f>
        <v>0</v>
      </c>
      <c r="P54" t="s">
        <v>27</v>
      </c>
    </row>
    <row r="55" spans="1:5" ht="13.2">
      <c r="A55" s="38" t="s">
        <v>55</v>
      </c>
      <c r="E55" s="39" t="s">
        <v>381</v>
      </c>
    </row>
    <row r="56" spans="1:5" ht="66">
      <c r="A56" s="40" t="s">
        <v>57</v>
      </c>
      <c r="E56" s="41" t="s">
        <v>382</v>
      </c>
    </row>
    <row r="57" spans="1:18" ht="12.75" customHeight="1">
      <c r="A57" s="12" t="s">
        <v>48</v>
      </c>
      <c r="B57" s="12"/>
      <c r="C57" s="44" t="s">
        <v>42</v>
      </c>
      <c r="D57" s="12"/>
      <c r="E57" s="30" t="s">
        <v>132</v>
      </c>
      <c r="F57" s="12"/>
      <c r="G57" s="12"/>
      <c r="H57" s="12"/>
      <c r="I57" s="45">
        <f>0+Q57</f>
        <v>0</v>
      </c>
      <c r="J57" s="12"/>
      <c r="O57">
        <f>0+R57</f>
        <v>0</v>
      </c>
      <c r="Q57">
        <f>0+I58+I61+I64+I67</f>
        <v>0</v>
      </c>
      <c r="R57">
        <f>0+O58+O61+O64+O67</f>
        <v>0</v>
      </c>
    </row>
    <row r="58" spans="1:16" ht="13.2">
      <c r="A58" s="27" t="s">
        <v>50</v>
      </c>
      <c r="B58" s="32" t="s">
        <v>100</v>
      </c>
      <c r="C58" s="32" t="s">
        <v>383</v>
      </c>
      <c r="D58" s="27" t="s">
        <v>52</v>
      </c>
      <c r="E58" s="33" t="s">
        <v>384</v>
      </c>
      <c r="F58" s="34" t="s">
        <v>148</v>
      </c>
      <c r="G58" s="35">
        <v>1779.3</v>
      </c>
      <c r="H58" s="36">
        <v>0</v>
      </c>
      <c r="I58" s="37">
        <f>ROUND(ROUND(H58,2)*ROUND(G58,3),2)</f>
        <v>0</v>
      </c>
      <c r="J58" s="34" t="s">
        <v>63</v>
      </c>
      <c r="O58">
        <f>(I58*21)/100</f>
        <v>0</v>
      </c>
      <c r="P58" t="s">
        <v>27</v>
      </c>
    </row>
    <row r="59" spans="1:5" ht="13.2">
      <c r="A59" s="38" t="s">
        <v>55</v>
      </c>
      <c r="E59" s="39" t="s">
        <v>52</v>
      </c>
    </row>
    <row r="60" spans="1:5" ht="66">
      <c r="A60" s="42" t="s">
        <v>57</v>
      </c>
      <c r="E60" s="41" t="s">
        <v>385</v>
      </c>
    </row>
    <row r="61" spans="1:16" ht="13.2">
      <c r="A61" s="27" t="s">
        <v>50</v>
      </c>
      <c r="B61" s="32" t="s">
        <v>102</v>
      </c>
      <c r="C61" s="32" t="s">
        <v>386</v>
      </c>
      <c r="D61" s="27" t="s">
        <v>52</v>
      </c>
      <c r="E61" s="33" t="s">
        <v>387</v>
      </c>
      <c r="F61" s="34" t="s">
        <v>148</v>
      </c>
      <c r="G61" s="35">
        <v>1779.3</v>
      </c>
      <c r="H61" s="36">
        <v>0</v>
      </c>
      <c r="I61" s="37">
        <f>ROUND(ROUND(H61,2)*ROUND(G61,3),2)</f>
        <v>0</v>
      </c>
      <c r="J61" s="34" t="s">
        <v>63</v>
      </c>
      <c r="O61">
        <f>(I61*21)/100</f>
        <v>0</v>
      </c>
      <c r="P61" t="s">
        <v>27</v>
      </c>
    </row>
    <row r="62" spans="1:5" ht="13.2">
      <c r="A62" s="38" t="s">
        <v>55</v>
      </c>
      <c r="E62" s="39" t="s">
        <v>388</v>
      </c>
    </row>
    <row r="63" spans="1:5" ht="66">
      <c r="A63" s="42" t="s">
        <v>57</v>
      </c>
      <c r="E63" s="41" t="s">
        <v>385</v>
      </c>
    </row>
    <row r="64" spans="1:16" ht="13.2">
      <c r="A64" s="27" t="s">
        <v>50</v>
      </c>
      <c r="B64" s="32" t="s">
        <v>212</v>
      </c>
      <c r="C64" s="32" t="s">
        <v>389</v>
      </c>
      <c r="D64" s="27" t="s">
        <v>52</v>
      </c>
      <c r="E64" s="33" t="s">
        <v>390</v>
      </c>
      <c r="F64" s="34" t="s">
        <v>148</v>
      </c>
      <c r="G64" s="35">
        <v>177.93</v>
      </c>
      <c r="H64" s="36">
        <v>0</v>
      </c>
      <c r="I64" s="37">
        <f>ROUND(ROUND(H64,2)*ROUND(G64,3),2)</f>
        <v>0</v>
      </c>
      <c r="J64" s="34" t="s">
        <v>63</v>
      </c>
      <c r="O64">
        <f>(I64*21)/100</f>
        <v>0</v>
      </c>
      <c r="P64" t="s">
        <v>27</v>
      </c>
    </row>
    <row r="65" spans="1:5" ht="13.2">
      <c r="A65" s="38" t="s">
        <v>55</v>
      </c>
      <c r="E65" s="39" t="s">
        <v>391</v>
      </c>
    </row>
    <row r="66" spans="1:5" ht="13.2">
      <c r="A66" s="42" t="s">
        <v>57</v>
      </c>
      <c r="E66" s="41" t="s">
        <v>392</v>
      </c>
    </row>
    <row r="67" spans="1:16" ht="13.2">
      <c r="A67" s="27" t="s">
        <v>50</v>
      </c>
      <c r="B67" s="32" t="s">
        <v>218</v>
      </c>
      <c r="C67" s="32" t="s">
        <v>393</v>
      </c>
      <c r="D67" s="27" t="s">
        <v>52</v>
      </c>
      <c r="E67" s="33" t="s">
        <v>394</v>
      </c>
      <c r="F67" s="34" t="s">
        <v>395</v>
      </c>
      <c r="G67" s="35">
        <v>226.15</v>
      </c>
      <c r="H67" s="36">
        <v>0</v>
      </c>
      <c r="I67" s="37">
        <f>ROUND(ROUND(H67,2)*ROUND(G67,3),2)</f>
        <v>0</v>
      </c>
      <c r="J67" s="34"/>
      <c r="O67">
        <f>(I67*21)/100</f>
        <v>0</v>
      </c>
      <c r="P67" t="s">
        <v>27</v>
      </c>
    </row>
    <row r="68" spans="1:5" ht="13.2">
      <c r="A68" s="38" t="s">
        <v>55</v>
      </c>
      <c r="E68" s="39" t="s">
        <v>52</v>
      </c>
    </row>
    <row r="69" spans="1:5" ht="52.8">
      <c r="A69" s="40" t="s">
        <v>57</v>
      </c>
      <c r="E69" s="41" t="s">
        <v>396</v>
      </c>
    </row>
  </sheetData>
  <sheetProtection sheet="1" objects="1" scenarios="1"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0+O9+O22+O50+O66+O70+O77+O84+O88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397</v>
      </c>
      <c r="I3" s="43">
        <f>0+I9+I22+I50+I66+I70+I77+I84+I88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397</v>
      </c>
      <c r="D4" s="7"/>
      <c r="E4" s="19" t="s">
        <v>398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397</v>
      </c>
      <c r="D5" s="2"/>
      <c r="E5" s="22" t="s">
        <v>398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</f>
        <v>0</v>
      </c>
      <c r="R9">
        <f>0+O10+O13+O16+O19</f>
        <v>0</v>
      </c>
    </row>
    <row r="10" spans="1:16" ht="13.2">
      <c r="A10" s="27" t="s">
        <v>50</v>
      </c>
      <c r="B10" s="32" t="s">
        <v>31</v>
      </c>
      <c r="C10" s="32" t="s">
        <v>109</v>
      </c>
      <c r="D10" s="27" t="s">
        <v>69</v>
      </c>
      <c r="E10" s="33" t="s">
        <v>110</v>
      </c>
      <c r="F10" s="34" t="s">
        <v>111</v>
      </c>
      <c r="G10" s="35">
        <v>33.8</v>
      </c>
      <c r="H10" s="36">
        <v>0</v>
      </c>
      <c r="I10" s="37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3.2">
      <c r="A11" s="38" t="s">
        <v>55</v>
      </c>
      <c r="E11" s="39" t="s">
        <v>400</v>
      </c>
    </row>
    <row r="12" spans="1:5" ht="13.2">
      <c r="A12" s="42" t="s">
        <v>57</v>
      </c>
      <c r="E12" s="41" t="s">
        <v>401</v>
      </c>
    </row>
    <row r="13" spans="1:16" ht="13.2">
      <c r="A13" s="27" t="s">
        <v>50</v>
      </c>
      <c r="B13" s="32" t="s">
        <v>27</v>
      </c>
      <c r="C13" s="32" t="s">
        <v>109</v>
      </c>
      <c r="D13" s="27" t="s">
        <v>159</v>
      </c>
      <c r="E13" s="33" t="s">
        <v>110</v>
      </c>
      <c r="F13" s="34" t="s">
        <v>111</v>
      </c>
      <c r="G13" s="35">
        <v>2378.1</v>
      </c>
      <c r="H13" s="36">
        <v>0</v>
      </c>
      <c r="I13" s="37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3.2">
      <c r="A14" s="38" t="s">
        <v>55</v>
      </c>
      <c r="E14" s="39" t="s">
        <v>402</v>
      </c>
    </row>
    <row r="15" spans="1:5" ht="13.2">
      <c r="A15" s="42" t="s">
        <v>57</v>
      </c>
      <c r="E15" s="41" t="s">
        <v>403</v>
      </c>
    </row>
    <row r="16" spans="1:16" ht="13.2">
      <c r="A16" s="27" t="s">
        <v>50</v>
      </c>
      <c r="B16" s="32" t="s">
        <v>26</v>
      </c>
      <c r="C16" s="32" t="s">
        <v>404</v>
      </c>
      <c r="D16" s="27" t="s">
        <v>52</v>
      </c>
      <c r="E16" s="33" t="s">
        <v>405</v>
      </c>
      <c r="F16" s="34" t="s">
        <v>124</v>
      </c>
      <c r="G16" s="35">
        <v>142.76</v>
      </c>
      <c r="H16" s="36">
        <v>0</v>
      </c>
      <c r="I16" s="37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3.2">
      <c r="A17" s="38" t="s">
        <v>55</v>
      </c>
      <c r="E17" s="39" t="s">
        <v>406</v>
      </c>
    </row>
    <row r="18" spans="1:5" ht="13.2">
      <c r="A18" s="42" t="s">
        <v>57</v>
      </c>
      <c r="E18" s="41" t="s">
        <v>407</v>
      </c>
    </row>
    <row r="19" spans="1:16" ht="13.2">
      <c r="A19" s="27" t="s">
        <v>50</v>
      </c>
      <c r="B19" s="32" t="s">
        <v>35</v>
      </c>
      <c r="C19" s="32" t="s">
        <v>408</v>
      </c>
      <c r="D19" s="27" t="s">
        <v>52</v>
      </c>
      <c r="E19" s="33" t="s">
        <v>409</v>
      </c>
      <c r="F19" s="34" t="s">
        <v>54</v>
      </c>
      <c r="G19" s="35">
        <v>1</v>
      </c>
      <c r="H19" s="36">
        <v>0</v>
      </c>
      <c r="I19" s="37">
        <f>ROUND(ROUND(H19,2)*ROUND(G19,3),2)</f>
        <v>0</v>
      </c>
      <c r="J19" s="34"/>
      <c r="O19">
        <f>(I19*21)/100</f>
        <v>0</v>
      </c>
      <c r="P19" t="s">
        <v>27</v>
      </c>
    </row>
    <row r="20" spans="1:5" ht="13.2">
      <c r="A20" s="38" t="s">
        <v>55</v>
      </c>
      <c r="E20" s="39" t="s">
        <v>410</v>
      </c>
    </row>
    <row r="21" spans="1:5" ht="13.2">
      <c r="A21" s="40" t="s">
        <v>57</v>
      </c>
      <c r="E21" s="41" t="s">
        <v>52</v>
      </c>
    </row>
    <row r="22" spans="1:18" ht="12.75" customHeight="1">
      <c r="A22" s="12" t="s">
        <v>48</v>
      </c>
      <c r="B22" s="12"/>
      <c r="C22" s="44" t="s">
        <v>31</v>
      </c>
      <c r="D22" s="12"/>
      <c r="E22" s="30" t="s">
        <v>116</v>
      </c>
      <c r="F22" s="12"/>
      <c r="G22" s="12"/>
      <c r="H22" s="12"/>
      <c r="I22" s="45">
        <f>0+Q22</f>
        <v>0</v>
      </c>
      <c r="J22" s="12"/>
      <c r="O22">
        <f>0+R22</f>
        <v>0</v>
      </c>
      <c r="Q22">
        <f>0+I23+I26+I29+I32+I35+I38+I41+I44+I47</f>
        <v>0</v>
      </c>
      <c r="R22">
        <f>0+O23+O26+O29+O32+O35+O38+O41+O44+O47</f>
        <v>0</v>
      </c>
    </row>
    <row r="23" spans="1:16" ht="13.2">
      <c r="A23" s="27" t="s">
        <v>50</v>
      </c>
      <c r="B23" s="32" t="s">
        <v>37</v>
      </c>
      <c r="C23" s="32" t="s">
        <v>330</v>
      </c>
      <c r="D23" s="27" t="s">
        <v>52</v>
      </c>
      <c r="E23" s="33" t="s">
        <v>331</v>
      </c>
      <c r="F23" s="34" t="s">
        <v>148</v>
      </c>
      <c r="G23" s="35">
        <v>156</v>
      </c>
      <c r="H23" s="36">
        <v>0</v>
      </c>
      <c r="I23" s="37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26.4">
      <c r="A24" s="38" t="s">
        <v>55</v>
      </c>
      <c r="E24" s="39" t="s">
        <v>411</v>
      </c>
    </row>
    <row r="25" spans="1:5" ht="13.2">
      <c r="A25" s="42" t="s">
        <v>57</v>
      </c>
      <c r="E25" s="41" t="s">
        <v>412</v>
      </c>
    </row>
    <row r="26" spans="1:16" ht="13.2">
      <c r="A26" s="27" t="s">
        <v>50</v>
      </c>
      <c r="B26" s="32" t="s">
        <v>39</v>
      </c>
      <c r="C26" s="32" t="s">
        <v>413</v>
      </c>
      <c r="D26" s="27" t="s">
        <v>52</v>
      </c>
      <c r="E26" s="33" t="s">
        <v>414</v>
      </c>
      <c r="F26" s="34" t="s">
        <v>124</v>
      </c>
      <c r="G26" s="35">
        <v>825.335</v>
      </c>
      <c r="H26" s="36">
        <v>0</v>
      </c>
      <c r="I26" s="37">
        <f>ROUND(ROUND(H26,2)*ROUND(G26,3),2)</f>
        <v>0</v>
      </c>
      <c r="J26" s="34" t="s">
        <v>63</v>
      </c>
      <c r="O26">
        <f>(I26*21)/100</f>
        <v>0</v>
      </c>
      <c r="P26" t="s">
        <v>27</v>
      </c>
    </row>
    <row r="27" spans="1:5" ht="13.2">
      <c r="A27" s="38" t="s">
        <v>55</v>
      </c>
      <c r="E27" s="39" t="s">
        <v>52</v>
      </c>
    </row>
    <row r="28" spans="1:5" ht="79.2">
      <c r="A28" s="42" t="s">
        <v>57</v>
      </c>
      <c r="E28" s="41" t="s">
        <v>415</v>
      </c>
    </row>
    <row r="29" spans="1:16" ht="13.2">
      <c r="A29" s="27" t="s">
        <v>50</v>
      </c>
      <c r="B29" s="32" t="s">
        <v>75</v>
      </c>
      <c r="C29" s="32" t="s">
        <v>416</v>
      </c>
      <c r="D29" s="27" t="s">
        <v>52</v>
      </c>
      <c r="E29" s="33" t="s">
        <v>417</v>
      </c>
      <c r="F29" s="34" t="s">
        <v>124</v>
      </c>
      <c r="G29" s="35">
        <v>353.715</v>
      </c>
      <c r="H29" s="36">
        <v>0</v>
      </c>
      <c r="I29" s="37">
        <f>ROUND(ROUND(H29,2)*ROUND(G29,3),2)</f>
        <v>0</v>
      </c>
      <c r="J29" s="34" t="s">
        <v>63</v>
      </c>
      <c r="O29">
        <f>(I29*21)/100</f>
        <v>0</v>
      </c>
      <c r="P29" t="s">
        <v>27</v>
      </c>
    </row>
    <row r="30" spans="1:5" ht="13.2">
      <c r="A30" s="38" t="s">
        <v>55</v>
      </c>
      <c r="E30" s="39" t="s">
        <v>52</v>
      </c>
    </row>
    <row r="31" spans="1:5" ht="79.2">
      <c r="A31" s="42" t="s">
        <v>57</v>
      </c>
      <c r="E31" s="41" t="s">
        <v>418</v>
      </c>
    </row>
    <row r="32" spans="1:16" ht="13.2">
      <c r="A32" s="27" t="s">
        <v>50</v>
      </c>
      <c r="B32" s="32" t="s">
        <v>77</v>
      </c>
      <c r="C32" s="32" t="s">
        <v>419</v>
      </c>
      <c r="D32" s="27" t="s">
        <v>52</v>
      </c>
      <c r="E32" s="33" t="s">
        <v>420</v>
      </c>
      <c r="F32" s="34" t="s">
        <v>124</v>
      </c>
      <c r="G32" s="35">
        <v>10</v>
      </c>
      <c r="H32" s="36">
        <v>0</v>
      </c>
      <c r="I32" s="37">
        <f>ROUND(ROUND(H32,2)*ROUND(G32,3),2)</f>
        <v>0</v>
      </c>
      <c r="J32" s="34" t="s">
        <v>63</v>
      </c>
      <c r="O32">
        <f>(I32*21)/100</f>
        <v>0</v>
      </c>
      <c r="P32" t="s">
        <v>27</v>
      </c>
    </row>
    <row r="33" spans="1:5" ht="13.2">
      <c r="A33" s="38" t="s">
        <v>55</v>
      </c>
      <c r="E33" s="39" t="s">
        <v>120</v>
      </c>
    </row>
    <row r="34" spans="1:5" ht="13.2">
      <c r="A34" s="42" t="s">
        <v>57</v>
      </c>
      <c r="E34" s="41" t="s">
        <v>421</v>
      </c>
    </row>
    <row r="35" spans="1:16" ht="13.2">
      <c r="A35" s="27" t="s">
        <v>50</v>
      </c>
      <c r="B35" s="32" t="s">
        <v>42</v>
      </c>
      <c r="C35" s="32" t="s">
        <v>183</v>
      </c>
      <c r="D35" s="27" t="s">
        <v>52</v>
      </c>
      <c r="E35" s="33" t="s">
        <v>422</v>
      </c>
      <c r="F35" s="34" t="s">
        <v>124</v>
      </c>
      <c r="G35" s="35">
        <v>1189.05</v>
      </c>
      <c r="H35" s="36">
        <v>0</v>
      </c>
      <c r="I35" s="37">
        <f>ROUND(ROUND(H35,2)*ROUND(G35,3),2)</f>
        <v>0</v>
      </c>
      <c r="J35" s="34" t="s">
        <v>63</v>
      </c>
      <c r="O35">
        <f>(I35*21)/100</f>
        <v>0</v>
      </c>
      <c r="P35" t="s">
        <v>27</v>
      </c>
    </row>
    <row r="36" spans="1:5" ht="13.2">
      <c r="A36" s="38" t="s">
        <v>55</v>
      </c>
      <c r="E36" s="39" t="s">
        <v>185</v>
      </c>
    </row>
    <row r="37" spans="1:5" ht="13.2">
      <c r="A37" s="42" t="s">
        <v>57</v>
      </c>
      <c r="E37" s="41" t="s">
        <v>423</v>
      </c>
    </row>
    <row r="38" spans="1:16" ht="13.2">
      <c r="A38" s="27" t="s">
        <v>50</v>
      </c>
      <c r="B38" s="32" t="s">
        <v>44</v>
      </c>
      <c r="C38" s="32" t="s">
        <v>190</v>
      </c>
      <c r="D38" s="27" t="s">
        <v>52</v>
      </c>
      <c r="E38" s="33" t="s">
        <v>424</v>
      </c>
      <c r="F38" s="34" t="s">
        <v>124</v>
      </c>
      <c r="G38" s="35">
        <v>798.4</v>
      </c>
      <c r="H38" s="36">
        <v>0</v>
      </c>
      <c r="I38" s="37">
        <f>ROUND(ROUND(H38,2)*ROUND(G38,3),2)</f>
        <v>0</v>
      </c>
      <c r="J38" s="34" t="s">
        <v>63</v>
      </c>
      <c r="O38">
        <f>(I38*21)/100</f>
        <v>0</v>
      </c>
      <c r="P38" t="s">
        <v>27</v>
      </c>
    </row>
    <row r="39" spans="1:5" ht="13.2">
      <c r="A39" s="38" t="s">
        <v>55</v>
      </c>
      <c r="E39" s="39" t="s">
        <v>425</v>
      </c>
    </row>
    <row r="40" spans="1:5" ht="66">
      <c r="A40" s="42" t="s">
        <v>57</v>
      </c>
      <c r="E40" s="41" t="s">
        <v>426</v>
      </c>
    </row>
    <row r="41" spans="1:16" ht="13.2">
      <c r="A41" s="27" t="s">
        <v>50</v>
      </c>
      <c r="B41" s="32" t="s">
        <v>46</v>
      </c>
      <c r="C41" s="32" t="s">
        <v>193</v>
      </c>
      <c r="D41" s="27" t="s">
        <v>52</v>
      </c>
      <c r="E41" s="33" t="s">
        <v>427</v>
      </c>
      <c r="F41" s="34" t="s">
        <v>148</v>
      </c>
      <c r="G41" s="35">
        <v>362</v>
      </c>
      <c r="H41" s="36">
        <v>0</v>
      </c>
      <c r="I41" s="37">
        <f>ROUND(ROUND(H41,2)*ROUND(G41,3),2)</f>
        <v>0</v>
      </c>
      <c r="J41" s="34" t="s">
        <v>63</v>
      </c>
      <c r="O41">
        <f>(I41*21)/100</f>
        <v>0</v>
      </c>
      <c r="P41" t="s">
        <v>27</v>
      </c>
    </row>
    <row r="42" spans="1:5" ht="13.2">
      <c r="A42" s="38" t="s">
        <v>55</v>
      </c>
      <c r="E42" s="39" t="s">
        <v>52</v>
      </c>
    </row>
    <row r="43" spans="1:5" ht="13.2">
      <c r="A43" s="42" t="s">
        <v>57</v>
      </c>
      <c r="E43" s="41" t="s">
        <v>428</v>
      </c>
    </row>
    <row r="44" spans="1:16" ht="13.2">
      <c r="A44" s="27" t="s">
        <v>50</v>
      </c>
      <c r="B44" s="32" t="s">
        <v>89</v>
      </c>
      <c r="C44" s="32" t="s">
        <v>429</v>
      </c>
      <c r="D44" s="27" t="s">
        <v>52</v>
      </c>
      <c r="E44" s="33" t="s">
        <v>430</v>
      </c>
      <c r="F44" s="34" t="s">
        <v>148</v>
      </c>
      <c r="G44" s="35">
        <v>743.8</v>
      </c>
      <c r="H44" s="36">
        <v>0</v>
      </c>
      <c r="I44" s="37">
        <f>ROUND(ROUND(H44,2)*ROUND(G44,3),2)</f>
        <v>0</v>
      </c>
      <c r="J44" s="34" t="s">
        <v>63</v>
      </c>
      <c r="O44">
        <f>(I44*21)/100</f>
        <v>0</v>
      </c>
      <c r="P44" t="s">
        <v>27</v>
      </c>
    </row>
    <row r="45" spans="1:5" ht="13.2">
      <c r="A45" s="38" t="s">
        <v>55</v>
      </c>
      <c r="E45" s="39" t="s">
        <v>431</v>
      </c>
    </row>
    <row r="46" spans="1:5" ht="13.2">
      <c r="A46" s="42" t="s">
        <v>57</v>
      </c>
      <c r="E46" s="41" t="s">
        <v>432</v>
      </c>
    </row>
    <row r="47" spans="1:16" ht="13.2">
      <c r="A47" s="27" t="s">
        <v>50</v>
      </c>
      <c r="B47" s="32" t="s">
        <v>92</v>
      </c>
      <c r="C47" s="32" t="s">
        <v>433</v>
      </c>
      <c r="D47" s="27" t="s">
        <v>52</v>
      </c>
      <c r="E47" s="33" t="s">
        <v>434</v>
      </c>
      <c r="F47" s="34" t="s">
        <v>148</v>
      </c>
      <c r="G47" s="35">
        <v>743.8</v>
      </c>
      <c r="H47" s="36">
        <v>0</v>
      </c>
      <c r="I47" s="37">
        <f>ROUND(ROUND(H47,2)*ROUND(G47,3),2)</f>
        <v>0</v>
      </c>
      <c r="J47" s="34" t="s">
        <v>63</v>
      </c>
      <c r="O47">
        <f>(I47*21)/100</f>
        <v>0</v>
      </c>
      <c r="P47" t="s">
        <v>27</v>
      </c>
    </row>
    <row r="48" spans="1:5" ht="13.2">
      <c r="A48" s="38" t="s">
        <v>55</v>
      </c>
      <c r="E48" s="39" t="s">
        <v>52</v>
      </c>
    </row>
    <row r="49" spans="1:5" ht="13.2">
      <c r="A49" s="40" t="s">
        <v>57</v>
      </c>
      <c r="E49" s="41" t="s">
        <v>435</v>
      </c>
    </row>
    <row r="50" spans="1:18" ht="12.75" customHeight="1">
      <c r="A50" s="12" t="s">
        <v>48</v>
      </c>
      <c r="B50" s="12"/>
      <c r="C50" s="44" t="s">
        <v>27</v>
      </c>
      <c r="D50" s="12"/>
      <c r="E50" s="30" t="s">
        <v>127</v>
      </c>
      <c r="F50" s="12"/>
      <c r="G50" s="12"/>
      <c r="H50" s="12"/>
      <c r="I50" s="45">
        <f>0+Q50</f>
        <v>0</v>
      </c>
      <c r="J50" s="12"/>
      <c r="O50">
        <f>0+R50</f>
        <v>0</v>
      </c>
      <c r="Q50">
        <f>0+I51+I54+I57+I60+I63</f>
        <v>0</v>
      </c>
      <c r="R50">
        <f>0+O51+O54+O57+O60+O63</f>
        <v>0</v>
      </c>
    </row>
    <row r="51" spans="1:16" ht="13.2">
      <c r="A51" s="27" t="s">
        <v>50</v>
      </c>
      <c r="B51" s="32" t="s">
        <v>96</v>
      </c>
      <c r="C51" s="32" t="s">
        <v>202</v>
      </c>
      <c r="D51" s="27" t="s">
        <v>52</v>
      </c>
      <c r="E51" s="33" t="s">
        <v>436</v>
      </c>
      <c r="F51" s="34" t="s">
        <v>148</v>
      </c>
      <c r="G51" s="35">
        <v>622</v>
      </c>
      <c r="H51" s="36">
        <v>0</v>
      </c>
      <c r="I51" s="37">
        <f>ROUND(ROUND(H51,2)*ROUND(G51,3),2)</f>
        <v>0</v>
      </c>
      <c r="J51" s="34" t="s">
        <v>63</v>
      </c>
      <c r="O51">
        <f>(I51*21)/100</f>
        <v>0</v>
      </c>
      <c r="P51" t="s">
        <v>27</v>
      </c>
    </row>
    <row r="52" spans="1:5" ht="13.2">
      <c r="A52" s="38" t="s">
        <v>55</v>
      </c>
      <c r="E52" s="39" t="s">
        <v>437</v>
      </c>
    </row>
    <row r="53" spans="1:5" ht="66">
      <c r="A53" s="42" t="s">
        <v>57</v>
      </c>
      <c r="E53" s="41" t="s">
        <v>438</v>
      </c>
    </row>
    <row r="54" spans="1:16" ht="26.4">
      <c r="A54" s="27" t="s">
        <v>50</v>
      </c>
      <c r="B54" s="32" t="s">
        <v>100</v>
      </c>
      <c r="C54" s="32" t="s">
        <v>439</v>
      </c>
      <c r="D54" s="27" t="s">
        <v>52</v>
      </c>
      <c r="E54" s="33" t="s">
        <v>440</v>
      </c>
      <c r="F54" s="34" t="s">
        <v>73</v>
      </c>
      <c r="G54" s="35">
        <v>400</v>
      </c>
      <c r="H54" s="36">
        <v>0</v>
      </c>
      <c r="I54" s="37">
        <f>ROUND(ROUND(H54,2)*ROUND(G54,3),2)</f>
        <v>0</v>
      </c>
      <c r="J54" s="34" t="s">
        <v>63</v>
      </c>
      <c r="O54">
        <f>(I54*21)/100</f>
        <v>0</v>
      </c>
      <c r="P54" t="s">
        <v>27</v>
      </c>
    </row>
    <row r="55" spans="1:5" ht="39.6">
      <c r="A55" s="38" t="s">
        <v>55</v>
      </c>
      <c r="E55" s="39" t="s">
        <v>441</v>
      </c>
    </row>
    <row r="56" spans="1:5" ht="13.2">
      <c r="A56" s="42" t="s">
        <v>57</v>
      </c>
      <c r="E56" s="41" t="s">
        <v>442</v>
      </c>
    </row>
    <row r="57" spans="1:16" ht="13.2">
      <c r="A57" s="27" t="s">
        <v>50</v>
      </c>
      <c r="B57" s="32" t="s">
        <v>102</v>
      </c>
      <c r="C57" s="32" t="s">
        <v>443</v>
      </c>
      <c r="D57" s="27" t="s">
        <v>52</v>
      </c>
      <c r="E57" s="33" t="s">
        <v>444</v>
      </c>
      <c r="F57" s="34" t="s">
        <v>124</v>
      </c>
      <c r="G57" s="35">
        <v>11.1</v>
      </c>
      <c r="H57" s="36">
        <v>0</v>
      </c>
      <c r="I57" s="37">
        <f>ROUND(ROUND(H57,2)*ROUND(G57,3),2)</f>
        <v>0</v>
      </c>
      <c r="J57" s="34" t="s">
        <v>63</v>
      </c>
      <c r="O57">
        <f>(I57*21)/100</f>
        <v>0</v>
      </c>
      <c r="P57" t="s">
        <v>27</v>
      </c>
    </row>
    <row r="58" spans="1:5" ht="13.2">
      <c r="A58" s="38" t="s">
        <v>55</v>
      </c>
      <c r="E58" s="39" t="s">
        <v>445</v>
      </c>
    </row>
    <row r="59" spans="1:5" ht="13.2">
      <c r="A59" s="42" t="s">
        <v>57</v>
      </c>
      <c r="E59" s="41" t="s">
        <v>446</v>
      </c>
    </row>
    <row r="60" spans="1:16" ht="13.2">
      <c r="A60" s="27" t="s">
        <v>50</v>
      </c>
      <c r="B60" s="32" t="s">
        <v>212</v>
      </c>
      <c r="C60" s="32" t="s">
        <v>447</v>
      </c>
      <c r="D60" s="27" t="s">
        <v>52</v>
      </c>
      <c r="E60" s="33" t="s">
        <v>448</v>
      </c>
      <c r="F60" s="34" t="s">
        <v>111</v>
      </c>
      <c r="G60" s="35">
        <v>0.719</v>
      </c>
      <c r="H60" s="36">
        <v>0</v>
      </c>
      <c r="I60" s="37">
        <f>ROUND(ROUND(H60,2)*ROUND(G60,3),2)</f>
        <v>0</v>
      </c>
      <c r="J60" s="34" t="s">
        <v>63</v>
      </c>
      <c r="O60">
        <f>(I60*21)/100</f>
        <v>0</v>
      </c>
      <c r="P60" t="s">
        <v>27</v>
      </c>
    </row>
    <row r="61" spans="1:5" ht="13.2">
      <c r="A61" s="38" t="s">
        <v>55</v>
      </c>
      <c r="E61" s="39" t="s">
        <v>449</v>
      </c>
    </row>
    <row r="62" spans="1:5" ht="13.2">
      <c r="A62" s="42" t="s">
        <v>57</v>
      </c>
      <c r="E62" s="41" t="s">
        <v>450</v>
      </c>
    </row>
    <row r="63" spans="1:16" ht="13.2">
      <c r="A63" s="27" t="s">
        <v>50</v>
      </c>
      <c r="B63" s="32" t="s">
        <v>218</v>
      </c>
      <c r="C63" s="32" t="s">
        <v>350</v>
      </c>
      <c r="D63" s="27" t="s">
        <v>52</v>
      </c>
      <c r="E63" s="33" t="s">
        <v>351</v>
      </c>
      <c r="F63" s="34" t="s">
        <v>148</v>
      </c>
      <c r="G63" s="35">
        <v>120</v>
      </c>
      <c r="H63" s="36">
        <v>0</v>
      </c>
      <c r="I63" s="37">
        <f>ROUND(ROUND(H63,2)*ROUND(G63,3),2)</f>
        <v>0</v>
      </c>
      <c r="J63" s="34" t="s">
        <v>63</v>
      </c>
      <c r="O63">
        <f>(I63*21)/100</f>
        <v>0</v>
      </c>
      <c r="P63" t="s">
        <v>27</v>
      </c>
    </row>
    <row r="64" spans="1:5" ht="13.2">
      <c r="A64" s="38" t="s">
        <v>55</v>
      </c>
      <c r="E64" s="39" t="s">
        <v>451</v>
      </c>
    </row>
    <row r="65" spans="1:5" ht="13.2">
      <c r="A65" s="40" t="s">
        <v>57</v>
      </c>
      <c r="E65" s="41" t="s">
        <v>452</v>
      </c>
    </row>
    <row r="66" spans="1:18" ht="12.75" customHeight="1">
      <c r="A66" s="12" t="s">
        <v>48</v>
      </c>
      <c r="B66" s="12"/>
      <c r="C66" s="44" t="s">
        <v>26</v>
      </c>
      <c r="D66" s="12"/>
      <c r="E66" s="30" t="s">
        <v>206</v>
      </c>
      <c r="F66" s="12"/>
      <c r="G66" s="12"/>
      <c r="H66" s="12"/>
      <c r="I66" s="45">
        <f>0+Q66</f>
        <v>0</v>
      </c>
      <c r="J66" s="12"/>
      <c r="O66">
        <f>0+R66</f>
        <v>0</v>
      </c>
      <c r="Q66">
        <f>0+I67</f>
        <v>0</v>
      </c>
      <c r="R66">
        <f>0+O67</f>
        <v>0</v>
      </c>
    </row>
    <row r="67" spans="1:16" ht="26.4">
      <c r="A67" s="27" t="s">
        <v>50</v>
      </c>
      <c r="B67" s="32" t="s">
        <v>222</v>
      </c>
      <c r="C67" s="32" t="s">
        <v>207</v>
      </c>
      <c r="D67" s="27" t="s">
        <v>52</v>
      </c>
      <c r="E67" s="33" t="s">
        <v>453</v>
      </c>
      <c r="F67" s="34" t="s">
        <v>124</v>
      </c>
      <c r="G67" s="35">
        <v>522</v>
      </c>
      <c r="H67" s="36">
        <v>0</v>
      </c>
      <c r="I67" s="37">
        <f>ROUND(ROUND(H67,2)*ROUND(G67,3),2)</f>
        <v>0</v>
      </c>
      <c r="J67" s="34" t="s">
        <v>63</v>
      </c>
      <c r="O67">
        <f>(I67*21)/100</f>
        <v>0</v>
      </c>
      <c r="P67" t="s">
        <v>27</v>
      </c>
    </row>
    <row r="68" spans="1:5" ht="13.2">
      <c r="A68" s="38" t="s">
        <v>55</v>
      </c>
      <c r="E68" s="39" t="s">
        <v>454</v>
      </c>
    </row>
    <row r="69" spans="1:5" ht="52.8">
      <c r="A69" s="40" t="s">
        <v>57</v>
      </c>
      <c r="E69" s="41" t="s">
        <v>455</v>
      </c>
    </row>
    <row r="70" spans="1:18" ht="12.75" customHeight="1">
      <c r="A70" s="12" t="s">
        <v>48</v>
      </c>
      <c r="B70" s="12"/>
      <c r="C70" s="44" t="s">
        <v>35</v>
      </c>
      <c r="D70" s="12"/>
      <c r="E70" s="30" t="s">
        <v>211</v>
      </c>
      <c r="F70" s="12"/>
      <c r="G70" s="12"/>
      <c r="H70" s="12"/>
      <c r="I70" s="45">
        <f>0+Q70</f>
        <v>0</v>
      </c>
      <c r="J70" s="12"/>
      <c r="O70">
        <f>0+R70</f>
        <v>0</v>
      </c>
      <c r="Q70">
        <f>0+I71+I74</f>
        <v>0</v>
      </c>
      <c r="R70">
        <f>0+O71+O74</f>
        <v>0</v>
      </c>
    </row>
    <row r="71" spans="1:16" ht="13.2">
      <c r="A71" s="27" t="s">
        <v>50</v>
      </c>
      <c r="B71" s="32" t="s">
        <v>226</v>
      </c>
      <c r="C71" s="32" t="s">
        <v>456</v>
      </c>
      <c r="D71" s="27" t="s">
        <v>52</v>
      </c>
      <c r="E71" s="33" t="s">
        <v>457</v>
      </c>
      <c r="F71" s="34" t="s">
        <v>124</v>
      </c>
      <c r="G71" s="35">
        <v>4</v>
      </c>
      <c r="H71" s="36">
        <v>0</v>
      </c>
      <c r="I71" s="37">
        <f>ROUND(ROUND(H71,2)*ROUND(G71,3),2)</f>
        <v>0</v>
      </c>
      <c r="J71" s="34" t="s">
        <v>63</v>
      </c>
      <c r="O71">
        <f>(I71*21)/100</f>
        <v>0</v>
      </c>
      <c r="P71" t="s">
        <v>27</v>
      </c>
    </row>
    <row r="72" spans="1:5" ht="13.2">
      <c r="A72" s="38" t="s">
        <v>55</v>
      </c>
      <c r="E72" s="39" t="s">
        <v>458</v>
      </c>
    </row>
    <row r="73" spans="1:5" ht="13.2">
      <c r="A73" s="42" t="s">
        <v>57</v>
      </c>
      <c r="E73" s="41" t="s">
        <v>459</v>
      </c>
    </row>
    <row r="74" spans="1:16" ht="13.2">
      <c r="A74" s="27" t="s">
        <v>50</v>
      </c>
      <c r="B74" s="32" t="s">
        <v>230</v>
      </c>
      <c r="C74" s="32" t="s">
        <v>213</v>
      </c>
      <c r="D74" s="27" t="s">
        <v>52</v>
      </c>
      <c r="E74" s="33" t="s">
        <v>460</v>
      </c>
      <c r="F74" s="34" t="s">
        <v>124</v>
      </c>
      <c r="G74" s="35">
        <v>68.7</v>
      </c>
      <c r="H74" s="36">
        <v>0</v>
      </c>
      <c r="I74" s="37">
        <f>ROUND(ROUND(H74,2)*ROUND(G74,3),2)</f>
        <v>0</v>
      </c>
      <c r="J74" s="34" t="s">
        <v>63</v>
      </c>
      <c r="O74">
        <f>(I74*21)/100</f>
        <v>0</v>
      </c>
      <c r="P74" t="s">
        <v>27</v>
      </c>
    </row>
    <row r="75" spans="1:5" ht="13.2">
      <c r="A75" s="38" t="s">
        <v>55</v>
      </c>
      <c r="E75" s="39" t="s">
        <v>215</v>
      </c>
    </row>
    <row r="76" spans="1:5" ht="39.6">
      <c r="A76" s="40" t="s">
        <v>57</v>
      </c>
      <c r="E76" s="41" t="s">
        <v>461</v>
      </c>
    </row>
    <row r="77" spans="1:18" ht="12.75" customHeight="1">
      <c r="A77" s="12" t="s">
        <v>48</v>
      </c>
      <c r="B77" s="12"/>
      <c r="C77" s="44" t="s">
        <v>37</v>
      </c>
      <c r="D77" s="12"/>
      <c r="E77" s="30" t="s">
        <v>217</v>
      </c>
      <c r="F77" s="12"/>
      <c r="G77" s="12"/>
      <c r="H77" s="12"/>
      <c r="I77" s="45">
        <f>0+Q77</f>
        <v>0</v>
      </c>
      <c r="J77" s="12"/>
      <c r="O77">
        <f>0+R77</f>
        <v>0</v>
      </c>
      <c r="Q77">
        <f>0+I78+I81</f>
        <v>0</v>
      </c>
      <c r="R77">
        <f>0+O78+O81</f>
        <v>0</v>
      </c>
    </row>
    <row r="78" spans="1:16" ht="13.2">
      <c r="A78" s="27" t="s">
        <v>50</v>
      </c>
      <c r="B78" s="32" t="s">
        <v>234</v>
      </c>
      <c r="C78" s="32" t="s">
        <v>462</v>
      </c>
      <c r="D78" s="27" t="s">
        <v>52</v>
      </c>
      <c r="E78" s="33" t="s">
        <v>463</v>
      </c>
      <c r="F78" s="34" t="s">
        <v>148</v>
      </c>
      <c r="G78" s="35">
        <v>100</v>
      </c>
      <c r="H78" s="36">
        <v>0</v>
      </c>
      <c r="I78" s="37">
        <f>ROUND(ROUND(H78,2)*ROUND(G78,3),2)</f>
        <v>0</v>
      </c>
      <c r="J78" s="34" t="s">
        <v>63</v>
      </c>
      <c r="O78">
        <f>(I78*21)/100</f>
        <v>0</v>
      </c>
      <c r="P78" t="s">
        <v>27</v>
      </c>
    </row>
    <row r="79" spans="1:5" ht="13.2">
      <c r="A79" s="38" t="s">
        <v>55</v>
      </c>
      <c r="E79" s="39" t="s">
        <v>464</v>
      </c>
    </row>
    <row r="80" spans="1:5" ht="13.2">
      <c r="A80" s="42" t="s">
        <v>57</v>
      </c>
      <c r="E80" s="41" t="s">
        <v>465</v>
      </c>
    </row>
    <row r="81" spans="1:16" ht="13.2">
      <c r="A81" s="27" t="s">
        <v>50</v>
      </c>
      <c r="B81" s="32" t="s">
        <v>239</v>
      </c>
      <c r="C81" s="32" t="s">
        <v>466</v>
      </c>
      <c r="D81" s="27" t="s">
        <v>52</v>
      </c>
      <c r="E81" s="33" t="s">
        <v>467</v>
      </c>
      <c r="F81" s="34" t="s">
        <v>148</v>
      </c>
      <c r="G81" s="35">
        <v>100</v>
      </c>
      <c r="H81" s="36">
        <v>0</v>
      </c>
      <c r="I81" s="37">
        <f>ROUND(ROUND(H81,2)*ROUND(G81,3),2)</f>
        <v>0</v>
      </c>
      <c r="J81" s="34"/>
      <c r="O81">
        <f>(I81*21)/100</f>
        <v>0</v>
      </c>
      <c r="P81" t="s">
        <v>27</v>
      </c>
    </row>
    <row r="82" spans="1:5" ht="13.2">
      <c r="A82" s="38" t="s">
        <v>55</v>
      </c>
      <c r="E82" s="39" t="s">
        <v>52</v>
      </c>
    </row>
    <row r="83" spans="1:5" ht="13.2">
      <c r="A83" s="40" t="s">
        <v>57</v>
      </c>
      <c r="E83" s="41" t="s">
        <v>465</v>
      </c>
    </row>
    <row r="84" spans="1:18" ht="12.75" customHeight="1">
      <c r="A84" s="12" t="s">
        <v>48</v>
      </c>
      <c r="B84" s="12"/>
      <c r="C84" s="44" t="s">
        <v>77</v>
      </c>
      <c r="D84" s="12"/>
      <c r="E84" s="30" t="s">
        <v>259</v>
      </c>
      <c r="F84" s="12"/>
      <c r="G84" s="12"/>
      <c r="H84" s="12"/>
      <c r="I84" s="45">
        <f>0+Q84</f>
        <v>0</v>
      </c>
      <c r="J84" s="12"/>
      <c r="O84">
        <f>0+R84</f>
        <v>0</v>
      </c>
      <c r="Q84">
        <f>0+I85</f>
        <v>0</v>
      </c>
      <c r="R84">
        <f>0+O85</f>
        <v>0</v>
      </c>
    </row>
    <row r="85" spans="1:16" ht="13.2">
      <c r="A85" s="27" t="s">
        <v>50</v>
      </c>
      <c r="B85" s="32" t="s">
        <v>243</v>
      </c>
      <c r="C85" s="32" t="s">
        <v>261</v>
      </c>
      <c r="D85" s="27" t="s">
        <v>52</v>
      </c>
      <c r="E85" s="33" t="s">
        <v>468</v>
      </c>
      <c r="F85" s="34" t="s">
        <v>119</v>
      </c>
      <c r="G85" s="35">
        <v>107.5</v>
      </c>
      <c r="H85" s="36">
        <v>0</v>
      </c>
      <c r="I85" s="37">
        <f>ROUND(ROUND(H85,2)*ROUND(G85,3),2)</f>
        <v>0</v>
      </c>
      <c r="J85" s="34" t="s">
        <v>63</v>
      </c>
      <c r="O85">
        <f>(I85*21)/100</f>
        <v>0</v>
      </c>
      <c r="P85" t="s">
        <v>27</v>
      </c>
    </row>
    <row r="86" spans="1:5" ht="13.2">
      <c r="A86" s="38" t="s">
        <v>55</v>
      </c>
      <c r="E86" s="39" t="s">
        <v>469</v>
      </c>
    </row>
    <row r="87" spans="1:5" ht="13.2">
      <c r="A87" s="40" t="s">
        <v>57</v>
      </c>
      <c r="E87" s="41" t="s">
        <v>470</v>
      </c>
    </row>
    <row r="88" spans="1:18" ht="12.75" customHeight="1">
      <c r="A88" s="12" t="s">
        <v>48</v>
      </c>
      <c r="B88" s="12"/>
      <c r="C88" s="44" t="s">
        <v>42</v>
      </c>
      <c r="D88" s="12"/>
      <c r="E88" s="30" t="s">
        <v>132</v>
      </c>
      <c r="F88" s="12"/>
      <c r="G88" s="12"/>
      <c r="H88" s="12"/>
      <c r="I88" s="45">
        <f>0+Q88</f>
        <v>0</v>
      </c>
      <c r="J88" s="12"/>
      <c r="O88">
        <f>0+R88</f>
        <v>0</v>
      </c>
      <c r="Q88">
        <f>0+I89+I92+I95+I98</f>
        <v>0</v>
      </c>
      <c r="R88">
        <f>0+O89+O92+O95+O98</f>
        <v>0</v>
      </c>
    </row>
    <row r="89" spans="1:16" ht="13.2">
      <c r="A89" s="27" t="s">
        <v>50</v>
      </c>
      <c r="B89" s="32" t="s">
        <v>247</v>
      </c>
      <c r="C89" s="32" t="s">
        <v>471</v>
      </c>
      <c r="D89" s="27" t="s">
        <v>52</v>
      </c>
      <c r="E89" s="33" t="s">
        <v>472</v>
      </c>
      <c r="F89" s="34" t="s">
        <v>148</v>
      </c>
      <c r="G89" s="35">
        <v>111</v>
      </c>
      <c r="H89" s="36">
        <v>0</v>
      </c>
      <c r="I89" s="37">
        <f>ROUND(ROUND(H89,2)*ROUND(G89,3),2)</f>
        <v>0</v>
      </c>
      <c r="J89" s="34" t="s">
        <v>63</v>
      </c>
      <c r="O89">
        <f>(I89*21)/100</f>
        <v>0</v>
      </c>
      <c r="P89" t="s">
        <v>27</v>
      </c>
    </row>
    <row r="90" spans="1:5" ht="13.2">
      <c r="A90" s="38" t="s">
        <v>55</v>
      </c>
      <c r="E90" s="39" t="s">
        <v>473</v>
      </c>
    </row>
    <row r="91" spans="1:5" ht="13.2">
      <c r="A91" s="42" t="s">
        <v>57</v>
      </c>
      <c r="E91" s="41" t="s">
        <v>474</v>
      </c>
    </row>
    <row r="92" spans="1:16" ht="13.2">
      <c r="A92" s="27" t="s">
        <v>50</v>
      </c>
      <c r="B92" s="32" t="s">
        <v>251</v>
      </c>
      <c r="C92" s="32" t="s">
        <v>475</v>
      </c>
      <c r="D92" s="27" t="s">
        <v>52</v>
      </c>
      <c r="E92" s="33" t="s">
        <v>476</v>
      </c>
      <c r="F92" s="34" t="s">
        <v>54</v>
      </c>
      <c r="G92" s="35">
        <v>1</v>
      </c>
      <c r="H92" s="36">
        <v>0</v>
      </c>
      <c r="I92" s="37">
        <f>ROUND(ROUND(H92,2)*ROUND(G92,3),2)</f>
        <v>0</v>
      </c>
      <c r="J92" s="34"/>
      <c r="O92">
        <f>(I92*21)/100</f>
        <v>0</v>
      </c>
      <c r="P92" t="s">
        <v>27</v>
      </c>
    </row>
    <row r="93" spans="1:5" ht="13.2">
      <c r="A93" s="38" t="s">
        <v>55</v>
      </c>
      <c r="E93" s="39" t="s">
        <v>477</v>
      </c>
    </row>
    <row r="94" spans="1:5" ht="13.2">
      <c r="A94" s="42" t="s">
        <v>57</v>
      </c>
      <c r="E94" s="41" t="s">
        <v>52</v>
      </c>
    </row>
    <row r="95" spans="1:16" ht="13.2">
      <c r="A95" s="27" t="s">
        <v>50</v>
      </c>
      <c r="B95" s="32" t="s">
        <v>255</v>
      </c>
      <c r="C95" s="32" t="s">
        <v>478</v>
      </c>
      <c r="D95" s="27" t="s">
        <v>66</v>
      </c>
      <c r="E95" s="33" t="s">
        <v>479</v>
      </c>
      <c r="F95" s="34" t="s">
        <v>124</v>
      </c>
      <c r="G95" s="35">
        <v>13</v>
      </c>
      <c r="H95" s="36">
        <v>0</v>
      </c>
      <c r="I95" s="37">
        <f>ROUND(ROUND(H95,2)*ROUND(G95,3),2)</f>
        <v>0</v>
      </c>
      <c r="J95" s="34" t="s">
        <v>63</v>
      </c>
      <c r="O95">
        <f>(I95*21)/100</f>
        <v>0</v>
      </c>
      <c r="P95" t="s">
        <v>27</v>
      </c>
    </row>
    <row r="96" spans="1:5" ht="13.2">
      <c r="A96" s="38" t="s">
        <v>55</v>
      </c>
      <c r="E96" s="39" t="s">
        <v>153</v>
      </c>
    </row>
    <row r="97" spans="1:5" ht="13.2">
      <c r="A97" s="42" t="s">
        <v>57</v>
      </c>
      <c r="E97" s="41" t="s">
        <v>480</v>
      </c>
    </row>
    <row r="98" spans="1:16" ht="13.2">
      <c r="A98" s="27" t="s">
        <v>50</v>
      </c>
      <c r="B98" s="32" t="s">
        <v>260</v>
      </c>
      <c r="C98" s="32" t="s">
        <v>478</v>
      </c>
      <c r="D98" s="27" t="s">
        <v>69</v>
      </c>
      <c r="E98" s="33" t="s">
        <v>479</v>
      </c>
      <c r="F98" s="34" t="s">
        <v>124</v>
      </c>
      <c r="G98" s="35">
        <v>2</v>
      </c>
      <c r="H98" s="36">
        <v>0</v>
      </c>
      <c r="I98" s="37">
        <f>ROUND(ROUND(H98,2)*ROUND(G98,3),2)</f>
        <v>0</v>
      </c>
      <c r="J98" s="34" t="s">
        <v>63</v>
      </c>
      <c r="O98">
        <f>(I98*21)/100</f>
        <v>0</v>
      </c>
      <c r="P98" t="s">
        <v>27</v>
      </c>
    </row>
    <row r="99" spans="1:5" ht="13.2">
      <c r="A99" s="38" t="s">
        <v>55</v>
      </c>
      <c r="E99" s="39" t="s">
        <v>481</v>
      </c>
    </row>
    <row r="100" spans="1:5" ht="13.2">
      <c r="A100" s="40" t="s">
        <v>57</v>
      </c>
      <c r="E100" s="41" t="s">
        <v>482</v>
      </c>
    </row>
  </sheetData>
  <sheetProtection sheet="1" objects="1" scenarios="1"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4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0+O9+O22+O44+O48+O88+O101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483</v>
      </c>
      <c r="I3" s="43">
        <f>0+I9+I22+I44+I48+I88+I101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483</v>
      </c>
      <c r="D4" s="7"/>
      <c r="E4" s="19" t="s">
        <v>484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483</v>
      </c>
      <c r="D5" s="2"/>
      <c r="E5" s="22" t="s">
        <v>484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</f>
        <v>0</v>
      </c>
      <c r="R9">
        <f>0+O10+O13+O16+O19</f>
        <v>0</v>
      </c>
    </row>
    <row r="10" spans="1:16" ht="26.4">
      <c r="A10" s="27" t="s">
        <v>50</v>
      </c>
      <c r="B10" s="32" t="s">
        <v>31</v>
      </c>
      <c r="C10" s="32" t="s">
        <v>486</v>
      </c>
      <c r="D10" s="27" t="s">
        <v>52</v>
      </c>
      <c r="E10" s="33" t="s">
        <v>487</v>
      </c>
      <c r="F10" s="34" t="s">
        <v>111</v>
      </c>
      <c r="G10" s="35">
        <v>48.287</v>
      </c>
      <c r="H10" s="36">
        <v>0</v>
      </c>
      <c r="I10" s="37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3.2">
      <c r="A11" s="38" t="s">
        <v>55</v>
      </c>
      <c r="E11" s="39" t="s">
        <v>52</v>
      </c>
    </row>
    <row r="12" spans="1:5" ht="13.2">
      <c r="A12" s="42" t="s">
        <v>57</v>
      </c>
      <c r="E12" s="41" t="s">
        <v>488</v>
      </c>
    </row>
    <row r="13" spans="1:16" ht="26.4">
      <c r="A13" s="27" t="s">
        <v>50</v>
      </c>
      <c r="B13" s="32" t="s">
        <v>27</v>
      </c>
      <c r="C13" s="32" t="s">
        <v>489</v>
      </c>
      <c r="D13" s="27" t="s">
        <v>52</v>
      </c>
      <c r="E13" s="33" t="s">
        <v>490</v>
      </c>
      <c r="F13" s="34" t="s">
        <v>111</v>
      </c>
      <c r="G13" s="35">
        <v>0</v>
      </c>
      <c r="H13" s="36">
        <v>0</v>
      </c>
      <c r="I13" s="37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3.2">
      <c r="A14" s="38" t="s">
        <v>55</v>
      </c>
      <c r="E14" s="39" t="s">
        <v>52</v>
      </c>
    </row>
    <row r="15" spans="1:5" ht="13.2">
      <c r="A15" s="42" t="s">
        <v>57</v>
      </c>
      <c r="E15" s="41" t="s">
        <v>52</v>
      </c>
    </row>
    <row r="16" spans="1:16" ht="13.2">
      <c r="A16" s="27" t="s">
        <v>50</v>
      </c>
      <c r="B16" s="32" t="s">
        <v>26</v>
      </c>
      <c r="C16" s="32" t="s">
        <v>71</v>
      </c>
      <c r="D16" s="27" t="s">
        <v>52</v>
      </c>
      <c r="E16" s="33" t="s">
        <v>72</v>
      </c>
      <c r="F16" s="34" t="s">
        <v>73</v>
      </c>
      <c r="G16" s="35">
        <v>1</v>
      </c>
      <c r="H16" s="36">
        <v>0</v>
      </c>
      <c r="I16" s="37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26.4">
      <c r="A17" s="38" t="s">
        <v>55</v>
      </c>
      <c r="E17" s="39" t="s">
        <v>491</v>
      </c>
    </row>
    <row r="18" spans="1:5" ht="13.2">
      <c r="A18" s="42" t="s">
        <v>57</v>
      </c>
      <c r="E18" s="41" t="s">
        <v>52</v>
      </c>
    </row>
    <row r="19" spans="1:16" ht="13.2">
      <c r="A19" s="27" t="s">
        <v>50</v>
      </c>
      <c r="B19" s="32" t="s">
        <v>35</v>
      </c>
      <c r="C19" s="32" t="s">
        <v>84</v>
      </c>
      <c r="D19" s="27" t="s">
        <v>52</v>
      </c>
      <c r="E19" s="33" t="s">
        <v>85</v>
      </c>
      <c r="F19" s="34" t="s">
        <v>54</v>
      </c>
      <c r="G19" s="35">
        <v>1</v>
      </c>
      <c r="H19" s="36">
        <v>0</v>
      </c>
      <c r="I19" s="37">
        <f>ROUND(ROUND(H19,2)*ROUND(G19,3),2)</f>
        <v>0</v>
      </c>
      <c r="J19" s="34" t="s">
        <v>63</v>
      </c>
      <c r="O19">
        <f>(I19*21)/100</f>
        <v>0</v>
      </c>
      <c r="P19" t="s">
        <v>27</v>
      </c>
    </row>
    <row r="20" spans="1:5" ht="13.2">
      <c r="A20" s="38" t="s">
        <v>55</v>
      </c>
      <c r="E20" s="39" t="s">
        <v>52</v>
      </c>
    </row>
    <row r="21" spans="1:5" ht="13.2">
      <c r="A21" s="40" t="s">
        <v>57</v>
      </c>
      <c r="E21" s="41" t="s">
        <v>52</v>
      </c>
    </row>
    <row r="22" spans="1:18" ht="12.75" customHeight="1">
      <c r="A22" s="12" t="s">
        <v>48</v>
      </c>
      <c r="B22" s="12"/>
      <c r="C22" s="44" t="s">
        <v>31</v>
      </c>
      <c r="D22" s="12"/>
      <c r="E22" s="30" t="s">
        <v>116</v>
      </c>
      <c r="F22" s="12"/>
      <c r="G22" s="12"/>
      <c r="H22" s="12"/>
      <c r="I22" s="45">
        <f>0+Q22</f>
        <v>0</v>
      </c>
      <c r="J22" s="12"/>
      <c r="O22">
        <f>0+R22</f>
        <v>0</v>
      </c>
      <c r="Q22">
        <f>0+I23+I26+I29+I32+I35+I38+I41</f>
        <v>0</v>
      </c>
      <c r="R22">
        <f>0+O23+O26+O29+O32+O35+O38+O41</f>
        <v>0</v>
      </c>
    </row>
    <row r="23" spans="1:16" ht="13.2">
      <c r="A23" s="27" t="s">
        <v>50</v>
      </c>
      <c r="B23" s="32" t="s">
        <v>37</v>
      </c>
      <c r="C23" s="32" t="s">
        <v>492</v>
      </c>
      <c r="D23" s="27" t="s">
        <v>52</v>
      </c>
      <c r="E23" s="33" t="s">
        <v>493</v>
      </c>
      <c r="F23" s="34" t="s">
        <v>124</v>
      </c>
      <c r="G23" s="35">
        <v>26.826</v>
      </c>
      <c r="H23" s="36">
        <v>0</v>
      </c>
      <c r="I23" s="37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13.2">
      <c r="A24" s="38" t="s">
        <v>55</v>
      </c>
      <c r="E24" s="39" t="s">
        <v>494</v>
      </c>
    </row>
    <row r="25" spans="1:5" ht="79.2">
      <c r="A25" s="42" t="s">
        <v>57</v>
      </c>
      <c r="E25" s="41" t="s">
        <v>495</v>
      </c>
    </row>
    <row r="26" spans="1:16" ht="13.2">
      <c r="A26" s="27" t="s">
        <v>50</v>
      </c>
      <c r="B26" s="32" t="s">
        <v>39</v>
      </c>
      <c r="C26" s="32" t="s">
        <v>496</v>
      </c>
      <c r="D26" s="27" t="s">
        <v>52</v>
      </c>
      <c r="E26" s="33" t="s">
        <v>497</v>
      </c>
      <c r="F26" s="34" t="s">
        <v>124</v>
      </c>
      <c r="G26" s="35">
        <v>0.6</v>
      </c>
      <c r="H26" s="36">
        <v>0</v>
      </c>
      <c r="I26" s="37">
        <f>ROUND(ROUND(H26,2)*ROUND(G26,3),2)</f>
        <v>0</v>
      </c>
      <c r="J26" s="34" t="s">
        <v>63</v>
      </c>
      <c r="O26">
        <f>(I26*21)/100</f>
        <v>0</v>
      </c>
      <c r="P26" t="s">
        <v>27</v>
      </c>
    </row>
    <row r="27" spans="1:5" ht="13.2">
      <c r="A27" s="38" t="s">
        <v>55</v>
      </c>
      <c r="E27" s="39" t="s">
        <v>498</v>
      </c>
    </row>
    <row r="28" spans="1:5" ht="39.6">
      <c r="A28" s="42" t="s">
        <v>57</v>
      </c>
      <c r="E28" s="41" t="s">
        <v>499</v>
      </c>
    </row>
    <row r="29" spans="1:16" ht="13.2">
      <c r="A29" s="27" t="s">
        <v>50</v>
      </c>
      <c r="B29" s="32" t="s">
        <v>75</v>
      </c>
      <c r="C29" s="32" t="s">
        <v>179</v>
      </c>
      <c r="D29" s="27" t="s">
        <v>52</v>
      </c>
      <c r="E29" s="33" t="s">
        <v>500</v>
      </c>
      <c r="F29" s="34" t="s">
        <v>124</v>
      </c>
      <c r="G29" s="35">
        <v>10.346</v>
      </c>
      <c r="H29" s="36">
        <v>0</v>
      </c>
      <c r="I29" s="37">
        <f>ROUND(ROUND(H29,2)*ROUND(G29,3),2)</f>
        <v>0</v>
      </c>
      <c r="J29" s="34" t="s">
        <v>63</v>
      </c>
      <c r="O29">
        <f>(I29*21)/100</f>
        <v>0</v>
      </c>
      <c r="P29" t="s">
        <v>27</v>
      </c>
    </row>
    <row r="30" spans="1:5" ht="13.2">
      <c r="A30" s="38" t="s">
        <v>55</v>
      </c>
      <c r="E30" s="39" t="s">
        <v>501</v>
      </c>
    </row>
    <row r="31" spans="1:5" ht="13.2">
      <c r="A31" s="42" t="s">
        <v>57</v>
      </c>
      <c r="E31" s="41" t="s">
        <v>502</v>
      </c>
    </row>
    <row r="32" spans="1:16" ht="13.2">
      <c r="A32" s="27" t="s">
        <v>50</v>
      </c>
      <c r="B32" s="32" t="s">
        <v>77</v>
      </c>
      <c r="C32" s="32" t="s">
        <v>503</v>
      </c>
      <c r="D32" s="27" t="s">
        <v>52</v>
      </c>
      <c r="E32" s="33" t="s">
        <v>504</v>
      </c>
      <c r="F32" s="34" t="s">
        <v>124</v>
      </c>
      <c r="G32" s="35">
        <v>1.365</v>
      </c>
      <c r="H32" s="36">
        <v>0</v>
      </c>
      <c r="I32" s="37">
        <f>ROUND(ROUND(H32,2)*ROUND(G32,3),2)</f>
        <v>0</v>
      </c>
      <c r="J32" s="34" t="s">
        <v>63</v>
      </c>
      <c r="O32">
        <f>(I32*21)/100</f>
        <v>0</v>
      </c>
      <c r="P32" t="s">
        <v>27</v>
      </c>
    </row>
    <row r="33" spans="1:5" ht="13.2">
      <c r="A33" s="38" t="s">
        <v>55</v>
      </c>
      <c r="E33" s="39" t="s">
        <v>52</v>
      </c>
    </row>
    <row r="34" spans="1:5" ht="13.2">
      <c r="A34" s="42" t="s">
        <v>57</v>
      </c>
      <c r="E34" s="41" t="s">
        <v>505</v>
      </c>
    </row>
    <row r="35" spans="1:16" ht="13.2">
      <c r="A35" s="27" t="s">
        <v>50</v>
      </c>
      <c r="B35" s="32" t="s">
        <v>42</v>
      </c>
      <c r="C35" s="32" t="s">
        <v>419</v>
      </c>
      <c r="D35" s="27" t="s">
        <v>52</v>
      </c>
      <c r="E35" s="33" t="s">
        <v>420</v>
      </c>
      <c r="F35" s="34" t="s">
        <v>124</v>
      </c>
      <c r="G35" s="35">
        <v>16.48</v>
      </c>
      <c r="H35" s="36">
        <v>0</v>
      </c>
      <c r="I35" s="37">
        <f>ROUND(ROUND(H35,2)*ROUND(G35,3),2)</f>
        <v>0</v>
      </c>
      <c r="J35" s="34" t="s">
        <v>63</v>
      </c>
      <c r="O35">
        <f>(I35*21)/100</f>
        <v>0</v>
      </c>
      <c r="P35" t="s">
        <v>27</v>
      </c>
    </row>
    <row r="36" spans="1:5" ht="13.2">
      <c r="A36" s="38" t="s">
        <v>55</v>
      </c>
      <c r="E36" s="39" t="s">
        <v>52</v>
      </c>
    </row>
    <row r="37" spans="1:5" ht="39.6">
      <c r="A37" s="42" t="s">
        <v>57</v>
      </c>
      <c r="E37" s="41" t="s">
        <v>506</v>
      </c>
    </row>
    <row r="38" spans="1:16" ht="13.2">
      <c r="A38" s="27" t="s">
        <v>50</v>
      </c>
      <c r="B38" s="32" t="s">
        <v>44</v>
      </c>
      <c r="C38" s="32" t="s">
        <v>507</v>
      </c>
      <c r="D38" s="27" t="s">
        <v>52</v>
      </c>
      <c r="E38" s="33" t="s">
        <v>508</v>
      </c>
      <c r="F38" s="34" t="s">
        <v>124</v>
      </c>
      <c r="G38" s="35">
        <v>1.965</v>
      </c>
      <c r="H38" s="36">
        <v>0</v>
      </c>
      <c r="I38" s="37">
        <f>ROUND(ROUND(H38,2)*ROUND(G38,3),2)</f>
        <v>0</v>
      </c>
      <c r="J38" s="34" t="s">
        <v>63</v>
      </c>
      <c r="O38">
        <f>(I38*21)/100</f>
        <v>0</v>
      </c>
      <c r="P38" t="s">
        <v>27</v>
      </c>
    </row>
    <row r="39" spans="1:5" ht="13.2">
      <c r="A39" s="38" t="s">
        <v>55</v>
      </c>
      <c r="E39" s="39" t="s">
        <v>52</v>
      </c>
    </row>
    <row r="40" spans="1:5" ht="79.2">
      <c r="A40" s="42" t="s">
        <v>57</v>
      </c>
      <c r="E40" s="41" t="s">
        <v>509</v>
      </c>
    </row>
    <row r="41" spans="1:16" ht="13.2">
      <c r="A41" s="27" t="s">
        <v>50</v>
      </c>
      <c r="B41" s="32" t="s">
        <v>46</v>
      </c>
      <c r="C41" s="32" t="s">
        <v>510</v>
      </c>
      <c r="D41" s="27" t="s">
        <v>52</v>
      </c>
      <c r="E41" s="33" t="s">
        <v>511</v>
      </c>
      <c r="F41" s="34" t="s">
        <v>124</v>
      </c>
      <c r="G41" s="35">
        <v>0.91</v>
      </c>
      <c r="H41" s="36">
        <v>0</v>
      </c>
      <c r="I41" s="37">
        <f>ROUND(ROUND(H41,2)*ROUND(G41,3),2)</f>
        <v>0</v>
      </c>
      <c r="J41" s="34" t="s">
        <v>63</v>
      </c>
      <c r="O41">
        <f>(I41*21)/100</f>
        <v>0</v>
      </c>
      <c r="P41" t="s">
        <v>27</v>
      </c>
    </row>
    <row r="42" spans="1:5" ht="13.2">
      <c r="A42" s="38" t="s">
        <v>55</v>
      </c>
      <c r="E42" s="39" t="s">
        <v>512</v>
      </c>
    </row>
    <row r="43" spans="1:5" ht="13.2">
      <c r="A43" s="40" t="s">
        <v>57</v>
      </c>
      <c r="E43" s="41" t="s">
        <v>513</v>
      </c>
    </row>
    <row r="44" spans="1:18" ht="12.75" customHeight="1">
      <c r="A44" s="12" t="s">
        <v>48</v>
      </c>
      <c r="B44" s="12"/>
      <c r="C44" s="44" t="s">
        <v>27</v>
      </c>
      <c r="D44" s="12"/>
      <c r="E44" s="30" t="s">
        <v>127</v>
      </c>
      <c r="F44" s="12"/>
      <c r="G44" s="12"/>
      <c r="H44" s="12"/>
      <c r="I44" s="45">
        <f>0+Q44</f>
        <v>0</v>
      </c>
      <c r="J44" s="12"/>
      <c r="O44">
        <f>0+R44</f>
        <v>0</v>
      </c>
      <c r="Q44">
        <f>0+I45</f>
        <v>0</v>
      </c>
      <c r="R44">
        <f>0+O45</f>
        <v>0</v>
      </c>
    </row>
    <row r="45" spans="1:16" ht="13.2">
      <c r="A45" s="27" t="s">
        <v>50</v>
      </c>
      <c r="B45" s="32" t="s">
        <v>89</v>
      </c>
      <c r="C45" s="32" t="s">
        <v>514</v>
      </c>
      <c r="D45" s="27" t="s">
        <v>52</v>
      </c>
      <c r="E45" s="33" t="s">
        <v>515</v>
      </c>
      <c r="F45" s="34" t="s">
        <v>124</v>
      </c>
      <c r="G45" s="35">
        <v>10.346</v>
      </c>
      <c r="H45" s="36">
        <v>0</v>
      </c>
      <c r="I45" s="37">
        <f>ROUND(ROUND(H45,2)*ROUND(G45,3),2)</f>
        <v>0</v>
      </c>
      <c r="J45" s="34" t="s">
        <v>63</v>
      </c>
      <c r="O45">
        <f>(I45*21)/100</f>
        <v>0</v>
      </c>
      <c r="P45" t="s">
        <v>27</v>
      </c>
    </row>
    <row r="46" spans="1:5" ht="13.2">
      <c r="A46" s="38" t="s">
        <v>55</v>
      </c>
      <c r="E46" s="39" t="s">
        <v>516</v>
      </c>
    </row>
    <row r="47" spans="1:5" ht="13.2">
      <c r="A47" s="40" t="s">
        <v>57</v>
      </c>
      <c r="E47" s="41" t="s">
        <v>502</v>
      </c>
    </row>
    <row r="48" spans="1:18" ht="12.75" customHeight="1">
      <c r="A48" s="12" t="s">
        <v>48</v>
      </c>
      <c r="B48" s="12"/>
      <c r="C48" s="44" t="s">
        <v>75</v>
      </c>
      <c r="D48" s="12"/>
      <c r="E48" s="30" t="s">
        <v>375</v>
      </c>
      <c r="F48" s="12"/>
      <c r="G48" s="12"/>
      <c r="H48" s="12"/>
      <c r="I48" s="45">
        <f>0+Q48</f>
        <v>0</v>
      </c>
      <c r="J48" s="12"/>
      <c r="O48">
        <f>0+R48</f>
        <v>0</v>
      </c>
      <c r="Q48">
        <f>0+I49+I52+I55+I58+I61+I64+I67+I70+I73+I76+I79+I82+I85</f>
        <v>0</v>
      </c>
      <c r="R48">
        <f>0+O49+O52+O55+O58+O61+O64+O67+O70+O73+O76+O79+O82+O85</f>
        <v>0</v>
      </c>
    </row>
    <row r="49" spans="1:16" ht="13.2">
      <c r="A49" s="27" t="s">
        <v>50</v>
      </c>
      <c r="B49" s="32" t="s">
        <v>92</v>
      </c>
      <c r="C49" s="32" t="s">
        <v>517</v>
      </c>
      <c r="D49" s="27" t="s">
        <v>52</v>
      </c>
      <c r="E49" s="33" t="s">
        <v>518</v>
      </c>
      <c r="F49" s="34" t="s">
        <v>119</v>
      </c>
      <c r="G49" s="35">
        <v>13</v>
      </c>
      <c r="H49" s="36">
        <v>0</v>
      </c>
      <c r="I49" s="37">
        <f>ROUND(ROUND(H49,2)*ROUND(G49,3),2)</f>
        <v>0</v>
      </c>
      <c r="J49" s="34" t="s">
        <v>63</v>
      </c>
      <c r="O49">
        <f>(I49*21)/100</f>
        <v>0</v>
      </c>
      <c r="P49" t="s">
        <v>27</v>
      </c>
    </row>
    <row r="50" spans="1:5" ht="13.2">
      <c r="A50" s="38" t="s">
        <v>55</v>
      </c>
      <c r="E50" s="39" t="s">
        <v>519</v>
      </c>
    </row>
    <row r="51" spans="1:5" ht="13.2">
      <c r="A51" s="42" t="s">
        <v>57</v>
      </c>
      <c r="E51" s="41" t="s">
        <v>520</v>
      </c>
    </row>
    <row r="52" spans="1:16" ht="13.2">
      <c r="A52" s="27" t="s">
        <v>50</v>
      </c>
      <c r="B52" s="32" t="s">
        <v>96</v>
      </c>
      <c r="C52" s="32" t="s">
        <v>521</v>
      </c>
      <c r="D52" s="27" t="s">
        <v>52</v>
      </c>
      <c r="E52" s="33" t="s">
        <v>522</v>
      </c>
      <c r="F52" s="34" t="s">
        <v>119</v>
      </c>
      <c r="G52" s="35">
        <v>576.46</v>
      </c>
      <c r="H52" s="36">
        <v>0</v>
      </c>
      <c r="I52" s="37">
        <f>ROUND(ROUND(H52,2)*ROUND(G52,3),2)</f>
        <v>0</v>
      </c>
      <c r="J52" s="34" t="s">
        <v>63</v>
      </c>
      <c r="O52">
        <f>(I52*21)/100</f>
        <v>0</v>
      </c>
      <c r="P52" t="s">
        <v>27</v>
      </c>
    </row>
    <row r="53" spans="1:5" ht="13.2">
      <c r="A53" s="38" t="s">
        <v>55</v>
      </c>
      <c r="E53" s="39" t="s">
        <v>523</v>
      </c>
    </row>
    <row r="54" spans="1:5" ht="52.8">
      <c r="A54" s="42" t="s">
        <v>57</v>
      </c>
      <c r="E54" s="41" t="s">
        <v>524</v>
      </c>
    </row>
    <row r="55" spans="1:16" ht="26.4">
      <c r="A55" s="27" t="s">
        <v>50</v>
      </c>
      <c r="B55" s="32" t="s">
        <v>100</v>
      </c>
      <c r="C55" s="32" t="s">
        <v>525</v>
      </c>
      <c r="D55" s="27" t="s">
        <v>52</v>
      </c>
      <c r="E55" s="33" t="s">
        <v>526</v>
      </c>
      <c r="F55" s="34" t="s">
        <v>119</v>
      </c>
      <c r="G55" s="35">
        <v>161.5</v>
      </c>
      <c r="H55" s="36">
        <v>0</v>
      </c>
      <c r="I55" s="37">
        <f>ROUND(ROUND(H55,2)*ROUND(G55,3),2)</f>
        <v>0</v>
      </c>
      <c r="J55" s="34" t="s">
        <v>63</v>
      </c>
      <c r="O55">
        <f>(I55*21)/100</f>
        <v>0</v>
      </c>
      <c r="P55" t="s">
        <v>27</v>
      </c>
    </row>
    <row r="56" spans="1:5" ht="26.4">
      <c r="A56" s="38" t="s">
        <v>55</v>
      </c>
      <c r="E56" s="39" t="s">
        <v>527</v>
      </c>
    </row>
    <row r="57" spans="1:5" ht="13.2">
      <c r="A57" s="42" t="s">
        <v>57</v>
      </c>
      <c r="E57" s="41" t="s">
        <v>528</v>
      </c>
    </row>
    <row r="58" spans="1:16" ht="13.2">
      <c r="A58" s="27" t="s">
        <v>50</v>
      </c>
      <c r="B58" s="32" t="s">
        <v>102</v>
      </c>
      <c r="C58" s="32" t="s">
        <v>529</v>
      </c>
      <c r="D58" s="27" t="s">
        <v>52</v>
      </c>
      <c r="E58" s="33" t="s">
        <v>530</v>
      </c>
      <c r="F58" s="34" t="s">
        <v>119</v>
      </c>
      <c r="G58" s="35">
        <v>604.96</v>
      </c>
      <c r="H58" s="36">
        <v>0</v>
      </c>
      <c r="I58" s="37">
        <f>ROUND(ROUND(H58,2)*ROUND(G58,3),2)</f>
        <v>0</v>
      </c>
      <c r="J58" s="34" t="s">
        <v>63</v>
      </c>
      <c r="O58">
        <f>(I58*21)/100</f>
        <v>0</v>
      </c>
      <c r="P58" t="s">
        <v>27</v>
      </c>
    </row>
    <row r="59" spans="1:5" ht="13.2">
      <c r="A59" s="38" t="s">
        <v>55</v>
      </c>
      <c r="E59" s="39" t="s">
        <v>531</v>
      </c>
    </row>
    <row r="60" spans="1:5" ht="52.8">
      <c r="A60" s="42" t="s">
        <v>57</v>
      </c>
      <c r="E60" s="41" t="s">
        <v>532</v>
      </c>
    </row>
    <row r="61" spans="1:16" ht="26.4">
      <c r="A61" s="27" t="s">
        <v>50</v>
      </c>
      <c r="B61" s="32" t="s">
        <v>212</v>
      </c>
      <c r="C61" s="32" t="s">
        <v>533</v>
      </c>
      <c r="D61" s="27" t="s">
        <v>52</v>
      </c>
      <c r="E61" s="33" t="s">
        <v>534</v>
      </c>
      <c r="F61" s="34" t="s">
        <v>73</v>
      </c>
      <c r="G61" s="35">
        <v>44</v>
      </c>
      <c r="H61" s="36">
        <v>0</v>
      </c>
      <c r="I61" s="37">
        <f>ROUND(ROUND(H61,2)*ROUND(G61,3),2)</f>
        <v>0</v>
      </c>
      <c r="J61" s="34" t="s">
        <v>63</v>
      </c>
      <c r="O61">
        <f>(I61*21)/100</f>
        <v>0</v>
      </c>
      <c r="P61" t="s">
        <v>27</v>
      </c>
    </row>
    <row r="62" spans="1:5" ht="13.2">
      <c r="A62" s="38" t="s">
        <v>55</v>
      </c>
      <c r="E62" s="39" t="s">
        <v>535</v>
      </c>
    </row>
    <row r="63" spans="1:5" ht="39.6">
      <c r="A63" s="42" t="s">
        <v>57</v>
      </c>
      <c r="E63" s="41" t="s">
        <v>536</v>
      </c>
    </row>
    <row r="64" spans="1:16" ht="13.2">
      <c r="A64" s="27" t="s">
        <v>50</v>
      </c>
      <c r="B64" s="32" t="s">
        <v>218</v>
      </c>
      <c r="C64" s="32" t="s">
        <v>537</v>
      </c>
      <c r="D64" s="27" t="s">
        <v>52</v>
      </c>
      <c r="E64" s="33" t="s">
        <v>538</v>
      </c>
      <c r="F64" s="34" t="s">
        <v>119</v>
      </c>
      <c r="G64" s="35">
        <v>532</v>
      </c>
      <c r="H64" s="36">
        <v>0</v>
      </c>
      <c r="I64" s="37">
        <f>ROUND(ROUND(H64,2)*ROUND(G64,3),2)</f>
        <v>0</v>
      </c>
      <c r="J64" s="34" t="s">
        <v>63</v>
      </c>
      <c r="O64">
        <f>(I64*21)/100</f>
        <v>0</v>
      </c>
      <c r="P64" t="s">
        <v>27</v>
      </c>
    </row>
    <row r="65" spans="1:5" ht="26.4">
      <c r="A65" s="38" t="s">
        <v>55</v>
      </c>
      <c r="E65" s="39" t="s">
        <v>539</v>
      </c>
    </row>
    <row r="66" spans="1:5" ht="13.2">
      <c r="A66" s="42" t="s">
        <v>57</v>
      </c>
      <c r="E66" s="41" t="s">
        <v>52</v>
      </c>
    </row>
    <row r="67" spans="1:16" ht="26.4">
      <c r="A67" s="27" t="s">
        <v>50</v>
      </c>
      <c r="B67" s="32" t="s">
        <v>222</v>
      </c>
      <c r="C67" s="32" t="s">
        <v>540</v>
      </c>
      <c r="D67" s="27" t="s">
        <v>52</v>
      </c>
      <c r="E67" s="33" t="s">
        <v>541</v>
      </c>
      <c r="F67" s="34" t="s">
        <v>73</v>
      </c>
      <c r="G67" s="35">
        <v>19</v>
      </c>
      <c r="H67" s="36">
        <v>0</v>
      </c>
      <c r="I67" s="37">
        <f>ROUND(ROUND(H67,2)*ROUND(G67,3),2)</f>
        <v>0</v>
      </c>
      <c r="J67" s="34" t="s">
        <v>63</v>
      </c>
      <c r="O67">
        <f>(I67*21)/100</f>
        <v>0</v>
      </c>
      <c r="P67" t="s">
        <v>27</v>
      </c>
    </row>
    <row r="68" spans="1:5" ht="39.6">
      <c r="A68" s="38" t="s">
        <v>55</v>
      </c>
      <c r="E68" s="39" t="s">
        <v>542</v>
      </c>
    </row>
    <row r="69" spans="1:5" ht="13.2">
      <c r="A69" s="42" t="s">
        <v>57</v>
      </c>
      <c r="E69" s="41" t="s">
        <v>52</v>
      </c>
    </row>
    <row r="70" spans="1:16" ht="13.2">
      <c r="A70" s="27" t="s">
        <v>50</v>
      </c>
      <c r="B70" s="32" t="s">
        <v>226</v>
      </c>
      <c r="C70" s="32" t="s">
        <v>543</v>
      </c>
      <c r="D70" s="27" t="s">
        <v>52</v>
      </c>
      <c r="E70" s="33" t="s">
        <v>544</v>
      </c>
      <c r="F70" s="34" t="s">
        <v>73</v>
      </c>
      <c r="G70" s="35">
        <v>19</v>
      </c>
      <c r="H70" s="36">
        <v>0</v>
      </c>
      <c r="I70" s="37">
        <f>ROUND(ROUND(H70,2)*ROUND(G70,3),2)</f>
        <v>0</v>
      </c>
      <c r="J70" s="34" t="s">
        <v>63</v>
      </c>
      <c r="O70">
        <f>(I70*21)/100</f>
        <v>0</v>
      </c>
      <c r="P70" t="s">
        <v>27</v>
      </c>
    </row>
    <row r="71" spans="1:5" ht="13.2">
      <c r="A71" s="38" t="s">
        <v>55</v>
      </c>
      <c r="E71" s="39" t="s">
        <v>545</v>
      </c>
    </row>
    <row r="72" spans="1:5" ht="13.2">
      <c r="A72" s="42" t="s">
        <v>57</v>
      </c>
      <c r="E72" s="41" t="s">
        <v>52</v>
      </c>
    </row>
    <row r="73" spans="1:16" ht="13.2">
      <c r="A73" s="27" t="s">
        <v>50</v>
      </c>
      <c r="B73" s="32" t="s">
        <v>230</v>
      </c>
      <c r="C73" s="32" t="s">
        <v>546</v>
      </c>
      <c r="D73" s="27" t="s">
        <v>52</v>
      </c>
      <c r="E73" s="33" t="s">
        <v>547</v>
      </c>
      <c r="F73" s="34" t="s">
        <v>73</v>
      </c>
      <c r="G73" s="35">
        <v>11</v>
      </c>
      <c r="H73" s="36">
        <v>0</v>
      </c>
      <c r="I73" s="37">
        <f>ROUND(ROUND(H73,2)*ROUND(G73,3),2)</f>
        <v>0</v>
      </c>
      <c r="J73" s="34" t="s">
        <v>63</v>
      </c>
      <c r="O73">
        <f>(I73*21)/100</f>
        <v>0</v>
      </c>
      <c r="P73" t="s">
        <v>27</v>
      </c>
    </row>
    <row r="74" spans="1:5" ht="39.6">
      <c r="A74" s="38" t="s">
        <v>55</v>
      </c>
      <c r="E74" s="39" t="s">
        <v>548</v>
      </c>
    </row>
    <row r="75" spans="1:5" ht="13.2">
      <c r="A75" s="42" t="s">
        <v>57</v>
      </c>
      <c r="E75" s="41" t="s">
        <v>52</v>
      </c>
    </row>
    <row r="76" spans="1:16" ht="13.2">
      <c r="A76" s="27" t="s">
        <v>50</v>
      </c>
      <c r="B76" s="32" t="s">
        <v>234</v>
      </c>
      <c r="C76" s="32" t="s">
        <v>549</v>
      </c>
      <c r="D76" s="27" t="s">
        <v>52</v>
      </c>
      <c r="E76" s="33" t="s">
        <v>550</v>
      </c>
      <c r="F76" s="34" t="s">
        <v>73</v>
      </c>
      <c r="G76" s="35">
        <v>11</v>
      </c>
      <c r="H76" s="36">
        <v>0</v>
      </c>
      <c r="I76" s="37">
        <f>ROUND(ROUND(H76,2)*ROUND(G76,3),2)</f>
        <v>0</v>
      </c>
      <c r="J76" s="34" t="s">
        <v>63</v>
      </c>
      <c r="O76">
        <f>(I76*21)/100</f>
        <v>0</v>
      </c>
      <c r="P76" t="s">
        <v>27</v>
      </c>
    </row>
    <row r="77" spans="1:5" ht="13.2">
      <c r="A77" s="38" t="s">
        <v>55</v>
      </c>
      <c r="E77" s="39" t="s">
        <v>551</v>
      </c>
    </row>
    <row r="78" spans="1:5" ht="13.2">
      <c r="A78" s="42" t="s">
        <v>57</v>
      </c>
      <c r="E78" s="41" t="s">
        <v>52</v>
      </c>
    </row>
    <row r="79" spans="1:16" ht="13.2">
      <c r="A79" s="27" t="s">
        <v>50</v>
      </c>
      <c r="B79" s="32" t="s">
        <v>239</v>
      </c>
      <c r="C79" s="32" t="s">
        <v>552</v>
      </c>
      <c r="D79" s="27" t="s">
        <v>52</v>
      </c>
      <c r="E79" s="33" t="s">
        <v>553</v>
      </c>
      <c r="F79" s="34" t="s">
        <v>73</v>
      </c>
      <c r="G79" s="35">
        <v>11</v>
      </c>
      <c r="H79" s="36">
        <v>0</v>
      </c>
      <c r="I79" s="37">
        <f>ROUND(ROUND(H79,2)*ROUND(G79,3),2)</f>
        <v>0</v>
      </c>
      <c r="J79" s="34" t="s">
        <v>63</v>
      </c>
      <c r="O79">
        <f>(I79*21)/100</f>
        <v>0</v>
      </c>
      <c r="P79" t="s">
        <v>27</v>
      </c>
    </row>
    <row r="80" spans="1:5" ht="26.4">
      <c r="A80" s="38" t="s">
        <v>55</v>
      </c>
      <c r="E80" s="39" t="s">
        <v>539</v>
      </c>
    </row>
    <row r="81" spans="1:5" ht="13.2">
      <c r="A81" s="42" t="s">
        <v>57</v>
      </c>
      <c r="E81" s="41" t="s">
        <v>52</v>
      </c>
    </row>
    <row r="82" spans="1:16" ht="13.2">
      <c r="A82" s="27" t="s">
        <v>50</v>
      </c>
      <c r="B82" s="32" t="s">
        <v>243</v>
      </c>
      <c r="C82" s="32" t="s">
        <v>554</v>
      </c>
      <c r="D82" s="27" t="s">
        <v>52</v>
      </c>
      <c r="E82" s="33" t="s">
        <v>555</v>
      </c>
      <c r="F82" s="34" t="s">
        <v>73</v>
      </c>
      <c r="G82" s="35">
        <v>2</v>
      </c>
      <c r="H82" s="36">
        <v>0</v>
      </c>
      <c r="I82" s="37">
        <f>ROUND(ROUND(H82,2)*ROUND(G82,3),2)</f>
        <v>0</v>
      </c>
      <c r="J82" s="34" t="s">
        <v>63</v>
      </c>
      <c r="O82">
        <f>(I82*21)/100</f>
        <v>0</v>
      </c>
      <c r="P82" t="s">
        <v>27</v>
      </c>
    </row>
    <row r="83" spans="1:5" ht="13.2">
      <c r="A83" s="38" t="s">
        <v>55</v>
      </c>
      <c r="E83" s="39" t="s">
        <v>556</v>
      </c>
    </row>
    <row r="84" spans="1:5" ht="13.2">
      <c r="A84" s="42" t="s">
        <v>57</v>
      </c>
      <c r="E84" s="41" t="s">
        <v>557</v>
      </c>
    </row>
    <row r="85" spans="1:16" ht="26.4">
      <c r="A85" s="27" t="s">
        <v>50</v>
      </c>
      <c r="B85" s="32" t="s">
        <v>247</v>
      </c>
      <c r="C85" s="32" t="s">
        <v>558</v>
      </c>
      <c r="D85" s="27" t="s">
        <v>52</v>
      </c>
      <c r="E85" s="33" t="s">
        <v>559</v>
      </c>
      <c r="F85" s="34" t="s">
        <v>73</v>
      </c>
      <c r="G85" s="35">
        <v>1</v>
      </c>
      <c r="H85" s="36">
        <v>0</v>
      </c>
      <c r="I85" s="37">
        <f>ROUND(ROUND(H85,2)*ROUND(G85,3),2)</f>
        <v>0</v>
      </c>
      <c r="J85" s="34" t="s">
        <v>63</v>
      </c>
      <c r="O85">
        <f>(I85*21)/100</f>
        <v>0</v>
      </c>
      <c r="P85" t="s">
        <v>27</v>
      </c>
    </row>
    <row r="86" spans="1:5" ht="13.2">
      <c r="A86" s="38" t="s">
        <v>55</v>
      </c>
      <c r="E86" s="39" t="s">
        <v>52</v>
      </c>
    </row>
    <row r="87" spans="1:5" ht="13.2">
      <c r="A87" s="40" t="s">
        <v>57</v>
      </c>
      <c r="E87" s="41" t="s">
        <v>52</v>
      </c>
    </row>
    <row r="88" spans="1:18" ht="12.75" customHeight="1">
      <c r="A88" s="12" t="s">
        <v>48</v>
      </c>
      <c r="B88" s="12"/>
      <c r="C88" s="44" t="s">
        <v>77</v>
      </c>
      <c r="D88" s="12"/>
      <c r="E88" s="30" t="s">
        <v>259</v>
      </c>
      <c r="F88" s="12"/>
      <c r="G88" s="12"/>
      <c r="H88" s="12"/>
      <c r="I88" s="45">
        <f>0+Q88</f>
        <v>0</v>
      </c>
      <c r="J88" s="12"/>
      <c r="O88">
        <f>0+R88</f>
        <v>0</v>
      </c>
      <c r="Q88">
        <f>0+I89+I92+I95+I98</f>
        <v>0</v>
      </c>
      <c r="R88">
        <f>0+O89+O92+O95+O98</f>
        <v>0</v>
      </c>
    </row>
    <row r="89" spans="1:16" ht="13.2">
      <c r="A89" s="27" t="s">
        <v>50</v>
      </c>
      <c r="B89" s="32" t="s">
        <v>251</v>
      </c>
      <c r="C89" s="32" t="s">
        <v>560</v>
      </c>
      <c r="D89" s="27" t="s">
        <v>52</v>
      </c>
      <c r="E89" s="33" t="s">
        <v>561</v>
      </c>
      <c r="F89" s="34" t="s">
        <v>119</v>
      </c>
      <c r="G89" s="35">
        <v>591.57</v>
      </c>
      <c r="H89" s="36">
        <v>0</v>
      </c>
      <c r="I89" s="37">
        <f>ROUND(ROUND(H89,2)*ROUND(G89,3),2)</f>
        <v>0</v>
      </c>
      <c r="J89" s="34" t="s">
        <v>63</v>
      </c>
      <c r="O89">
        <f>(I89*21)/100</f>
        <v>0</v>
      </c>
      <c r="P89" t="s">
        <v>27</v>
      </c>
    </row>
    <row r="90" spans="1:5" ht="26.4">
      <c r="A90" s="38" t="s">
        <v>55</v>
      </c>
      <c r="E90" s="39" t="s">
        <v>562</v>
      </c>
    </row>
    <row r="91" spans="1:5" ht="39.6">
      <c r="A91" s="42" t="s">
        <v>57</v>
      </c>
      <c r="E91" s="41" t="s">
        <v>563</v>
      </c>
    </row>
    <row r="92" spans="1:16" ht="13.2">
      <c r="A92" s="27" t="s">
        <v>50</v>
      </c>
      <c r="B92" s="32" t="s">
        <v>255</v>
      </c>
      <c r="C92" s="32" t="s">
        <v>564</v>
      </c>
      <c r="D92" s="27" t="s">
        <v>52</v>
      </c>
      <c r="E92" s="33" t="s">
        <v>565</v>
      </c>
      <c r="F92" s="34" t="s">
        <v>119</v>
      </c>
      <c r="G92" s="35">
        <v>19</v>
      </c>
      <c r="H92" s="36">
        <v>0</v>
      </c>
      <c r="I92" s="37">
        <f>ROUND(ROUND(H92,2)*ROUND(G92,3),2)</f>
        <v>0</v>
      </c>
      <c r="J92" s="34" t="s">
        <v>63</v>
      </c>
      <c r="O92">
        <f>(I92*21)/100</f>
        <v>0</v>
      </c>
      <c r="P92" t="s">
        <v>27</v>
      </c>
    </row>
    <row r="93" spans="1:5" ht="13.2">
      <c r="A93" s="38" t="s">
        <v>55</v>
      </c>
      <c r="E93" s="39" t="s">
        <v>566</v>
      </c>
    </row>
    <row r="94" spans="1:5" ht="13.2">
      <c r="A94" s="42" t="s">
        <v>57</v>
      </c>
      <c r="E94" s="41" t="s">
        <v>567</v>
      </c>
    </row>
    <row r="95" spans="1:16" ht="13.2">
      <c r="A95" s="27" t="s">
        <v>50</v>
      </c>
      <c r="B95" s="32" t="s">
        <v>260</v>
      </c>
      <c r="C95" s="32" t="s">
        <v>568</v>
      </c>
      <c r="D95" s="27" t="s">
        <v>52</v>
      </c>
      <c r="E95" s="33" t="s">
        <v>569</v>
      </c>
      <c r="F95" s="34" t="s">
        <v>124</v>
      </c>
      <c r="G95" s="35">
        <v>5.19</v>
      </c>
      <c r="H95" s="36">
        <v>0</v>
      </c>
      <c r="I95" s="37">
        <f>ROUND(ROUND(H95,2)*ROUND(G95,3),2)</f>
        <v>0</v>
      </c>
      <c r="J95" s="34" t="s">
        <v>63</v>
      </c>
      <c r="O95">
        <f>(I95*21)/100</f>
        <v>0</v>
      </c>
      <c r="P95" t="s">
        <v>27</v>
      </c>
    </row>
    <row r="96" spans="1:5" ht="13.2">
      <c r="A96" s="38" t="s">
        <v>55</v>
      </c>
      <c r="E96" s="39" t="s">
        <v>570</v>
      </c>
    </row>
    <row r="97" spans="1:5" ht="13.2">
      <c r="A97" s="42" t="s">
        <v>57</v>
      </c>
      <c r="E97" s="41" t="s">
        <v>571</v>
      </c>
    </row>
    <row r="98" spans="1:16" ht="13.2">
      <c r="A98" s="27" t="s">
        <v>50</v>
      </c>
      <c r="B98" s="32" t="s">
        <v>265</v>
      </c>
      <c r="C98" s="32" t="s">
        <v>572</v>
      </c>
      <c r="D98" s="27" t="s">
        <v>52</v>
      </c>
      <c r="E98" s="33" t="s">
        <v>573</v>
      </c>
      <c r="F98" s="34" t="s">
        <v>124</v>
      </c>
      <c r="G98" s="35">
        <v>9.361</v>
      </c>
      <c r="H98" s="36">
        <v>0</v>
      </c>
      <c r="I98" s="37">
        <f>ROUND(ROUND(H98,2)*ROUND(G98,3),2)</f>
        <v>0</v>
      </c>
      <c r="J98" s="34" t="s">
        <v>63</v>
      </c>
      <c r="O98">
        <f>(I98*21)/100</f>
        <v>0</v>
      </c>
      <c r="P98" t="s">
        <v>27</v>
      </c>
    </row>
    <row r="99" spans="1:5" ht="13.2">
      <c r="A99" s="38" t="s">
        <v>55</v>
      </c>
      <c r="E99" s="39" t="s">
        <v>574</v>
      </c>
    </row>
    <row r="100" spans="1:5" ht="13.2">
      <c r="A100" s="40" t="s">
        <v>57</v>
      </c>
      <c r="E100" s="41" t="s">
        <v>575</v>
      </c>
    </row>
    <row r="101" spans="1:18" ht="12.75" customHeight="1">
      <c r="A101" s="12" t="s">
        <v>48</v>
      </c>
      <c r="B101" s="12"/>
      <c r="C101" s="44" t="s">
        <v>42</v>
      </c>
      <c r="D101" s="12"/>
      <c r="E101" s="30" t="s">
        <v>132</v>
      </c>
      <c r="F101" s="12"/>
      <c r="G101" s="12"/>
      <c r="H101" s="12"/>
      <c r="I101" s="45">
        <f>0+Q101</f>
        <v>0</v>
      </c>
      <c r="J101" s="12"/>
      <c r="O101">
        <f>0+R101</f>
        <v>0</v>
      </c>
      <c r="Q101">
        <f>0+I102</f>
        <v>0</v>
      </c>
      <c r="R101">
        <f>0+O102</f>
        <v>0</v>
      </c>
    </row>
    <row r="102" spans="1:16" ht="13.2">
      <c r="A102" s="27" t="s">
        <v>50</v>
      </c>
      <c r="B102" s="32" t="s">
        <v>269</v>
      </c>
      <c r="C102" s="32" t="s">
        <v>576</v>
      </c>
      <c r="D102" s="27" t="s">
        <v>52</v>
      </c>
      <c r="E102" s="33" t="s">
        <v>577</v>
      </c>
      <c r="F102" s="34" t="s">
        <v>124</v>
      </c>
      <c r="G102" s="35">
        <v>5.39</v>
      </c>
      <c r="H102" s="36">
        <v>0</v>
      </c>
      <c r="I102" s="37">
        <f>ROUND(ROUND(H102,2)*ROUND(G102,3),2)</f>
        <v>0</v>
      </c>
      <c r="J102" s="34" t="s">
        <v>63</v>
      </c>
      <c r="O102">
        <f>(I102*21)/100</f>
        <v>0</v>
      </c>
      <c r="P102" t="s">
        <v>27</v>
      </c>
    </row>
    <row r="103" spans="1:5" ht="13.2">
      <c r="A103" s="38" t="s">
        <v>55</v>
      </c>
      <c r="E103" s="39" t="s">
        <v>578</v>
      </c>
    </row>
    <row r="104" spans="1:5" ht="13.2">
      <c r="A104" s="40" t="s">
        <v>57</v>
      </c>
      <c r="E104" s="41" t="s">
        <v>579</v>
      </c>
    </row>
  </sheetData>
  <sheetProtection sheet="1" objects="1" scenarios="1"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6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0+O9+O13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580</v>
      </c>
      <c r="I3" s="43">
        <f>0+I9+I13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580</v>
      </c>
      <c r="D4" s="7"/>
      <c r="E4" s="19" t="s">
        <v>581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580</v>
      </c>
      <c r="D5" s="2"/>
      <c r="E5" s="22" t="s">
        <v>581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</f>
        <v>0</v>
      </c>
      <c r="R9">
        <f>0+O10</f>
        <v>0</v>
      </c>
    </row>
    <row r="10" spans="1:16" ht="13.2">
      <c r="A10" s="27" t="s">
        <v>50</v>
      </c>
      <c r="B10" s="32" t="s">
        <v>31</v>
      </c>
      <c r="C10" s="32" t="s">
        <v>583</v>
      </c>
      <c r="D10" s="27" t="s">
        <v>52</v>
      </c>
      <c r="E10" s="33" t="s">
        <v>584</v>
      </c>
      <c r="F10" s="34" t="s">
        <v>54</v>
      </c>
      <c r="G10" s="35">
        <v>1</v>
      </c>
      <c r="H10" s="36">
        <v>0</v>
      </c>
      <c r="I10" s="37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32">
      <c r="A11" s="38" t="s">
        <v>55</v>
      </c>
      <c r="E11" s="39" t="s">
        <v>585</v>
      </c>
    </row>
    <row r="12" spans="1:5" ht="13.2">
      <c r="A12" s="40" t="s">
        <v>57</v>
      </c>
      <c r="E12" s="41" t="s">
        <v>586</v>
      </c>
    </row>
    <row r="13" spans="1:18" ht="12.75" customHeight="1">
      <c r="A13" s="12" t="s">
        <v>48</v>
      </c>
      <c r="B13" s="12"/>
      <c r="C13" s="44" t="s">
        <v>37</v>
      </c>
      <c r="D13" s="12"/>
      <c r="E13" s="30" t="s">
        <v>217</v>
      </c>
      <c r="F13" s="12"/>
      <c r="G13" s="12"/>
      <c r="H13" s="12"/>
      <c r="I13" s="45">
        <f>0+Q13</f>
        <v>0</v>
      </c>
      <c r="J13" s="12"/>
      <c r="O13">
        <f>0+R13</f>
        <v>0</v>
      </c>
      <c r="Q13">
        <f>0+I14</f>
        <v>0</v>
      </c>
      <c r="R13">
        <f>0+O14</f>
        <v>0</v>
      </c>
    </row>
    <row r="14" spans="1:16" ht="13.2">
      <c r="A14" s="27" t="s">
        <v>50</v>
      </c>
      <c r="B14" s="32" t="s">
        <v>27</v>
      </c>
      <c r="C14" s="32" t="s">
        <v>587</v>
      </c>
      <c r="D14" s="27" t="s">
        <v>52</v>
      </c>
      <c r="E14" s="33" t="s">
        <v>588</v>
      </c>
      <c r="F14" s="34" t="s">
        <v>124</v>
      </c>
      <c r="G14" s="35">
        <v>10</v>
      </c>
      <c r="H14" s="36">
        <v>0</v>
      </c>
      <c r="I14" s="37">
        <f>ROUND(ROUND(H14,2)*ROUND(G14,3),2)</f>
        <v>0</v>
      </c>
      <c r="J14" s="34" t="s">
        <v>63</v>
      </c>
      <c r="O14">
        <f>(I14*21)/100</f>
        <v>0</v>
      </c>
      <c r="P14" t="s">
        <v>27</v>
      </c>
    </row>
    <row r="15" spans="1:5" ht="13.2">
      <c r="A15" s="38" t="s">
        <v>55</v>
      </c>
      <c r="E15" s="39" t="s">
        <v>589</v>
      </c>
    </row>
    <row r="16" spans="1:5" ht="13.2">
      <c r="A16" s="40" t="s">
        <v>57</v>
      </c>
      <c r="E16" s="41" t="s">
        <v>590</v>
      </c>
    </row>
  </sheetData>
  <sheetProtection sheet="1" objects="1" scenarios="1"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Jarošová Jitka</cp:lastModifiedBy>
  <dcterms:modified xsi:type="dcterms:W3CDTF">2024-06-28T09:44:37Z</dcterms:modified>
  <cp:category/>
  <cp:version/>
  <cp:contentType/>
  <cp:contentStatus/>
</cp:coreProperties>
</file>