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firstSheet="1" activeTab="1"/>
  </bookViews>
  <sheets>
    <sheet name="Rekapitulace stavby" sheetId="1" state="veryHidden" r:id="rId1"/>
    <sheet name="112 - Mlaty zámek Děčín -..." sheetId="2" r:id="rId2"/>
  </sheets>
  <definedNames>
    <definedName name="_xlnm.Print_Area" localSheetId="0">'Rekapitulace stavby'!$D$4:$AO$76,'Rekapitulace stavby'!$C$82:$AQ$96</definedName>
    <definedName name="_xlnm._FilterDatabase" localSheetId="1" hidden="1">'112 - Mlaty zámek Děčín -...'!$C$119:$K$201</definedName>
    <definedName name="_xlnm.Print_Area" localSheetId="1">'112 - Mlaty zámek Děčín -...'!$C$4:$J$76,'112 - Mlaty zámek Děčín -...'!$C$82:$J$103,'112 - Mlaty zámek Děčín -...'!$C$109:$J$201</definedName>
    <definedName name="_xlnm.Print_Titles" localSheetId="0">'Rekapitulace stavby'!$92:$92</definedName>
    <definedName name="_xlnm.Print_Titles" localSheetId="1">'112 - Mlaty zámek Děčín -...'!$119:$119</definedName>
  </definedNames>
  <calcPr fullCalcOnLoad="1"/>
</workbook>
</file>

<file path=xl/sharedStrings.xml><?xml version="1.0" encoding="utf-8"?>
<sst xmlns="http://schemas.openxmlformats.org/spreadsheetml/2006/main" count="1136" uniqueCount="300">
  <si>
    <t>Export Komplet</t>
  </si>
  <si>
    <t/>
  </si>
  <si>
    <t>2.0</t>
  </si>
  <si>
    <t>ZAMOK</t>
  </si>
  <si>
    <t>False</t>
  </si>
  <si>
    <t>{871baced-c011-40cf-9c16-8e79e14e27f5}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</si>
  <si>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</si>
  <si>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</si>
  <si>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</si>
  <si>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</si>
  <si>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</si>
  <si>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</si>
  <si>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</si>
  <si>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</si>
  <si>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</si>
  <si>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</si>
  <si>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</si>
  <si>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Mlaty zámek Děčín - terasa</t>
  </si>
  <si>
    <t>KSO:</t>
  </si>
  <si>
    <t>CC-CZ:</t>
  </si>
  <si>
    <t>Místo:</t>
  </si>
  <si>
    <t>Děřčín</t>
  </si>
  <si>
    <t>Datum:</t>
  </si>
  <si>
    <t>19. 2. 2024</t>
  </si>
  <si>
    <t>Zadavatel:</t>
  </si>
  <si>
    <t>IČ:</t>
  </si>
  <si>
    <t>261238</t>
  </si>
  <si>
    <t>Statutární město Děčín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</si>
  <si>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</si>
  <si>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</si>
  <si>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</si>
  <si>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</si>
  <si>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</si>
  <si>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</si>
  <si>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</si>
  <si>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</si>
  <si>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</si>
  <si>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</si>
  <si>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</si>
  <si>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</si>
  <si>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</si>
  <si>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</si>
  <si>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</si>
  <si>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</si>
  <si>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</si>
  <si>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</si>
  <si>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</si>
  <si>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</si>
  <si>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</si>
  <si>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</si>
  <si>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</si>
  <si>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</si>
  <si>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</si>
  <si>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</si>
  <si>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</si>
  <si>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</si>
  <si>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</si>
  <si>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</si>
  <si>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</si>
  <si>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</si>
  <si>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</si>
  <si>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</si>
  <si>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</si>
  <si>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</si>
  <si>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</si>
  <si>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</si>
  <si>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</si>
  <si>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</si>
  <si>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</si>
  <si>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</si>
  <si>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</si>
  <si>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</si>
  <si>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</si>
  <si>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</si>
  <si>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</si>
  <si>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</si>
  <si>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</si>
  <si>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</si>
  <si>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</si>
  <si>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</si>
  <si>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</si>
  <si>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</si>
  <si>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</si>
  <si>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</si>
  <si>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</si>
  <si>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</si>
  <si>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</si>
  <si>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</si>
  <si>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</si>
  <si>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</si>
  <si>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</si>
  <si>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</si>
  <si>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</si>
  <si>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</si>
  <si>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</si>
  <si>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</si>
  <si>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</si>
  <si>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</si>
  <si>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</si>
  <si>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</si>
  <si>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</si>
  <si>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</si>
  <si>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</si>
  <si>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</si>
  <si>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</si>
  <si>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</si>
  <si>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</si>
  <si>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</si>
  <si>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</si>
  <si>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</si>
  <si>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</si>
  <si>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</si>
  <si>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</si>
  <si>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</si>
  <si>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</si>
  <si>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</si>
  <si>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113107122</t>
  </si>
  <si>
    <t>Odstranění podkladu z kameniva drceného tl přes 100 do 200 mm</t>
  </si>
  <si>
    <t>m2</t>
  </si>
  <si>
    <t>4</t>
  </si>
  <si>
    <t>-1994581223</t>
  </si>
  <si>
    <t>VV</t>
  </si>
  <si>
    <t>"2/11"21</t>
  </si>
  <si>
    <t>"2/12"316+32+5,3+6,5+0,6+0,5+1,0+1,0</t>
  </si>
  <si>
    <t>Součet</t>
  </si>
  <si>
    <t>113204111</t>
  </si>
  <si>
    <t>Vytrhání obrub záhonových</t>
  </si>
  <si>
    <t>m</t>
  </si>
  <si>
    <t>796858272</t>
  </si>
  <si>
    <t>"2/11"4,34+4,32</t>
  </si>
  <si>
    <t>"2/12"37,8+14,5+5,1+16,8+16,8+20,5+32,6+26,7</t>
  </si>
  <si>
    <t>3</t>
  </si>
  <si>
    <t>132212131</t>
  </si>
  <si>
    <t>Hloubení nezapažených rýh šířky do 800 mm v soudržných horninách třídy těžitelnosti I skupiny 3 ručně</t>
  </si>
  <si>
    <t>m3</t>
  </si>
  <si>
    <t>-1363712203</t>
  </si>
  <si>
    <t xml:space="preserve">"kamenný obrubník-2/12"(1,6+1,6+4,1+1,9+2,1+2,1+1,6+1,4+1,6+25,2)*0,3*0,3 </t>
  </si>
  <si>
    <t>"odvodňovaví žlab"11,00*0,40*0,50</t>
  </si>
  <si>
    <t>"kanalizace"18,00*0,50*1,20</t>
  </si>
  <si>
    <t>175111101</t>
  </si>
  <si>
    <t>Obsypání potrubí ručně sypaninou bez prohození, uloženou do 3 m</t>
  </si>
  <si>
    <t>492612134</t>
  </si>
  <si>
    <t>"kanalizace"18,00*0,50*0,30</t>
  </si>
  <si>
    <t>5</t>
  </si>
  <si>
    <t>M</t>
  </si>
  <si>
    <t>58337308</t>
  </si>
  <si>
    <t>štěrkopísek frakce 0/2</t>
  </si>
  <si>
    <t>t</t>
  </si>
  <si>
    <t>8</t>
  </si>
  <si>
    <t>-1881507986</t>
  </si>
  <si>
    <t>2,7*2 'Přepočtené koeficientem množství</t>
  </si>
  <si>
    <t>6</t>
  </si>
  <si>
    <t>181152302</t>
  </si>
  <si>
    <t>Úprava pláně pro silnice a dálnice v zářezech se zhutněním</t>
  </si>
  <si>
    <t>330916828</t>
  </si>
  <si>
    <t>Vodorovné konstrukce</t>
  </si>
  <si>
    <t>7</t>
  </si>
  <si>
    <t>452112112</t>
  </si>
  <si>
    <t>Výšková úprava stávajících poklopů, uzávěrů a světel</t>
  </si>
  <si>
    <t>kus</t>
  </si>
  <si>
    <t>1071306438</t>
  </si>
  <si>
    <t>Komunikace pozemní</t>
  </si>
  <si>
    <t>561121101</t>
  </si>
  <si>
    <t>Podklad z mechanicky zpevněné zeminy MZ tl 50 mm</t>
  </si>
  <si>
    <t>950061416</t>
  </si>
  <si>
    <t>"2/12"316+32</t>
  </si>
  <si>
    <t>9</t>
  </si>
  <si>
    <t>RMAT0001</t>
  </si>
  <si>
    <t>Mlat fr. 0 - 8 žlutý podle FLL</t>
  </si>
  <si>
    <t>-920995798</t>
  </si>
  <si>
    <t>10</t>
  </si>
  <si>
    <t>564831011</t>
  </si>
  <si>
    <t>Podklad ze štěrkodrtě ŠD plochy do 100 m2 tl 100 mm</t>
  </si>
  <si>
    <t>-171753282</t>
  </si>
  <si>
    <t>11</t>
  </si>
  <si>
    <t>564831111</t>
  </si>
  <si>
    <t>Podklad ze štěrkodrtě ŠD plochy přes 100 m2 tl 100 mm</t>
  </si>
  <si>
    <t>1117278693</t>
  </si>
  <si>
    <t>596811311</t>
  </si>
  <si>
    <t>Kladení velkoformátové betonové dlažby tl do 100 mm velikosti do 0,5 m2 pl do 300 m2</t>
  </si>
  <si>
    <t>-803905508</t>
  </si>
  <si>
    <t>"materiál je na skládce investora" 5,3+6,5+0,6+0,5+1,0+1,0</t>
  </si>
  <si>
    <t>Trubní vedení</t>
  </si>
  <si>
    <t>13</t>
  </si>
  <si>
    <t>871310310</t>
  </si>
  <si>
    <t>Montáž kanalizačního potrubí hladkého plnostěnného SN 10 z polypropylenu DN 150</t>
  </si>
  <si>
    <t>-432601672</t>
  </si>
  <si>
    <t xml:space="preserve">2,5+3,5+3,5+1,5+7,0 </t>
  </si>
  <si>
    <t>14</t>
  </si>
  <si>
    <t>28617003</t>
  </si>
  <si>
    <t>trubka kanalizační PP plnostěnná třívrstvá DN 150x1000mm SN10</t>
  </si>
  <si>
    <t>168938867</t>
  </si>
  <si>
    <t>18*1,015 'Přepočtené koeficientem množství</t>
  </si>
  <si>
    <t>Ostatní konstrukce a práce, bourání</t>
  </si>
  <si>
    <t>15</t>
  </si>
  <si>
    <t>916241213</t>
  </si>
  <si>
    <t>Osazení obrubníku kamenného stojatého s boční opěrou do lože z betonu prostého</t>
  </si>
  <si>
    <t>-95807719</t>
  </si>
  <si>
    <t xml:space="preserve">Technická zpráva, B.4.3 - Kamenné obrubníky a svodnice vody </t>
  </si>
  <si>
    <t>1,6+1,6+4,1+1,9+2,1+2,1+1,6+1,4+1,6+25,2</t>
  </si>
  <si>
    <t>16</t>
  </si>
  <si>
    <t>9163713-R</t>
  </si>
  <si>
    <t>Osazení zahradního obrubníku ocelového s trnem</t>
  </si>
  <si>
    <t>1034999345</t>
  </si>
  <si>
    <t>17</t>
  </si>
  <si>
    <t>935113211</t>
  </si>
  <si>
    <t>Osazení odvodňovacího betonového žlabu s krycím roštem šířky do 200 mm</t>
  </si>
  <si>
    <t>1474769380</t>
  </si>
  <si>
    <t>3,5+3,0+3,0+1,5</t>
  </si>
  <si>
    <t>18</t>
  </si>
  <si>
    <t>RMAT0002</t>
  </si>
  <si>
    <t>odvodňovací žlab betonový s litinovou mříží A125; 200x200, délka 0,5 m</t>
  </si>
  <si>
    <t>ks</t>
  </si>
  <si>
    <t>-1645987422</t>
  </si>
  <si>
    <t>19</t>
  </si>
  <si>
    <t>RMAT0003</t>
  </si>
  <si>
    <t>odvodňovací žlab betonový s litinovou mříží A125; 200x200, délka 1,0m</t>
  </si>
  <si>
    <t>669855477</t>
  </si>
  <si>
    <t>20</t>
  </si>
  <si>
    <t>RMAT0004</t>
  </si>
  <si>
    <t>odvodňovací žlab betonový s litinovou mříží A125; 130x160, délka 1,0m</t>
  </si>
  <si>
    <t>-644663212</t>
  </si>
  <si>
    <t>RMAT0005</t>
  </si>
  <si>
    <t>odvodňovací žlab betonový s litinovou mříží A125; 130x160, délka 0,5m</t>
  </si>
  <si>
    <t>1891370785</t>
  </si>
  <si>
    <t>22</t>
  </si>
  <si>
    <t>RMAT0006</t>
  </si>
  <si>
    <t>koncovka odvodňovacího žlabu plná; 200x200 mm</t>
  </si>
  <si>
    <t>164152246</t>
  </si>
  <si>
    <t>23</t>
  </si>
  <si>
    <t>RMAT0007</t>
  </si>
  <si>
    <t>koncovka odvodňovacího žlabu s otvorem; 200x200 mm</t>
  </si>
  <si>
    <t>-1341114529</t>
  </si>
  <si>
    <t>24</t>
  </si>
  <si>
    <t>RMAT0008</t>
  </si>
  <si>
    <t>koncovka odvodňovacího žlabu plná; 130x160 mm</t>
  </si>
  <si>
    <t>310137669</t>
  </si>
  <si>
    <t>25</t>
  </si>
  <si>
    <t>RMAT0009</t>
  </si>
  <si>
    <t>koncovka odvodňovacího žlabu s otvorem; 130x160 mm</t>
  </si>
  <si>
    <t>-412127011</t>
  </si>
  <si>
    <t>26</t>
  </si>
  <si>
    <t>971026461</t>
  </si>
  <si>
    <t>Vybourání otvorů ve zdivu kamenném pl do 0,25 m2 na MC tl do 600</t>
  </si>
  <si>
    <t>1156079010</t>
  </si>
  <si>
    <t>997</t>
  </si>
  <si>
    <t>Přesun sutě</t>
  </si>
  <si>
    <t>27</t>
  </si>
  <si>
    <t>997221141</t>
  </si>
  <si>
    <t>Vodorovná doprava suti ze sypkých materiálů stavebním kolečkem do 50 m</t>
  </si>
  <si>
    <t>-1043227547</t>
  </si>
  <si>
    <t>"2/11"21*0,15*2,1</t>
  </si>
  <si>
    <t>"2/12"(316+32+5,3+6,5+0,6+0,5+1,0+1,0)*0,15*2,1</t>
  </si>
  <si>
    <t>"rýhy"3,88*1,7</t>
  </si>
  <si>
    <t>"mlat"369*0,04*2,1</t>
  </si>
  <si>
    <t>"mezivrstva"383,9*0,1*2,0</t>
  </si>
  <si>
    <t>28</t>
  </si>
  <si>
    <t>997221149</t>
  </si>
  <si>
    <t>Příplatek za každých dalších 10 m u vodorovné dopravy suti ze sypkých materiálů stavebním kolečkem</t>
  </si>
  <si>
    <t>-1897641021</t>
  </si>
  <si>
    <t>"odstranění podkladu"127,525*5</t>
  </si>
  <si>
    <t>"mlat"30,996*5</t>
  </si>
  <si>
    <t>"mezivrstva"76,78*5</t>
  </si>
  <si>
    <t>29</t>
  </si>
  <si>
    <t>997221551</t>
  </si>
  <si>
    <t>Vodorovná doprava suti ze sypkých materiálů do 1 km</t>
  </si>
  <si>
    <t>86649861</t>
  </si>
  <si>
    <t>30</t>
  </si>
  <si>
    <t>997221559</t>
  </si>
  <si>
    <t>Příplatek ZKD 1 km u vodorovné dopravy suti ze sypkých materiálů</t>
  </si>
  <si>
    <t>-199265915</t>
  </si>
  <si>
    <t>31</t>
  </si>
  <si>
    <t>997221611</t>
  </si>
  <si>
    <t>Nakládání suti na dopravní prostředky pro vodorovnou dopravu</t>
  </si>
  <si>
    <t>181716712</t>
  </si>
  <si>
    <t>998</t>
  </si>
  <si>
    <t>Přesun hmot</t>
  </si>
  <si>
    <t>32</t>
  </si>
  <si>
    <t>998223011</t>
  </si>
  <si>
    <t>Přesun hmot pro pozemní komunikace s krytem dlážděným</t>
  </si>
  <si>
    <t>-2117841879</t>
  </si>
  <si>
    <t>"kamenný obrubník"(1,6+1,6+4,1+1,9+2,1+2,1+1,6+1,4+1,6+25,2)*0,2*0,1*2,5*2</t>
  </si>
  <si>
    <t>33</t>
  </si>
  <si>
    <t>998223094</t>
  </si>
  <si>
    <t>Příplatek k přesunu hmot pro pozemní komunikace s krytem dlážděným za zvětšený přesun do 5000 m</t>
  </si>
  <si>
    <t>-982097991</t>
  </si>
  <si>
    <t>34</t>
  </si>
  <si>
    <t>998225111</t>
  </si>
  <si>
    <t>Přesun hmot pro pozemní komunikace s krytem z kamene, monolitickým betonovým nebo živičným</t>
  </si>
  <si>
    <t>-1557335260</t>
  </si>
  <si>
    <t xml:space="preserve">369*0,04*2,1+383,9*0,1*2 </t>
  </si>
  <si>
    <t>35</t>
  </si>
  <si>
    <t>998225194</t>
  </si>
  <si>
    <t>Příplatek k přesunu hmot pro pozemní komunikace s krytem z kamene, živičným, betonovým do 5000 m</t>
  </si>
  <si>
    <t>1144016338</t>
  </si>
  <si>
    <t>36</t>
  </si>
  <si>
    <t>998225195</t>
  </si>
  <si>
    <t>Příplatek k přesunu hmot pro pozemní komunikace s krytem z kamene, živičným, betonovým ZKD 5000 m</t>
  </si>
  <si>
    <t>-1021090382</t>
  </si>
  <si>
    <t>699*0,04*2,1*(100-5)/5+383,9*0,1*2,0*(50-5)/5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</si>
</sst>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112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Mlaty zámek Děčín - terasa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Děřčín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19. 2. 2024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Statutární město Děčín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31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29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34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75</v>
      </c>
      <c r="BT94" s="117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0" s="7" customFormat="1" ht="16.5" customHeight="1">
      <c r="A95" s="118" t="s">
        <v>79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'112 - Mlaty zámek Děčín -...'!J28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'112 - Mlaty zámek Děčín -...'!P120</f>
        <v>0</v>
      </c>
      <c r="AV95" s="127">
        <f>'112 - Mlaty zámek Děčín -...'!J31</f>
        <v>0</v>
      </c>
      <c r="AW95" s="127">
        <f>'112 - Mlaty zámek Děčín -...'!J32</f>
        <v>0</v>
      </c>
      <c r="AX95" s="127">
        <f>'112 - Mlaty zámek Děčín -...'!J33</f>
        <v>0</v>
      </c>
      <c r="AY95" s="127">
        <f>'112 - Mlaty zámek Děčín -...'!J34</f>
        <v>0</v>
      </c>
      <c r="AZ95" s="127">
        <f>'112 - Mlaty zámek Děčín -...'!F31</f>
        <v>0</v>
      </c>
      <c r="BA95" s="127">
        <f>'112 - Mlaty zámek Děčín -...'!F32</f>
        <v>0</v>
      </c>
      <c r="BB95" s="127">
        <f>'112 - Mlaty zámek Děčín -...'!F33</f>
        <v>0</v>
      </c>
      <c r="BC95" s="127">
        <f>'112 - Mlaty zámek Děčín -...'!F34</f>
        <v>0</v>
      </c>
      <c r="BD95" s="129">
        <f>'112 - Mlaty zámek Děčín -...'!F35</f>
        <v>0</v>
      </c>
      <c r="BE95" s="7"/>
      <c r="BT95" s="130" t="s">
        <v>81</v>
      </c>
      <c r="BU95" s="130" t="s">
        <v>82</v>
      </c>
      <c r="BV95" s="130" t="s">
        <v>77</v>
      </c>
      <c r="BW95" s="130" t="s">
        <v>5</v>
      </c>
      <c r="BX95" s="130" t="s">
        <v>78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CC35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112 - Mlaty zámek Děčín -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83</v>
      </c>
    </row>
    <row r="4" spans="2:46" s="1" customFormat="1" ht="24.95" customHeight="1">
      <c r="B4" s="20"/>
      <c r="D4" s="133" t="s">
        <v>84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19. 2. 2024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26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27</v>
      </c>
      <c r="F13" s="38"/>
      <c r="G13" s="38"/>
      <c r="H13" s="38"/>
      <c r="I13" s="135" t="s">
        <v>28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29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28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31</v>
      </c>
      <c r="E18" s="38"/>
      <c r="F18" s="38"/>
      <c r="G18" s="38"/>
      <c r="H18" s="38"/>
      <c r="I18" s="135" t="s">
        <v>25</v>
      </c>
      <c r="J18" s="137" t="str">
        <f>IF('Rekapitulace stavby'!AN16="","",'Rekapitulace stavby'!AN16)</f>
        <v/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tr">
        <f>IF('Rekapitulace stavby'!E17="","",'Rekapitulace stavby'!E17)</f>
        <v xml:space="preserve"> </v>
      </c>
      <c r="F19" s="38"/>
      <c r="G19" s="38"/>
      <c r="H19" s="38"/>
      <c r="I19" s="135" t="s">
        <v>28</v>
      </c>
      <c r="J19" s="137" t="str">
        <f>IF('Rekapitulace stavby'!AN17="","",'Rekapitulace stavby'!AN17)</f>
        <v/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34</v>
      </c>
      <c r="E21" s="38"/>
      <c r="F21" s="38"/>
      <c r="G21" s="38"/>
      <c r="H21" s="38"/>
      <c r="I21" s="135" t="s">
        <v>25</v>
      </c>
      <c r="J21" s="137" t="str">
        <f>IF('Rekapitulace stavby'!AN19="","",'Rekapitulace stavby'!AN19)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tr">
        <f>IF('Rekapitulace stavby'!E20="","",'Rekapitulace stavby'!E20)</f>
        <v xml:space="preserve"> </v>
      </c>
      <c r="F22" s="38"/>
      <c r="G22" s="38"/>
      <c r="H22" s="38"/>
      <c r="I22" s="135" t="s">
        <v>28</v>
      </c>
      <c r="J22" s="137" t="str">
        <f>IF('Rekapitulace stavby'!AN20="","",'Rekapitulace stavby'!AN20)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35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36</v>
      </c>
      <c r="E28" s="38"/>
      <c r="F28" s="38"/>
      <c r="G28" s="38"/>
      <c r="H28" s="38"/>
      <c r="I28" s="38"/>
      <c r="J28" s="145">
        <f>ROUND(J120,2)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38</v>
      </c>
      <c r="G30" s="38"/>
      <c r="H30" s="38"/>
      <c r="I30" s="146" t="s">
        <v>37</v>
      </c>
      <c r="J30" s="146" t="s">
        <v>39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40</v>
      </c>
      <c r="E31" s="135" t="s">
        <v>41</v>
      </c>
      <c r="F31" s="148">
        <f>ROUND((SUM(BE120:BE201)),2)</f>
        <v>0</v>
      </c>
      <c r="G31" s="38"/>
      <c r="H31" s="38"/>
      <c r="I31" s="149">
        <v>0.21</v>
      </c>
      <c r="J31" s="148">
        <f>ROUND(((SUM(BE120:BE201))*I31),2)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42</v>
      </c>
      <c r="F32" s="148">
        <f>ROUND((SUM(BF120:BF201)),2)</f>
        <v>0</v>
      </c>
      <c r="G32" s="38"/>
      <c r="H32" s="38"/>
      <c r="I32" s="149">
        <v>0.12</v>
      </c>
      <c r="J32" s="148">
        <f>ROUND(((SUM(BF120:BF201))*I32),2)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43</v>
      </c>
      <c r="F33" s="148">
        <f>ROUND((SUM(BG120:BG201)),2)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44</v>
      </c>
      <c r="F34" s="148">
        <f>ROUND((SUM(BH120:BH201)),2)</f>
        <v>0</v>
      </c>
      <c r="G34" s="38"/>
      <c r="H34" s="38"/>
      <c r="I34" s="149">
        <v>0.12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45</v>
      </c>
      <c r="F35" s="148">
        <f>ROUND((SUM(BI120:BI201)),2)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46</v>
      </c>
      <c r="E37" s="152"/>
      <c r="F37" s="152"/>
      <c r="G37" s="153" t="s">
        <v>47</v>
      </c>
      <c r="H37" s="154" t="s">
        <v>48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49</v>
      </c>
      <c r="E50" s="158"/>
      <c r="F50" s="158"/>
      <c r="G50" s="157" t="s">
        <v>50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51</v>
      </c>
      <c r="E61" s="160"/>
      <c r="F61" s="161" t="s">
        <v>52</v>
      </c>
      <c r="G61" s="159" t="s">
        <v>51</v>
      </c>
      <c r="H61" s="160"/>
      <c r="I61" s="160"/>
      <c r="J61" s="162" t="s">
        <v>52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53</v>
      </c>
      <c r="E65" s="163"/>
      <c r="F65" s="163"/>
      <c r="G65" s="157" t="s">
        <v>54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51</v>
      </c>
      <c r="E76" s="160"/>
      <c r="F76" s="161" t="s">
        <v>52</v>
      </c>
      <c r="G76" s="159" t="s">
        <v>51</v>
      </c>
      <c r="H76" s="160"/>
      <c r="I76" s="160"/>
      <c r="J76" s="162" t="s">
        <v>52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76" t="str">
        <f>E7</f>
        <v>Mlaty zámek Děčín - terasa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>Děřčín</v>
      </c>
      <c r="G87" s="40"/>
      <c r="H87" s="40"/>
      <c r="I87" s="32" t="s">
        <v>22</v>
      </c>
      <c r="J87" s="79" t="str">
        <f>IF(J10="","",J10)</f>
        <v>19. 2. 2024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>Statutární město Děčín</v>
      </c>
      <c r="G89" s="40"/>
      <c r="H89" s="40"/>
      <c r="I89" s="32" t="s">
        <v>31</v>
      </c>
      <c r="J89" s="36" t="str">
        <f>E19</f>
        <v xml:space="preserve"> 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29</v>
      </c>
      <c r="D90" s="40"/>
      <c r="E90" s="40"/>
      <c r="F90" s="27" t="str">
        <f>IF(E16="","",E16)</f>
        <v>Vyplň údaj</v>
      </c>
      <c r="G90" s="40"/>
      <c r="H90" s="40"/>
      <c r="I90" s="32" t="s">
        <v>34</v>
      </c>
      <c r="J90" s="36" t="str">
        <f>E22</f>
        <v xml:space="preserve"> 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86</v>
      </c>
      <c r="D92" s="169"/>
      <c r="E92" s="169"/>
      <c r="F92" s="169"/>
      <c r="G92" s="169"/>
      <c r="H92" s="169"/>
      <c r="I92" s="169"/>
      <c r="J92" s="170" t="s">
        <v>87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88</v>
      </c>
      <c r="D94" s="40"/>
      <c r="E94" s="40"/>
      <c r="F94" s="40"/>
      <c r="G94" s="40"/>
      <c r="H94" s="40"/>
      <c r="I94" s="40"/>
      <c r="J94" s="110">
        <f>J120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89</v>
      </c>
    </row>
    <row r="95" spans="1:31" s="9" customFormat="1" ht="24.95" customHeight="1">
      <c r="A95" s="9"/>
      <c r="B95" s="172"/>
      <c r="C95" s="173"/>
      <c r="D95" s="174" t="s">
        <v>90</v>
      </c>
      <c r="E95" s="175"/>
      <c r="F95" s="175"/>
      <c r="G95" s="175"/>
      <c r="H95" s="175"/>
      <c r="I95" s="175"/>
      <c r="J95" s="176">
        <f>J121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91</v>
      </c>
      <c r="E96" s="181"/>
      <c r="F96" s="181"/>
      <c r="G96" s="181"/>
      <c r="H96" s="181"/>
      <c r="I96" s="181"/>
      <c r="J96" s="182">
        <f>J122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92</v>
      </c>
      <c r="E97" s="181"/>
      <c r="F97" s="181"/>
      <c r="G97" s="181"/>
      <c r="H97" s="181"/>
      <c r="I97" s="181"/>
      <c r="J97" s="182">
        <f>J144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93</v>
      </c>
      <c r="E98" s="181"/>
      <c r="F98" s="181"/>
      <c r="G98" s="181"/>
      <c r="H98" s="181"/>
      <c r="I98" s="181"/>
      <c r="J98" s="182">
        <f>J146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94</v>
      </c>
      <c r="E99" s="181"/>
      <c r="F99" s="181"/>
      <c r="G99" s="181"/>
      <c r="H99" s="181"/>
      <c r="I99" s="181"/>
      <c r="J99" s="182">
        <f>J156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95</v>
      </c>
      <c r="E100" s="181"/>
      <c r="F100" s="181"/>
      <c r="G100" s="181"/>
      <c r="H100" s="181"/>
      <c r="I100" s="181"/>
      <c r="J100" s="182">
        <f>J161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96</v>
      </c>
      <c r="E101" s="181"/>
      <c r="F101" s="181"/>
      <c r="G101" s="181"/>
      <c r="H101" s="181"/>
      <c r="I101" s="181"/>
      <c r="J101" s="182">
        <f>J177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78"/>
      <c r="C102" s="179"/>
      <c r="D102" s="180" t="s">
        <v>97</v>
      </c>
      <c r="E102" s="181"/>
      <c r="F102" s="181"/>
      <c r="G102" s="181"/>
      <c r="H102" s="181"/>
      <c r="I102" s="181"/>
      <c r="J102" s="182">
        <f>J193</f>
        <v>0</v>
      </c>
      <c r="K102" s="179"/>
      <c r="L102" s="183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98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E7</f>
        <v>Mlaty zámek Děčín - terasa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F10</f>
        <v>Děřčín</v>
      </c>
      <c r="G114" s="40"/>
      <c r="H114" s="40"/>
      <c r="I114" s="32" t="s">
        <v>22</v>
      </c>
      <c r="J114" s="79" t="str">
        <f>IF(J10="","",J10)</f>
        <v>19. 2. 2024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40"/>
      <c r="E116" s="40"/>
      <c r="F116" s="27" t="str">
        <f>E13</f>
        <v>Statutární město Děčín</v>
      </c>
      <c r="G116" s="40"/>
      <c r="H116" s="40"/>
      <c r="I116" s="32" t="s">
        <v>31</v>
      </c>
      <c r="J116" s="36" t="str">
        <f>E19</f>
        <v xml:space="preserve"> 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29</v>
      </c>
      <c r="D117" s="40"/>
      <c r="E117" s="40"/>
      <c r="F117" s="27" t="str">
        <f>IF(E16="","",E16)</f>
        <v>Vyplň údaj</v>
      </c>
      <c r="G117" s="40"/>
      <c r="H117" s="40"/>
      <c r="I117" s="32" t="s">
        <v>34</v>
      </c>
      <c r="J117" s="36" t="str">
        <f>E22</f>
        <v xml:space="preserve"> 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184"/>
      <c r="B119" s="185"/>
      <c r="C119" s="186" t="s">
        <v>99</v>
      </c>
      <c r="D119" s="187" t="s">
        <v>61</v>
      </c>
      <c r="E119" s="187" t="s">
        <v>57</v>
      </c>
      <c r="F119" s="187" t="s">
        <v>58</v>
      </c>
      <c r="G119" s="187" t="s">
        <v>100</v>
      </c>
      <c r="H119" s="187" t="s">
        <v>101</v>
      </c>
      <c r="I119" s="187" t="s">
        <v>102</v>
      </c>
      <c r="J119" s="188" t="s">
        <v>87</v>
      </c>
      <c r="K119" s="189" t="s">
        <v>103</v>
      </c>
      <c r="L119" s="190"/>
      <c r="M119" s="100" t="s">
        <v>1</v>
      </c>
      <c r="N119" s="101" t="s">
        <v>40</v>
      </c>
      <c r="O119" s="101" t="s">
        <v>104</v>
      </c>
      <c r="P119" s="101" t="s">
        <v>105</v>
      </c>
      <c r="Q119" s="101" t="s">
        <v>106</v>
      </c>
      <c r="R119" s="101" t="s">
        <v>107</v>
      </c>
      <c r="S119" s="101" t="s">
        <v>108</v>
      </c>
      <c r="T119" s="102" t="s">
        <v>109</v>
      </c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</row>
    <row r="120" spans="1:63" s="2" customFormat="1" ht="22.8" customHeight="1">
      <c r="A120" s="38"/>
      <c r="B120" s="39"/>
      <c r="C120" s="107" t="s">
        <v>110</v>
      </c>
      <c r="D120" s="40"/>
      <c r="E120" s="40"/>
      <c r="F120" s="40"/>
      <c r="G120" s="40"/>
      <c r="H120" s="40"/>
      <c r="I120" s="40"/>
      <c r="J120" s="191">
        <f>BK120</f>
        <v>0</v>
      </c>
      <c r="K120" s="40"/>
      <c r="L120" s="44"/>
      <c r="M120" s="103"/>
      <c r="N120" s="192"/>
      <c r="O120" s="104"/>
      <c r="P120" s="193">
        <f>P121</f>
        <v>0</v>
      </c>
      <c r="Q120" s="104"/>
      <c r="R120" s="193">
        <f>R121</f>
        <v>103.471878</v>
      </c>
      <c r="S120" s="104"/>
      <c r="T120" s="194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75</v>
      </c>
      <c r="AU120" s="17" t="s">
        <v>89</v>
      </c>
      <c r="BK120" s="195">
        <f>BK121</f>
        <v>0</v>
      </c>
    </row>
    <row r="121" spans="1:63" s="12" customFormat="1" ht="25.9" customHeight="1">
      <c r="A121" s="12"/>
      <c r="B121" s="196"/>
      <c r="C121" s="197"/>
      <c r="D121" s="198" t="s">
        <v>75</v>
      </c>
      <c r="E121" s="199" t="s">
        <v>111</v>
      </c>
      <c r="F121" s="199" t="s">
        <v>112</v>
      </c>
      <c r="G121" s="197"/>
      <c r="H121" s="197"/>
      <c r="I121" s="200"/>
      <c r="J121" s="201">
        <f>BK121</f>
        <v>0</v>
      </c>
      <c r="K121" s="197"/>
      <c r="L121" s="202"/>
      <c r="M121" s="203"/>
      <c r="N121" s="204"/>
      <c r="O121" s="204"/>
      <c r="P121" s="205">
        <f>P122+P144+P146+P156+P161+P177+P193</f>
        <v>0</v>
      </c>
      <c r="Q121" s="204"/>
      <c r="R121" s="205">
        <f>R122+R144+R146+R156+R161+R177+R193</f>
        <v>103.471878</v>
      </c>
      <c r="S121" s="204"/>
      <c r="T121" s="206">
        <f>T122+T144+T146+T156+T161+T177+T193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7" t="s">
        <v>81</v>
      </c>
      <c r="AT121" s="208" t="s">
        <v>75</v>
      </c>
      <c r="AU121" s="208" t="s">
        <v>76</v>
      </c>
      <c r="AY121" s="207" t="s">
        <v>113</v>
      </c>
      <c r="BK121" s="209">
        <f>BK122+BK144+BK146+BK156+BK161+BK177+BK193</f>
        <v>0</v>
      </c>
    </row>
    <row r="122" spans="1:63" s="12" customFormat="1" ht="22.8" customHeight="1">
      <c r="A122" s="12"/>
      <c r="B122" s="196"/>
      <c r="C122" s="197"/>
      <c r="D122" s="198" t="s">
        <v>75</v>
      </c>
      <c r="E122" s="210" t="s">
        <v>81</v>
      </c>
      <c r="F122" s="210" t="s">
        <v>114</v>
      </c>
      <c r="G122" s="197"/>
      <c r="H122" s="197"/>
      <c r="I122" s="200"/>
      <c r="J122" s="211">
        <f>BK122</f>
        <v>0</v>
      </c>
      <c r="K122" s="197"/>
      <c r="L122" s="202"/>
      <c r="M122" s="203"/>
      <c r="N122" s="204"/>
      <c r="O122" s="204"/>
      <c r="P122" s="205">
        <f>SUM(P123:P143)</f>
        <v>0</v>
      </c>
      <c r="Q122" s="204"/>
      <c r="R122" s="205">
        <f>SUM(R123:R143)</f>
        <v>5.4</v>
      </c>
      <c r="S122" s="204"/>
      <c r="T122" s="206">
        <f>SUM(T123:T143)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7" t="s">
        <v>81</v>
      </c>
      <c r="AT122" s="208" t="s">
        <v>75</v>
      </c>
      <c r="AU122" s="208" t="s">
        <v>81</v>
      </c>
      <c r="AY122" s="207" t="s">
        <v>113</v>
      </c>
      <c r="BK122" s="209">
        <f>SUM(BK123:BK143)</f>
        <v>0</v>
      </c>
    </row>
    <row r="123" spans="1:65" s="2" customFormat="1" ht="24.15" customHeight="1">
      <c r="A123" s="38"/>
      <c r="B123" s="39"/>
      <c r="C123" s="212" t="s">
        <v>81</v>
      </c>
      <c r="D123" s="212" t="s">
        <v>115</v>
      </c>
      <c r="E123" s="213" t="s">
        <v>116</v>
      </c>
      <c r="F123" s="214" t="s">
        <v>117</v>
      </c>
      <c r="G123" s="215" t="s">
        <v>118</v>
      </c>
      <c r="H123" s="216">
        <v>383.9</v>
      </c>
      <c r="I123" s="217"/>
      <c r="J123" s="218">
        <f>ROUND(I123*H123,2)</f>
        <v>0</v>
      </c>
      <c r="K123" s="219"/>
      <c r="L123" s="44"/>
      <c r="M123" s="220" t="s">
        <v>1</v>
      </c>
      <c r="N123" s="221" t="s">
        <v>41</v>
      </c>
      <c r="O123" s="91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4" t="s">
        <v>119</v>
      </c>
      <c r="AT123" s="224" t="s">
        <v>115</v>
      </c>
      <c r="AU123" s="224" t="s">
        <v>83</v>
      </c>
      <c r="AY123" s="17" t="s">
        <v>113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7" t="s">
        <v>81</v>
      </c>
      <c r="BK123" s="225">
        <f>ROUND(I123*H123,2)</f>
        <v>0</v>
      </c>
      <c r="BL123" s="17" t="s">
        <v>119</v>
      </c>
      <c r="BM123" s="224" t="s">
        <v>120</v>
      </c>
    </row>
    <row r="124" spans="1:51" s="13" customFormat="1" ht="12">
      <c r="A124" s="13"/>
      <c r="B124" s="226"/>
      <c r="C124" s="227"/>
      <c r="D124" s="228" t="s">
        <v>121</v>
      </c>
      <c r="E124" s="229" t="s">
        <v>1</v>
      </c>
      <c r="F124" s="230" t="s">
        <v>122</v>
      </c>
      <c r="G124" s="227"/>
      <c r="H124" s="231">
        <v>21</v>
      </c>
      <c r="I124" s="232"/>
      <c r="J124" s="227"/>
      <c r="K124" s="227"/>
      <c r="L124" s="233"/>
      <c r="M124" s="234"/>
      <c r="N124" s="235"/>
      <c r="O124" s="235"/>
      <c r="P124" s="235"/>
      <c r="Q124" s="235"/>
      <c r="R124" s="235"/>
      <c r="S124" s="235"/>
      <c r="T124" s="23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7" t="s">
        <v>121</v>
      </c>
      <c r="AU124" s="237" t="s">
        <v>83</v>
      </c>
      <c r="AV124" s="13" t="s">
        <v>83</v>
      </c>
      <c r="AW124" s="13" t="s">
        <v>33</v>
      </c>
      <c r="AX124" s="13" t="s">
        <v>76</v>
      </c>
      <c r="AY124" s="237" t="s">
        <v>113</v>
      </c>
    </row>
    <row r="125" spans="1:51" s="13" customFormat="1" ht="12">
      <c r="A125" s="13"/>
      <c r="B125" s="226"/>
      <c r="C125" s="227"/>
      <c r="D125" s="228" t="s">
        <v>121</v>
      </c>
      <c r="E125" s="229" t="s">
        <v>1</v>
      </c>
      <c r="F125" s="230" t="s">
        <v>123</v>
      </c>
      <c r="G125" s="227"/>
      <c r="H125" s="231">
        <v>362.9</v>
      </c>
      <c r="I125" s="232"/>
      <c r="J125" s="227"/>
      <c r="K125" s="227"/>
      <c r="L125" s="233"/>
      <c r="M125" s="234"/>
      <c r="N125" s="235"/>
      <c r="O125" s="235"/>
      <c r="P125" s="235"/>
      <c r="Q125" s="235"/>
      <c r="R125" s="235"/>
      <c r="S125" s="235"/>
      <c r="T125" s="23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7" t="s">
        <v>121</v>
      </c>
      <c r="AU125" s="237" t="s">
        <v>83</v>
      </c>
      <c r="AV125" s="13" t="s">
        <v>83</v>
      </c>
      <c r="AW125" s="13" t="s">
        <v>33</v>
      </c>
      <c r="AX125" s="13" t="s">
        <v>76</v>
      </c>
      <c r="AY125" s="237" t="s">
        <v>113</v>
      </c>
    </row>
    <row r="126" spans="1:51" s="14" customFormat="1" ht="12">
      <c r="A126" s="14"/>
      <c r="B126" s="238"/>
      <c r="C126" s="239"/>
      <c r="D126" s="228" t="s">
        <v>121</v>
      </c>
      <c r="E126" s="240" t="s">
        <v>1</v>
      </c>
      <c r="F126" s="241" t="s">
        <v>124</v>
      </c>
      <c r="G126" s="239"/>
      <c r="H126" s="242">
        <v>383.9</v>
      </c>
      <c r="I126" s="243"/>
      <c r="J126" s="239"/>
      <c r="K126" s="239"/>
      <c r="L126" s="244"/>
      <c r="M126" s="245"/>
      <c r="N126" s="246"/>
      <c r="O126" s="246"/>
      <c r="P126" s="246"/>
      <c r="Q126" s="246"/>
      <c r="R126" s="246"/>
      <c r="S126" s="246"/>
      <c r="T126" s="247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48" t="s">
        <v>121</v>
      </c>
      <c r="AU126" s="248" t="s">
        <v>83</v>
      </c>
      <c r="AV126" s="14" t="s">
        <v>119</v>
      </c>
      <c r="AW126" s="14" t="s">
        <v>33</v>
      </c>
      <c r="AX126" s="14" t="s">
        <v>81</v>
      </c>
      <c r="AY126" s="248" t="s">
        <v>113</v>
      </c>
    </row>
    <row r="127" spans="1:65" s="2" customFormat="1" ht="16.5" customHeight="1">
      <c r="A127" s="38"/>
      <c r="B127" s="39"/>
      <c r="C127" s="212" t="s">
        <v>83</v>
      </c>
      <c r="D127" s="212" t="s">
        <v>115</v>
      </c>
      <c r="E127" s="213" t="s">
        <v>125</v>
      </c>
      <c r="F127" s="214" t="s">
        <v>126</v>
      </c>
      <c r="G127" s="215" t="s">
        <v>127</v>
      </c>
      <c r="H127" s="216">
        <v>179.46</v>
      </c>
      <c r="I127" s="217"/>
      <c r="J127" s="218">
        <f>ROUND(I127*H127,2)</f>
        <v>0</v>
      </c>
      <c r="K127" s="219"/>
      <c r="L127" s="44"/>
      <c r="M127" s="220" t="s">
        <v>1</v>
      </c>
      <c r="N127" s="221" t="s">
        <v>41</v>
      </c>
      <c r="O127" s="91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4" t="s">
        <v>119</v>
      </c>
      <c r="AT127" s="224" t="s">
        <v>115</v>
      </c>
      <c r="AU127" s="224" t="s">
        <v>83</v>
      </c>
      <c r="AY127" s="17" t="s">
        <v>113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7" t="s">
        <v>81</v>
      </c>
      <c r="BK127" s="225">
        <f>ROUND(I127*H127,2)</f>
        <v>0</v>
      </c>
      <c r="BL127" s="17" t="s">
        <v>119</v>
      </c>
      <c r="BM127" s="224" t="s">
        <v>128</v>
      </c>
    </row>
    <row r="128" spans="1:51" s="13" customFormat="1" ht="12">
      <c r="A128" s="13"/>
      <c r="B128" s="226"/>
      <c r="C128" s="227"/>
      <c r="D128" s="228" t="s">
        <v>121</v>
      </c>
      <c r="E128" s="229" t="s">
        <v>1</v>
      </c>
      <c r="F128" s="230" t="s">
        <v>129</v>
      </c>
      <c r="G128" s="227"/>
      <c r="H128" s="231">
        <v>8.66</v>
      </c>
      <c r="I128" s="232"/>
      <c r="J128" s="227"/>
      <c r="K128" s="227"/>
      <c r="L128" s="233"/>
      <c r="M128" s="234"/>
      <c r="N128" s="235"/>
      <c r="O128" s="235"/>
      <c r="P128" s="235"/>
      <c r="Q128" s="235"/>
      <c r="R128" s="235"/>
      <c r="S128" s="235"/>
      <c r="T128" s="23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7" t="s">
        <v>121</v>
      </c>
      <c r="AU128" s="237" t="s">
        <v>83</v>
      </c>
      <c r="AV128" s="13" t="s">
        <v>83</v>
      </c>
      <c r="AW128" s="13" t="s">
        <v>33</v>
      </c>
      <c r="AX128" s="13" t="s">
        <v>76</v>
      </c>
      <c r="AY128" s="237" t="s">
        <v>113</v>
      </c>
    </row>
    <row r="129" spans="1:51" s="13" customFormat="1" ht="12">
      <c r="A129" s="13"/>
      <c r="B129" s="226"/>
      <c r="C129" s="227"/>
      <c r="D129" s="228" t="s">
        <v>121</v>
      </c>
      <c r="E129" s="229" t="s">
        <v>1</v>
      </c>
      <c r="F129" s="230" t="s">
        <v>130</v>
      </c>
      <c r="G129" s="227"/>
      <c r="H129" s="231">
        <v>170.8</v>
      </c>
      <c r="I129" s="232"/>
      <c r="J129" s="227"/>
      <c r="K129" s="227"/>
      <c r="L129" s="233"/>
      <c r="M129" s="234"/>
      <c r="N129" s="235"/>
      <c r="O129" s="235"/>
      <c r="P129" s="235"/>
      <c r="Q129" s="235"/>
      <c r="R129" s="235"/>
      <c r="S129" s="235"/>
      <c r="T129" s="23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7" t="s">
        <v>121</v>
      </c>
      <c r="AU129" s="237" t="s">
        <v>83</v>
      </c>
      <c r="AV129" s="13" t="s">
        <v>83</v>
      </c>
      <c r="AW129" s="13" t="s">
        <v>33</v>
      </c>
      <c r="AX129" s="13" t="s">
        <v>76</v>
      </c>
      <c r="AY129" s="237" t="s">
        <v>113</v>
      </c>
    </row>
    <row r="130" spans="1:51" s="14" customFormat="1" ht="12">
      <c r="A130" s="14"/>
      <c r="B130" s="238"/>
      <c r="C130" s="239"/>
      <c r="D130" s="228" t="s">
        <v>121</v>
      </c>
      <c r="E130" s="240" t="s">
        <v>1</v>
      </c>
      <c r="F130" s="241" t="s">
        <v>124</v>
      </c>
      <c r="G130" s="239"/>
      <c r="H130" s="242">
        <v>179.46</v>
      </c>
      <c r="I130" s="243"/>
      <c r="J130" s="239"/>
      <c r="K130" s="239"/>
      <c r="L130" s="244"/>
      <c r="M130" s="245"/>
      <c r="N130" s="246"/>
      <c r="O130" s="246"/>
      <c r="P130" s="246"/>
      <c r="Q130" s="246"/>
      <c r="R130" s="246"/>
      <c r="S130" s="246"/>
      <c r="T130" s="247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8" t="s">
        <v>121</v>
      </c>
      <c r="AU130" s="248" t="s">
        <v>83</v>
      </c>
      <c r="AV130" s="14" t="s">
        <v>119</v>
      </c>
      <c r="AW130" s="14" t="s">
        <v>33</v>
      </c>
      <c r="AX130" s="14" t="s">
        <v>81</v>
      </c>
      <c r="AY130" s="248" t="s">
        <v>113</v>
      </c>
    </row>
    <row r="131" spans="1:65" s="2" customFormat="1" ht="33" customHeight="1">
      <c r="A131" s="38"/>
      <c r="B131" s="39"/>
      <c r="C131" s="212" t="s">
        <v>131</v>
      </c>
      <c r="D131" s="212" t="s">
        <v>115</v>
      </c>
      <c r="E131" s="213" t="s">
        <v>132</v>
      </c>
      <c r="F131" s="214" t="s">
        <v>133</v>
      </c>
      <c r="G131" s="215" t="s">
        <v>134</v>
      </c>
      <c r="H131" s="216">
        <v>16.888</v>
      </c>
      <c r="I131" s="217"/>
      <c r="J131" s="218">
        <f>ROUND(I131*H131,2)</f>
        <v>0</v>
      </c>
      <c r="K131" s="219"/>
      <c r="L131" s="44"/>
      <c r="M131" s="220" t="s">
        <v>1</v>
      </c>
      <c r="N131" s="221" t="s">
        <v>41</v>
      </c>
      <c r="O131" s="91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4" t="s">
        <v>119</v>
      </c>
      <c r="AT131" s="224" t="s">
        <v>115</v>
      </c>
      <c r="AU131" s="224" t="s">
        <v>83</v>
      </c>
      <c r="AY131" s="17" t="s">
        <v>113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7" t="s">
        <v>81</v>
      </c>
      <c r="BK131" s="225">
        <f>ROUND(I131*H131,2)</f>
        <v>0</v>
      </c>
      <c r="BL131" s="17" t="s">
        <v>119</v>
      </c>
      <c r="BM131" s="224" t="s">
        <v>135</v>
      </c>
    </row>
    <row r="132" spans="1:51" s="13" customFormat="1" ht="12">
      <c r="A132" s="13"/>
      <c r="B132" s="226"/>
      <c r="C132" s="227"/>
      <c r="D132" s="228" t="s">
        <v>121</v>
      </c>
      <c r="E132" s="229" t="s">
        <v>1</v>
      </c>
      <c r="F132" s="230" t="s">
        <v>136</v>
      </c>
      <c r="G132" s="227"/>
      <c r="H132" s="231">
        <v>3.888</v>
      </c>
      <c r="I132" s="232"/>
      <c r="J132" s="227"/>
      <c r="K132" s="227"/>
      <c r="L132" s="233"/>
      <c r="M132" s="234"/>
      <c r="N132" s="235"/>
      <c r="O132" s="235"/>
      <c r="P132" s="235"/>
      <c r="Q132" s="235"/>
      <c r="R132" s="235"/>
      <c r="S132" s="235"/>
      <c r="T132" s="23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7" t="s">
        <v>121</v>
      </c>
      <c r="AU132" s="237" t="s">
        <v>83</v>
      </c>
      <c r="AV132" s="13" t="s">
        <v>83</v>
      </c>
      <c r="AW132" s="13" t="s">
        <v>33</v>
      </c>
      <c r="AX132" s="13" t="s">
        <v>76</v>
      </c>
      <c r="AY132" s="237" t="s">
        <v>113</v>
      </c>
    </row>
    <row r="133" spans="1:51" s="13" customFormat="1" ht="12">
      <c r="A133" s="13"/>
      <c r="B133" s="226"/>
      <c r="C133" s="227"/>
      <c r="D133" s="228" t="s">
        <v>121</v>
      </c>
      <c r="E133" s="229" t="s">
        <v>1</v>
      </c>
      <c r="F133" s="230" t="s">
        <v>137</v>
      </c>
      <c r="G133" s="227"/>
      <c r="H133" s="231">
        <v>2.2</v>
      </c>
      <c r="I133" s="232"/>
      <c r="J133" s="227"/>
      <c r="K133" s="227"/>
      <c r="L133" s="233"/>
      <c r="M133" s="234"/>
      <c r="N133" s="235"/>
      <c r="O133" s="235"/>
      <c r="P133" s="235"/>
      <c r="Q133" s="235"/>
      <c r="R133" s="235"/>
      <c r="S133" s="235"/>
      <c r="T133" s="23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7" t="s">
        <v>121</v>
      </c>
      <c r="AU133" s="237" t="s">
        <v>83</v>
      </c>
      <c r="AV133" s="13" t="s">
        <v>83</v>
      </c>
      <c r="AW133" s="13" t="s">
        <v>33</v>
      </c>
      <c r="AX133" s="13" t="s">
        <v>76</v>
      </c>
      <c r="AY133" s="237" t="s">
        <v>113</v>
      </c>
    </row>
    <row r="134" spans="1:51" s="13" customFormat="1" ht="12">
      <c r="A134" s="13"/>
      <c r="B134" s="226"/>
      <c r="C134" s="227"/>
      <c r="D134" s="228" t="s">
        <v>121</v>
      </c>
      <c r="E134" s="229" t="s">
        <v>1</v>
      </c>
      <c r="F134" s="230" t="s">
        <v>138</v>
      </c>
      <c r="G134" s="227"/>
      <c r="H134" s="231">
        <v>10.8</v>
      </c>
      <c r="I134" s="232"/>
      <c r="J134" s="227"/>
      <c r="K134" s="227"/>
      <c r="L134" s="233"/>
      <c r="M134" s="234"/>
      <c r="N134" s="235"/>
      <c r="O134" s="235"/>
      <c r="P134" s="235"/>
      <c r="Q134" s="235"/>
      <c r="R134" s="235"/>
      <c r="S134" s="235"/>
      <c r="T134" s="23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7" t="s">
        <v>121</v>
      </c>
      <c r="AU134" s="237" t="s">
        <v>83</v>
      </c>
      <c r="AV134" s="13" t="s">
        <v>83</v>
      </c>
      <c r="AW134" s="13" t="s">
        <v>33</v>
      </c>
      <c r="AX134" s="13" t="s">
        <v>76</v>
      </c>
      <c r="AY134" s="237" t="s">
        <v>113</v>
      </c>
    </row>
    <row r="135" spans="1:51" s="14" customFormat="1" ht="12">
      <c r="A135" s="14"/>
      <c r="B135" s="238"/>
      <c r="C135" s="239"/>
      <c r="D135" s="228" t="s">
        <v>121</v>
      </c>
      <c r="E135" s="240" t="s">
        <v>1</v>
      </c>
      <c r="F135" s="241" t="s">
        <v>124</v>
      </c>
      <c r="G135" s="239"/>
      <c r="H135" s="242">
        <v>16.888</v>
      </c>
      <c r="I135" s="243"/>
      <c r="J135" s="239"/>
      <c r="K135" s="239"/>
      <c r="L135" s="244"/>
      <c r="M135" s="245"/>
      <c r="N135" s="246"/>
      <c r="O135" s="246"/>
      <c r="P135" s="246"/>
      <c r="Q135" s="246"/>
      <c r="R135" s="246"/>
      <c r="S135" s="246"/>
      <c r="T135" s="24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8" t="s">
        <v>121</v>
      </c>
      <c r="AU135" s="248" t="s">
        <v>83</v>
      </c>
      <c r="AV135" s="14" t="s">
        <v>119</v>
      </c>
      <c r="AW135" s="14" t="s">
        <v>33</v>
      </c>
      <c r="AX135" s="14" t="s">
        <v>81</v>
      </c>
      <c r="AY135" s="248" t="s">
        <v>113</v>
      </c>
    </row>
    <row r="136" spans="1:65" s="2" customFormat="1" ht="24.15" customHeight="1">
      <c r="A136" s="38"/>
      <c r="B136" s="39"/>
      <c r="C136" s="212" t="s">
        <v>119</v>
      </c>
      <c r="D136" s="212" t="s">
        <v>115</v>
      </c>
      <c r="E136" s="213" t="s">
        <v>139</v>
      </c>
      <c r="F136" s="214" t="s">
        <v>140</v>
      </c>
      <c r="G136" s="215" t="s">
        <v>134</v>
      </c>
      <c r="H136" s="216">
        <v>2.7</v>
      </c>
      <c r="I136" s="217"/>
      <c r="J136" s="218">
        <f>ROUND(I136*H136,2)</f>
        <v>0</v>
      </c>
      <c r="K136" s="219"/>
      <c r="L136" s="44"/>
      <c r="M136" s="220" t="s">
        <v>1</v>
      </c>
      <c r="N136" s="221" t="s">
        <v>41</v>
      </c>
      <c r="O136" s="91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4" t="s">
        <v>119</v>
      </c>
      <c r="AT136" s="224" t="s">
        <v>115</v>
      </c>
      <c r="AU136" s="224" t="s">
        <v>83</v>
      </c>
      <c r="AY136" s="17" t="s">
        <v>113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7" t="s">
        <v>81</v>
      </c>
      <c r="BK136" s="225">
        <f>ROUND(I136*H136,2)</f>
        <v>0</v>
      </c>
      <c r="BL136" s="17" t="s">
        <v>119</v>
      </c>
      <c r="BM136" s="224" t="s">
        <v>141</v>
      </c>
    </row>
    <row r="137" spans="1:51" s="13" customFormat="1" ht="12">
      <c r="A137" s="13"/>
      <c r="B137" s="226"/>
      <c r="C137" s="227"/>
      <c r="D137" s="228" t="s">
        <v>121</v>
      </c>
      <c r="E137" s="229" t="s">
        <v>1</v>
      </c>
      <c r="F137" s="230" t="s">
        <v>142</v>
      </c>
      <c r="G137" s="227"/>
      <c r="H137" s="231">
        <v>2.7</v>
      </c>
      <c r="I137" s="232"/>
      <c r="J137" s="227"/>
      <c r="K137" s="227"/>
      <c r="L137" s="233"/>
      <c r="M137" s="234"/>
      <c r="N137" s="235"/>
      <c r="O137" s="235"/>
      <c r="P137" s="235"/>
      <c r="Q137" s="235"/>
      <c r="R137" s="235"/>
      <c r="S137" s="235"/>
      <c r="T137" s="23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7" t="s">
        <v>121</v>
      </c>
      <c r="AU137" s="237" t="s">
        <v>83</v>
      </c>
      <c r="AV137" s="13" t="s">
        <v>83</v>
      </c>
      <c r="AW137" s="13" t="s">
        <v>33</v>
      </c>
      <c r="AX137" s="13" t="s">
        <v>81</v>
      </c>
      <c r="AY137" s="237" t="s">
        <v>113</v>
      </c>
    </row>
    <row r="138" spans="1:65" s="2" customFormat="1" ht="16.5" customHeight="1">
      <c r="A138" s="38"/>
      <c r="B138" s="39"/>
      <c r="C138" s="249" t="s">
        <v>143</v>
      </c>
      <c r="D138" s="249" t="s">
        <v>144</v>
      </c>
      <c r="E138" s="250" t="s">
        <v>145</v>
      </c>
      <c r="F138" s="251" t="s">
        <v>146</v>
      </c>
      <c r="G138" s="252" t="s">
        <v>147</v>
      </c>
      <c r="H138" s="253">
        <v>5.4</v>
      </c>
      <c r="I138" s="254"/>
      <c r="J138" s="255">
        <f>ROUND(I138*H138,2)</f>
        <v>0</v>
      </c>
      <c r="K138" s="256"/>
      <c r="L138" s="257"/>
      <c r="M138" s="258" t="s">
        <v>1</v>
      </c>
      <c r="N138" s="259" t="s">
        <v>41</v>
      </c>
      <c r="O138" s="91"/>
      <c r="P138" s="222">
        <f>O138*H138</f>
        <v>0</v>
      </c>
      <c r="Q138" s="222">
        <v>1</v>
      </c>
      <c r="R138" s="222">
        <f>Q138*H138</f>
        <v>5.4</v>
      </c>
      <c r="S138" s="222">
        <v>0</v>
      </c>
      <c r="T138" s="223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4" t="s">
        <v>148</v>
      </c>
      <c r="AT138" s="224" t="s">
        <v>144</v>
      </c>
      <c r="AU138" s="224" t="s">
        <v>83</v>
      </c>
      <c r="AY138" s="17" t="s">
        <v>113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7" t="s">
        <v>81</v>
      </c>
      <c r="BK138" s="225">
        <f>ROUND(I138*H138,2)</f>
        <v>0</v>
      </c>
      <c r="BL138" s="17" t="s">
        <v>119</v>
      </c>
      <c r="BM138" s="224" t="s">
        <v>149</v>
      </c>
    </row>
    <row r="139" spans="1:51" s="13" customFormat="1" ht="12">
      <c r="A139" s="13"/>
      <c r="B139" s="226"/>
      <c r="C139" s="227"/>
      <c r="D139" s="228" t="s">
        <v>121</v>
      </c>
      <c r="E139" s="227"/>
      <c r="F139" s="230" t="s">
        <v>150</v>
      </c>
      <c r="G139" s="227"/>
      <c r="H139" s="231">
        <v>5.4</v>
      </c>
      <c r="I139" s="232"/>
      <c r="J139" s="227"/>
      <c r="K139" s="227"/>
      <c r="L139" s="233"/>
      <c r="M139" s="234"/>
      <c r="N139" s="235"/>
      <c r="O139" s="235"/>
      <c r="P139" s="235"/>
      <c r="Q139" s="235"/>
      <c r="R139" s="235"/>
      <c r="S139" s="235"/>
      <c r="T139" s="23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7" t="s">
        <v>121</v>
      </c>
      <c r="AU139" s="237" t="s">
        <v>83</v>
      </c>
      <c r="AV139" s="13" t="s">
        <v>83</v>
      </c>
      <c r="AW139" s="13" t="s">
        <v>4</v>
      </c>
      <c r="AX139" s="13" t="s">
        <v>81</v>
      </c>
      <c r="AY139" s="237" t="s">
        <v>113</v>
      </c>
    </row>
    <row r="140" spans="1:65" s="2" customFormat="1" ht="24.15" customHeight="1">
      <c r="A140" s="38"/>
      <c r="B140" s="39"/>
      <c r="C140" s="212" t="s">
        <v>151</v>
      </c>
      <c r="D140" s="212" t="s">
        <v>115</v>
      </c>
      <c r="E140" s="213" t="s">
        <v>152</v>
      </c>
      <c r="F140" s="214" t="s">
        <v>153</v>
      </c>
      <c r="G140" s="215" t="s">
        <v>118</v>
      </c>
      <c r="H140" s="216">
        <v>383.9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41</v>
      </c>
      <c r="O140" s="91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119</v>
      </c>
      <c r="AT140" s="224" t="s">
        <v>115</v>
      </c>
      <c r="AU140" s="224" t="s">
        <v>83</v>
      </c>
      <c r="AY140" s="17" t="s">
        <v>113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81</v>
      </c>
      <c r="BK140" s="225">
        <f>ROUND(I140*H140,2)</f>
        <v>0</v>
      </c>
      <c r="BL140" s="17" t="s">
        <v>119</v>
      </c>
      <c r="BM140" s="224" t="s">
        <v>154</v>
      </c>
    </row>
    <row r="141" spans="1:51" s="13" customFormat="1" ht="12">
      <c r="A141" s="13"/>
      <c r="B141" s="226"/>
      <c r="C141" s="227"/>
      <c r="D141" s="228" t="s">
        <v>121</v>
      </c>
      <c r="E141" s="229" t="s">
        <v>1</v>
      </c>
      <c r="F141" s="230" t="s">
        <v>122</v>
      </c>
      <c r="G141" s="227"/>
      <c r="H141" s="231">
        <v>21</v>
      </c>
      <c r="I141" s="232"/>
      <c r="J141" s="227"/>
      <c r="K141" s="227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121</v>
      </c>
      <c r="AU141" s="237" t="s">
        <v>83</v>
      </c>
      <c r="AV141" s="13" t="s">
        <v>83</v>
      </c>
      <c r="AW141" s="13" t="s">
        <v>33</v>
      </c>
      <c r="AX141" s="13" t="s">
        <v>76</v>
      </c>
      <c r="AY141" s="237" t="s">
        <v>113</v>
      </c>
    </row>
    <row r="142" spans="1:51" s="13" customFormat="1" ht="12">
      <c r="A142" s="13"/>
      <c r="B142" s="226"/>
      <c r="C142" s="227"/>
      <c r="D142" s="228" t="s">
        <v>121</v>
      </c>
      <c r="E142" s="229" t="s">
        <v>1</v>
      </c>
      <c r="F142" s="230" t="s">
        <v>123</v>
      </c>
      <c r="G142" s="227"/>
      <c r="H142" s="231">
        <v>362.9</v>
      </c>
      <c r="I142" s="232"/>
      <c r="J142" s="227"/>
      <c r="K142" s="227"/>
      <c r="L142" s="233"/>
      <c r="M142" s="234"/>
      <c r="N142" s="235"/>
      <c r="O142" s="235"/>
      <c r="P142" s="235"/>
      <c r="Q142" s="235"/>
      <c r="R142" s="235"/>
      <c r="S142" s="235"/>
      <c r="T142" s="23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37" t="s">
        <v>121</v>
      </c>
      <c r="AU142" s="237" t="s">
        <v>83</v>
      </c>
      <c r="AV142" s="13" t="s">
        <v>83</v>
      </c>
      <c r="AW142" s="13" t="s">
        <v>33</v>
      </c>
      <c r="AX142" s="13" t="s">
        <v>76</v>
      </c>
      <c r="AY142" s="237" t="s">
        <v>113</v>
      </c>
    </row>
    <row r="143" spans="1:51" s="14" customFormat="1" ht="12">
      <c r="A143" s="14"/>
      <c r="B143" s="238"/>
      <c r="C143" s="239"/>
      <c r="D143" s="228" t="s">
        <v>121</v>
      </c>
      <c r="E143" s="240" t="s">
        <v>1</v>
      </c>
      <c r="F143" s="241" t="s">
        <v>124</v>
      </c>
      <c r="G143" s="239"/>
      <c r="H143" s="242">
        <v>383.9</v>
      </c>
      <c r="I143" s="243"/>
      <c r="J143" s="239"/>
      <c r="K143" s="239"/>
      <c r="L143" s="244"/>
      <c r="M143" s="245"/>
      <c r="N143" s="246"/>
      <c r="O143" s="246"/>
      <c r="P143" s="246"/>
      <c r="Q143" s="246"/>
      <c r="R143" s="246"/>
      <c r="S143" s="246"/>
      <c r="T143" s="247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8" t="s">
        <v>121</v>
      </c>
      <c r="AU143" s="248" t="s">
        <v>83</v>
      </c>
      <c r="AV143" s="14" t="s">
        <v>119</v>
      </c>
      <c r="AW143" s="14" t="s">
        <v>33</v>
      </c>
      <c r="AX143" s="14" t="s">
        <v>81</v>
      </c>
      <c r="AY143" s="248" t="s">
        <v>113</v>
      </c>
    </row>
    <row r="144" spans="1:63" s="12" customFormat="1" ht="22.8" customHeight="1">
      <c r="A144" s="12"/>
      <c r="B144" s="196"/>
      <c r="C144" s="197"/>
      <c r="D144" s="198" t="s">
        <v>75</v>
      </c>
      <c r="E144" s="210" t="s">
        <v>119</v>
      </c>
      <c r="F144" s="210" t="s">
        <v>155</v>
      </c>
      <c r="G144" s="197"/>
      <c r="H144" s="197"/>
      <c r="I144" s="200"/>
      <c r="J144" s="211">
        <f>BK144</f>
        <v>0</v>
      </c>
      <c r="K144" s="197"/>
      <c r="L144" s="202"/>
      <c r="M144" s="203"/>
      <c r="N144" s="204"/>
      <c r="O144" s="204"/>
      <c r="P144" s="205">
        <f>P145</f>
        <v>0</v>
      </c>
      <c r="Q144" s="204"/>
      <c r="R144" s="205">
        <f>R145</f>
        <v>2.5350000000000006</v>
      </c>
      <c r="S144" s="204"/>
      <c r="T144" s="206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07" t="s">
        <v>81</v>
      </c>
      <c r="AT144" s="208" t="s">
        <v>75</v>
      </c>
      <c r="AU144" s="208" t="s">
        <v>81</v>
      </c>
      <c r="AY144" s="207" t="s">
        <v>113</v>
      </c>
      <c r="BK144" s="209">
        <f>BK145</f>
        <v>0</v>
      </c>
    </row>
    <row r="145" spans="1:65" s="2" customFormat="1" ht="21.75" customHeight="1">
      <c r="A145" s="38"/>
      <c r="B145" s="39"/>
      <c r="C145" s="212" t="s">
        <v>156</v>
      </c>
      <c r="D145" s="212" t="s">
        <v>115</v>
      </c>
      <c r="E145" s="213" t="s">
        <v>157</v>
      </c>
      <c r="F145" s="214" t="s">
        <v>158</v>
      </c>
      <c r="G145" s="215" t="s">
        <v>159</v>
      </c>
      <c r="H145" s="216">
        <v>29</v>
      </c>
      <c r="I145" s="217"/>
      <c r="J145" s="218">
        <f>ROUND(I145*H145,2)</f>
        <v>0</v>
      </c>
      <c r="K145" s="219"/>
      <c r="L145" s="44"/>
      <c r="M145" s="220" t="s">
        <v>1</v>
      </c>
      <c r="N145" s="221" t="s">
        <v>41</v>
      </c>
      <c r="O145" s="91"/>
      <c r="P145" s="222">
        <f>O145*H145</f>
        <v>0</v>
      </c>
      <c r="Q145" s="222">
        <v>0.0874137931034483</v>
      </c>
      <c r="R145" s="222">
        <f>Q145*H145</f>
        <v>2.5350000000000006</v>
      </c>
      <c r="S145" s="222">
        <v>0</v>
      </c>
      <c r="T145" s="22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4" t="s">
        <v>119</v>
      </c>
      <c r="AT145" s="224" t="s">
        <v>115</v>
      </c>
      <c r="AU145" s="224" t="s">
        <v>83</v>
      </c>
      <c r="AY145" s="17" t="s">
        <v>113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7" t="s">
        <v>81</v>
      </c>
      <c r="BK145" s="225">
        <f>ROUND(I145*H145,2)</f>
        <v>0</v>
      </c>
      <c r="BL145" s="17" t="s">
        <v>119</v>
      </c>
      <c r="BM145" s="224" t="s">
        <v>160</v>
      </c>
    </row>
    <row r="146" spans="1:63" s="12" customFormat="1" ht="22.8" customHeight="1">
      <c r="A146" s="12"/>
      <c r="B146" s="196"/>
      <c r="C146" s="197"/>
      <c r="D146" s="198" t="s">
        <v>75</v>
      </c>
      <c r="E146" s="210" t="s">
        <v>143</v>
      </c>
      <c r="F146" s="210" t="s">
        <v>161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SUM(P147:P155)</f>
        <v>0</v>
      </c>
      <c r="Q146" s="204"/>
      <c r="R146" s="205">
        <f>SUM(R147:R155)</f>
        <v>86.192971</v>
      </c>
      <c r="S146" s="204"/>
      <c r="T146" s="206">
        <f>SUM(T147:T155)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81</v>
      </c>
      <c r="AT146" s="208" t="s">
        <v>75</v>
      </c>
      <c r="AU146" s="208" t="s">
        <v>81</v>
      </c>
      <c r="AY146" s="207" t="s">
        <v>113</v>
      </c>
      <c r="BK146" s="209">
        <f>SUM(BK147:BK155)</f>
        <v>0</v>
      </c>
    </row>
    <row r="147" spans="1:65" s="2" customFormat="1" ht="21.75" customHeight="1">
      <c r="A147" s="38"/>
      <c r="B147" s="39"/>
      <c r="C147" s="212" t="s">
        <v>148</v>
      </c>
      <c r="D147" s="212" t="s">
        <v>115</v>
      </c>
      <c r="E147" s="213" t="s">
        <v>162</v>
      </c>
      <c r="F147" s="214" t="s">
        <v>163</v>
      </c>
      <c r="G147" s="215" t="s">
        <v>118</v>
      </c>
      <c r="H147" s="216">
        <v>369</v>
      </c>
      <c r="I147" s="217"/>
      <c r="J147" s="218">
        <f>ROUND(I147*H147,2)</f>
        <v>0</v>
      </c>
      <c r="K147" s="219"/>
      <c r="L147" s="44"/>
      <c r="M147" s="220" t="s">
        <v>1</v>
      </c>
      <c r="N147" s="221" t="s">
        <v>41</v>
      </c>
      <c r="O147" s="91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4" t="s">
        <v>119</v>
      </c>
      <c r="AT147" s="224" t="s">
        <v>115</v>
      </c>
      <c r="AU147" s="224" t="s">
        <v>83</v>
      </c>
      <c r="AY147" s="17" t="s">
        <v>113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7" t="s">
        <v>81</v>
      </c>
      <c r="BK147" s="225">
        <f>ROUND(I147*H147,2)</f>
        <v>0</v>
      </c>
      <c r="BL147" s="17" t="s">
        <v>119</v>
      </c>
      <c r="BM147" s="224" t="s">
        <v>164</v>
      </c>
    </row>
    <row r="148" spans="1:51" s="13" customFormat="1" ht="12">
      <c r="A148" s="13"/>
      <c r="B148" s="226"/>
      <c r="C148" s="227"/>
      <c r="D148" s="228" t="s">
        <v>121</v>
      </c>
      <c r="E148" s="229" t="s">
        <v>1</v>
      </c>
      <c r="F148" s="230" t="s">
        <v>122</v>
      </c>
      <c r="G148" s="227"/>
      <c r="H148" s="231">
        <v>21</v>
      </c>
      <c r="I148" s="232"/>
      <c r="J148" s="227"/>
      <c r="K148" s="227"/>
      <c r="L148" s="233"/>
      <c r="M148" s="234"/>
      <c r="N148" s="235"/>
      <c r="O148" s="235"/>
      <c r="P148" s="235"/>
      <c r="Q148" s="235"/>
      <c r="R148" s="235"/>
      <c r="S148" s="235"/>
      <c r="T148" s="23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7" t="s">
        <v>121</v>
      </c>
      <c r="AU148" s="237" t="s">
        <v>83</v>
      </c>
      <c r="AV148" s="13" t="s">
        <v>83</v>
      </c>
      <c r="AW148" s="13" t="s">
        <v>33</v>
      </c>
      <c r="AX148" s="13" t="s">
        <v>76</v>
      </c>
      <c r="AY148" s="237" t="s">
        <v>113</v>
      </c>
    </row>
    <row r="149" spans="1:51" s="13" customFormat="1" ht="12">
      <c r="A149" s="13"/>
      <c r="B149" s="226"/>
      <c r="C149" s="227"/>
      <c r="D149" s="228" t="s">
        <v>121</v>
      </c>
      <c r="E149" s="229" t="s">
        <v>1</v>
      </c>
      <c r="F149" s="230" t="s">
        <v>165</v>
      </c>
      <c r="G149" s="227"/>
      <c r="H149" s="231">
        <v>348</v>
      </c>
      <c r="I149" s="232"/>
      <c r="J149" s="227"/>
      <c r="K149" s="227"/>
      <c r="L149" s="233"/>
      <c r="M149" s="234"/>
      <c r="N149" s="235"/>
      <c r="O149" s="235"/>
      <c r="P149" s="235"/>
      <c r="Q149" s="235"/>
      <c r="R149" s="235"/>
      <c r="S149" s="235"/>
      <c r="T149" s="23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7" t="s">
        <v>121</v>
      </c>
      <c r="AU149" s="237" t="s">
        <v>83</v>
      </c>
      <c r="AV149" s="13" t="s">
        <v>83</v>
      </c>
      <c r="AW149" s="13" t="s">
        <v>33</v>
      </c>
      <c r="AX149" s="13" t="s">
        <v>76</v>
      </c>
      <c r="AY149" s="237" t="s">
        <v>113</v>
      </c>
    </row>
    <row r="150" spans="1:51" s="14" customFormat="1" ht="12">
      <c r="A150" s="14"/>
      <c r="B150" s="238"/>
      <c r="C150" s="239"/>
      <c r="D150" s="228" t="s">
        <v>121</v>
      </c>
      <c r="E150" s="240" t="s">
        <v>1</v>
      </c>
      <c r="F150" s="241" t="s">
        <v>124</v>
      </c>
      <c r="G150" s="239"/>
      <c r="H150" s="242">
        <v>369</v>
      </c>
      <c r="I150" s="243"/>
      <c r="J150" s="239"/>
      <c r="K150" s="239"/>
      <c r="L150" s="244"/>
      <c r="M150" s="245"/>
      <c r="N150" s="246"/>
      <c r="O150" s="246"/>
      <c r="P150" s="246"/>
      <c r="Q150" s="246"/>
      <c r="R150" s="246"/>
      <c r="S150" s="246"/>
      <c r="T150" s="247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48" t="s">
        <v>121</v>
      </c>
      <c r="AU150" s="248" t="s">
        <v>83</v>
      </c>
      <c r="AV150" s="14" t="s">
        <v>119</v>
      </c>
      <c r="AW150" s="14" t="s">
        <v>33</v>
      </c>
      <c r="AX150" s="14" t="s">
        <v>81</v>
      </c>
      <c r="AY150" s="248" t="s">
        <v>113</v>
      </c>
    </row>
    <row r="151" spans="1:65" s="2" customFormat="1" ht="16.5" customHeight="1">
      <c r="A151" s="38"/>
      <c r="B151" s="39"/>
      <c r="C151" s="249" t="s">
        <v>166</v>
      </c>
      <c r="D151" s="249" t="s">
        <v>144</v>
      </c>
      <c r="E151" s="250" t="s">
        <v>167</v>
      </c>
      <c r="F151" s="251" t="s">
        <v>168</v>
      </c>
      <c r="G151" s="252" t="s">
        <v>147</v>
      </c>
      <c r="H151" s="253">
        <v>32.472</v>
      </c>
      <c r="I151" s="254"/>
      <c r="J151" s="255">
        <f>ROUND(I151*H151,2)</f>
        <v>0</v>
      </c>
      <c r="K151" s="256"/>
      <c r="L151" s="257"/>
      <c r="M151" s="258" t="s">
        <v>1</v>
      </c>
      <c r="N151" s="259" t="s">
        <v>41</v>
      </c>
      <c r="O151" s="91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4" t="s">
        <v>148</v>
      </c>
      <c r="AT151" s="224" t="s">
        <v>144</v>
      </c>
      <c r="AU151" s="224" t="s">
        <v>83</v>
      </c>
      <c r="AY151" s="17" t="s">
        <v>113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7" t="s">
        <v>81</v>
      </c>
      <c r="BK151" s="225">
        <f>ROUND(I151*H151,2)</f>
        <v>0</v>
      </c>
      <c r="BL151" s="17" t="s">
        <v>119</v>
      </c>
      <c r="BM151" s="224" t="s">
        <v>169</v>
      </c>
    </row>
    <row r="152" spans="1:65" s="2" customFormat="1" ht="21.75" customHeight="1">
      <c r="A152" s="38"/>
      <c r="B152" s="39"/>
      <c r="C152" s="212" t="s">
        <v>170</v>
      </c>
      <c r="D152" s="212" t="s">
        <v>115</v>
      </c>
      <c r="E152" s="213" t="s">
        <v>171</v>
      </c>
      <c r="F152" s="214" t="s">
        <v>172</v>
      </c>
      <c r="G152" s="215" t="s">
        <v>118</v>
      </c>
      <c r="H152" s="216">
        <v>53</v>
      </c>
      <c r="I152" s="217"/>
      <c r="J152" s="218">
        <f>ROUND(I152*H152,2)</f>
        <v>0</v>
      </c>
      <c r="K152" s="219"/>
      <c r="L152" s="44"/>
      <c r="M152" s="220" t="s">
        <v>1</v>
      </c>
      <c r="N152" s="221" t="s">
        <v>41</v>
      </c>
      <c r="O152" s="91"/>
      <c r="P152" s="222">
        <f>O152*H152</f>
        <v>0</v>
      </c>
      <c r="Q152" s="222">
        <v>0.23</v>
      </c>
      <c r="R152" s="222">
        <f>Q152*H152</f>
        <v>12.190000000000001</v>
      </c>
      <c r="S152" s="222">
        <v>0</v>
      </c>
      <c r="T152" s="22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4" t="s">
        <v>119</v>
      </c>
      <c r="AT152" s="224" t="s">
        <v>115</v>
      </c>
      <c r="AU152" s="224" t="s">
        <v>83</v>
      </c>
      <c r="AY152" s="17" t="s">
        <v>113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7" t="s">
        <v>81</v>
      </c>
      <c r="BK152" s="225">
        <f>ROUND(I152*H152,2)</f>
        <v>0</v>
      </c>
      <c r="BL152" s="17" t="s">
        <v>119</v>
      </c>
      <c r="BM152" s="224" t="s">
        <v>173</v>
      </c>
    </row>
    <row r="153" spans="1:65" s="2" customFormat="1" ht="24.15" customHeight="1">
      <c r="A153" s="38"/>
      <c r="B153" s="39"/>
      <c r="C153" s="212" t="s">
        <v>174</v>
      </c>
      <c r="D153" s="212" t="s">
        <v>115</v>
      </c>
      <c r="E153" s="213" t="s">
        <v>175</v>
      </c>
      <c r="F153" s="214" t="s">
        <v>176</v>
      </c>
      <c r="G153" s="215" t="s">
        <v>118</v>
      </c>
      <c r="H153" s="216">
        <v>316</v>
      </c>
      <c r="I153" s="217"/>
      <c r="J153" s="218">
        <f>ROUND(I153*H153,2)</f>
        <v>0</v>
      </c>
      <c r="K153" s="219"/>
      <c r="L153" s="44"/>
      <c r="M153" s="220" t="s">
        <v>1</v>
      </c>
      <c r="N153" s="221" t="s">
        <v>41</v>
      </c>
      <c r="O153" s="91"/>
      <c r="P153" s="222">
        <f>O153*H153</f>
        <v>0</v>
      </c>
      <c r="Q153" s="222">
        <v>0.23</v>
      </c>
      <c r="R153" s="222">
        <f>Q153*H153</f>
        <v>72.68</v>
      </c>
      <c r="S153" s="222">
        <v>0</v>
      </c>
      <c r="T153" s="22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4" t="s">
        <v>119</v>
      </c>
      <c r="AT153" s="224" t="s">
        <v>115</v>
      </c>
      <c r="AU153" s="224" t="s">
        <v>83</v>
      </c>
      <c r="AY153" s="17" t="s">
        <v>113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7" t="s">
        <v>81</v>
      </c>
      <c r="BK153" s="225">
        <f>ROUND(I153*H153,2)</f>
        <v>0</v>
      </c>
      <c r="BL153" s="17" t="s">
        <v>119</v>
      </c>
      <c r="BM153" s="224" t="s">
        <v>177</v>
      </c>
    </row>
    <row r="154" spans="1:65" s="2" customFormat="1" ht="24.15" customHeight="1">
      <c r="A154" s="38"/>
      <c r="B154" s="39"/>
      <c r="C154" s="212" t="s">
        <v>8</v>
      </c>
      <c r="D154" s="212" t="s">
        <v>115</v>
      </c>
      <c r="E154" s="213" t="s">
        <v>178</v>
      </c>
      <c r="F154" s="214" t="s">
        <v>179</v>
      </c>
      <c r="G154" s="215" t="s">
        <v>118</v>
      </c>
      <c r="H154" s="216">
        <v>14.9</v>
      </c>
      <c r="I154" s="217"/>
      <c r="J154" s="218">
        <f>ROUND(I154*H154,2)</f>
        <v>0</v>
      </c>
      <c r="K154" s="219"/>
      <c r="L154" s="44"/>
      <c r="M154" s="220" t="s">
        <v>1</v>
      </c>
      <c r="N154" s="221" t="s">
        <v>41</v>
      </c>
      <c r="O154" s="91"/>
      <c r="P154" s="222">
        <f>O154*H154</f>
        <v>0</v>
      </c>
      <c r="Q154" s="222">
        <v>0.08879</v>
      </c>
      <c r="R154" s="222">
        <f>Q154*H154</f>
        <v>1.322971</v>
      </c>
      <c r="S154" s="222">
        <v>0</v>
      </c>
      <c r="T154" s="22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4" t="s">
        <v>119</v>
      </c>
      <c r="AT154" s="224" t="s">
        <v>115</v>
      </c>
      <c r="AU154" s="224" t="s">
        <v>83</v>
      </c>
      <c r="AY154" s="17" t="s">
        <v>113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7" t="s">
        <v>81</v>
      </c>
      <c r="BK154" s="225">
        <f>ROUND(I154*H154,2)</f>
        <v>0</v>
      </c>
      <c r="BL154" s="17" t="s">
        <v>119</v>
      </c>
      <c r="BM154" s="224" t="s">
        <v>180</v>
      </c>
    </row>
    <row r="155" spans="1:51" s="13" customFormat="1" ht="12">
      <c r="A155" s="13"/>
      <c r="B155" s="226"/>
      <c r="C155" s="227"/>
      <c r="D155" s="228" t="s">
        <v>121</v>
      </c>
      <c r="E155" s="229" t="s">
        <v>1</v>
      </c>
      <c r="F155" s="230" t="s">
        <v>181</v>
      </c>
      <c r="G155" s="227"/>
      <c r="H155" s="231">
        <v>14.9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121</v>
      </c>
      <c r="AU155" s="237" t="s">
        <v>83</v>
      </c>
      <c r="AV155" s="13" t="s">
        <v>83</v>
      </c>
      <c r="AW155" s="13" t="s">
        <v>33</v>
      </c>
      <c r="AX155" s="13" t="s">
        <v>81</v>
      </c>
      <c r="AY155" s="237" t="s">
        <v>113</v>
      </c>
    </row>
    <row r="156" spans="1:63" s="12" customFormat="1" ht="22.8" customHeight="1">
      <c r="A156" s="12"/>
      <c r="B156" s="196"/>
      <c r="C156" s="197"/>
      <c r="D156" s="198" t="s">
        <v>75</v>
      </c>
      <c r="E156" s="210" t="s">
        <v>148</v>
      </c>
      <c r="F156" s="210" t="s">
        <v>182</v>
      </c>
      <c r="G156" s="197"/>
      <c r="H156" s="197"/>
      <c r="I156" s="200"/>
      <c r="J156" s="211">
        <f>BK156</f>
        <v>0</v>
      </c>
      <c r="K156" s="197"/>
      <c r="L156" s="202"/>
      <c r="M156" s="203"/>
      <c r="N156" s="204"/>
      <c r="O156" s="204"/>
      <c r="P156" s="205">
        <f>SUM(P157:P160)</f>
        <v>0</v>
      </c>
      <c r="Q156" s="204"/>
      <c r="R156" s="205">
        <f>SUM(R157:R160)</f>
        <v>0.052982999999999995</v>
      </c>
      <c r="S156" s="204"/>
      <c r="T156" s="206">
        <f>SUM(T157:T160)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7" t="s">
        <v>81</v>
      </c>
      <c r="AT156" s="208" t="s">
        <v>75</v>
      </c>
      <c r="AU156" s="208" t="s">
        <v>81</v>
      </c>
      <c r="AY156" s="207" t="s">
        <v>113</v>
      </c>
      <c r="BK156" s="209">
        <f>SUM(BK157:BK160)</f>
        <v>0</v>
      </c>
    </row>
    <row r="157" spans="1:65" s="2" customFormat="1" ht="24.15" customHeight="1">
      <c r="A157" s="38"/>
      <c r="B157" s="39"/>
      <c r="C157" s="212" t="s">
        <v>183</v>
      </c>
      <c r="D157" s="212" t="s">
        <v>115</v>
      </c>
      <c r="E157" s="213" t="s">
        <v>184</v>
      </c>
      <c r="F157" s="214" t="s">
        <v>185</v>
      </c>
      <c r="G157" s="215" t="s">
        <v>127</v>
      </c>
      <c r="H157" s="216">
        <v>18</v>
      </c>
      <c r="I157" s="217"/>
      <c r="J157" s="218">
        <f>ROUND(I157*H157,2)</f>
        <v>0</v>
      </c>
      <c r="K157" s="219"/>
      <c r="L157" s="44"/>
      <c r="M157" s="220" t="s">
        <v>1</v>
      </c>
      <c r="N157" s="221" t="s">
        <v>41</v>
      </c>
      <c r="O157" s="91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4" t="s">
        <v>119</v>
      </c>
      <c r="AT157" s="224" t="s">
        <v>115</v>
      </c>
      <c r="AU157" s="224" t="s">
        <v>83</v>
      </c>
      <c r="AY157" s="17" t="s">
        <v>113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7" t="s">
        <v>81</v>
      </c>
      <c r="BK157" s="225">
        <f>ROUND(I157*H157,2)</f>
        <v>0</v>
      </c>
      <c r="BL157" s="17" t="s">
        <v>119</v>
      </c>
      <c r="BM157" s="224" t="s">
        <v>186</v>
      </c>
    </row>
    <row r="158" spans="1:51" s="13" customFormat="1" ht="12">
      <c r="A158" s="13"/>
      <c r="B158" s="226"/>
      <c r="C158" s="227"/>
      <c r="D158" s="228" t="s">
        <v>121</v>
      </c>
      <c r="E158" s="229" t="s">
        <v>1</v>
      </c>
      <c r="F158" s="230" t="s">
        <v>187</v>
      </c>
      <c r="G158" s="227"/>
      <c r="H158" s="231">
        <v>18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121</v>
      </c>
      <c r="AU158" s="237" t="s">
        <v>83</v>
      </c>
      <c r="AV158" s="13" t="s">
        <v>83</v>
      </c>
      <c r="AW158" s="13" t="s">
        <v>33</v>
      </c>
      <c r="AX158" s="13" t="s">
        <v>81</v>
      </c>
      <c r="AY158" s="237" t="s">
        <v>113</v>
      </c>
    </row>
    <row r="159" spans="1:65" s="2" customFormat="1" ht="24.15" customHeight="1">
      <c r="A159" s="38"/>
      <c r="B159" s="39"/>
      <c r="C159" s="249" t="s">
        <v>188</v>
      </c>
      <c r="D159" s="249" t="s">
        <v>144</v>
      </c>
      <c r="E159" s="250" t="s">
        <v>189</v>
      </c>
      <c r="F159" s="251" t="s">
        <v>190</v>
      </c>
      <c r="G159" s="252" t="s">
        <v>127</v>
      </c>
      <c r="H159" s="253">
        <v>18.27</v>
      </c>
      <c r="I159" s="254"/>
      <c r="J159" s="255">
        <f>ROUND(I159*H159,2)</f>
        <v>0</v>
      </c>
      <c r="K159" s="256"/>
      <c r="L159" s="257"/>
      <c r="M159" s="258" t="s">
        <v>1</v>
      </c>
      <c r="N159" s="259" t="s">
        <v>41</v>
      </c>
      <c r="O159" s="91"/>
      <c r="P159" s="222">
        <f>O159*H159</f>
        <v>0</v>
      </c>
      <c r="Q159" s="222">
        <v>0.0029</v>
      </c>
      <c r="R159" s="222">
        <f>Q159*H159</f>
        <v>0.052982999999999995</v>
      </c>
      <c r="S159" s="222">
        <v>0</v>
      </c>
      <c r="T159" s="223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4" t="s">
        <v>148</v>
      </c>
      <c r="AT159" s="224" t="s">
        <v>144</v>
      </c>
      <c r="AU159" s="224" t="s">
        <v>83</v>
      </c>
      <c r="AY159" s="17" t="s">
        <v>113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7" t="s">
        <v>81</v>
      </c>
      <c r="BK159" s="225">
        <f>ROUND(I159*H159,2)</f>
        <v>0</v>
      </c>
      <c r="BL159" s="17" t="s">
        <v>119</v>
      </c>
      <c r="BM159" s="224" t="s">
        <v>191</v>
      </c>
    </row>
    <row r="160" spans="1:51" s="13" customFormat="1" ht="12">
      <c r="A160" s="13"/>
      <c r="B160" s="226"/>
      <c r="C160" s="227"/>
      <c r="D160" s="228" t="s">
        <v>121</v>
      </c>
      <c r="E160" s="227"/>
      <c r="F160" s="230" t="s">
        <v>192</v>
      </c>
      <c r="G160" s="227"/>
      <c r="H160" s="231">
        <v>18.27</v>
      </c>
      <c r="I160" s="232"/>
      <c r="J160" s="227"/>
      <c r="K160" s="227"/>
      <c r="L160" s="233"/>
      <c r="M160" s="234"/>
      <c r="N160" s="235"/>
      <c r="O160" s="235"/>
      <c r="P160" s="235"/>
      <c r="Q160" s="235"/>
      <c r="R160" s="235"/>
      <c r="S160" s="235"/>
      <c r="T160" s="23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7" t="s">
        <v>121</v>
      </c>
      <c r="AU160" s="237" t="s">
        <v>83</v>
      </c>
      <c r="AV160" s="13" t="s">
        <v>83</v>
      </c>
      <c r="AW160" s="13" t="s">
        <v>4</v>
      </c>
      <c r="AX160" s="13" t="s">
        <v>81</v>
      </c>
      <c r="AY160" s="237" t="s">
        <v>113</v>
      </c>
    </row>
    <row r="161" spans="1:63" s="12" customFormat="1" ht="22.8" customHeight="1">
      <c r="A161" s="12"/>
      <c r="B161" s="196"/>
      <c r="C161" s="197"/>
      <c r="D161" s="198" t="s">
        <v>75</v>
      </c>
      <c r="E161" s="210" t="s">
        <v>166</v>
      </c>
      <c r="F161" s="210" t="s">
        <v>193</v>
      </c>
      <c r="G161" s="197"/>
      <c r="H161" s="197"/>
      <c r="I161" s="200"/>
      <c r="J161" s="211">
        <f>BK161</f>
        <v>0</v>
      </c>
      <c r="K161" s="197"/>
      <c r="L161" s="202"/>
      <c r="M161" s="203"/>
      <c r="N161" s="204"/>
      <c r="O161" s="204"/>
      <c r="P161" s="205">
        <f>SUM(P162:P176)</f>
        <v>0</v>
      </c>
      <c r="Q161" s="204"/>
      <c r="R161" s="205">
        <f>SUM(R162:R176)</f>
        <v>9.290924</v>
      </c>
      <c r="S161" s="204"/>
      <c r="T161" s="206">
        <f>SUM(T162:T176)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7" t="s">
        <v>81</v>
      </c>
      <c r="AT161" s="208" t="s">
        <v>75</v>
      </c>
      <c r="AU161" s="208" t="s">
        <v>81</v>
      </c>
      <c r="AY161" s="207" t="s">
        <v>113</v>
      </c>
      <c r="BK161" s="209">
        <f>SUM(BK162:BK176)</f>
        <v>0</v>
      </c>
    </row>
    <row r="162" spans="1:65" s="2" customFormat="1" ht="24.15" customHeight="1">
      <c r="A162" s="38"/>
      <c r="B162" s="39"/>
      <c r="C162" s="212" t="s">
        <v>194</v>
      </c>
      <c r="D162" s="212" t="s">
        <v>115</v>
      </c>
      <c r="E162" s="213" t="s">
        <v>195</v>
      </c>
      <c r="F162" s="214" t="s">
        <v>196</v>
      </c>
      <c r="G162" s="215" t="s">
        <v>127</v>
      </c>
      <c r="H162" s="216">
        <v>43.2</v>
      </c>
      <c r="I162" s="217"/>
      <c r="J162" s="218">
        <f>ROUND(I162*H162,2)</f>
        <v>0</v>
      </c>
      <c r="K162" s="219"/>
      <c r="L162" s="44"/>
      <c r="M162" s="220" t="s">
        <v>1</v>
      </c>
      <c r="N162" s="221" t="s">
        <v>41</v>
      </c>
      <c r="O162" s="91"/>
      <c r="P162" s="222">
        <f>O162*H162</f>
        <v>0</v>
      </c>
      <c r="Q162" s="222">
        <v>0.14067</v>
      </c>
      <c r="R162" s="222">
        <f>Q162*H162</f>
        <v>6.076944</v>
      </c>
      <c r="S162" s="222">
        <v>0</v>
      </c>
      <c r="T162" s="22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4" t="s">
        <v>119</v>
      </c>
      <c r="AT162" s="224" t="s">
        <v>115</v>
      </c>
      <c r="AU162" s="224" t="s">
        <v>83</v>
      </c>
      <c r="AY162" s="17" t="s">
        <v>113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7" t="s">
        <v>81</v>
      </c>
      <c r="BK162" s="225">
        <f>ROUND(I162*H162,2)</f>
        <v>0</v>
      </c>
      <c r="BL162" s="17" t="s">
        <v>119</v>
      </c>
      <c r="BM162" s="224" t="s">
        <v>197</v>
      </c>
    </row>
    <row r="163" spans="1:51" s="15" customFormat="1" ht="12">
      <c r="A163" s="15"/>
      <c r="B163" s="260"/>
      <c r="C163" s="261"/>
      <c r="D163" s="228" t="s">
        <v>121</v>
      </c>
      <c r="E163" s="262" t="s">
        <v>1</v>
      </c>
      <c r="F163" s="263" t="s">
        <v>198</v>
      </c>
      <c r="G163" s="261"/>
      <c r="H163" s="262" t="s">
        <v>1</v>
      </c>
      <c r="I163" s="264"/>
      <c r="J163" s="261"/>
      <c r="K163" s="261"/>
      <c r="L163" s="265"/>
      <c r="M163" s="266"/>
      <c r="N163" s="267"/>
      <c r="O163" s="267"/>
      <c r="P163" s="267"/>
      <c r="Q163" s="267"/>
      <c r="R163" s="267"/>
      <c r="S163" s="267"/>
      <c r="T163" s="268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9" t="s">
        <v>121</v>
      </c>
      <c r="AU163" s="269" t="s">
        <v>83</v>
      </c>
      <c r="AV163" s="15" t="s">
        <v>81</v>
      </c>
      <c r="AW163" s="15" t="s">
        <v>33</v>
      </c>
      <c r="AX163" s="15" t="s">
        <v>76</v>
      </c>
      <c r="AY163" s="269" t="s">
        <v>113</v>
      </c>
    </row>
    <row r="164" spans="1:51" s="13" customFormat="1" ht="12">
      <c r="A164" s="13"/>
      <c r="B164" s="226"/>
      <c r="C164" s="227"/>
      <c r="D164" s="228" t="s">
        <v>121</v>
      </c>
      <c r="E164" s="229" t="s">
        <v>1</v>
      </c>
      <c r="F164" s="230" t="s">
        <v>199</v>
      </c>
      <c r="G164" s="227"/>
      <c r="H164" s="231">
        <v>43.2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121</v>
      </c>
      <c r="AU164" s="237" t="s">
        <v>83</v>
      </c>
      <c r="AV164" s="13" t="s">
        <v>83</v>
      </c>
      <c r="AW164" s="13" t="s">
        <v>33</v>
      </c>
      <c r="AX164" s="13" t="s">
        <v>81</v>
      </c>
      <c r="AY164" s="237" t="s">
        <v>113</v>
      </c>
    </row>
    <row r="165" spans="1:65" s="2" customFormat="1" ht="16.5" customHeight="1">
      <c r="A165" s="38"/>
      <c r="B165" s="39"/>
      <c r="C165" s="212" t="s">
        <v>200</v>
      </c>
      <c r="D165" s="212" t="s">
        <v>115</v>
      </c>
      <c r="E165" s="213" t="s">
        <v>201</v>
      </c>
      <c r="F165" s="214" t="s">
        <v>202</v>
      </c>
      <c r="G165" s="215" t="s">
        <v>127</v>
      </c>
      <c r="H165" s="216">
        <v>179.46</v>
      </c>
      <c r="I165" s="217"/>
      <c r="J165" s="218">
        <f>ROUND(I165*H165,2)</f>
        <v>0</v>
      </c>
      <c r="K165" s="219"/>
      <c r="L165" s="44"/>
      <c r="M165" s="220" t="s">
        <v>1</v>
      </c>
      <c r="N165" s="221" t="s">
        <v>41</v>
      </c>
      <c r="O165" s="91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4" t="s">
        <v>119</v>
      </c>
      <c r="AT165" s="224" t="s">
        <v>115</v>
      </c>
      <c r="AU165" s="224" t="s">
        <v>83</v>
      </c>
      <c r="AY165" s="17" t="s">
        <v>113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7" t="s">
        <v>81</v>
      </c>
      <c r="BK165" s="225">
        <f>ROUND(I165*H165,2)</f>
        <v>0</v>
      </c>
      <c r="BL165" s="17" t="s">
        <v>119</v>
      </c>
      <c r="BM165" s="224" t="s">
        <v>203</v>
      </c>
    </row>
    <row r="166" spans="1:65" s="2" customFormat="1" ht="24.15" customHeight="1">
      <c r="A166" s="38"/>
      <c r="B166" s="39"/>
      <c r="C166" s="212" t="s">
        <v>204</v>
      </c>
      <c r="D166" s="212" t="s">
        <v>115</v>
      </c>
      <c r="E166" s="213" t="s">
        <v>205</v>
      </c>
      <c r="F166" s="214" t="s">
        <v>206</v>
      </c>
      <c r="G166" s="215" t="s">
        <v>127</v>
      </c>
      <c r="H166" s="216">
        <v>11</v>
      </c>
      <c r="I166" s="217"/>
      <c r="J166" s="218">
        <f>ROUND(I166*H166,2)</f>
        <v>0</v>
      </c>
      <c r="K166" s="219"/>
      <c r="L166" s="44"/>
      <c r="M166" s="220" t="s">
        <v>1</v>
      </c>
      <c r="N166" s="221" t="s">
        <v>41</v>
      </c>
      <c r="O166" s="91"/>
      <c r="P166" s="222">
        <f>O166*H166</f>
        <v>0</v>
      </c>
      <c r="Q166" s="222">
        <v>0.29218</v>
      </c>
      <c r="R166" s="222">
        <f>Q166*H166</f>
        <v>3.21398</v>
      </c>
      <c r="S166" s="222">
        <v>0</v>
      </c>
      <c r="T166" s="223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4" t="s">
        <v>119</v>
      </c>
      <c r="AT166" s="224" t="s">
        <v>115</v>
      </c>
      <c r="AU166" s="224" t="s">
        <v>83</v>
      </c>
      <c r="AY166" s="17" t="s">
        <v>113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7" t="s">
        <v>81</v>
      </c>
      <c r="BK166" s="225">
        <f>ROUND(I166*H166,2)</f>
        <v>0</v>
      </c>
      <c r="BL166" s="17" t="s">
        <v>119</v>
      </c>
      <c r="BM166" s="224" t="s">
        <v>207</v>
      </c>
    </row>
    <row r="167" spans="1:51" s="13" customFormat="1" ht="12">
      <c r="A167" s="13"/>
      <c r="B167" s="226"/>
      <c r="C167" s="227"/>
      <c r="D167" s="228" t="s">
        <v>121</v>
      </c>
      <c r="E167" s="229" t="s">
        <v>1</v>
      </c>
      <c r="F167" s="230" t="s">
        <v>208</v>
      </c>
      <c r="G167" s="227"/>
      <c r="H167" s="231">
        <v>11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121</v>
      </c>
      <c r="AU167" s="237" t="s">
        <v>83</v>
      </c>
      <c r="AV167" s="13" t="s">
        <v>83</v>
      </c>
      <c r="AW167" s="13" t="s">
        <v>33</v>
      </c>
      <c r="AX167" s="13" t="s">
        <v>81</v>
      </c>
      <c r="AY167" s="237" t="s">
        <v>113</v>
      </c>
    </row>
    <row r="168" spans="1:65" s="2" customFormat="1" ht="24.15" customHeight="1">
      <c r="A168" s="38"/>
      <c r="B168" s="39"/>
      <c r="C168" s="249" t="s">
        <v>209</v>
      </c>
      <c r="D168" s="249" t="s">
        <v>144</v>
      </c>
      <c r="E168" s="250" t="s">
        <v>210</v>
      </c>
      <c r="F168" s="251" t="s">
        <v>211</v>
      </c>
      <c r="G168" s="252" t="s">
        <v>212</v>
      </c>
      <c r="H168" s="253">
        <v>1</v>
      </c>
      <c r="I168" s="254"/>
      <c r="J168" s="255">
        <f>ROUND(I168*H168,2)</f>
        <v>0</v>
      </c>
      <c r="K168" s="256"/>
      <c r="L168" s="257"/>
      <c r="M168" s="258" t="s">
        <v>1</v>
      </c>
      <c r="N168" s="259" t="s">
        <v>41</v>
      </c>
      <c r="O168" s="91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4" t="s">
        <v>148</v>
      </c>
      <c r="AT168" s="224" t="s">
        <v>144</v>
      </c>
      <c r="AU168" s="224" t="s">
        <v>83</v>
      </c>
      <c r="AY168" s="17" t="s">
        <v>113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7" t="s">
        <v>81</v>
      </c>
      <c r="BK168" s="225">
        <f>ROUND(I168*H168,2)</f>
        <v>0</v>
      </c>
      <c r="BL168" s="17" t="s">
        <v>119</v>
      </c>
      <c r="BM168" s="224" t="s">
        <v>213</v>
      </c>
    </row>
    <row r="169" spans="1:65" s="2" customFormat="1" ht="24.15" customHeight="1">
      <c r="A169" s="38"/>
      <c r="B169" s="39"/>
      <c r="C169" s="249" t="s">
        <v>214</v>
      </c>
      <c r="D169" s="249" t="s">
        <v>144</v>
      </c>
      <c r="E169" s="250" t="s">
        <v>215</v>
      </c>
      <c r="F169" s="251" t="s">
        <v>216</v>
      </c>
      <c r="G169" s="252" t="s">
        <v>212</v>
      </c>
      <c r="H169" s="253">
        <v>4</v>
      </c>
      <c r="I169" s="254"/>
      <c r="J169" s="255">
        <f>ROUND(I169*H169,2)</f>
        <v>0</v>
      </c>
      <c r="K169" s="256"/>
      <c r="L169" s="257"/>
      <c r="M169" s="258" t="s">
        <v>1</v>
      </c>
      <c r="N169" s="259" t="s">
        <v>41</v>
      </c>
      <c r="O169" s="91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4" t="s">
        <v>148</v>
      </c>
      <c r="AT169" s="224" t="s">
        <v>144</v>
      </c>
      <c r="AU169" s="224" t="s">
        <v>83</v>
      </c>
      <c r="AY169" s="17" t="s">
        <v>113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7" t="s">
        <v>81</v>
      </c>
      <c r="BK169" s="225">
        <f>ROUND(I169*H169,2)</f>
        <v>0</v>
      </c>
      <c r="BL169" s="17" t="s">
        <v>119</v>
      </c>
      <c r="BM169" s="224" t="s">
        <v>217</v>
      </c>
    </row>
    <row r="170" spans="1:65" s="2" customFormat="1" ht="24.15" customHeight="1">
      <c r="A170" s="38"/>
      <c r="B170" s="39"/>
      <c r="C170" s="249" t="s">
        <v>218</v>
      </c>
      <c r="D170" s="249" t="s">
        <v>144</v>
      </c>
      <c r="E170" s="250" t="s">
        <v>219</v>
      </c>
      <c r="F170" s="251" t="s">
        <v>220</v>
      </c>
      <c r="G170" s="252" t="s">
        <v>212</v>
      </c>
      <c r="H170" s="253">
        <v>6</v>
      </c>
      <c r="I170" s="254"/>
      <c r="J170" s="255">
        <f>ROUND(I170*H170,2)</f>
        <v>0</v>
      </c>
      <c r="K170" s="256"/>
      <c r="L170" s="257"/>
      <c r="M170" s="258" t="s">
        <v>1</v>
      </c>
      <c r="N170" s="259" t="s">
        <v>41</v>
      </c>
      <c r="O170" s="91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4" t="s">
        <v>148</v>
      </c>
      <c r="AT170" s="224" t="s">
        <v>144</v>
      </c>
      <c r="AU170" s="224" t="s">
        <v>83</v>
      </c>
      <c r="AY170" s="17" t="s">
        <v>113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7" t="s">
        <v>81</v>
      </c>
      <c r="BK170" s="225">
        <f>ROUND(I170*H170,2)</f>
        <v>0</v>
      </c>
      <c r="BL170" s="17" t="s">
        <v>119</v>
      </c>
      <c r="BM170" s="224" t="s">
        <v>221</v>
      </c>
    </row>
    <row r="171" spans="1:65" s="2" customFormat="1" ht="24.15" customHeight="1">
      <c r="A171" s="38"/>
      <c r="B171" s="39"/>
      <c r="C171" s="249" t="s">
        <v>7</v>
      </c>
      <c r="D171" s="249" t="s">
        <v>144</v>
      </c>
      <c r="E171" s="250" t="s">
        <v>222</v>
      </c>
      <c r="F171" s="251" t="s">
        <v>223</v>
      </c>
      <c r="G171" s="252" t="s">
        <v>212</v>
      </c>
      <c r="H171" s="253">
        <v>1</v>
      </c>
      <c r="I171" s="254"/>
      <c r="J171" s="255">
        <f>ROUND(I171*H171,2)</f>
        <v>0</v>
      </c>
      <c r="K171" s="256"/>
      <c r="L171" s="257"/>
      <c r="M171" s="258" t="s">
        <v>1</v>
      </c>
      <c r="N171" s="259" t="s">
        <v>41</v>
      </c>
      <c r="O171" s="91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4" t="s">
        <v>148</v>
      </c>
      <c r="AT171" s="224" t="s">
        <v>144</v>
      </c>
      <c r="AU171" s="224" t="s">
        <v>83</v>
      </c>
      <c r="AY171" s="17" t="s">
        <v>113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81</v>
      </c>
      <c r="BK171" s="225">
        <f>ROUND(I171*H171,2)</f>
        <v>0</v>
      </c>
      <c r="BL171" s="17" t="s">
        <v>119</v>
      </c>
      <c r="BM171" s="224" t="s">
        <v>224</v>
      </c>
    </row>
    <row r="172" spans="1:65" s="2" customFormat="1" ht="21.75" customHeight="1">
      <c r="A172" s="38"/>
      <c r="B172" s="39"/>
      <c r="C172" s="249" t="s">
        <v>225</v>
      </c>
      <c r="D172" s="249" t="s">
        <v>144</v>
      </c>
      <c r="E172" s="250" t="s">
        <v>226</v>
      </c>
      <c r="F172" s="251" t="s">
        <v>227</v>
      </c>
      <c r="G172" s="252" t="s">
        <v>212</v>
      </c>
      <c r="H172" s="253">
        <v>1</v>
      </c>
      <c r="I172" s="254"/>
      <c r="J172" s="255">
        <f>ROUND(I172*H172,2)</f>
        <v>0</v>
      </c>
      <c r="K172" s="256"/>
      <c r="L172" s="257"/>
      <c r="M172" s="258" t="s">
        <v>1</v>
      </c>
      <c r="N172" s="259" t="s">
        <v>41</v>
      </c>
      <c r="O172" s="91"/>
      <c r="P172" s="222">
        <f>O172*H172</f>
        <v>0</v>
      </c>
      <c r="Q172" s="222">
        <v>0</v>
      </c>
      <c r="R172" s="222">
        <f>Q172*H172</f>
        <v>0</v>
      </c>
      <c r="S172" s="222">
        <v>0</v>
      </c>
      <c r="T172" s="22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4" t="s">
        <v>148</v>
      </c>
      <c r="AT172" s="224" t="s">
        <v>144</v>
      </c>
      <c r="AU172" s="224" t="s">
        <v>83</v>
      </c>
      <c r="AY172" s="17" t="s">
        <v>113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7" t="s">
        <v>81</v>
      </c>
      <c r="BK172" s="225">
        <f>ROUND(I172*H172,2)</f>
        <v>0</v>
      </c>
      <c r="BL172" s="17" t="s">
        <v>119</v>
      </c>
      <c r="BM172" s="224" t="s">
        <v>228</v>
      </c>
    </row>
    <row r="173" spans="1:65" s="2" customFormat="1" ht="24.15" customHeight="1">
      <c r="A173" s="38"/>
      <c r="B173" s="39"/>
      <c r="C173" s="249" t="s">
        <v>229</v>
      </c>
      <c r="D173" s="249" t="s">
        <v>144</v>
      </c>
      <c r="E173" s="250" t="s">
        <v>230</v>
      </c>
      <c r="F173" s="251" t="s">
        <v>231</v>
      </c>
      <c r="G173" s="252" t="s">
        <v>212</v>
      </c>
      <c r="H173" s="253">
        <v>3</v>
      </c>
      <c r="I173" s="254"/>
      <c r="J173" s="255">
        <f>ROUND(I173*H173,2)</f>
        <v>0</v>
      </c>
      <c r="K173" s="256"/>
      <c r="L173" s="257"/>
      <c r="M173" s="258" t="s">
        <v>1</v>
      </c>
      <c r="N173" s="259" t="s">
        <v>41</v>
      </c>
      <c r="O173" s="91"/>
      <c r="P173" s="222">
        <f>O173*H173</f>
        <v>0</v>
      </c>
      <c r="Q173" s="222">
        <v>0</v>
      </c>
      <c r="R173" s="222">
        <f>Q173*H173</f>
        <v>0</v>
      </c>
      <c r="S173" s="222">
        <v>0</v>
      </c>
      <c r="T173" s="22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4" t="s">
        <v>148</v>
      </c>
      <c r="AT173" s="224" t="s">
        <v>144</v>
      </c>
      <c r="AU173" s="224" t="s">
        <v>83</v>
      </c>
      <c r="AY173" s="17" t="s">
        <v>113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7" t="s">
        <v>81</v>
      </c>
      <c r="BK173" s="225">
        <f>ROUND(I173*H173,2)</f>
        <v>0</v>
      </c>
      <c r="BL173" s="17" t="s">
        <v>119</v>
      </c>
      <c r="BM173" s="224" t="s">
        <v>232</v>
      </c>
    </row>
    <row r="174" spans="1:65" s="2" customFormat="1" ht="21.75" customHeight="1">
      <c r="A174" s="38"/>
      <c r="B174" s="39"/>
      <c r="C174" s="249" t="s">
        <v>233</v>
      </c>
      <c r="D174" s="249" t="s">
        <v>144</v>
      </c>
      <c r="E174" s="250" t="s">
        <v>234</v>
      </c>
      <c r="F174" s="251" t="s">
        <v>235</v>
      </c>
      <c r="G174" s="252" t="s">
        <v>212</v>
      </c>
      <c r="H174" s="253">
        <v>2</v>
      </c>
      <c r="I174" s="254"/>
      <c r="J174" s="255">
        <f>ROUND(I174*H174,2)</f>
        <v>0</v>
      </c>
      <c r="K174" s="256"/>
      <c r="L174" s="257"/>
      <c r="M174" s="258" t="s">
        <v>1</v>
      </c>
      <c r="N174" s="259" t="s">
        <v>41</v>
      </c>
      <c r="O174" s="91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4" t="s">
        <v>148</v>
      </c>
      <c r="AT174" s="224" t="s">
        <v>144</v>
      </c>
      <c r="AU174" s="224" t="s">
        <v>83</v>
      </c>
      <c r="AY174" s="17" t="s">
        <v>113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7" t="s">
        <v>81</v>
      </c>
      <c r="BK174" s="225">
        <f>ROUND(I174*H174,2)</f>
        <v>0</v>
      </c>
      <c r="BL174" s="17" t="s">
        <v>119</v>
      </c>
      <c r="BM174" s="224" t="s">
        <v>236</v>
      </c>
    </row>
    <row r="175" spans="1:65" s="2" customFormat="1" ht="24.15" customHeight="1">
      <c r="A175" s="38"/>
      <c r="B175" s="39"/>
      <c r="C175" s="249" t="s">
        <v>237</v>
      </c>
      <c r="D175" s="249" t="s">
        <v>144</v>
      </c>
      <c r="E175" s="250" t="s">
        <v>238</v>
      </c>
      <c r="F175" s="251" t="s">
        <v>239</v>
      </c>
      <c r="G175" s="252" t="s">
        <v>212</v>
      </c>
      <c r="H175" s="253">
        <v>2</v>
      </c>
      <c r="I175" s="254"/>
      <c r="J175" s="255">
        <f>ROUND(I175*H175,2)</f>
        <v>0</v>
      </c>
      <c r="K175" s="256"/>
      <c r="L175" s="257"/>
      <c r="M175" s="258" t="s">
        <v>1</v>
      </c>
      <c r="N175" s="259" t="s">
        <v>41</v>
      </c>
      <c r="O175" s="91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4" t="s">
        <v>148</v>
      </c>
      <c r="AT175" s="224" t="s">
        <v>144</v>
      </c>
      <c r="AU175" s="224" t="s">
        <v>83</v>
      </c>
      <c r="AY175" s="17" t="s">
        <v>113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7" t="s">
        <v>81</v>
      </c>
      <c r="BK175" s="225">
        <f>ROUND(I175*H175,2)</f>
        <v>0</v>
      </c>
      <c r="BL175" s="17" t="s">
        <v>119</v>
      </c>
      <c r="BM175" s="224" t="s">
        <v>240</v>
      </c>
    </row>
    <row r="176" spans="1:65" s="2" customFormat="1" ht="24.15" customHeight="1">
      <c r="A176" s="38"/>
      <c r="B176" s="39"/>
      <c r="C176" s="212" t="s">
        <v>241</v>
      </c>
      <c r="D176" s="212" t="s">
        <v>115</v>
      </c>
      <c r="E176" s="213" t="s">
        <v>242</v>
      </c>
      <c r="F176" s="214" t="s">
        <v>243</v>
      </c>
      <c r="G176" s="215" t="s">
        <v>159</v>
      </c>
      <c r="H176" s="216">
        <v>2</v>
      </c>
      <c r="I176" s="217"/>
      <c r="J176" s="218">
        <f>ROUND(I176*H176,2)</f>
        <v>0</v>
      </c>
      <c r="K176" s="219"/>
      <c r="L176" s="44"/>
      <c r="M176" s="220" t="s">
        <v>1</v>
      </c>
      <c r="N176" s="221" t="s">
        <v>41</v>
      </c>
      <c r="O176" s="91"/>
      <c r="P176" s="222">
        <f>O176*H176</f>
        <v>0</v>
      </c>
      <c r="Q176" s="222">
        <v>0</v>
      </c>
      <c r="R176" s="222">
        <f>Q176*H176</f>
        <v>0</v>
      </c>
      <c r="S176" s="222">
        <v>0</v>
      </c>
      <c r="T176" s="223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4" t="s">
        <v>119</v>
      </c>
      <c r="AT176" s="224" t="s">
        <v>115</v>
      </c>
      <c r="AU176" s="224" t="s">
        <v>83</v>
      </c>
      <c r="AY176" s="17" t="s">
        <v>113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7" t="s">
        <v>81</v>
      </c>
      <c r="BK176" s="225">
        <f>ROUND(I176*H176,2)</f>
        <v>0</v>
      </c>
      <c r="BL176" s="17" t="s">
        <v>119</v>
      </c>
      <c r="BM176" s="224" t="s">
        <v>244</v>
      </c>
    </row>
    <row r="177" spans="1:63" s="12" customFormat="1" ht="22.8" customHeight="1">
      <c r="A177" s="12"/>
      <c r="B177" s="196"/>
      <c r="C177" s="197"/>
      <c r="D177" s="198" t="s">
        <v>75</v>
      </c>
      <c r="E177" s="210" t="s">
        <v>245</v>
      </c>
      <c r="F177" s="210" t="s">
        <v>246</v>
      </c>
      <c r="G177" s="197"/>
      <c r="H177" s="197"/>
      <c r="I177" s="200"/>
      <c r="J177" s="211">
        <f>BK177</f>
        <v>0</v>
      </c>
      <c r="K177" s="197"/>
      <c r="L177" s="202"/>
      <c r="M177" s="203"/>
      <c r="N177" s="204"/>
      <c r="O177" s="204"/>
      <c r="P177" s="205">
        <f>SUM(P178:P192)</f>
        <v>0</v>
      </c>
      <c r="Q177" s="204"/>
      <c r="R177" s="205">
        <f>SUM(R178:R192)</f>
        <v>0</v>
      </c>
      <c r="S177" s="204"/>
      <c r="T177" s="206">
        <f>SUM(T178:T192)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7" t="s">
        <v>81</v>
      </c>
      <c r="AT177" s="208" t="s">
        <v>75</v>
      </c>
      <c r="AU177" s="208" t="s">
        <v>81</v>
      </c>
      <c r="AY177" s="207" t="s">
        <v>113</v>
      </c>
      <c r="BK177" s="209">
        <f>SUM(BK178:BK192)</f>
        <v>0</v>
      </c>
    </row>
    <row r="178" spans="1:65" s="2" customFormat="1" ht="24.15" customHeight="1">
      <c r="A178" s="38"/>
      <c r="B178" s="39"/>
      <c r="C178" s="212" t="s">
        <v>247</v>
      </c>
      <c r="D178" s="212" t="s">
        <v>115</v>
      </c>
      <c r="E178" s="213" t="s">
        <v>248</v>
      </c>
      <c r="F178" s="214" t="s">
        <v>249</v>
      </c>
      <c r="G178" s="215" t="s">
        <v>147</v>
      </c>
      <c r="H178" s="216">
        <v>235.301</v>
      </c>
      <c r="I178" s="217"/>
      <c r="J178" s="218">
        <f>ROUND(I178*H178,2)</f>
        <v>0</v>
      </c>
      <c r="K178" s="219"/>
      <c r="L178" s="44"/>
      <c r="M178" s="220" t="s">
        <v>1</v>
      </c>
      <c r="N178" s="221" t="s">
        <v>41</v>
      </c>
      <c r="O178" s="91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4" t="s">
        <v>119</v>
      </c>
      <c r="AT178" s="224" t="s">
        <v>115</v>
      </c>
      <c r="AU178" s="224" t="s">
        <v>83</v>
      </c>
      <c r="AY178" s="17" t="s">
        <v>113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7" t="s">
        <v>81</v>
      </c>
      <c r="BK178" s="225">
        <f>ROUND(I178*H178,2)</f>
        <v>0</v>
      </c>
      <c r="BL178" s="17" t="s">
        <v>119</v>
      </c>
      <c r="BM178" s="224" t="s">
        <v>250</v>
      </c>
    </row>
    <row r="179" spans="1:51" s="13" customFormat="1" ht="12">
      <c r="A179" s="13"/>
      <c r="B179" s="226"/>
      <c r="C179" s="227"/>
      <c r="D179" s="228" t="s">
        <v>121</v>
      </c>
      <c r="E179" s="229" t="s">
        <v>1</v>
      </c>
      <c r="F179" s="230" t="s">
        <v>251</v>
      </c>
      <c r="G179" s="227"/>
      <c r="H179" s="231">
        <v>6.615</v>
      </c>
      <c r="I179" s="232"/>
      <c r="J179" s="227"/>
      <c r="K179" s="227"/>
      <c r="L179" s="233"/>
      <c r="M179" s="234"/>
      <c r="N179" s="235"/>
      <c r="O179" s="235"/>
      <c r="P179" s="235"/>
      <c r="Q179" s="235"/>
      <c r="R179" s="235"/>
      <c r="S179" s="235"/>
      <c r="T179" s="23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37" t="s">
        <v>121</v>
      </c>
      <c r="AU179" s="237" t="s">
        <v>83</v>
      </c>
      <c r="AV179" s="13" t="s">
        <v>83</v>
      </c>
      <c r="AW179" s="13" t="s">
        <v>33</v>
      </c>
      <c r="AX179" s="13" t="s">
        <v>76</v>
      </c>
      <c r="AY179" s="237" t="s">
        <v>113</v>
      </c>
    </row>
    <row r="180" spans="1:51" s="13" customFormat="1" ht="12">
      <c r="A180" s="13"/>
      <c r="B180" s="226"/>
      <c r="C180" s="227"/>
      <c r="D180" s="228" t="s">
        <v>121</v>
      </c>
      <c r="E180" s="229" t="s">
        <v>1</v>
      </c>
      <c r="F180" s="230" t="s">
        <v>252</v>
      </c>
      <c r="G180" s="227"/>
      <c r="H180" s="231">
        <v>114.314</v>
      </c>
      <c r="I180" s="232"/>
      <c r="J180" s="227"/>
      <c r="K180" s="227"/>
      <c r="L180" s="233"/>
      <c r="M180" s="234"/>
      <c r="N180" s="235"/>
      <c r="O180" s="235"/>
      <c r="P180" s="235"/>
      <c r="Q180" s="235"/>
      <c r="R180" s="235"/>
      <c r="S180" s="235"/>
      <c r="T180" s="23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7" t="s">
        <v>121</v>
      </c>
      <c r="AU180" s="237" t="s">
        <v>83</v>
      </c>
      <c r="AV180" s="13" t="s">
        <v>83</v>
      </c>
      <c r="AW180" s="13" t="s">
        <v>33</v>
      </c>
      <c r="AX180" s="13" t="s">
        <v>76</v>
      </c>
      <c r="AY180" s="237" t="s">
        <v>113</v>
      </c>
    </row>
    <row r="181" spans="1:51" s="13" customFormat="1" ht="12">
      <c r="A181" s="13"/>
      <c r="B181" s="226"/>
      <c r="C181" s="227"/>
      <c r="D181" s="228" t="s">
        <v>121</v>
      </c>
      <c r="E181" s="229" t="s">
        <v>1</v>
      </c>
      <c r="F181" s="230" t="s">
        <v>253</v>
      </c>
      <c r="G181" s="227"/>
      <c r="H181" s="231">
        <v>6.596</v>
      </c>
      <c r="I181" s="232"/>
      <c r="J181" s="227"/>
      <c r="K181" s="227"/>
      <c r="L181" s="233"/>
      <c r="M181" s="234"/>
      <c r="N181" s="235"/>
      <c r="O181" s="235"/>
      <c r="P181" s="235"/>
      <c r="Q181" s="235"/>
      <c r="R181" s="235"/>
      <c r="S181" s="235"/>
      <c r="T181" s="23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7" t="s">
        <v>121</v>
      </c>
      <c r="AU181" s="237" t="s">
        <v>83</v>
      </c>
      <c r="AV181" s="13" t="s">
        <v>83</v>
      </c>
      <c r="AW181" s="13" t="s">
        <v>33</v>
      </c>
      <c r="AX181" s="13" t="s">
        <v>76</v>
      </c>
      <c r="AY181" s="237" t="s">
        <v>113</v>
      </c>
    </row>
    <row r="182" spans="1:51" s="13" customFormat="1" ht="12">
      <c r="A182" s="13"/>
      <c r="B182" s="226"/>
      <c r="C182" s="227"/>
      <c r="D182" s="228" t="s">
        <v>121</v>
      </c>
      <c r="E182" s="229" t="s">
        <v>1</v>
      </c>
      <c r="F182" s="230" t="s">
        <v>254</v>
      </c>
      <c r="G182" s="227"/>
      <c r="H182" s="231">
        <v>30.996</v>
      </c>
      <c r="I182" s="232"/>
      <c r="J182" s="227"/>
      <c r="K182" s="227"/>
      <c r="L182" s="233"/>
      <c r="M182" s="234"/>
      <c r="N182" s="235"/>
      <c r="O182" s="235"/>
      <c r="P182" s="235"/>
      <c r="Q182" s="235"/>
      <c r="R182" s="235"/>
      <c r="S182" s="235"/>
      <c r="T182" s="23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7" t="s">
        <v>121</v>
      </c>
      <c r="AU182" s="237" t="s">
        <v>83</v>
      </c>
      <c r="AV182" s="13" t="s">
        <v>83</v>
      </c>
      <c r="AW182" s="13" t="s">
        <v>33</v>
      </c>
      <c r="AX182" s="13" t="s">
        <v>76</v>
      </c>
      <c r="AY182" s="237" t="s">
        <v>113</v>
      </c>
    </row>
    <row r="183" spans="1:51" s="13" customFormat="1" ht="12">
      <c r="A183" s="13"/>
      <c r="B183" s="226"/>
      <c r="C183" s="227"/>
      <c r="D183" s="228" t="s">
        <v>121</v>
      </c>
      <c r="E183" s="229" t="s">
        <v>1</v>
      </c>
      <c r="F183" s="230" t="s">
        <v>255</v>
      </c>
      <c r="G183" s="227"/>
      <c r="H183" s="231">
        <v>76.78</v>
      </c>
      <c r="I183" s="232"/>
      <c r="J183" s="227"/>
      <c r="K183" s="227"/>
      <c r="L183" s="233"/>
      <c r="M183" s="234"/>
      <c r="N183" s="235"/>
      <c r="O183" s="235"/>
      <c r="P183" s="235"/>
      <c r="Q183" s="235"/>
      <c r="R183" s="235"/>
      <c r="S183" s="235"/>
      <c r="T183" s="23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7" t="s">
        <v>121</v>
      </c>
      <c r="AU183" s="237" t="s">
        <v>83</v>
      </c>
      <c r="AV183" s="13" t="s">
        <v>83</v>
      </c>
      <c r="AW183" s="13" t="s">
        <v>33</v>
      </c>
      <c r="AX183" s="13" t="s">
        <v>76</v>
      </c>
      <c r="AY183" s="237" t="s">
        <v>113</v>
      </c>
    </row>
    <row r="184" spans="1:51" s="14" customFormat="1" ht="12">
      <c r="A184" s="14"/>
      <c r="B184" s="238"/>
      <c r="C184" s="239"/>
      <c r="D184" s="228" t="s">
        <v>121</v>
      </c>
      <c r="E184" s="240" t="s">
        <v>1</v>
      </c>
      <c r="F184" s="241" t="s">
        <v>124</v>
      </c>
      <c r="G184" s="239"/>
      <c r="H184" s="242">
        <v>235.301</v>
      </c>
      <c r="I184" s="243"/>
      <c r="J184" s="239"/>
      <c r="K184" s="239"/>
      <c r="L184" s="244"/>
      <c r="M184" s="245"/>
      <c r="N184" s="246"/>
      <c r="O184" s="246"/>
      <c r="P184" s="246"/>
      <c r="Q184" s="246"/>
      <c r="R184" s="246"/>
      <c r="S184" s="246"/>
      <c r="T184" s="247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8" t="s">
        <v>121</v>
      </c>
      <c r="AU184" s="248" t="s">
        <v>83</v>
      </c>
      <c r="AV184" s="14" t="s">
        <v>119</v>
      </c>
      <c r="AW184" s="14" t="s">
        <v>33</v>
      </c>
      <c r="AX184" s="14" t="s">
        <v>81</v>
      </c>
      <c r="AY184" s="248" t="s">
        <v>113</v>
      </c>
    </row>
    <row r="185" spans="1:65" s="2" customFormat="1" ht="33" customHeight="1">
      <c r="A185" s="38"/>
      <c r="B185" s="39"/>
      <c r="C185" s="212" t="s">
        <v>256</v>
      </c>
      <c r="D185" s="212" t="s">
        <v>115</v>
      </c>
      <c r="E185" s="213" t="s">
        <v>257</v>
      </c>
      <c r="F185" s="214" t="s">
        <v>258</v>
      </c>
      <c r="G185" s="215" t="s">
        <v>147</v>
      </c>
      <c r="H185" s="216">
        <v>1176.505</v>
      </c>
      <c r="I185" s="217"/>
      <c r="J185" s="218">
        <f>ROUND(I185*H185,2)</f>
        <v>0</v>
      </c>
      <c r="K185" s="219"/>
      <c r="L185" s="44"/>
      <c r="M185" s="220" t="s">
        <v>1</v>
      </c>
      <c r="N185" s="221" t="s">
        <v>41</v>
      </c>
      <c r="O185" s="91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4" t="s">
        <v>119</v>
      </c>
      <c r="AT185" s="224" t="s">
        <v>115</v>
      </c>
      <c r="AU185" s="224" t="s">
        <v>83</v>
      </c>
      <c r="AY185" s="17" t="s">
        <v>113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7" t="s">
        <v>81</v>
      </c>
      <c r="BK185" s="225">
        <f>ROUND(I185*H185,2)</f>
        <v>0</v>
      </c>
      <c r="BL185" s="17" t="s">
        <v>119</v>
      </c>
      <c r="BM185" s="224" t="s">
        <v>259</v>
      </c>
    </row>
    <row r="186" spans="1:51" s="13" customFormat="1" ht="12">
      <c r="A186" s="13"/>
      <c r="B186" s="226"/>
      <c r="C186" s="227"/>
      <c r="D186" s="228" t="s">
        <v>121</v>
      </c>
      <c r="E186" s="229" t="s">
        <v>1</v>
      </c>
      <c r="F186" s="230" t="s">
        <v>260</v>
      </c>
      <c r="G186" s="227"/>
      <c r="H186" s="231">
        <v>637.625</v>
      </c>
      <c r="I186" s="232"/>
      <c r="J186" s="227"/>
      <c r="K186" s="227"/>
      <c r="L186" s="233"/>
      <c r="M186" s="234"/>
      <c r="N186" s="235"/>
      <c r="O186" s="235"/>
      <c r="P186" s="235"/>
      <c r="Q186" s="235"/>
      <c r="R186" s="235"/>
      <c r="S186" s="235"/>
      <c r="T186" s="23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7" t="s">
        <v>121</v>
      </c>
      <c r="AU186" s="237" t="s">
        <v>83</v>
      </c>
      <c r="AV186" s="13" t="s">
        <v>83</v>
      </c>
      <c r="AW186" s="13" t="s">
        <v>33</v>
      </c>
      <c r="AX186" s="13" t="s">
        <v>76</v>
      </c>
      <c r="AY186" s="237" t="s">
        <v>113</v>
      </c>
    </row>
    <row r="187" spans="1:51" s="13" customFormat="1" ht="12">
      <c r="A187" s="13"/>
      <c r="B187" s="226"/>
      <c r="C187" s="227"/>
      <c r="D187" s="228" t="s">
        <v>121</v>
      </c>
      <c r="E187" s="229" t="s">
        <v>1</v>
      </c>
      <c r="F187" s="230" t="s">
        <v>261</v>
      </c>
      <c r="G187" s="227"/>
      <c r="H187" s="231">
        <v>154.98</v>
      </c>
      <c r="I187" s="232"/>
      <c r="J187" s="227"/>
      <c r="K187" s="227"/>
      <c r="L187" s="233"/>
      <c r="M187" s="234"/>
      <c r="N187" s="235"/>
      <c r="O187" s="235"/>
      <c r="P187" s="235"/>
      <c r="Q187" s="235"/>
      <c r="R187" s="235"/>
      <c r="S187" s="235"/>
      <c r="T187" s="23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7" t="s">
        <v>121</v>
      </c>
      <c r="AU187" s="237" t="s">
        <v>83</v>
      </c>
      <c r="AV187" s="13" t="s">
        <v>83</v>
      </c>
      <c r="AW187" s="13" t="s">
        <v>33</v>
      </c>
      <c r="AX187" s="13" t="s">
        <v>76</v>
      </c>
      <c r="AY187" s="237" t="s">
        <v>113</v>
      </c>
    </row>
    <row r="188" spans="1:51" s="13" customFormat="1" ht="12">
      <c r="A188" s="13"/>
      <c r="B188" s="226"/>
      <c r="C188" s="227"/>
      <c r="D188" s="228" t="s">
        <v>121</v>
      </c>
      <c r="E188" s="229" t="s">
        <v>1</v>
      </c>
      <c r="F188" s="230" t="s">
        <v>262</v>
      </c>
      <c r="G188" s="227"/>
      <c r="H188" s="231">
        <v>383.9</v>
      </c>
      <c r="I188" s="232"/>
      <c r="J188" s="227"/>
      <c r="K188" s="227"/>
      <c r="L188" s="233"/>
      <c r="M188" s="234"/>
      <c r="N188" s="235"/>
      <c r="O188" s="235"/>
      <c r="P188" s="235"/>
      <c r="Q188" s="235"/>
      <c r="R188" s="235"/>
      <c r="S188" s="235"/>
      <c r="T188" s="23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37" t="s">
        <v>121</v>
      </c>
      <c r="AU188" s="237" t="s">
        <v>83</v>
      </c>
      <c r="AV188" s="13" t="s">
        <v>83</v>
      </c>
      <c r="AW188" s="13" t="s">
        <v>33</v>
      </c>
      <c r="AX188" s="13" t="s">
        <v>76</v>
      </c>
      <c r="AY188" s="237" t="s">
        <v>113</v>
      </c>
    </row>
    <row r="189" spans="1:51" s="14" customFormat="1" ht="12">
      <c r="A189" s="14"/>
      <c r="B189" s="238"/>
      <c r="C189" s="239"/>
      <c r="D189" s="228" t="s">
        <v>121</v>
      </c>
      <c r="E189" s="240" t="s">
        <v>1</v>
      </c>
      <c r="F189" s="241" t="s">
        <v>124</v>
      </c>
      <c r="G189" s="239"/>
      <c r="H189" s="242">
        <v>1176.505</v>
      </c>
      <c r="I189" s="243"/>
      <c r="J189" s="239"/>
      <c r="K189" s="239"/>
      <c r="L189" s="244"/>
      <c r="M189" s="245"/>
      <c r="N189" s="246"/>
      <c r="O189" s="246"/>
      <c r="P189" s="246"/>
      <c r="Q189" s="246"/>
      <c r="R189" s="246"/>
      <c r="S189" s="246"/>
      <c r="T189" s="247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48" t="s">
        <v>121</v>
      </c>
      <c r="AU189" s="248" t="s">
        <v>83</v>
      </c>
      <c r="AV189" s="14" t="s">
        <v>119</v>
      </c>
      <c r="AW189" s="14" t="s">
        <v>33</v>
      </c>
      <c r="AX189" s="14" t="s">
        <v>81</v>
      </c>
      <c r="AY189" s="248" t="s">
        <v>113</v>
      </c>
    </row>
    <row r="190" spans="1:65" s="2" customFormat="1" ht="21.75" customHeight="1">
      <c r="A190" s="38"/>
      <c r="B190" s="39"/>
      <c r="C190" s="212" t="s">
        <v>263</v>
      </c>
      <c r="D190" s="212" t="s">
        <v>115</v>
      </c>
      <c r="E190" s="213" t="s">
        <v>264</v>
      </c>
      <c r="F190" s="214" t="s">
        <v>265</v>
      </c>
      <c r="G190" s="215" t="s">
        <v>147</v>
      </c>
      <c r="H190" s="216">
        <v>127.525</v>
      </c>
      <c r="I190" s="217"/>
      <c r="J190" s="218">
        <f>ROUND(I190*H190,2)</f>
        <v>0</v>
      </c>
      <c r="K190" s="219"/>
      <c r="L190" s="44"/>
      <c r="M190" s="220" t="s">
        <v>1</v>
      </c>
      <c r="N190" s="221" t="s">
        <v>41</v>
      </c>
      <c r="O190" s="91"/>
      <c r="P190" s="222">
        <f>O190*H190</f>
        <v>0</v>
      </c>
      <c r="Q190" s="222">
        <v>0</v>
      </c>
      <c r="R190" s="222">
        <f>Q190*H190</f>
        <v>0</v>
      </c>
      <c r="S190" s="222">
        <v>0</v>
      </c>
      <c r="T190" s="223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4" t="s">
        <v>119</v>
      </c>
      <c r="AT190" s="224" t="s">
        <v>115</v>
      </c>
      <c r="AU190" s="224" t="s">
        <v>83</v>
      </c>
      <c r="AY190" s="17" t="s">
        <v>113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7" t="s">
        <v>81</v>
      </c>
      <c r="BK190" s="225">
        <f>ROUND(I190*H190,2)</f>
        <v>0</v>
      </c>
      <c r="BL190" s="17" t="s">
        <v>119</v>
      </c>
      <c r="BM190" s="224" t="s">
        <v>266</v>
      </c>
    </row>
    <row r="191" spans="1:65" s="2" customFormat="1" ht="24.15" customHeight="1">
      <c r="A191" s="38"/>
      <c r="B191" s="39"/>
      <c r="C191" s="212" t="s">
        <v>267</v>
      </c>
      <c r="D191" s="212" t="s">
        <v>115</v>
      </c>
      <c r="E191" s="213" t="s">
        <v>268</v>
      </c>
      <c r="F191" s="214" t="s">
        <v>269</v>
      </c>
      <c r="G191" s="215" t="s">
        <v>147</v>
      </c>
      <c r="H191" s="216">
        <v>127.525</v>
      </c>
      <c r="I191" s="217"/>
      <c r="J191" s="218">
        <f>ROUND(I191*H191,2)</f>
        <v>0</v>
      </c>
      <c r="K191" s="219"/>
      <c r="L191" s="44"/>
      <c r="M191" s="220" t="s">
        <v>1</v>
      </c>
      <c r="N191" s="221" t="s">
        <v>41</v>
      </c>
      <c r="O191" s="91"/>
      <c r="P191" s="222">
        <f>O191*H191</f>
        <v>0</v>
      </c>
      <c r="Q191" s="222">
        <v>0</v>
      </c>
      <c r="R191" s="222">
        <f>Q191*H191</f>
        <v>0</v>
      </c>
      <c r="S191" s="222">
        <v>0</v>
      </c>
      <c r="T191" s="223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4" t="s">
        <v>119</v>
      </c>
      <c r="AT191" s="224" t="s">
        <v>115</v>
      </c>
      <c r="AU191" s="224" t="s">
        <v>83</v>
      </c>
      <c r="AY191" s="17" t="s">
        <v>113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7" t="s">
        <v>81</v>
      </c>
      <c r="BK191" s="225">
        <f>ROUND(I191*H191,2)</f>
        <v>0</v>
      </c>
      <c r="BL191" s="17" t="s">
        <v>119</v>
      </c>
      <c r="BM191" s="224" t="s">
        <v>270</v>
      </c>
    </row>
    <row r="192" spans="1:65" s="2" customFormat="1" ht="24.15" customHeight="1">
      <c r="A192" s="38"/>
      <c r="B192" s="39"/>
      <c r="C192" s="212" t="s">
        <v>271</v>
      </c>
      <c r="D192" s="212" t="s">
        <v>115</v>
      </c>
      <c r="E192" s="213" t="s">
        <v>272</v>
      </c>
      <c r="F192" s="214" t="s">
        <v>273</v>
      </c>
      <c r="G192" s="215" t="s">
        <v>147</v>
      </c>
      <c r="H192" s="216">
        <v>127.525</v>
      </c>
      <c r="I192" s="217"/>
      <c r="J192" s="218">
        <f>ROUND(I192*H192,2)</f>
        <v>0</v>
      </c>
      <c r="K192" s="219"/>
      <c r="L192" s="44"/>
      <c r="M192" s="220" t="s">
        <v>1</v>
      </c>
      <c r="N192" s="221" t="s">
        <v>41</v>
      </c>
      <c r="O192" s="91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4" t="s">
        <v>119</v>
      </c>
      <c r="AT192" s="224" t="s">
        <v>115</v>
      </c>
      <c r="AU192" s="224" t="s">
        <v>83</v>
      </c>
      <c r="AY192" s="17" t="s">
        <v>113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7" t="s">
        <v>81</v>
      </c>
      <c r="BK192" s="225">
        <f>ROUND(I192*H192,2)</f>
        <v>0</v>
      </c>
      <c r="BL192" s="17" t="s">
        <v>119</v>
      </c>
      <c r="BM192" s="224" t="s">
        <v>274</v>
      </c>
    </row>
    <row r="193" spans="1:63" s="12" customFormat="1" ht="22.8" customHeight="1">
      <c r="A193" s="12"/>
      <c r="B193" s="196"/>
      <c r="C193" s="197"/>
      <c r="D193" s="198" t="s">
        <v>75</v>
      </c>
      <c r="E193" s="210" t="s">
        <v>275</v>
      </c>
      <c r="F193" s="210" t="s">
        <v>276</v>
      </c>
      <c r="G193" s="197"/>
      <c r="H193" s="197"/>
      <c r="I193" s="200"/>
      <c r="J193" s="211">
        <f>BK193</f>
        <v>0</v>
      </c>
      <c r="K193" s="197"/>
      <c r="L193" s="202"/>
      <c r="M193" s="203"/>
      <c r="N193" s="204"/>
      <c r="O193" s="204"/>
      <c r="P193" s="205">
        <f>SUM(P194:P201)</f>
        <v>0</v>
      </c>
      <c r="Q193" s="204"/>
      <c r="R193" s="205">
        <f>SUM(R194:R201)</f>
        <v>0</v>
      </c>
      <c r="S193" s="204"/>
      <c r="T193" s="206">
        <f>SUM(T194:T201)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07" t="s">
        <v>81</v>
      </c>
      <c r="AT193" s="208" t="s">
        <v>75</v>
      </c>
      <c r="AU193" s="208" t="s">
        <v>81</v>
      </c>
      <c r="AY193" s="207" t="s">
        <v>113</v>
      </c>
      <c r="BK193" s="209">
        <f>SUM(BK194:BK201)</f>
        <v>0</v>
      </c>
    </row>
    <row r="194" spans="1:65" s="2" customFormat="1" ht="24.15" customHeight="1">
      <c r="A194" s="38"/>
      <c r="B194" s="39"/>
      <c r="C194" s="212" t="s">
        <v>277</v>
      </c>
      <c r="D194" s="212" t="s">
        <v>115</v>
      </c>
      <c r="E194" s="213" t="s">
        <v>278</v>
      </c>
      <c r="F194" s="214" t="s">
        <v>279</v>
      </c>
      <c r="G194" s="215" t="s">
        <v>147</v>
      </c>
      <c r="H194" s="216">
        <v>4.32</v>
      </c>
      <c r="I194" s="217"/>
      <c r="J194" s="218">
        <f>ROUND(I194*H194,2)</f>
        <v>0</v>
      </c>
      <c r="K194" s="219"/>
      <c r="L194" s="44"/>
      <c r="M194" s="220" t="s">
        <v>1</v>
      </c>
      <c r="N194" s="221" t="s">
        <v>41</v>
      </c>
      <c r="O194" s="91"/>
      <c r="P194" s="222">
        <f>O194*H194</f>
        <v>0</v>
      </c>
      <c r="Q194" s="222">
        <v>0</v>
      </c>
      <c r="R194" s="222">
        <f>Q194*H194</f>
        <v>0</v>
      </c>
      <c r="S194" s="222">
        <v>0</v>
      </c>
      <c r="T194" s="223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4" t="s">
        <v>119</v>
      </c>
      <c r="AT194" s="224" t="s">
        <v>115</v>
      </c>
      <c r="AU194" s="224" t="s">
        <v>83</v>
      </c>
      <c r="AY194" s="17" t="s">
        <v>113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7" t="s">
        <v>81</v>
      </c>
      <c r="BK194" s="225">
        <f>ROUND(I194*H194,2)</f>
        <v>0</v>
      </c>
      <c r="BL194" s="17" t="s">
        <v>119</v>
      </c>
      <c r="BM194" s="224" t="s">
        <v>280</v>
      </c>
    </row>
    <row r="195" spans="1:51" s="13" customFormat="1" ht="12">
      <c r="A195" s="13"/>
      <c r="B195" s="226"/>
      <c r="C195" s="227"/>
      <c r="D195" s="228" t="s">
        <v>121</v>
      </c>
      <c r="E195" s="229" t="s">
        <v>1</v>
      </c>
      <c r="F195" s="230" t="s">
        <v>281</v>
      </c>
      <c r="G195" s="227"/>
      <c r="H195" s="231">
        <v>4.32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121</v>
      </c>
      <c r="AU195" s="237" t="s">
        <v>83</v>
      </c>
      <c r="AV195" s="13" t="s">
        <v>83</v>
      </c>
      <c r="AW195" s="13" t="s">
        <v>33</v>
      </c>
      <c r="AX195" s="13" t="s">
        <v>81</v>
      </c>
      <c r="AY195" s="237" t="s">
        <v>113</v>
      </c>
    </row>
    <row r="196" spans="1:65" s="2" customFormat="1" ht="33" customHeight="1">
      <c r="A196" s="38"/>
      <c r="B196" s="39"/>
      <c r="C196" s="212" t="s">
        <v>282</v>
      </c>
      <c r="D196" s="212" t="s">
        <v>115</v>
      </c>
      <c r="E196" s="213" t="s">
        <v>283</v>
      </c>
      <c r="F196" s="214" t="s">
        <v>284</v>
      </c>
      <c r="G196" s="215" t="s">
        <v>147</v>
      </c>
      <c r="H196" s="216">
        <v>4.32</v>
      </c>
      <c r="I196" s="217"/>
      <c r="J196" s="218">
        <f>ROUND(I196*H196,2)</f>
        <v>0</v>
      </c>
      <c r="K196" s="219"/>
      <c r="L196" s="44"/>
      <c r="M196" s="220" t="s">
        <v>1</v>
      </c>
      <c r="N196" s="221" t="s">
        <v>41</v>
      </c>
      <c r="O196" s="91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4" t="s">
        <v>119</v>
      </c>
      <c r="AT196" s="224" t="s">
        <v>115</v>
      </c>
      <c r="AU196" s="224" t="s">
        <v>83</v>
      </c>
      <c r="AY196" s="17" t="s">
        <v>113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7" t="s">
        <v>81</v>
      </c>
      <c r="BK196" s="225">
        <f>ROUND(I196*H196,2)</f>
        <v>0</v>
      </c>
      <c r="BL196" s="17" t="s">
        <v>119</v>
      </c>
      <c r="BM196" s="224" t="s">
        <v>285</v>
      </c>
    </row>
    <row r="197" spans="1:65" s="2" customFormat="1" ht="33" customHeight="1">
      <c r="A197" s="38"/>
      <c r="B197" s="39"/>
      <c r="C197" s="212" t="s">
        <v>286</v>
      </c>
      <c r="D197" s="212" t="s">
        <v>115</v>
      </c>
      <c r="E197" s="213" t="s">
        <v>287</v>
      </c>
      <c r="F197" s="214" t="s">
        <v>288</v>
      </c>
      <c r="G197" s="215" t="s">
        <v>147</v>
      </c>
      <c r="H197" s="216">
        <v>107.776</v>
      </c>
      <c r="I197" s="217"/>
      <c r="J197" s="218">
        <f>ROUND(I197*H197,2)</f>
        <v>0</v>
      </c>
      <c r="K197" s="219"/>
      <c r="L197" s="44"/>
      <c r="M197" s="220" t="s">
        <v>1</v>
      </c>
      <c r="N197" s="221" t="s">
        <v>41</v>
      </c>
      <c r="O197" s="91"/>
      <c r="P197" s="222">
        <f>O197*H197</f>
        <v>0</v>
      </c>
      <c r="Q197" s="222">
        <v>0</v>
      </c>
      <c r="R197" s="222">
        <f>Q197*H197</f>
        <v>0</v>
      </c>
      <c r="S197" s="222">
        <v>0</v>
      </c>
      <c r="T197" s="223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4" t="s">
        <v>119</v>
      </c>
      <c r="AT197" s="224" t="s">
        <v>115</v>
      </c>
      <c r="AU197" s="224" t="s">
        <v>83</v>
      </c>
      <c r="AY197" s="17" t="s">
        <v>113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7" t="s">
        <v>81</v>
      </c>
      <c r="BK197" s="225">
        <f>ROUND(I197*H197,2)</f>
        <v>0</v>
      </c>
      <c r="BL197" s="17" t="s">
        <v>119</v>
      </c>
      <c r="BM197" s="224" t="s">
        <v>289</v>
      </c>
    </row>
    <row r="198" spans="1:51" s="13" customFormat="1" ht="12">
      <c r="A198" s="13"/>
      <c r="B198" s="226"/>
      <c r="C198" s="227"/>
      <c r="D198" s="228" t="s">
        <v>121</v>
      </c>
      <c r="E198" s="229" t="s">
        <v>1</v>
      </c>
      <c r="F198" s="230" t="s">
        <v>290</v>
      </c>
      <c r="G198" s="227"/>
      <c r="H198" s="231">
        <v>107.776</v>
      </c>
      <c r="I198" s="232"/>
      <c r="J198" s="227"/>
      <c r="K198" s="227"/>
      <c r="L198" s="233"/>
      <c r="M198" s="234"/>
      <c r="N198" s="235"/>
      <c r="O198" s="235"/>
      <c r="P198" s="235"/>
      <c r="Q198" s="235"/>
      <c r="R198" s="235"/>
      <c r="S198" s="235"/>
      <c r="T198" s="23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7" t="s">
        <v>121</v>
      </c>
      <c r="AU198" s="237" t="s">
        <v>83</v>
      </c>
      <c r="AV198" s="13" t="s">
        <v>83</v>
      </c>
      <c r="AW198" s="13" t="s">
        <v>33</v>
      </c>
      <c r="AX198" s="13" t="s">
        <v>81</v>
      </c>
      <c r="AY198" s="237" t="s">
        <v>113</v>
      </c>
    </row>
    <row r="199" spans="1:65" s="2" customFormat="1" ht="33" customHeight="1">
      <c r="A199" s="38"/>
      <c r="B199" s="39"/>
      <c r="C199" s="212" t="s">
        <v>291</v>
      </c>
      <c r="D199" s="212" t="s">
        <v>115</v>
      </c>
      <c r="E199" s="213" t="s">
        <v>292</v>
      </c>
      <c r="F199" s="214" t="s">
        <v>293</v>
      </c>
      <c r="G199" s="215" t="s">
        <v>147</v>
      </c>
      <c r="H199" s="216">
        <v>107.776</v>
      </c>
      <c r="I199" s="217"/>
      <c r="J199" s="218">
        <f>ROUND(I199*H199,2)</f>
        <v>0</v>
      </c>
      <c r="K199" s="219"/>
      <c r="L199" s="44"/>
      <c r="M199" s="220" t="s">
        <v>1</v>
      </c>
      <c r="N199" s="221" t="s">
        <v>41</v>
      </c>
      <c r="O199" s="91"/>
      <c r="P199" s="222">
        <f>O199*H199</f>
        <v>0</v>
      </c>
      <c r="Q199" s="222">
        <v>0</v>
      </c>
      <c r="R199" s="222">
        <f>Q199*H199</f>
        <v>0</v>
      </c>
      <c r="S199" s="222">
        <v>0</v>
      </c>
      <c r="T199" s="223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4" t="s">
        <v>119</v>
      </c>
      <c r="AT199" s="224" t="s">
        <v>115</v>
      </c>
      <c r="AU199" s="224" t="s">
        <v>83</v>
      </c>
      <c r="AY199" s="17" t="s">
        <v>113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7" t="s">
        <v>81</v>
      </c>
      <c r="BK199" s="225">
        <f>ROUND(I199*H199,2)</f>
        <v>0</v>
      </c>
      <c r="BL199" s="17" t="s">
        <v>119</v>
      </c>
      <c r="BM199" s="224" t="s">
        <v>294</v>
      </c>
    </row>
    <row r="200" spans="1:65" s="2" customFormat="1" ht="33" customHeight="1">
      <c r="A200" s="38"/>
      <c r="B200" s="39"/>
      <c r="C200" s="212" t="s">
        <v>295</v>
      </c>
      <c r="D200" s="212" t="s">
        <v>115</v>
      </c>
      <c r="E200" s="213" t="s">
        <v>296</v>
      </c>
      <c r="F200" s="214" t="s">
        <v>297</v>
      </c>
      <c r="G200" s="215" t="s">
        <v>147</v>
      </c>
      <c r="H200" s="216">
        <v>1806.624</v>
      </c>
      <c r="I200" s="217"/>
      <c r="J200" s="218">
        <f>ROUND(I200*H200,2)</f>
        <v>0</v>
      </c>
      <c r="K200" s="219"/>
      <c r="L200" s="44"/>
      <c r="M200" s="220" t="s">
        <v>1</v>
      </c>
      <c r="N200" s="221" t="s">
        <v>41</v>
      </c>
      <c r="O200" s="91"/>
      <c r="P200" s="222">
        <f>O200*H200</f>
        <v>0</v>
      </c>
      <c r="Q200" s="222">
        <v>0</v>
      </c>
      <c r="R200" s="222">
        <f>Q200*H200</f>
        <v>0</v>
      </c>
      <c r="S200" s="222">
        <v>0</v>
      </c>
      <c r="T200" s="223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4" t="s">
        <v>119</v>
      </c>
      <c r="AT200" s="224" t="s">
        <v>115</v>
      </c>
      <c r="AU200" s="224" t="s">
        <v>83</v>
      </c>
      <c r="AY200" s="17" t="s">
        <v>113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7" t="s">
        <v>81</v>
      </c>
      <c r="BK200" s="225">
        <f>ROUND(I200*H200,2)</f>
        <v>0</v>
      </c>
      <c r="BL200" s="17" t="s">
        <v>119</v>
      </c>
      <c r="BM200" s="224" t="s">
        <v>298</v>
      </c>
    </row>
    <row r="201" spans="1:51" s="13" customFormat="1" ht="12">
      <c r="A201" s="13"/>
      <c r="B201" s="226"/>
      <c r="C201" s="227"/>
      <c r="D201" s="228" t="s">
        <v>121</v>
      </c>
      <c r="E201" s="229" t="s">
        <v>1</v>
      </c>
      <c r="F201" s="230" t="s">
        <v>299</v>
      </c>
      <c r="G201" s="227"/>
      <c r="H201" s="231">
        <v>1806.624</v>
      </c>
      <c r="I201" s="232"/>
      <c r="J201" s="227"/>
      <c r="K201" s="227"/>
      <c r="L201" s="233"/>
      <c r="M201" s="270"/>
      <c r="N201" s="271"/>
      <c r="O201" s="271"/>
      <c r="P201" s="271"/>
      <c r="Q201" s="271"/>
      <c r="R201" s="271"/>
      <c r="S201" s="271"/>
      <c r="T201" s="27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7" t="s">
        <v>121</v>
      </c>
      <c r="AU201" s="237" t="s">
        <v>83</v>
      </c>
      <c r="AV201" s="13" t="s">
        <v>83</v>
      </c>
      <c r="AW201" s="13" t="s">
        <v>33</v>
      </c>
      <c r="AX201" s="13" t="s">
        <v>81</v>
      </c>
      <c r="AY201" s="237" t="s">
        <v>113</v>
      </c>
    </row>
    <row r="202" spans="1:31" s="2" customFormat="1" ht="6.95" customHeight="1">
      <c r="A202" s="38"/>
      <c r="B202" s="66"/>
      <c r="C202" s="67"/>
      <c r="D202" s="67"/>
      <c r="E202" s="67"/>
      <c r="F202" s="67"/>
      <c r="G202" s="67"/>
      <c r="H202" s="67"/>
      <c r="I202" s="67"/>
      <c r="J202" s="67"/>
      <c r="K202" s="67"/>
      <c r="L202" s="44"/>
      <c r="M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</row>
  </sheetData>
  <sheetProtection password="CC35" sheet="1" objects="1" scenarios="1" formatColumns="0" formatRows="0" autoFilter="0"/>
  <autoFilter ref="C119:K201"/>
  <mergeCells count="6">
    <mergeCell ref="E7:H7"/>
    <mergeCell ref="E16:H16"/>
    <mergeCell ref="E25:H25"/>
    <mergeCell ref="E85:H85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TATA\pc</dc:creator>
  <cp:keywords/>
  <dc:description/>
  <cp:lastModifiedBy>TATA\pc</cp:lastModifiedBy>
  <dcterms:created xsi:type="dcterms:W3CDTF">2024-04-18T06:37:51Z</dcterms:created>
  <dcterms:modified xsi:type="dcterms:W3CDTF">2024-04-18T06:37:56Z</dcterms:modified>
  <cp:category/>
  <cp:version/>
  <cp:contentType/>
  <cp:contentStatus/>
</cp:coreProperties>
</file>