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údržba stromů rok 20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'01 - údržba stromů rok 20...'!$C$120:$K$138</definedName>
    <definedName name="_xlnm.Print_Area" localSheetId="1">'01 - údržba stromů rok 20...'!$C$4:$J$76,'01 - údržba stromů rok 20...'!$C$82:$J$102,'01 - údržba stromů rok 20...'!$C$108:$K$138</definedName>
    <definedName name="_xlnm.Print_Titles" localSheetId="1">'01 - údržba stromů rok 20...'!$120:$120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138"/>
  <c r="BH138"/>
  <c r="BG138"/>
  <c r="BF138"/>
  <c r="T138"/>
  <c r="T137"/>
  <c r="R138"/>
  <c r="R137"/>
  <c r="P138"/>
  <c r="P137"/>
  <c r="BI136"/>
  <c r="BH136"/>
  <c r="BG136"/>
  <c r="BF136"/>
  <c r="T136"/>
  <c r="T135"/>
  <c r="T134"/>
  <c r="R136"/>
  <c r="R135"/>
  <c r="R134"/>
  <c r="P136"/>
  <c r="P135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115"/>
  <c r="E7"/>
  <c r="E111"/>
  <c i="1" r="L90"/>
  <c r="AM90"/>
  <c r="AM89"/>
  <c r="L89"/>
  <c r="AM87"/>
  <c r="L87"/>
  <c r="L85"/>
  <c r="L84"/>
  <c i="2" r="BK130"/>
  <c r="J129"/>
  <c r="J138"/>
  <c r="BK133"/>
  <c r="J132"/>
  <c r="BK127"/>
  <c r="J126"/>
  <c r="J125"/>
  <c r="J130"/>
  <c r="BK138"/>
  <c r="BK128"/>
  <c r="J136"/>
  <c r="BK132"/>
  <c r="J128"/>
  <c r="BK126"/>
  <c r="BK125"/>
  <c i="1" r="AS94"/>
  <c i="2" r="J131"/>
  <c r="BK129"/>
  <c r="BK136"/>
  <c r="J133"/>
  <c r="BK131"/>
  <c r="J127"/>
  <c r="BK124"/>
  <c r="J124"/>
  <c l="1" r="P123"/>
  <c r="P122"/>
  <c r="P121"/>
  <c i="1" r="AU95"/>
  <c i="2" r="BK123"/>
  <c r="J123"/>
  <c r="J98"/>
  <c r="R123"/>
  <c r="R122"/>
  <c r="R121"/>
  <c r="T123"/>
  <c r="T122"/>
  <c r="T121"/>
  <c r="BK137"/>
  <c r="J137"/>
  <c r="J101"/>
  <c r="BK135"/>
  <c r="J135"/>
  <c r="J100"/>
  <c r="E85"/>
  <c r="J89"/>
  <c r="F92"/>
  <c r="BE124"/>
  <c r="BE125"/>
  <c r="BE126"/>
  <c r="BE127"/>
  <c r="BE131"/>
  <c r="BE132"/>
  <c r="BE133"/>
  <c r="BE136"/>
  <c r="BE128"/>
  <c r="BE129"/>
  <c r="BE130"/>
  <c r="BE138"/>
  <c i="1" r="AU94"/>
  <c i="2" r="J34"/>
  <c i="1" r="AW95"/>
  <c i="2" r="F35"/>
  <c i="1" r="BB95"/>
  <c r="BB94"/>
  <c r="AX94"/>
  <c i="2" r="F36"/>
  <c i="1" r="BC95"/>
  <c r="BC94"/>
  <c r="W32"/>
  <c i="2" r="F37"/>
  <c i="1" r="BD95"/>
  <c r="BD94"/>
  <c r="W33"/>
  <c i="2" r="F34"/>
  <c i="1" r="BA95"/>
  <c r="BA94"/>
  <c r="W30"/>
  <c i="2" l="1" r="BK122"/>
  <c r="BK134"/>
  <c r="J134"/>
  <c r="J99"/>
  <c r="F33"/>
  <c i="1" r="AZ95"/>
  <c r="AZ94"/>
  <c r="W29"/>
  <c r="AY94"/>
  <c r="AW94"/>
  <c r="AK30"/>
  <c r="W31"/>
  <c i="2" r="J33"/>
  <c i="1" r="AV95"/>
  <c r="AT95"/>
  <c i="2" l="1" r="BK121"/>
  <c r="J121"/>
  <c r="J96"/>
  <c r="J122"/>
  <c r="J97"/>
  <c i="1" r="AV94"/>
  <c r="AK29"/>
  <c i="2" l="1" r="J30"/>
  <c i="1" r="AG95"/>
  <c r="AG94"/>
  <c r="AK26"/>
  <c r="AT94"/>
  <c i="2" l="1" r="J39"/>
  <c i="1" r="AN94"/>
  <c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<sst xmlns="http://schemas.openxmlformats.org/spreadsheetml/2006/main">
  <si>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</si>
  <si>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</si>
  <si>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</si>
  <si>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</si>
  <si>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</si>
  <si>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{6d2c04ab-0a1e-46ce-bd8b-105e48d63873}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</si>
  <si>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</si>
  <si>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</si>
  <si>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</si>
  <si>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</si>
  <si>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</si>
  <si>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</si>
  <si>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</si>
  <si>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</si>
  <si>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071024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</si>
  <si>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</si>
  <si>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</si>
  <si>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Podmokel - stromy ulice Prokopa Holého</t>
  </si>
  <si>
    <t>KSO:</t>
  </si>
  <si>
    <t>CC-CZ:</t>
  </si>
  <si>
    <t>Místo:</t>
  </si>
  <si>
    <t>Děčín</t>
  </si>
  <si>
    <t>Datum:</t>
  </si>
  <si>
    <t>10. 7. 2024</t>
  </si>
  <si>
    <t>Zadavatel:</t>
  </si>
  <si>
    <t>IČ:</t>
  </si>
  <si>
    <t>Statutární město Děčín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</si>
  <si>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</si>
  <si>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</si>
  <si>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</si>
  <si>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</si>
  <si>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</si>
  <si>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</si>
  <si>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</si>
  <si>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</si>
  <si>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</si>
  <si>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</si>
  <si>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</si>
  <si>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</si>
  <si>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</si>
  <si>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</si>
  <si>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</si>
  <si>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</si>
  <si>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</si>
  <si>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</si>
  <si>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</si>
  <si>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</si>
  <si>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</si>
  <si>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</si>
  <si>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</si>
  <si>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</si>
  <si>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</si>
  <si>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</si>
  <si>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</si>
  <si>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</si>
  <si>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</si>
  <si>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</si>
  <si>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</si>
  <si>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</si>
  <si>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</si>
  <si>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</si>
  <si>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</si>
  <si>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</si>
  <si>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</si>
  <si>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</si>
  <si>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</si>
  <si>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</si>
  <si>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</si>
  <si>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</si>
  <si>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</si>
  <si>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</si>
  <si>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</si>
  <si>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</si>
  <si>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</si>
  <si>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</si>
  <si>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</si>
  <si>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</si>
  <si>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</si>
  <si>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</si>
  <si>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</si>
  <si>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</si>
  <si>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údržba stromů rok 2024 až 2025</t>
  </si>
  <si>
    <t>STA</t>
  </si>
  <si>
    <t>1</t>
  </si>
  <si>
    <t>{3146755f-28ab-4983-8ed0-692ed6d2941f}</t>
  </si>
  <si>
    <t>2</t>
  </si>
  <si>
    <t>KRYCÍ LIST SOUPISU PRACÍ</t>
  </si>
  <si>
    <t>Objekt:</t>
  </si>
  <si>
    <t>01 - údržba stromů rok 2024 až 2025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</si>
  <si>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</si>
  <si>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</si>
  <si>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</si>
  <si>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</si>
  <si>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</si>
  <si>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</si>
  <si>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</si>
  <si>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>VRN - Vedlejší rozpočtové náklady</t>
  </si>
  <si>
    <t xml:space="preserve">    VRN3 - Zařízení staveniště</t>
  </si>
  <si>
    <t xml:space="preserve">    VRN8 - Přesun stavebních kapacit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</si>
  <si>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</si>
  <si>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</si>
  <si>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</si>
  <si>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</si>
  <si>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</si>
  <si>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</si>
  <si>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</si>
  <si>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</si>
  <si>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</si>
  <si>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</si>
  <si>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</si>
  <si>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</si>
  <si>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</si>
  <si>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</si>
  <si>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</si>
  <si>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</si>
  <si>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</si>
  <si>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</si>
  <si>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183951125</t>
  </si>
  <si>
    <t>Ochrana solitérních dřevin chemickým postřikem strojně výšky do 6 m</t>
  </si>
  <si>
    <t>kus</t>
  </si>
  <si>
    <t>CS ÚRS 2024 02</t>
  </si>
  <si>
    <t>4</t>
  </si>
  <si>
    <t>-41232409</t>
  </si>
  <si>
    <t>M</t>
  </si>
  <si>
    <t>25234020</t>
  </si>
  <si>
    <t xml:space="preserve">insekticid určený k hubení larev </t>
  </si>
  <si>
    <t>kg</t>
  </si>
  <si>
    <t>8</t>
  </si>
  <si>
    <t>-855422166</t>
  </si>
  <si>
    <t>3</t>
  </si>
  <si>
    <t>184801121</t>
  </si>
  <si>
    <t>Ošetřování vysazených dřevin soliterních v rovině a svahu do 1:5</t>
  </si>
  <si>
    <t>953391734</t>
  </si>
  <si>
    <t>184813153</t>
  </si>
  <si>
    <t>Odstranění výmladků stromu mechanicky na bázi výšky do 2 m průměru kmene do 0,6 m</t>
  </si>
  <si>
    <t>1022219244</t>
  </si>
  <si>
    <t>5</t>
  </si>
  <si>
    <t>184852434</t>
  </si>
  <si>
    <t>Řez stromu redukční o ploše koruny přes 30 do 60 m2 lezeckou technikou</t>
  </si>
  <si>
    <t>243581179</t>
  </si>
  <si>
    <t>6</t>
  </si>
  <si>
    <t>185804311</t>
  </si>
  <si>
    <t>Zalití rostlin vodou plocha do 20 m2</t>
  </si>
  <si>
    <t>m3</t>
  </si>
  <si>
    <t>-1534471179</t>
  </si>
  <si>
    <t>7</t>
  </si>
  <si>
    <t>185804513</t>
  </si>
  <si>
    <t>Odplevelení dřevin soliterních v rovině a svahu do 1:5</t>
  </si>
  <si>
    <t>m2</t>
  </si>
  <si>
    <t>1250993088</t>
  </si>
  <si>
    <t>185851121</t>
  </si>
  <si>
    <t>Dovoz vody pro zálivku rostlin za vzdálenost do 1000 m</t>
  </si>
  <si>
    <t>-1837430592</t>
  </si>
  <si>
    <t>9</t>
  </si>
  <si>
    <t>185851129</t>
  </si>
  <si>
    <t>Příplatek k dovozu vody pro zálivku rostlin do 1000 m ZKD 1000 m</t>
  </si>
  <si>
    <t>-781498159</t>
  </si>
  <si>
    <t>10</t>
  </si>
  <si>
    <t>184852323.1</t>
  </si>
  <si>
    <t>Vyvětvování stromů na podjezdnou výšku</t>
  </si>
  <si>
    <t>900363799</t>
  </si>
  <si>
    <t>VRN</t>
  </si>
  <si>
    <t>Vedlejší rozpočtové náklady</t>
  </si>
  <si>
    <t>VRN3</t>
  </si>
  <si>
    <t>Zařízení staveniště</t>
  </si>
  <si>
    <t>11</t>
  </si>
  <si>
    <t>035103005.1</t>
  </si>
  <si>
    <t>Pronájem plošiny</t>
  </si>
  <si>
    <t>…</t>
  </si>
  <si>
    <t>1024</t>
  </si>
  <si>
    <t>-642694235</t>
  </si>
  <si>
    <t>VRN8</t>
  </si>
  <si>
    <t>Přesun stavebních kapacit</t>
  </si>
  <si>
    <t>12</t>
  </si>
  <si>
    <t>081103000.1</t>
  </si>
  <si>
    <t>Doprava zaměstnanců a techniky</t>
  </si>
  <si>
    <t>1580997339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</si>
</sst>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32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32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36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37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38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39</v>
      </c>
      <c r="E29" s="44"/>
      <c r="F29" s="29" t="s">
        <v>40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41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42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43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44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46</v>
      </c>
      <c r="U35" s="51"/>
      <c r="V35" s="51"/>
      <c r="W35" s="51"/>
      <c r="X35" s="53" t="s">
        <v>47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48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49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50</v>
      </c>
      <c r="AI60" s="39"/>
      <c r="AJ60" s="39"/>
      <c r="AK60" s="39"/>
      <c r="AL60" s="39"/>
      <c r="AM60" s="61" t="s">
        <v>51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52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53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50</v>
      </c>
      <c r="AI75" s="39"/>
      <c r="AJ75" s="39"/>
      <c r="AK75" s="39"/>
      <c r="AL75" s="39"/>
      <c r="AM75" s="61" t="s">
        <v>51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54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071024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Revitalizace Podmokel - stromy ulice Prokopa Holého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Děčín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10. 7. 2024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Statutární město Děčín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55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33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56</v>
      </c>
      <c r="D92" s="91"/>
      <c r="E92" s="91"/>
      <c r="F92" s="91"/>
      <c r="G92" s="91"/>
      <c r="H92" s="92"/>
      <c r="I92" s="93" t="s">
        <v>57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58</v>
      </c>
      <c r="AH92" s="91"/>
      <c r="AI92" s="91"/>
      <c r="AJ92" s="91"/>
      <c r="AK92" s="91"/>
      <c r="AL92" s="91"/>
      <c r="AM92" s="91"/>
      <c r="AN92" s="93" t="s">
        <v>59</v>
      </c>
      <c r="AO92" s="91"/>
      <c r="AP92" s="95"/>
      <c r="AQ92" s="96" t="s">
        <v>60</v>
      </c>
      <c r="AR92" s="41"/>
      <c r="AS92" s="97" t="s">
        <v>61</v>
      </c>
      <c r="AT92" s="98" t="s">
        <v>62</v>
      </c>
      <c r="AU92" s="98" t="s">
        <v>63</v>
      </c>
      <c r="AV92" s="98" t="s">
        <v>64</v>
      </c>
      <c r="AW92" s="98" t="s">
        <v>65</v>
      </c>
      <c r="AX92" s="98" t="s">
        <v>66</v>
      </c>
      <c r="AY92" s="98" t="s">
        <v>67</v>
      </c>
      <c r="AZ92" s="98" t="s">
        <v>68</v>
      </c>
      <c r="BA92" s="98" t="s">
        <v>69</v>
      </c>
      <c r="BB92" s="98" t="s">
        <v>70</v>
      </c>
      <c r="BC92" s="98" t="s">
        <v>71</v>
      </c>
      <c r="BD92" s="99" t="s">
        <v>72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73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74</v>
      </c>
      <c r="BT94" s="114" t="s">
        <v>75</v>
      </c>
      <c r="BU94" s="115" t="s">
        <v>76</v>
      </c>
      <c r="BV94" s="114" t="s">
        <v>77</v>
      </c>
      <c r="BW94" s="114" t="s">
        <v>5</v>
      </c>
      <c r="BX94" s="114" t="s">
        <v>78</v>
      </c>
      <c r="CL94" s="114" t="s">
        <v>1</v>
      </c>
    </row>
    <row r="95" s="7" customFormat="1" ht="16.5" customHeight="1">
      <c r="A95" s="116" t="s">
        <v>79</v>
      </c>
      <c r="B95" s="117"/>
      <c r="C95" s="118"/>
      <c r="D95" s="119" t="s">
        <v>80</v>
      </c>
      <c r="E95" s="119"/>
      <c r="F95" s="119"/>
      <c r="G95" s="119"/>
      <c r="H95" s="119"/>
      <c r="I95" s="120"/>
      <c r="J95" s="119" t="s">
        <v>81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'01 - údržba stromů rok 20...'!J30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82</v>
      </c>
      <c r="AR95" s="123"/>
      <c r="AS95" s="124">
        <v>0</v>
      </c>
      <c r="AT95" s="125">
        <f>ROUND(SUM(AV95:AW95),2)</f>
        <v>0</v>
      </c>
      <c r="AU95" s="126">
        <f>'01 - údržba stromů rok 20...'!P121</f>
        <v>0</v>
      </c>
      <c r="AV95" s="125">
        <f>'01 - údržba stromů rok 20...'!J33</f>
        <v>0</v>
      </c>
      <c r="AW95" s="125">
        <f>'01 - údržba stromů rok 20...'!J34</f>
        <v>0</v>
      </c>
      <c r="AX95" s="125">
        <f>'01 - údržba stromů rok 20...'!J35</f>
        <v>0</v>
      </c>
      <c r="AY95" s="125">
        <f>'01 - údržba stromů rok 20...'!J36</f>
        <v>0</v>
      </c>
      <c r="AZ95" s="125">
        <f>'01 - údržba stromů rok 20...'!F33</f>
        <v>0</v>
      </c>
      <c r="BA95" s="125">
        <f>'01 - údržba stromů rok 20...'!F34</f>
        <v>0</v>
      </c>
      <c r="BB95" s="125">
        <f>'01 - údržba stromů rok 20...'!F35</f>
        <v>0</v>
      </c>
      <c r="BC95" s="125">
        <f>'01 - údržba stromů rok 20...'!F36</f>
        <v>0</v>
      </c>
      <c r="BD95" s="127">
        <f>'01 - údržba stromů rok 20...'!F37</f>
        <v>0</v>
      </c>
      <c r="BE95" s="7"/>
      <c r="BT95" s="128" t="s">
        <v>83</v>
      </c>
      <c r="BV95" s="128" t="s">
        <v>77</v>
      </c>
      <c r="BW95" s="128" t="s">
        <v>84</v>
      </c>
      <c r="BX95" s="128" t="s">
        <v>5</v>
      </c>
      <c r="CL95" s="128" t="s">
        <v>1</v>
      </c>
      <c r="CM95" s="128" t="s">
        <v>85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UUmFN0ySexnJ+8DtwCjTN4yIr/fXFMesK2dBf/RXTCqo0+OrrMn1eL7sy9SxMj3btHjYdzn2qzg8LR/bIixz2Q==" hashValue="F/wNqPYii6e3wr3z6bl+Om5H7HCfUsnZNDO+xlXLYKmKDg1DpTtjNKH4x9klvBbXo8DaPk9NB0y0TIcvRTxB8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1 - údržba stromů rok 20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7"/>
      <c r="AT3" s="14" t="s">
        <v>85</v>
      </c>
    </row>
    <row r="4" s="1" customFormat="1" ht="24.96" customHeight="1">
      <c r="B4" s="17"/>
      <c r="D4" s="131" t="s">
        <v>86</v>
      </c>
      <c r="L4" s="17"/>
      <c r="M4" s="132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3" t="s">
        <v>16</v>
      </c>
      <c r="L6" s="17"/>
    </row>
    <row r="7" s="1" customFormat="1" ht="16.5" customHeight="1">
      <c r="B7" s="17"/>
      <c r="E7" s="134" t="str">
        <f>'Rekapitulace stavby'!K6</f>
        <v>Revitalizace Podmokel - stromy ulice Prokopa Holého</v>
      </c>
      <c r="F7" s="133"/>
      <c r="G7" s="133"/>
      <c r="H7" s="133"/>
      <c r="L7" s="17"/>
    </row>
    <row r="8" s="2" customFormat="1" ht="12" customHeight="1">
      <c r="A8" s="35"/>
      <c r="B8" s="41"/>
      <c r="C8" s="35"/>
      <c r="D8" s="133" t="s">
        <v>87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5" t="s">
        <v>88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3" t="s">
        <v>18</v>
      </c>
      <c r="E11" s="35"/>
      <c r="F11" s="136" t="s">
        <v>1</v>
      </c>
      <c r="G11" s="35"/>
      <c r="H11" s="35"/>
      <c r="I11" s="133" t="s">
        <v>19</v>
      </c>
      <c r="J11" s="136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3" t="s">
        <v>20</v>
      </c>
      <c r="E12" s="35"/>
      <c r="F12" s="136" t="s">
        <v>21</v>
      </c>
      <c r="G12" s="35"/>
      <c r="H12" s="35"/>
      <c r="I12" s="133" t="s">
        <v>22</v>
      </c>
      <c r="J12" s="137" t="str">
        <f>'Rekapitulace stavby'!AN8</f>
        <v>10. 7. 2024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3" t="s">
        <v>24</v>
      </c>
      <c r="E14" s="35"/>
      <c r="F14" s="35"/>
      <c r="G14" s="35"/>
      <c r="H14" s="35"/>
      <c r="I14" s="133" t="s">
        <v>25</v>
      </c>
      <c r="J14" s="136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6" t="s">
        <v>26</v>
      </c>
      <c r="F15" s="35"/>
      <c r="G15" s="35"/>
      <c r="H15" s="35"/>
      <c r="I15" s="133" t="s">
        <v>27</v>
      </c>
      <c r="J15" s="136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3" t="s">
        <v>28</v>
      </c>
      <c r="E17" s="35"/>
      <c r="F17" s="35"/>
      <c r="G17" s="35"/>
      <c r="H17" s="35"/>
      <c r="I17" s="133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6"/>
      <c r="G18" s="136"/>
      <c r="H18" s="136"/>
      <c r="I18" s="133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3" t="s">
        <v>30</v>
      </c>
      <c r="E20" s="35"/>
      <c r="F20" s="35"/>
      <c r="G20" s="35"/>
      <c r="H20" s="35"/>
      <c r="I20" s="133" t="s">
        <v>25</v>
      </c>
      <c r="J20" s="136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6" t="s">
        <v>31</v>
      </c>
      <c r="F21" s="35"/>
      <c r="G21" s="35"/>
      <c r="H21" s="35"/>
      <c r="I21" s="133" t="s">
        <v>27</v>
      </c>
      <c r="J21" s="136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3" t="s">
        <v>33</v>
      </c>
      <c r="E23" s="35"/>
      <c r="F23" s="35"/>
      <c r="G23" s="35"/>
      <c r="H23" s="35"/>
      <c r="I23" s="133" t="s">
        <v>25</v>
      </c>
      <c r="J23" s="136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6" t="s">
        <v>31</v>
      </c>
      <c r="F24" s="35"/>
      <c r="G24" s="35"/>
      <c r="H24" s="35"/>
      <c r="I24" s="133" t="s">
        <v>27</v>
      </c>
      <c r="J24" s="136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3" t="s">
        <v>34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38"/>
      <c r="B27" s="139"/>
      <c r="C27" s="138"/>
      <c r="D27" s="138"/>
      <c r="E27" s="140" t="s">
        <v>1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2"/>
      <c r="E29" s="142"/>
      <c r="F29" s="142"/>
      <c r="G29" s="142"/>
      <c r="H29" s="142"/>
      <c r="I29" s="142"/>
      <c r="J29" s="142"/>
      <c r="K29" s="142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3" t="s">
        <v>35</v>
      </c>
      <c r="E30" s="35"/>
      <c r="F30" s="35"/>
      <c r="G30" s="35"/>
      <c r="H30" s="35"/>
      <c r="I30" s="35"/>
      <c r="J30" s="144">
        <f>ROUND(J121,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2"/>
      <c r="E31" s="142"/>
      <c r="F31" s="142"/>
      <c r="G31" s="142"/>
      <c r="H31" s="142"/>
      <c r="I31" s="142"/>
      <c r="J31" s="142"/>
      <c r="K31" s="142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5" t="s">
        <v>37</v>
      </c>
      <c r="G32" s="35"/>
      <c r="H32" s="35"/>
      <c r="I32" s="145" t="s">
        <v>36</v>
      </c>
      <c r="J32" s="145" t="s">
        <v>38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46" t="s">
        <v>39</v>
      </c>
      <c r="E33" s="133" t="s">
        <v>40</v>
      </c>
      <c r="F33" s="147">
        <f>ROUND((SUM(BE121:BE138)),  2)</f>
        <v>0</v>
      </c>
      <c r="G33" s="35"/>
      <c r="H33" s="35"/>
      <c r="I33" s="148">
        <v>0.20999999999999999</v>
      </c>
      <c r="J33" s="147">
        <f>ROUND(((SUM(BE121:BE138))*I33),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3" t="s">
        <v>41</v>
      </c>
      <c r="F34" s="147">
        <f>ROUND((SUM(BF121:BF138)),  2)</f>
        <v>0</v>
      </c>
      <c r="G34" s="35"/>
      <c r="H34" s="35"/>
      <c r="I34" s="148">
        <v>0.14999999999999999</v>
      </c>
      <c r="J34" s="147">
        <f>ROUND(((SUM(BF121:BF138))*I34),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3" t="s">
        <v>42</v>
      </c>
      <c r="F35" s="147">
        <f>ROUND((SUM(BG121:BG138)),  2)</f>
        <v>0</v>
      </c>
      <c r="G35" s="35"/>
      <c r="H35" s="35"/>
      <c r="I35" s="148">
        <v>0.20999999999999999</v>
      </c>
      <c r="J35" s="147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3" t="s">
        <v>43</v>
      </c>
      <c r="F36" s="147">
        <f>ROUND((SUM(BH121:BH138)),  2)</f>
        <v>0</v>
      </c>
      <c r="G36" s="35"/>
      <c r="H36" s="35"/>
      <c r="I36" s="148">
        <v>0.14999999999999999</v>
      </c>
      <c r="J36" s="147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3" t="s">
        <v>44</v>
      </c>
      <c r="F37" s="147">
        <f>ROUND((SUM(BI121:BI138)),  2)</f>
        <v>0</v>
      </c>
      <c r="G37" s="35"/>
      <c r="H37" s="35"/>
      <c r="I37" s="148">
        <v>0</v>
      </c>
      <c r="J37" s="147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6" t="s">
        <v>48</v>
      </c>
      <c r="E50" s="157"/>
      <c r="F50" s="157"/>
      <c r="G50" s="156" t="s">
        <v>49</v>
      </c>
      <c r="H50" s="157"/>
      <c r="I50" s="157"/>
      <c r="J50" s="157"/>
      <c r="K50" s="157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8" t="s">
        <v>50</v>
      </c>
      <c r="E61" s="159"/>
      <c r="F61" s="160" t="s">
        <v>51</v>
      </c>
      <c r="G61" s="158" t="s">
        <v>50</v>
      </c>
      <c r="H61" s="159"/>
      <c r="I61" s="159"/>
      <c r="J61" s="161" t="s">
        <v>51</v>
      </c>
      <c r="K61" s="159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6" t="s">
        <v>52</v>
      </c>
      <c r="E65" s="162"/>
      <c r="F65" s="162"/>
      <c r="G65" s="156" t="s">
        <v>53</v>
      </c>
      <c r="H65" s="162"/>
      <c r="I65" s="162"/>
      <c r="J65" s="162"/>
      <c r="K65" s="162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8" t="s">
        <v>50</v>
      </c>
      <c r="E76" s="159"/>
      <c r="F76" s="160" t="s">
        <v>51</v>
      </c>
      <c r="G76" s="158" t="s">
        <v>50</v>
      </c>
      <c r="H76" s="159"/>
      <c r="I76" s="159"/>
      <c r="J76" s="161" t="s">
        <v>51</v>
      </c>
      <c r="K76" s="159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89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67" t="str">
        <f>E7</f>
        <v>Revitalizace Podmokel - stromy ulice Prokopa Holého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87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01 - údržba stromů rok 2024 až 2025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Děčín</v>
      </c>
      <c r="G89" s="37"/>
      <c r="H89" s="37"/>
      <c r="I89" s="29" t="s">
        <v>22</v>
      </c>
      <c r="J89" s="76" t="str">
        <f>IF(J12="","",J12)</f>
        <v>10. 7. 2024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Statutární město Děčín</v>
      </c>
      <c r="G91" s="37"/>
      <c r="H91" s="37"/>
      <c r="I91" s="29" t="s">
        <v>30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68" t="s">
        <v>90</v>
      </c>
      <c r="D94" s="169"/>
      <c r="E94" s="169"/>
      <c r="F94" s="169"/>
      <c r="G94" s="169"/>
      <c r="H94" s="169"/>
      <c r="I94" s="169"/>
      <c r="J94" s="170" t="s">
        <v>91</v>
      </c>
      <c r="K94" s="169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1" t="s">
        <v>92</v>
      </c>
      <c r="D96" s="37"/>
      <c r="E96" s="37"/>
      <c r="F96" s="37"/>
      <c r="G96" s="37"/>
      <c r="H96" s="37"/>
      <c r="I96" s="37"/>
      <c r="J96" s="107">
        <f>J121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93</v>
      </c>
    </row>
    <row r="97" s="9" customFormat="1" ht="24.96" customHeight="1">
      <c r="A97" s="9"/>
      <c r="B97" s="172"/>
      <c r="C97" s="173"/>
      <c r="D97" s="174" t="s">
        <v>94</v>
      </c>
      <c r="E97" s="175"/>
      <c r="F97" s="175"/>
      <c r="G97" s="175"/>
      <c r="H97" s="175"/>
      <c r="I97" s="175"/>
      <c r="J97" s="176">
        <f>J122</f>
        <v>0</v>
      </c>
      <c r="K97" s="173"/>
      <c r="L97" s="17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8"/>
      <c r="C98" s="179"/>
      <c r="D98" s="180" t="s">
        <v>95</v>
      </c>
      <c r="E98" s="181"/>
      <c r="F98" s="181"/>
      <c r="G98" s="181"/>
      <c r="H98" s="181"/>
      <c r="I98" s="181"/>
      <c r="J98" s="182">
        <f>J123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2"/>
      <c r="C99" s="173"/>
      <c r="D99" s="174" t="s">
        <v>96</v>
      </c>
      <c r="E99" s="175"/>
      <c r="F99" s="175"/>
      <c r="G99" s="175"/>
      <c r="H99" s="175"/>
      <c r="I99" s="175"/>
      <c r="J99" s="176">
        <f>J134</f>
        <v>0</v>
      </c>
      <c r="K99" s="173"/>
      <c r="L99" s="17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78"/>
      <c r="C100" s="179"/>
      <c r="D100" s="180" t="s">
        <v>97</v>
      </c>
      <c r="E100" s="181"/>
      <c r="F100" s="181"/>
      <c r="G100" s="181"/>
      <c r="H100" s="181"/>
      <c r="I100" s="181"/>
      <c r="J100" s="182">
        <f>J135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98</v>
      </c>
      <c r="E101" s="181"/>
      <c r="F101" s="181"/>
      <c r="G101" s="181"/>
      <c r="H101" s="181"/>
      <c r="I101" s="181"/>
      <c r="J101" s="182">
        <f>J137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6.96" customHeight="1">
      <c r="A103" s="35"/>
      <c r="B103" s="63"/>
      <c r="C103" s="64"/>
      <c r="D103" s="64"/>
      <c r="E103" s="64"/>
      <c r="F103" s="64"/>
      <c r="G103" s="64"/>
      <c r="H103" s="64"/>
      <c r="I103" s="64"/>
      <c r="J103" s="64"/>
      <c r="K103" s="64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="2" customFormat="1" ht="6.96" customHeight="1">
      <c r="A107" s="35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4.96" customHeight="1">
      <c r="A108" s="35"/>
      <c r="B108" s="36"/>
      <c r="C108" s="20" t="s">
        <v>99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16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7"/>
      <c r="D111" s="37"/>
      <c r="E111" s="167" t="str">
        <f>E7</f>
        <v>Revitalizace Podmokel - stromy ulice Prokopa Holého</v>
      </c>
      <c r="F111" s="29"/>
      <c r="G111" s="29"/>
      <c r="H111" s="29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87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73" t="str">
        <f>E9</f>
        <v>01 - údržba stromů rok 2024 až 2025</v>
      </c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20</v>
      </c>
      <c r="D115" s="37"/>
      <c r="E115" s="37"/>
      <c r="F115" s="24" t="str">
        <f>F12</f>
        <v>Děčín</v>
      </c>
      <c r="G115" s="37"/>
      <c r="H115" s="37"/>
      <c r="I115" s="29" t="s">
        <v>22</v>
      </c>
      <c r="J115" s="76" t="str">
        <f>IF(J12="","",J12)</f>
        <v>10. 7. 2024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24</v>
      </c>
      <c r="D117" s="37"/>
      <c r="E117" s="37"/>
      <c r="F117" s="24" t="str">
        <f>E15</f>
        <v>Statutární město Děčín</v>
      </c>
      <c r="G117" s="37"/>
      <c r="H117" s="37"/>
      <c r="I117" s="29" t="s">
        <v>30</v>
      </c>
      <c r="J117" s="33" t="str">
        <f>E21</f>
        <v xml:space="preserve"> 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28</v>
      </c>
      <c r="D118" s="37"/>
      <c r="E118" s="37"/>
      <c r="F118" s="24" t="str">
        <f>IF(E18="","",E18)</f>
        <v>Vyplň údaj</v>
      </c>
      <c r="G118" s="37"/>
      <c r="H118" s="37"/>
      <c r="I118" s="29" t="s">
        <v>33</v>
      </c>
      <c r="J118" s="33" t="str">
        <f>E24</f>
        <v xml:space="preserve"> 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1" customFormat="1" ht="29.28" customHeight="1">
      <c r="A120" s="184"/>
      <c r="B120" s="185"/>
      <c r="C120" s="186" t="s">
        <v>100</v>
      </c>
      <c r="D120" s="187" t="s">
        <v>60</v>
      </c>
      <c r="E120" s="187" t="s">
        <v>56</v>
      </c>
      <c r="F120" s="187" t="s">
        <v>57</v>
      </c>
      <c r="G120" s="187" t="s">
        <v>101</v>
      </c>
      <c r="H120" s="187" t="s">
        <v>102</v>
      </c>
      <c r="I120" s="187" t="s">
        <v>103</v>
      </c>
      <c r="J120" s="187" t="s">
        <v>91</v>
      </c>
      <c r="K120" s="188" t="s">
        <v>104</v>
      </c>
      <c r="L120" s="189"/>
      <c r="M120" s="97" t="s">
        <v>1</v>
      </c>
      <c r="N120" s="98" t="s">
        <v>39</v>
      </c>
      <c r="O120" s="98" t="s">
        <v>105</v>
      </c>
      <c r="P120" s="98" t="s">
        <v>106</v>
      </c>
      <c r="Q120" s="98" t="s">
        <v>107</v>
      </c>
      <c r="R120" s="98" t="s">
        <v>108</v>
      </c>
      <c r="S120" s="98" t="s">
        <v>109</v>
      </c>
      <c r="T120" s="99" t="s">
        <v>110</v>
      </c>
      <c r="U120" s="184"/>
      <c r="V120" s="184"/>
      <c r="W120" s="184"/>
      <c r="X120" s="184"/>
      <c r="Y120" s="184"/>
      <c r="Z120" s="184"/>
      <c r="AA120" s="184"/>
      <c r="AB120" s="184"/>
      <c r="AC120" s="184"/>
      <c r="AD120" s="184"/>
      <c r="AE120" s="184"/>
    </row>
    <row r="121" s="2" customFormat="1" ht="22.8" customHeight="1">
      <c r="A121" s="35"/>
      <c r="B121" s="36"/>
      <c r="C121" s="104" t="s">
        <v>111</v>
      </c>
      <c r="D121" s="37"/>
      <c r="E121" s="37"/>
      <c r="F121" s="37"/>
      <c r="G121" s="37"/>
      <c r="H121" s="37"/>
      <c r="I121" s="37"/>
      <c r="J121" s="190">
        <f>BK121</f>
        <v>0</v>
      </c>
      <c r="K121" s="37"/>
      <c r="L121" s="41"/>
      <c r="M121" s="100"/>
      <c r="N121" s="191"/>
      <c r="O121" s="101"/>
      <c r="P121" s="192">
        <f>P122+P134</f>
        <v>0</v>
      </c>
      <c r="Q121" s="101"/>
      <c r="R121" s="192">
        <f>R122+R134</f>
        <v>0.00174</v>
      </c>
      <c r="S121" s="101"/>
      <c r="T121" s="193">
        <f>T122+T134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74</v>
      </c>
      <c r="AU121" s="14" t="s">
        <v>93</v>
      </c>
      <c r="BK121" s="194">
        <f>BK122+BK134</f>
        <v>0</v>
      </c>
    </row>
    <row r="122" s="12" customFormat="1" ht="25.92" customHeight="1">
      <c r="A122" s="12"/>
      <c r="B122" s="195"/>
      <c r="C122" s="196"/>
      <c r="D122" s="197" t="s">
        <v>74</v>
      </c>
      <c r="E122" s="198" t="s">
        <v>112</v>
      </c>
      <c r="F122" s="198" t="s">
        <v>113</v>
      </c>
      <c r="G122" s="196"/>
      <c r="H122" s="196"/>
      <c r="I122" s="199"/>
      <c r="J122" s="200">
        <f>BK122</f>
        <v>0</v>
      </c>
      <c r="K122" s="196"/>
      <c r="L122" s="201"/>
      <c r="M122" s="202"/>
      <c r="N122" s="203"/>
      <c r="O122" s="203"/>
      <c r="P122" s="204">
        <f>P123</f>
        <v>0</v>
      </c>
      <c r="Q122" s="203"/>
      <c r="R122" s="204">
        <f>R123</f>
        <v>0.00174</v>
      </c>
      <c r="S122" s="203"/>
      <c r="T122" s="205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6" t="s">
        <v>83</v>
      </c>
      <c r="AT122" s="207" t="s">
        <v>74</v>
      </c>
      <c r="AU122" s="207" t="s">
        <v>75</v>
      </c>
      <c r="AY122" s="206" t="s">
        <v>114</v>
      </c>
      <c r="BK122" s="208">
        <f>BK123</f>
        <v>0</v>
      </c>
    </row>
    <row r="123" s="12" customFormat="1" ht="22.8" customHeight="1">
      <c r="A123" s="12"/>
      <c r="B123" s="195"/>
      <c r="C123" s="196"/>
      <c r="D123" s="197" t="s">
        <v>74</v>
      </c>
      <c r="E123" s="209" t="s">
        <v>83</v>
      </c>
      <c r="F123" s="209" t="s">
        <v>115</v>
      </c>
      <c r="G123" s="196"/>
      <c r="H123" s="196"/>
      <c r="I123" s="199"/>
      <c r="J123" s="210">
        <f>BK123</f>
        <v>0</v>
      </c>
      <c r="K123" s="196"/>
      <c r="L123" s="201"/>
      <c r="M123" s="202"/>
      <c r="N123" s="203"/>
      <c r="O123" s="203"/>
      <c r="P123" s="204">
        <f>SUM(P124:P133)</f>
        <v>0</v>
      </c>
      <c r="Q123" s="203"/>
      <c r="R123" s="204">
        <f>SUM(R124:R133)</f>
        <v>0.00174</v>
      </c>
      <c r="S123" s="203"/>
      <c r="T123" s="205">
        <f>SUM(T124:T133)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6" t="s">
        <v>83</v>
      </c>
      <c r="AT123" s="207" t="s">
        <v>74</v>
      </c>
      <c r="AU123" s="207" t="s">
        <v>83</v>
      </c>
      <c r="AY123" s="206" t="s">
        <v>114</v>
      </c>
      <c r="BK123" s="208">
        <f>SUM(BK124:BK133)</f>
        <v>0</v>
      </c>
    </row>
    <row r="124" s="2" customFormat="1" ht="24.15" customHeight="1">
      <c r="A124" s="35"/>
      <c r="B124" s="36"/>
      <c r="C124" s="211" t="s">
        <v>83</v>
      </c>
      <c r="D124" s="211" t="s">
        <v>116</v>
      </c>
      <c r="E124" s="212" t="s">
        <v>117</v>
      </c>
      <c r="F124" s="213" t="s">
        <v>118</v>
      </c>
      <c r="G124" s="214" t="s">
        <v>119</v>
      </c>
      <c r="H124" s="215">
        <v>29</v>
      </c>
      <c r="I124" s="216"/>
      <c r="J124" s="217">
        <f>ROUND(I124*H124,2)</f>
        <v>0</v>
      </c>
      <c r="K124" s="213" t="s">
        <v>120</v>
      </c>
      <c r="L124" s="41"/>
      <c r="M124" s="218" t="s">
        <v>1</v>
      </c>
      <c r="N124" s="219" t="s">
        <v>40</v>
      </c>
      <c r="O124" s="88"/>
      <c r="P124" s="220">
        <f>O124*H124</f>
        <v>0</v>
      </c>
      <c r="Q124" s="220">
        <v>0</v>
      </c>
      <c r="R124" s="220">
        <f>Q124*H124</f>
        <v>0</v>
      </c>
      <c r="S124" s="220">
        <v>0</v>
      </c>
      <c r="T124" s="221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2" t="s">
        <v>121</v>
      </c>
      <c r="AT124" s="222" t="s">
        <v>116</v>
      </c>
      <c r="AU124" s="222" t="s">
        <v>85</v>
      </c>
      <c r="AY124" s="14" t="s">
        <v>114</v>
      </c>
      <c r="BE124" s="223">
        <f>IF(N124="základní",J124,0)</f>
        <v>0</v>
      </c>
      <c r="BF124" s="223">
        <f>IF(N124="snížená",J124,0)</f>
        <v>0</v>
      </c>
      <c r="BG124" s="223">
        <f>IF(N124="zákl. přenesená",J124,0)</f>
        <v>0</v>
      </c>
      <c r="BH124" s="223">
        <f>IF(N124="sníž. přenesená",J124,0)</f>
        <v>0</v>
      </c>
      <c r="BI124" s="223">
        <f>IF(N124="nulová",J124,0)</f>
        <v>0</v>
      </c>
      <c r="BJ124" s="14" t="s">
        <v>83</v>
      </c>
      <c r="BK124" s="223">
        <f>ROUND(I124*H124,2)</f>
        <v>0</v>
      </c>
      <c r="BL124" s="14" t="s">
        <v>121</v>
      </c>
      <c r="BM124" s="222" t="s">
        <v>122</v>
      </c>
    </row>
    <row r="125" s="2" customFormat="1" ht="16.5" customHeight="1">
      <c r="A125" s="35"/>
      <c r="B125" s="36"/>
      <c r="C125" s="224" t="s">
        <v>85</v>
      </c>
      <c r="D125" s="224" t="s">
        <v>123</v>
      </c>
      <c r="E125" s="225" t="s">
        <v>124</v>
      </c>
      <c r="F125" s="226" t="s">
        <v>125</v>
      </c>
      <c r="G125" s="227" t="s">
        <v>126</v>
      </c>
      <c r="H125" s="228">
        <v>1.74</v>
      </c>
      <c r="I125" s="229"/>
      <c r="J125" s="230">
        <f>ROUND(I125*H125,2)</f>
        <v>0</v>
      </c>
      <c r="K125" s="226" t="s">
        <v>1</v>
      </c>
      <c r="L125" s="231"/>
      <c r="M125" s="232" t="s">
        <v>1</v>
      </c>
      <c r="N125" s="233" t="s">
        <v>40</v>
      </c>
      <c r="O125" s="88"/>
      <c r="P125" s="220">
        <f>O125*H125</f>
        <v>0</v>
      </c>
      <c r="Q125" s="220">
        <v>0.001</v>
      </c>
      <c r="R125" s="220">
        <f>Q125*H125</f>
        <v>0.00174</v>
      </c>
      <c r="S125" s="220">
        <v>0</v>
      </c>
      <c r="T125" s="221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2" t="s">
        <v>127</v>
      </c>
      <c r="AT125" s="222" t="s">
        <v>123</v>
      </c>
      <c r="AU125" s="222" t="s">
        <v>85</v>
      </c>
      <c r="AY125" s="14" t="s">
        <v>114</v>
      </c>
      <c r="BE125" s="223">
        <f>IF(N125="základní",J125,0)</f>
        <v>0</v>
      </c>
      <c r="BF125" s="223">
        <f>IF(N125="snížená",J125,0)</f>
        <v>0</v>
      </c>
      <c r="BG125" s="223">
        <f>IF(N125="zákl. přenesená",J125,0)</f>
        <v>0</v>
      </c>
      <c r="BH125" s="223">
        <f>IF(N125="sníž. přenesená",J125,0)</f>
        <v>0</v>
      </c>
      <c r="BI125" s="223">
        <f>IF(N125="nulová",J125,0)</f>
        <v>0</v>
      </c>
      <c r="BJ125" s="14" t="s">
        <v>83</v>
      </c>
      <c r="BK125" s="223">
        <f>ROUND(I125*H125,2)</f>
        <v>0</v>
      </c>
      <c r="BL125" s="14" t="s">
        <v>121</v>
      </c>
      <c r="BM125" s="222" t="s">
        <v>128</v>
      </c>
    </row>
    <row r="126" s="2" customFormat="1" ht="24.15" customHeight="1">
      <c r="A126" s="35"/>
      <c r="B126" s="36"/>
      <c r="C126" s="211" t="s">
        <v>129</v>
      </c>
      <c r="D126" s="211" t="s">
        <v>116</v>
      </c>
      <c r="E126" s="212" t="s">
        <v>130</v>
      </c>
      <c r="F126" s="213" t="s">
        <v>131</v>
      </c>
      <c r="G126" s="214" t="s">
        <v>119</v>
      </c>
      <c r="H126" s="215">
        <v>87</v>
      </c>
      <c r="I126" s="216"/>
      <c r="J126" s="217">
        <f>ROUND(I126*H126,2)</f>
        <v>0</v>
      </c>
      <c r="K126" s="213" t="s">
        <v>120</v>
      </c>
      <c r="L126" s="41"/>
      <c r="M126" s="218" t="s">
        <v>1</v>
      </c>
      <c r="N126" s="219" t="s">
        <v>40</v>
      </c>
      <c r="O126" s="88"/>
      <c r="P126" s="220">
        <f>O126*H126</f>
        <v>0</v>
      </c>
      <c r="Q126" s="220">
        <v>0</v>
      </c>
      <c r="R126" s="220">
        <f>Q126*H126</f>
        <v>0</v>
      </c>
      <c r="S126" s="220">
        <v>0</v>
      </c>
      <c r="T126" s="221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2" t="s">
        <v>121</v>
      </c>
      <c r="AT126" s="222" t="s">
        <v>116</v>
      </c>
      <c r="AU126" s="222" t="s">
        <v>85</v>
      </c>
      <c r="AY126" s="14" t="s">
        <v>114</v>
      </c>
      <c r="BE126" s="223">
        <f>IF(N126="základní",J126,0)</f>
        <v>0</v>
      </c>
      <c r="BF126" s="223">
        <f>IF(N126="snížená",J126,0)</f>
        <v>0</v>
      </c>
      <c r="BG126" s="223">
        <f>IF(N126="zákl. přenesená",J126,0)</f>
        <v>0</v>
      </c>
      <c r="BH126" s="223">
        <f>IF(N126="sníž. přenesená",J126,0)</f>
        <v>0</v>
      </c>
      <c r="BI126" s="223">
        <f>IF(N126="nulová",J126,0)</f>
        <v>0</v>
      </c>
      <c r="BJ126" s="14" t="s">
        <v>83</v>
      </c>
      <c r="BK126" s="223">
        <f>ROUND(I126*H126,2)</f>
        <v>0</v>
      </c>
      <c r="BL126" s="14" t="s">
        <v>121</v>
      </c>
      <c r="BM126" s="222" t="s">
        <v>132</v>
      </c>
    </row>
    <row r="127" s="2" customFormat="1" ht="24.15" customHeight="1">
      <c r="A127" s="35"/>
      <c r="B127" s="36"/>
      <c r="C127" s="211" t="s">
        <v>121</v>
      </c>
      <c r="D127" s="211" t="s">
        <v>116</v>
      </c>
      <c r="E127" s="212" t="s">
        <v>133</v>
      </c>
      <c r="F127" s="213" t="s">
        <v>134</v>
      </c>
      <c r="G127" s="214" t="s">
        <v>119</v>
      </c>
      <c r="H127" s="215">
        <v>29</v>
      </c>
      <c r="I127" s="216"/>
      <c r="J127" s="217">
        <f>ROUND(I127*H127,2)</f>
        <v>0</v>
      </c>
      <c r="K127" s="213" t="s">
        <v>120</v>
      </c>
      <c r="L127" s="41"/>
      <c r="M127" s="218" t="s">
        <v>1</v>
      </c>
      <c r="N127" s="219" t="s">
        <v>40</v>
      </c>
      <c r="O127" s="88"/>
      <c r="P127" s="220">
        <f>O127*H127</f>
        <v>0</v>
      </c>
      <c r="Q127" s="220">
        <v>0</v>
      </c>
      <c r="R127" s="220">
        <f>Q127*H127</f>
        <v>0</v>
      </c>
      <c r="S127" s="220">
        <v>0</v>
      </c>
      <c r="T127" s="221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2" t="s">
        <v>121</v>
      </c>
      <c r="AT127" s="222" t="s">
        <v>116</v>
      </c>
      <c r="AU127" s="222" t="s">
        <v>85</v>
      </c>
      <c r="AY127" s="14" t="s">
        <v>114</v>
      </c>
      <c r="BE127" s="223">
        <f>IF(N127="základní",J127,0)</f>
        <v>0</v>
      </c>
      <c r="BF127" s="223">
        <f>IF(N127="snížená",J127,0)</f>
        <v>0</v>
      </c>
      <c r="BG127" s="223">
        <f>IF(N127="zákl. přenesená",J127,0)</f>
        <v>0</v>
      </c>
      <c r="BH127" s="223">
        <f>IF(N127="sníž. přenesená",J127,0)</f>
        <v>0</v>
      </c>
      <c r="BI127" s="223">
        <f>IF(N127="nulová",J127,0)</f>
        <v>0</v>
      </c>
      <c r="BJ127" s="14" t="s">
        <v>83</v>
      </c>
      <c r="BK127" s="223">
        <f>ROUND(I127*H127,2)</f>
        <v>0</v>
      </c>
      <c r="BL127" s="14" t="s">
        <v>121</v>
      </c>
      <c r="BM127" s="222" t="s">
        <v>135</v>
      </c>
    </row>
    <row r="128" s="2" customFormat="1" ht="24.15" customHeight="1">
      <c r="A128" s="35"/>
      <c r="B128" s="36"/>
      <c r="C128" s="211" t="s">
        <v>136</v>
      </c>
      <c r="D128" s="211" t="s">
        <v>116</v>
      </c>
      <c r="E128" s="212" t="s">
        <v>137</v>
      </c>
      <c r="F128" s="213" t="s">
        <v>138</v>
      </c>
      <c r="G128" s="214" t="s">
        <v>119</v>
      </c>
      <c r="H128" s="215">
        <v>29</v>
      </c>
      <c r="I128" s="216"/>
      <c r="J128" s="217">
        <f>ROUND(I128*H128,2)</f>
        <v>0</v>
      </c>
      <c r="K128" s="213" t="s">
        <v>120</v>
      </c>
      <c r="L128" s="41"/>
      <c r="M128" s="218" t="s">
        <v>1</v>
      </c>
      <c r="N128" s="219" t="s">
        <v>40</v>
      </c>
      <c r="O128" s="88"/>
      <c r="P128" s="220">
        <f>O128*H128</f>
        <v>0</v>
      </c>
      <c r="Q128" s="220">
        <v>0</v>
      </c>
      <c r="R128" s="220">
        <f>Q128*H128</f>
        <v>0</v>
      </c>
      <c r="S128" s="220">
        <v>0</v>
      </c>
      <c r="T128" s="221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2" t="s">
        <v>121</v>
      </c>
      <c r="AT128" s="222" t="s">
        <v>116</v>
      </c>
      <c r="AU128" s="222" t="s">
        <v>85</v>
      </c>
      <c r="AY128" s="14" t="s">
        <v>114</v>
      </c>
      <c r="BE128" s="223">
        <f>IF(N128="základní",J128,0)</f>
        <v>0</v>
      </c>
      <c r="BF128" s="223">
        <f>IF(N128="snížená",J128,0)</f>
        <v>0</v>
      </c>
      <c r="BG128" s="223">
        <f>IF(N128="zákl. přenesená",J128,0)</f>
        <v>0</v>
      </c>
      <c r="BH128" s="223">
        <f>IF(N128="sníž. přenesená",J128,0)</f>
        <v>0</v>
      </c>
      <c r="BI128" s="223">
        <f>IF(N128="nulová",J128,0)</f>
        <v>0</v>
      </c>
      <c r="BJ128" s="14" t="s">
        <v>83</v>
      </c>
      <c r="BK128" s="223">
        <f>ROUND(I128*H128,2)</f>
        <v>0</v>
      </c>
      <c r="BL128" s="14" t="s">
        <v>121</v>
      </c>
      <c r="BM128" s="222" t="s">
        <v>139</v>
      </c>
    </row>
    <row r="129" s="2" customFormat="1" ht="16.5" customHeight="1">
      <c r="A129" s="35"/>
      <c r="B129" s="36"/>
      <c r="C129" s="211" t="s">
        <v>140</v>
      </c>
      <c r="D129" s="211" t="s">
        <v>116</v>
      </c>
      <c r="E129" s="212" t="s">
        <v>141</v>
      </c>
      <c r="F129" s="213" t="s">
        <v>142</v>
      </c>
      <c r="G129" s="214" t="s">
        <v>143</v>
      </c>
      <c r="H129" s="215">
        <v>23.199999999999999</v>
      </c>
      <c r="I129" s="216"/>
      <c r="J129" s="217">
        <f>ROUND(I129*H129,2)</f>
        <v>0</v>
      </c>
      <c r="K129" s="213" t="s">
        <v>120</v>
      </c>
      <c r="L129" s="41"/>
      <c r="M129" s="218" t="s">
        <v>1</v>
      </c>
      <c r="N129" s="219" t="s">
        <v>40</v>
      </c>
      <c r="O129" s="88"/>
      <c r="P129" s="220">
        <f>O129*H129</f>
        <v>0</v>
      </c>
      <c r="Q129" s="220">
        <v>0</v>
      </c>
      <c r="R129" s="220">
        <f>Q129*H129</f>
        <v>0</v>
      </c>
      <c r="S129" s="220">
        <v>0</v>
      </c>
      <c r="T129" s="221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2" t="s">
        <v>121</v>
      </c>
      <c r="AT129" s="222" t="s">
        <v>116</v>
      </c>
      <c r="AU129" s="222" t="s">
        <v>85</v>
      </c>
      <c r="AY129" s="14" t="s">
        <v>114</v>
      </c>
      <c r="BE129" s="223">
        <f>IF(N129="základní",J129,0)</f>
        <v>0</v>
      </c>
      <c r="BF129" s="223">
        <f>IF(N129="snížená",J129,0)</f>
        <v>0</v>
      </c>
      <c r="BG129" s="223">
        <f>IF(N129="zákl. přenesená",J129,0)</f>
        <v>0</v>
      </c>
      <c r="BH129" s="223">
        <f>IF(N129="sníž. přenesená",J129,0)</f>
        <v>0</v>
      </c>
      <c r="BI129" s="223">
        <f>IF(N129="nulová",J129,0)</f>
        <v>0</v>
      </c>
      <c r="BJ129" s="14" t="s">
        <v>83</v>
      </c>
      <c r="BK129" s="223">
        <f>ROUND(I129*H129,2)</f>
        <v>0</v>
      </c>
      <c r="BL129" s="14" t="s">
        <v>121</v>
      </c>
      <c r="BM129" s="222" t="s">
        <v>144</v>
      </c>
    </row>
    <row r="130" s="2" customFormat="1" ht="21.75" customHeight="1">
      <c r="A130" s="35"/>
      <c r="B130" s="36"/>
      <c r="C130" s="211" t="s">
        <v>145</v>
      </c>
      <c r="D130" s="211" t="s">
        <v>116</v>
      </c>
      <c r="E130" s="212" t="s">
        <v>146</v>
      </c>
      <c r="F130" s="213" t="s">
        <v>147</v>
      </c>
      <c r="G130" s="214" t="s">
        <v>148</v>
      </c>
      <c r="H130" s="215">
        <v>87</v>
      </c>
      <c r="I130" s="216"/>
      <c r="J130" s="217">
        <f>ROUND(I130*H130,2)</f>
        <v>0</v>
      </c>
      <c r="K130" s="213" t="s">
        <v>120</v>
      </c>
      <c r="L130" s="41"/>
      <c r="M130" s="218" t="s">
        <v>1</v>
      </c>
      <c r="N130" s="219" t="s">
        <v>40</v>
      </c>
      <c r="O130" s="88"/>
      <c r="P130" s="220">
        <f>O130*H130</f>
        <v>0</v>
      </c>
      <c r="Q130" s="220">
        <v>0</v>
      </c>
      <c r="R130" s="220">
        <f>Q130*H130</f>
        <v>0</v>
      </c>
      <c r="S130" s="220">
        <v>0</v>
      </c>
      <c r="T130" s="221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2" t="s">
        <v>121</v>
      </c>
      <c r="AT130" s="222" t="s">
        <v>116</v>
      </c>
      <c r="AU130" s="222" t="s">
        <v>85</v>
      </c>
      <c r="AY130" s="14" t="s">
        <v>114</v>
      </c>
      <c r="BE130" s="223">
        <f>IF(N130="základní",J130,0)</f>
        <v>0</v>
      </c>
      <c r="BF130" s="223">
        <f>IF(N130="snížená",J130,0)</f>
        <v>0</v>
      </c>
      <c r="BG130" s="223">
        <f>IF(N130="zákl. přenesená",J130,0)</f>
        <v>0</v>
      </c>
      <c r="BH130" s="223">
        <f>IF(N130="sníž. přenesená",J130,0)</f>
        <v>0</v>
      </c>
      <c r="BI130" s="223">
        <f>IF(N130="nulová",J130,0)</f>
        <v>0</v>
      </c>
      <c r="BJ130" s="14" t="s">
        <v>83</v>
      </c>
      <c r="BK130" s="223">
        <f>ROUND(I130*H130,2)</f>
        <v>0</v>
      </c>
      <c r="BL130" s="14" t="s">
        <v>121</v>
      </c>
      <c r="BM130" s="222" t="s">
        <v>149</v>
      </c>
    </row>
    <row r="131" s="2" customFormat="1" ht="21.75" customHeight="1">
      <c r="A131" s="35"/>
      <c r="B131" s="36"/>
      <c r="C131" s="211" t="s">
        <v>127</v>
      </c>
      <c r="D131" s="211" t="s">
        <v>116</v>
      </c>
      <c r="E131" s="212" t="s">
        <v>150</v>
      </c>
      <c r="F131" s="213" t="s">
        <v>151</v>
      </c>
      <c r="G131" s="214" t="s">
        <v>143</v>
      </c>
      <c r="H131" s="215">
        <v>23.199999999999999</v>
      </c>
      <c r="I131" s="216"/>
      <c r="J131" s="217">
        <f>ROUND(I131*H131,2)</f>
        <v>0</v>
      </c>
      <c r="K131" s="213" t="s">
        <v>120</v>
      </c>
      <c r="L131" s="41"/>
      <c r="M131" s="218" t="s">
        <v>1</v>
      </c>
      <c r="N131" s="219" t="s">
        <v>40</v>
      </c>
      <c r="O131" s="88"/>
      <c r="P131" s="220">
        <f>O131*H131</f>
        <v>0</v>
      </c>
      <c r="Q131" s="220">
        <v>0</v>
      </c>
      <c r="R131" s="220">
        <f>Q131*H131</f>
        <v>0</v>
      </c>
      <c r="S131" s="220">
        <v>0</v>
      </c>
      <c r="T131" s="221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2" t="s">
        <v>121</v>
      </c>
      <c r="AT131" s="222" t="s">
        <v>116</v>
      </c>
      <c r="AU131" s="222" t="s">
        <v>85</v>
      </c>
      <c r="AY131" s="14" t="s">
        <v>114</v>
      </c>
      <c r="BE131" s="223">
        <f>IF(N131="základní",J131,0)</f>
        <v>0</v>
      </c>
      <c r="BF131" s="223">
        <f>IF(N131="snížená",J131,0)</f>
        <v>0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14" t="s">
        <v>83</v>
      </c>
      <c r="BK131" s="223">
        <f>ROUND(I131*H131,2)</f>
        <v>0</v>
      </c>
      <c r="BL131" s="14" t="s">
        <v>121</v>
      </c>
      <c r="BM131" s="222" t="s">
        <v>152</v>
      </c>
    </row>
    <row r="132" s="2" customFormat="1" ht="24.15" customHeight="1">
      <c r="A132" s="35"/>
      <c r="B132" s="36"/>
      <c r="C132" s="211" t="s">
        <v>153</v>
      </c>
      <c r="D132" s="211" t="s">
        <v>116</v>
      </c>
      <c r="E132" s="212" t="s">
        <v>154</v>
      </c>
      <c r="F132" s="213" t="s">
        <v>155</v>
      </c>
      <c r="G132" s="214" t="s">
        <v>143</v>
      </c>
      <c r="H132" s="215">
        <v>23.199999999999999</v>
      </c>
      <c r="I132" s="216"/>
      <c r="J132" s="217">
        <f>ROUND(I132*H132,2)</f>
        <v>0</v>
      </c>
      <c r="K132" s="213" t="s">
        <v>120</v>
      </c>
      <c r="L132" s="41"/>
      <c r="M132" s="218" t="s">
        <v>1</v>
      </c>
      <c r="N132" s="219" t="s">
        <v>40</v>
      </c>
      <c r="O132" s="88"/>
      <c r="P132" s="220">
        <f>O132*H132</f>
        <v>0</v>
      </c>
      <c r="Q132" s="220">
        <v>0</v>
      </c>
      <c r="R132" s="220">
        <f>Q132*H132</f>
        <v>0</v>
      </c>
      <c r="S132" s="220">
        <v>0</v>
      </c>
      <c r="T132" s="221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2" t="s">
        <v>121</v>
      </c>
      <c r="AT132" s="222" t="s">
        <v>116</v>
      </c>
      <c r="AU132" s="222" t="s">
        <v>85</v>
      </c>
      <c r="AY132" s="14" t="s">
        <v>114</v>
      </c>
      <c r="BE132" s="223">
        <f>IF(N132="základní",J132,0)</f>
        <v>0</v>
      </c>
      <c r="BF132" s="223">
        <f>IF(N132="snížená",J132,0)</f>
        <v>0</v>
      </c>
      <c r="BG132" s="223">
        <f>IF(N132="zákl. přenesená",J132,0)</f>
        <v>0</v>
      </c>
      <c r="BH132" s="223">
        <f>IF(N132="sníž. přenesená",J132,0)</f>
        <v>0</v>
      </c>
      <c r="BI132" s="223">
        <f>IF(N132="nulová",J132,0)</f>
        <v>0</v>
      </c>
      <c r="BJ132" s="14" t="s">
        <v>83</v>
      </c>
      <c r="BK132" s="223">
        <f>ROUND(I132*H132,2)</f>
        <v>0</v>
      </c>
      <c r="BL132" s="14" t="s">
        <v>121</v>
      </c>
      <c r="BM132" s="222" t="s">
        <v>156</v>
      </c>
    </row>
    <row r="133" s="2" customFormat="1" ht="16.5" customHeight="1">
      <c r="A133" s="35"/>
      <c r="B133" s="36"/>
      <c r="C133" s="211" t="s">
        <v>157</v>
      </c>
      <c r="D133" s="211" t="s">
        <v>116</v>
      </c>
      <c r="E133" s="212" t="s">
        <v>158</v>
      </c>
      <c r="F133" s="213" t="s">
        <v>159</v>
      </c>
      <c r="G133" s="214" t="s">
        <v>119</v>
      </c>
      <c r="H133" s="215">
        <v>29</v>
      </c>
      <c r="I133" s="216"/>
      <c r="J133" s="217">
        <f>ROUND(I133*H133,2)</f>
        <v>0</v>
      </c>
      <c r="K133" s="213" t="s">
        <v>1</v>
      </c>
      <c r="L133" s="41"/>
      <c r="M133" s="218" t="s">
        <v>1</v>
      </c>
      <c r="N133" s="219" t="s">
        <v>40</v>
      </c>
      <c r="O133" s="88"/>
      <c r="P133" s="220">
        <f>O133*H133</f>
        <v>0</v>
      </c>
      <c r="Q133" s="220">
        <v>0</v>
      </c>
      <c r="R133" s="220">
        <f>Q133*H133</f>
        <v>0</v>
      </c>
      <c r="S133" s="220">
        <v>0</v>
      </c>
      <c r="T133" s="221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2" t="s">
        <v>121</v>
      </c>
      <c r="AT133" s="222" t="s">
        <v>116</v>
      </c>
      <c r="AU133" s="222" t="s">
        <v>85</v>
      </c>
      <c r="AY133" s="14" t="s">
        <v>114</v>
      </c>
      <c r="BE133" s="223">
        <f>IF(N133="základní",J133,0)</f>
        <v>0</v>
      </c>
      <c r="BF133" s="223">
        <f>IF(N133="snížená",J133,0)</f>
        <v>0</v>
      </c>
      <c r="BG133" s="223">
        <f>IF(N133="zákl. přenesená",J133,0)</f>
        <v>0</v>
      </c>
      <c r="BH133" s="223">
        <f>IF(N133="sníž. přenesená",J133,0)</f>
        <v>0</v>
      </c>
      <c r="BI133" s="223">
        <f>IF(N133="nulová",J133,0)</f>
        <v>0</v>
      </c>
      <c r="BJ133" s="14" t="s">
        <v>83</v>
      </c>
      <c r="BK133" s="223">
        <f>ROUND(I133*H133,2)</f>
        <v>0</v>
      </c>
      <c r="BL133" s="14" t="s">
        <v>121</v>
      </c>
      <c r="BM133" s="222" t="s">
        <v>160</v>
      </c>
    </row>
    <row r="134" s="12" customFormat="1" ht="25.92" customHeight="1">
      <c r="A134" s="12"/>
      <c r="B134" s="195"/>
      <c r="C134" s="196"/>
      <c r="D134" s="197" t="s">
        <v>74</v>
      </c>
      <c r="E134" s="198" t="s">
        <v>161</v>
      </c>
      <c r="F134" s="198" t="s">
        <v>162</v>
      </c>
      <c r="G134" s="196"/>
      <c r="H134" s="196"/>
      <c r="I134" s="199"/>
      <c r="J134" s="200">
        <f>BK134</f>
        <v>0</v>
      </c>
      <c r="K134" s="196"/>
      <c r="L134" s="201"/>
      <c r="M134" s="202"/>
      <c r="N134" s="203"/>
      <c r="O134" s="203"/>
      <c r="P134" s="204">
        <f>P135+P137</f>
        <v>0</v>
      </c>
      <c r="Q134" s="203"/>
      <c r="R134" s="204">
        <f>R135+R137</f>
        <v>0</v>
      </c>
      <c r="S134" s="203"/>
      <c r="T134" s="205">
        <f>T135+T137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6" t="s">
        <v>136</v>
      </c>
      <c r="AT134" s="207" t="s">
        <v>74</v>
      </c>
      <c r="AU134" s="207" t="s">
        <v>75</v>
      </c>
      <c r="AY134" s="206" t="s">
        <v>114</v>
      </c>
      <c r="BK134" s="208">
        <f>BK135+BK137</f>
        <v>0</v>
      </c>
    </row>
    <row r="135" s="12" customFormat="1" ht="22.8" customHeight="1">
      <c r="A135" s="12"/>
      <c r="B135" s="195"/>
      <c r="C135" s="196"/>
      <c r="D135" s="197" t="s">
        <v>74</v>
      </c>
      <c r="E135" s="209" t="s">
        <v>163</v>
      </c>
      <c r="F135" s="209" t="s">
        <v>164</v>
      </c>
      <c r="G135" s="196"/>
      <c r="H135" s="196"/>
      <c r="I135" s="199"/>
      <c r="J135" s="210">
        <f>BK135</f>
        <v>0</v>
      </c>
      <c r="K135" s="196"/>
      <c r="L135" s="201"/>
      <c r="M135" s="202"/>
      <c r="N135" s="203"/>
      <c r="O135" s="203"/>
      <c r="P135" s="204">
        <f>P136</f>
        <v>0</v>
      </c>
      <c r="Q135" s="203"/>
      <c r="R135" s="204">
        <f>R136</f>
        <v>0</v>
      </c>
      <c r="S135" s="203"/>
      <c r="T135" s="205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6" t="s">
        <v>136</v>
      </c>
      <c r="AT135" s="207" t="s">
        <v>74</v>
      </c>
      <c r="AU135" s="207" t="s">
        <v>83</v>
      </c>
      <c r="AY135" s="206" t="s">
        <v>114</v>
      </c>
      <c r="BK135" s="208">
        <f>BK136</f>
        <v>0</v>
      </c>
    </row>
    <row r="136" s="2" customFormat="1" ht="16.5" customHeight="1">
      <c r="A136" s="35"/>
      <c r="B136" s="36"/>
      <c r="C136" s="211" t="s">
        <v>165</v>
      </c>
      <c r="D136" s="211" t="s">
        <v>116</v>
      </c>
      <c r="E136" s="212" t="s">
        <v>166</v>
      </c>
      <c r="F136" s="213" t="s">
        <v>167</v>
      </c>
      <c r="G136" s="214" t="s">
        <v>168</v>
      </c>
      <c r="H136" s="215">
        <v>1</v>
      </c>
      <c r="I136" s="216"/>
      <c r="J136" s="217">
        <f>ROUND(I136*H136,2)</f>
        <v>0</v>
      </c>
      <c r="K136" s="213" t="s">
        <v>1</v>
      </c>
      <c r="L136" s="41"/>
      <c r="M136" s="218" t="s">
        <v>1</v>
      </c>
      <c r="N136" s="219" t="s">
        <v>40</v>
      </c>
      <c r="O136" s="88"/>
      <c r="P136" s="220">
        <f>O136*H136</f>
        <v>0</v>
      </c>
      <c r="Q136" s="220">
        <v>0</v>
      </c>
      <c r="R136" s="220">
        <f>Q136*H136</f>
        <v>0</v>
      </c>
      <c r="S136" s="220">
        <v>0</v>
      </c>
      <c r="T136" s="221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2" t="s">
        <v>169</v>
      </c>
      <c r="AT136" s="222" t="s">
        <v>116</v>
      </c>
      <c r="AU136" s="222" t="s">
        <v>85</v>
      </c>
      <c r="AY136" s="14" t="s">
        <v>114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14" t="s">
        <v>83</v>
      </c>
      <c r="BK136" s="223">
        <f>ROUND(I136*H136,2)</f>
        <v>0</v>
      </c>
      <c r="BL136" s="14" t="s">
        <v>169</v>
      </c>
      <c r="BM136" s="222" t="s">
        <v>170</v>
      </c>
    </row>
    <row r="137" s="12" customFormat="1" ht="22.8" customHeight="1">
      <c r="A137" s="12"/>
      <c r="B137" s="195"/>
      <c r="C137" s="196"/>
      <c r="D137" s="197" t="s">
        <v>74</v>
      </c>
      <c r="E137" s="209" t="s">
        <v>171</v>
      </c>
      <c r="F137" s="209" t="s">
        <v>172</v>
      </c>
      <c r="G137" s="196"/>
      <c r="H137" s="196"/>
      <c r="I137" s="199"/>
      <c r="J137" s="210">
        <f>BK137</f>
        <v>0</v>
      </c>
      <c r="K137" s="196"/>
      <c r="L137" s="201"/>
      <c r="M137" s="202"/>
      <c r="N137" s="203"/>
      <c r="O137" s="203"/>
      <c r="P137" s="204">
        <f>P138</f>
        <v>0</v>
      </c>
      <c r="Q137" s="203"/>
      <c r="R137" s="204">
        <f>R138</f>
        <v>0</v>
      </c>
      <c r="S137" s="203"/>
      <c r="T137" s="205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6" t="s">
        <v>136</v>
      </c>
      <c r="AT137" s="207" t="s">
        <v>74</v>
      </c>
      <c r="AU137" s="207" t="s">
        <v>83</v>
      </c>
      <c r="AY137" s="206" t="s">
        <v>114</v>
      </c>
      <c r="BK137" s="208">
        <f>BK138</f>
        <v>0</v>
      </c>
    </row>
    <row r="138" s="2" customFormat="1" ht="16.5" customHeight="1">
      <c r="A138" s="35"/>
      <c r="B138" s="36"/>
      <c r="C138" s="211" t="s">
        <v>173</v>
      </c>
      <c r="D138" s="211" t="s">
        <v>116</v>
      </c>
      <c r="E138" s="212" t="s">
        <v>174</v>
      </c>
      <c r="F138" s="213" t="s">
        <v>175</v>
      </c>
      <c r="G138" s="214" t="s">
        <v>168</v>
      </c>
      <c r="H138" s="215">
        <v>1</v>
      </c>
      <c r="I138" s="216"/>
      <c r="J138" s="217">
        <f>ROUND(I138*H138,2)</f>
        <v>0</v>
      </c>
      <c r="K138" s="213" t="s">
        <v>1</v>
      </c>
      <c r="L138" s="41"/>
      <c r="M138" s="234" t="s">
        <v>1</v>
      </c>
      <c r="N138" s="235" t="s">
        <v>40</v>
      </c>
      <c r="O138" s="236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2" t="s">
        <v>121</v>
      </c>
      <c r="AT138" s="222" t="s">
        <v>116</v>
      </c>
      <c r="AU138" s="222" t="s">
        <v>85</v>
      </c>
      <c r="AY138" s="14" t="s">
        <v>114</v>
      </c>
      <c r="BE138" s="223">
        <f>IF(N138="základní",J138,0)</f>
        <v>0</v>
      </c>
      <c r="BF138" s="223">
        <f>IF(N138="snížená",J138,0)</f>
        <v>0</v>
      </c>
      <c r="BG138" s="223">
        <f>IF(N138="zákl. přenesená",J138,0)</f>
        <v>0</v>
      </c>
      <c r="BH138" s="223">
        <f>IF(N138="sníž. přenesená",J138,0)</f>
        <v>0</v>
      </c>
      <c r="BI138" s="223">
        <f>IF(N138="nulová",J138,0)</f>
        <v>0</v>
      </c>
      <c r="BJ138" s="14" t="s">
        <v>83</v>
      </c>
      <c r="BK138" s="223">
        <f>ROUND(I138*H138,2)</f>
        <v>0</v>
      </c>
      <c r="BL138" s="14" t="s">
        <v>121</v>
      </c>
      <c r="BM138" s="222" t="s">
        <v>176</v>
      </c>
    </row>
    <row r="139" s="2" customFormat="1" ht="6.96" customHeight="1">
      <c r="A139" s="35"/>
      <c r="B139" s="63"/>
      <c r="C139" s="64"/>
      <c r="D139" s="64"/>
      <c r="E139" s="64"/>
      <c r="F139" s="64"/>
      <c r="G139" s="64"/>
      <c r="H139" s="64"/>
      <c r="I139" s="64"/>
      <c r="J139" s="64"/>
      <c r="K139" s="64"/>
      <c r="L139" s="41"/>
      <c r="M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</sheetData>
  <sheetProtection sheet="1" autoFilter="0" formatColumns="0" formatRows="0" objects="1" scenarios="1" spinCount="100000" saltValue="CFetTi+LxstckR/roTdM+Ml12Rq+GYkPZZYssYjQVXNr6VvGudIHRyKmdMRZJgo6xdJe+ZGh8GG+7xlZnF1d+w==" hashValue="DHSk9Tz1YnOdp/79fkqC9HPqL2ZROlF3iFTmEozvUrcgcNAg43s+rLpTNrPtpfmsnQ4GaeoX9FI82SGAsiGH4w==" algorithmName="SHA-512" password="CC35"/>
  <autoFilter ref="C120:K138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Václav Kraut</dc:creator>
  <cp:lastModifiedBy>Václav Kraut</cp:lastModifiedBy>
  <dcterms:created xsi:type="dcterms:W3CDTF">2024-07-10T11:29:38Z</dcterms:created>
  <dcterms:modified xsi:type="dcterms:W3CDTF">2024-07-10T11:29:40Z</dcterms:modified>
</cp:coreProperties>
</file>