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Work\302_2023_MMDěčín_stavební úpravy MŠ_Bělá\Rozpočet\"/>
    </mc:Choice>
  </mc:AlternateContent>
  <xr:revisionPtr revIDLastSave="0" documentId="13_ncr:1_{E24D3A97-53C0-42CA-8ABC-6457F3603222}" xr6:coauthVersionLast="47" xr6:coauthVersionMax="47" xr10:uidLastSave="{00000000-0000-0000-0000-000000000000}"/>
  <bookViews>
    <workbookView xWindow="22905" yWindow="12780" windowWidth="18270" windowHeight="1653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4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4 Pol'!$A$1:$Y$24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18" i="12" l="1"/>
  <c r="O18" i="12"/>
  <c r="K18" i="12"/>
  <c r="I18" i="12"/>
  <c r="G18" i="12"/>
  <c r="M18" i="12" s="1"/>
  <c r="Q17" i="12"/>
  <c r="O17" i="12"/>
  <c r="K17" i="12"/>
  <c r="I17" i="12"/>
  <c r="G17" i="12"/>
  <c r="M17" i="12" s="1"/>
  <c r="Q12" i="12"/>
  <c r="O12" i="12"/>
  <c r="K12" i="12"/>
  <c r="I12" i="12"/>
  <c r="G12" i="12"/>
  <c r="M12" i="12" s="1"/>
  <c r="Q11" i="12"/>
  <c r="O11" i="12"/>
  <c r="K11" i="12"/>
  <c r="I11" i="12"/>
  <c r="G11" i="12"/>
  <c r="M11" i="12" s="1"/>
  <c r="Q10" i="12"/>
  <c r="O10" i="12"/>
  <c r="K10" i="12"/>
  <c r="I10" i="12"/>
  <c r="G10" i="12"/>
  <c r="M10" i="12" s="1"/>
  <c r="Q9" i="12"/>
  <c r="O9" i="12"/>
  <c r="K9" i="12"/>
  <c r="I9" i="12"/>
  <c r="G9" i="12"/>
  <c r="M9" i="12" s="1"/>
  <c r="Q16" i="12"/>
  <c r="O16" i="12"/>
  <c r="K16" i="12"/>
  <c r="I16" i="12"/>
  <c r="G16" i="12"/>
  <c r="M16" i="12" s="1"/>
  <c r="Q15" i="12"/>
  <c r="O15" i="12"/>
  <c r="K15" i="12"/>
  <c r="I15" i="12"/>
  <c r="G15" i="12"/>
  <c r="M15" i="12" s="1"/>
  <c r="Q14" i="12"/>
  <c r="O14" i="12"/>
  <c r="K14" i="12"/>
  <c r="I14" i="12"/>
  <c r="G14" i="12"/>
  <c r="M14" i="12" s="1"/>
  <c r="G13" i="12"/>
  <c r="M13" i="12" s="1"/>
  <c r="I13" i="12"/>
  <c r="K13" i="12"/>
  <c r="O13" i="12"/>
  <c r="Q13" i="12"/>
  <c r="V13" i="12"/>
  <c r="V8" i="12" s="1"/>
  <c r="AE23" i="12"/>
  <c r="F41" i="1" s="1"/>
  <c r="I19" i="1"/>
  <c r="I18" i="1"/>
  <c r="I17" i="1"/>
  <c r="I16" i="1"/>
  <c r="H40" i="1"/>
  <c r="G8" i="12" l="1"/>
  <c r="G23" i="12" s="1"/>
  <c r="I8" i="12"/>
  <c r="Q8" i="12"/>
  <c r="O8" i="12"/>
  <c r="K8" i="12"/>
  <c r="M8" i="12"/>
  <c r="AF23" i="12"/>
  <c r="G41" i="1" s="1"/>
  <c r="H41" i="1" s="1"/>
  <c r="I41" i="1" s="1"/>
  <c r="F39" i="1"/>
  <c r="F43" i="1" s="1"/>
  <c r="G23" i="1" s="1"/>
  <c r="F42" i="1"/>
  <c r="J28" i="1"/>
  <c r="J26" i="1"/>
  <c r="G38" i="1"/>
  <c r="F38" i="1"/>
  <c r="J23" i="1"/>
  <c r="J24" i="1"/>
  <c r="J25" i="1"/>
  <c r="J27" i="1"/>
  <c r="E24" i="1"/>
  <c r="E26" i="1"/>
  <c r="I53" i="1" l="1"/>
  <c r="I20" i="1" s="1"/>
  <c r="I21" i="1" s="1"/>
  <c r="G42" i="1"/>
  <c r="H42" i="1" s="1"/>
  <c r="I42" i="1" s="1"/>
  <c r="G39" i="1"/>
  <c r="G43" i="1" s="1"/>
  <c r="G25" i="1" s="1"/>
  <c r="A25" i="1" s="1"/>
  <c r="A26" i="1" s="1"/>
  <c r="A23" i="1"/>
  <c r="I54" i="1" l="1"/>
  <c r="J53" i="1" s="1"/>
  <c r="J54" i="1" s="1"/>
  <c r="H39" i="1"/>
  <c r="I39" i="1" s="1"/>
  <c r="I43" i="1" s="1"/>
  <c r="J42" i="1" s="1"/>
  <c r="G28" i="1"/>
  <c r="G26" i="1"/>
  <c r="A24" i="1"/>
  <c r="G24" i="1"/>
  <c r="H43" i="1" l="1"/>
  <c r="J41" i="1"/>
  <c r="J39" i="1"/>
  <c r="J43" i="1" s="1"/>
  <c r="A27" i="1"/>
  <c r="G29" i="1" s="1"/>
  <c r="G27" i="1" s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<sst xmlns="http://schemas.openxmlformats.org/spreadsheetml/2006/main" count="192" uniqueCount="123">
  <si>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</si>
  <si>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</si>
  <si>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</si>
  <si>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</si>
  <si>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</si>
  <si>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</si>
  <si>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</si>
  <si>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</si>
  <si>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</si>
  <si>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</si>
  <si>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</si>
  <si>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</si>
  <si>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</si>
  <si>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</si>
  <si>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</si>
  <si>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</si>
  <si>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</si>
  <si>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</si>
  <si>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</si>
  <si>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</si>
  <si>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</si>
  <si>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</si>
  <si>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</si>
  <si>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</si>
  <si>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</si>
  <si>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</si>
  <si>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</si>
  <si>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</si>
  <si>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</si>
  <si>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</si>
  <si>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</si>
  <si>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</si>
  <si>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</si>
  <si>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</si>
  <si>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</si>
  <si>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</si>
  <si>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</si>
  <si>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</si>
  <si>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</si>
  <si>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</si>
  <si>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</si>
  <si>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</si>
  <si>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</si>
  <si>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4</t>
  </si>
  <si>
    <t>Dodatek č.2-ON</t>
  </si>
  <si>
    <t>SO 01</t>
  </si>
  <si>
    <t>MŠ Bělá</t>
  </si>
  <si>
    <t>Objekt:</t>
  </si>
  <si>
    <t>Rozpočet:</t>
  </si>
  <si>
    <t>Ing. Jiří Marek</t>
  </si>
  <si>
    <t>001</t>
  </si>
  <si>
    <t>MŠ Bělá-změna užívání objektu č.p. 259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</si>
  <si>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</si>
  <si>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</si>
  <si>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</si>
  <si>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</si>
  <si>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</si>
  <si>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</si>
  <si>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</si>
  <si>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</si>
  <si>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</si>
  <si>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Celkem za stavbu</t>
  </si>
  <si>
    <t>CZK</t>
  </si>
  <si>
    <t>#POPS</t>
  </si>
  <si>
    <t>Popis stavby: 001 - MŠ Bělá-změna užívání objektu č.p. 259</t>
  </si>
  <si>
    <t>#POPO</t>
  </si>
  <si>
    <t>Popis objektu: SO 01 - MŠ Bělá</t>
  </si>
  <si>
    <t>#POPR</t>
  </si>
  <si>
    <t>Popis rozpočtu: 4 - Dodatek č.2-ON</t>
  </si>
  <si>
    <t>Rekapitulace dílů</t>
  </si>
  <si>
    <t>Typ dílu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</si>
  <si>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</si>
  <si>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</si>
  <si>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</si>
  <si>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</si>
  <si>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</si>
  <si>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</si>
  <si>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</si>
  <si>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</si>
  <si>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</si>
  <si>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</si>
  <si>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</si>
  <si>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</si>
  <si>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</si>
  <si>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</si>
  <si>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</si>
  <si>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</si>
  <si>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</si>
  <si>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</si>
  <si>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</si>
  <si>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</si>
  <si>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</si>
  <si>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</si>
  <si>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</si>
  <si>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</si>
  <si>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</si>
  <si>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</si>
  <si>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</si>
  <si>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</si>
  <si>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</si>
  <si>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</si>
  <si>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</si>
  <si>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999999999</t>
  </si>
  <si>
    <t>soubor</t>
  </si>
  <si>
    <t>Vlastní</t>
  </si>
  <si>
    <t>Indiv</t>
  </si>
  <si>
    <t>Práce</t>
  </si>
  <si>
    <t>Běžná</t>
  </si>
  <si>
    <t>POL1_</t>
  </si>
  <si>
    <t>VV</t>
  </si>
  <si>
    <t>SPU</t>
  </si>
  <si>
    <t>SUM</t>
  </si>
  <si>
    <t>END</t>
  </si>
  <si>
    <t>Geodetické zaměření skutečného provedení</t>
  </si>
  <si>
    <t>Geodetickéá aktulizační dokumentace (GAD DTM)</t>
  </si>
  <si>
    <t>Předání a prevzetí staveniště</t>
  </si>
  <si>
    <t>Kompletační činnost</t>
  </si>
  <si>
    <t>Inženýrská činnost</t>
  </si>
  <si>
    <t>Koordinační činnost</t>
  </si>
  <si>
    <t>Náklady vzniklé v souvislosti s předáním stavby</t>
  </si>
  <si>
    <t>Bezpečnostní a hygienická opatření na staveništi</t>
  </si>
  <si>
    <t>Revize</t>
  </si>
  <si>
    <t>veškeré ostatní náklady stavby, dle vyhlášky 169/2016, § 8, odstavec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</si>
</sst>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1" t="s">
        <v>39</v>
      </c>
      <c r="B2" s="181"/>
      <c r="C2" s="181"/>
      <c r="D2" s="181"/>
      <c r="E2" s="181"/>
      <c r="F2" s="181"/>
      <c r="G2" s="181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11" zoomScaleNormal="100" zoomScaleSheetLayoutView="75" workbookViewId="0">
      <selection activeCell="L33" sqref="L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2" t="s">
        <v>41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78" t="s">
        <v>22</v>
      </c>
      <c r="C2" s="79"/>
      <c r="D2" s="80" t="s">
        <v>50</v>
      </c>
      <c r="E2" s="191" t="s">
        <v>51</v>
      </c>
      <c r="F2" s="192"/>
      <c r="G2" s="192"/>
      <c r="H2" s="192"/>
      <c r="I2" s="192"/>
      <c r="J2" s="193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194" t="s">
        <v>46</v>
      </c>
      <c r="F3" s="195"/>
      <c r="G3" s="195"/>
      <c r="H3" s="195"/>
      <c r="I3" s="195"/>
      <c r="J3" s="196"/>
    </row>
    <row r="4" spans="1:15" ht="23.25" customHeight="1" x14ac:dyDescent="0.2">
      <c r="A4" s="76">
        <v>1869</v>
      </c>
      <c r="B4" s="83" t="s">
        <v>48</v>
      </c>
      <c r="C4" s="84"/>
      <c r="D4" s="85" t="s">
        <v>43</v>
      </c>
      <c r="E4" s="204" t="s">
        <v>44</v>
      </c>
      <c r="F4" s="205"/>
      <c r="G4" s="205"/>
      <c r="H4" s="205"/>
      <c r="I4" s="205"/>
      <c r="J4" s="206"/>
    </row>
    <row r="5" spans="1:15" ht="24" customHeight="1" x14ac:dyDescent="0.2">
      <c r="A5" s="2"/>
      <c r="B5" s="31" t="s">
        <v>42</v>
      </c>
      <c r="D5" s="209" t="s">
        <v>52</v>
      </c>
      <c r="E5" s="210"/>
      <c r="F5" s="210"/>
      <c r="G5" s="210"/>
      <c r="H5" s="18" t="s">
        <v>40</v>
      </c>
      <c r="I5" s="86" t="s">
        <v>56</v>
      </c>
      <c r="J5" s="8"/>
    </row>
    <row r="6" spans="1:15" ht="15.75" customHeight="1" x14ac:dyDescent="0.2">
      <c r="A6" s="2"/>
      <c r="B6" s="28"/>
      <c r="C6" s="55"/>
      <c r="D6" s="211" t="s">
        <v>53</v>
      </c>
      <c r="E6" s="212"/>
      <c r="F6" s="212"/>
      <c r="G6" s="212"/>
      <c r="H6" s="18" t="s">
        <v>34</v>
      </c>
      <c r="I6" s="86" t="s">
        <v>57</v>
      </c>
      <c r="J6" s="8"/>
    </row>
    <row r="7" spans="1:15" ht="15.75" customHeight="1" x14ac:dyDescent="0.2">
      <c r="A7" s="2"/>
      <c r="B7" s="29"/>
      <c r="C7" s="56"/>
      <c r="D7" s="77" t="s">
        <v>55</v>
      </c>
      <c r="E7" s="213" t="s">
        <v>54</v>
      </c>
      <c r="F7" s="214"/>
      <c r="G7" s="21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98" t="s">
        <v>58</v>
      </c>
      <c r="E11" s="198"/>
      <c r="F11" s="198"/>
      <c r="G11" s="198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03"/>
      <c r="E12" s="203"/>
      <c r="F12" s="203"/>
      <c r="G12" s="20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07"/>
      <c r="F13" s="208"/>
      <c r="G13" s="20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97"/>
      <c r="F15" s="197"/>
      <c r="G15" s="199"/>
      <c r="H15" s="199"/>
      <c r="I15" s="199" t="s">
        <v>29</v>
      </c>
      <c r="J15" s="200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188"/>
      <c r="F16" s="189"/>
      <c r="G16" s="188"/>
      <c r="H16" s="189"/>
      <c r="I16" s="188">
        <f>SUMIF(F53:F53,A16,I53:I53)+SUMIF(F53:F53,"PSU",I53:I53)</f>
        <v>0</v>
      </c>
      <c r="J16" s="190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188"/>
      <c r="F17" s="189"/>
      <c r="G17" s="188"/>
      <c r="H17" s="189"/>
      <c r="I17" s="188">
        <f>SUMIF(F53:F53,A17,I53:I53)</f>
        <v>0</v>
      </c>
      <c r="J17" s="190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188"/>
      <c r="F18" s="189"/>
      <c r="G18" s="188"/>
      <c r="H18" s="189"/>
      <c r="I18" s="188">
        <f>SUMIF(F53:F53,A18,I53:I53)</f>
        <v>0</v>
      </c>
      <c r="J18" s="190"/>
    </row>
    <row r="19" spans="1:10" ht="23.25" customHeight="1" x14ac:dyDescent="0.2">
      <c r="A19" s="141" t="s">
        <v>72</v>
      </c>
      <c r="B19" s="38" t="s">
        <v>27</v>
      </c>
      <c r="C19" s="62"/>
      <c r="D19" s="63"/>
      <c r="E19" s="188"/>
      <c r="F19" s="189"/>
      <c r="G19" s="188"/>
      <c r="H19" s="189"/>
      <c r="I19" s="188">
        <f>SUMIF(F53:F53,A19,I53:I53)</f>
        <v>0</v>
      </c>
      <c r="J19" s="190"/>
    </row>
    <row r="20" spans="1:10" ht="23.25" customHeight="1" x14ac:dyDescent="0.2">
      <c r="A20" s="141" t="s">
        <v>71</v>
      </c>
      <c r="B20" s="38" t="s">
        <v>28</v>
      </c>
      <c r="C20" s="62"/>
      <c r="D20" s="63"/>
      <c r="E20" s="188"/>
      <c r="F20" s="189"/>
      <c r="G20" s="188"/>
      <c r="H20" s="189"/>
      <c r="I20" s="188">
        <f>SUMIF(F53:F53,A20,I53:I53)</f>
        <v>0</v>
      </c>
      <c r="J20" s="190"/>
    </row>
    <row r="21" spans="1:10" ht="23.25" customHeight="1" x14ac:dyDescent="0.2">
      <c r="A21" s="2"/>
      <c r="B21" s="48" t="s">
        <v>29</v>
      </c>
      <c r="C21" s="64"/>
      <c r="D21" s="65"/>
      <c r="E21" s="201"/>
      <c r="F21" s="202"/>
      <c r="G21" s="201"/>
      <c r="H21" s="202"/>
      <c r="I21" s="201">
        <f>SUM(I16:J20)</f>
        <v>0</v>
      </c>
      <c r="J21" s="22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18">
        <f>ZakladDPHSniVypocet</f>
        <v>0</v>
      </c>
      <c r="H23" s="219"/>
      <c r="I23" s="21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16">
        <f>A23</f>
        <v>0</v>
      </c>
      <c r="H24" s="217"/>
      <c r="I24" s="21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8">
        <f>ZakladDPHZaklVypocet</f>
        <v>0</v>
      </c>
      <c r="H25" s="219"/>
      <c r="I25" s="21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85">
        <f>A25</f>
        <v>0</v>
      </c>
      <c r="H26" s="186"/>
      <c r="I26" s="18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7">
        <f>CenaCelkem-(ZakladDPHSni+DPHSni+ZakladDPHZakl+DPHZakl)</f>
        <v>0</v>
      </c>
      <c r="H27" s="187"/>
      <c r="I27" s="18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22">
        <f>ZakladDPHSniVypocet+ZakladDPHZaklVypocet</f>
        <v>0</v>
      </c>
      <c r="H28" s="222"/>
      <c r="I28" s="22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21">
        <f>A27</f>
        <v>0</v>
      </c>
      <c r="H29" s="221"/>
      <c r="I29" s="221"/>
      <c r="J29" s="121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3"/>
      <c r="E34" s="224"/>
      <c r="G34" s="225"/>
      <c r="H34" s="226"/>
      <c r="I34" s="226"/>
      <c r="J34" s="25"/>
    </row>
    <row r="35" spans="1:10" ht="12.75" customHeight="1" x14ac:dyDescent="0.2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59</v>
      </c>
      <c r="C39" s="229"/>
      <c r="D39" s="229"/>
      <c r="E39" s="229"/>
      <c r="F39" s="101">
        <f>'SO 01 4 Pol'!AE23</f>
        <v>0</v>
      </c>
      <c r="G39" s="102">
        <f>'SO 01 4 Pol'!AF23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230" t="s">
        <v>60</v>
      </c>
      <c r="D40" s="230"/>
      <c r="E40" s="230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230" t="s">
        <v>46</v>
      </c>
      <c r="D41" s="230"/>
      <c r="E41" s="230"/>
      <c r="F41" s="106">
        <f>'SO 01 4 Pol'!AE23</f>
        <v>0</v>
      </c>
      <c r="G41" s="107">
        <f>'SO 01 4 Pol'!AF23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229" t="s">
        <v>44</v>
      </c>
      <c r="D42" s="229"/>
      <c r="E42" s="229"/>
      <c r="F42" s="110">
        <f>'SO 01 4 Pol'!AE23</f>
        <v>0</v>
      </c>
      <c r="G42" s="103">
        <f>'SO 01 4 Pol'!AF23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231" t="s">
        <v>61</v>
      </c>
      <c r="C43" s="232"/>
      <c r="D43" s="232"/>
      <c r="E43" s="233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63</v>
      </c>
      <c r="B45" t="s">
        <v>64</v>
      </c>
    </row>
    <row r="46" spans="1:10" x14ac:dyDescent="0.2">
      <c r="A46" t="s">
        <v>65</v>
      </c>
      <c r="B46" t="s">
        <v>66</v>
      </c>
    </row>
    <row r="47" spans="1:10" x14ac:dyDescent="0.2">
      <c r="A47" t="s">
        <v>67</v>
      </c>
      <c r="B47" t="s">
        <v>68</v>
      </c>
    </row>
    <row r="50" spans="1:10" ht="15.75" x14ac:dyDescent="0.25">
      <c r="B50" s="122" t="s">
        <v>69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70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71</v>
      </c>
      <c r="C53" s="227" t="s">
        <v>28</v>
      </c>
      <c r="D53" s="228"/>
      <c r="E53" s="228"/>
      <c r="F53" s="137" t="s">
        <v>71</v>
      </c>
      <c r="G53" s="138"/>
      <c r="H53" s="138"/>
      <c r="I53" s="138">
        <f>'SO 01 4 Pol'!G8</f>
        <v>0</v>
      </c>
      <c r="J53" s="134" t="str">
        <f>IF(I54=0,"",I53/I54*100)</f>
        <v/>
      </c>
    </row>
    <row r="54" spans="1:10" ht="25.5" customHeight="1" x14ac:dyDescent="0.2">
      <c r="A54" s="126"/>
      <c r="B54" s="131" t="s">
        <v>1</v>
      </c>
      <c r="C54" s="132"/>
      <c r="D54" s="133"/>
      <c r="E54" s="133"/>
      <c r="F54" s="139"/>
      <c r="G54" s="140"/>
      <c r="H54" s="140"/>
      <c r="I54" s="140">
        <f>I53</f>
        <v>0</v>
      </c>
      <c r="J54" s="135" t="str">
        <f>J53</f>
        <v/>
      </c>
    </row>
    <row r="55" spans="1:10" x14ac:dyDescent="0.2">
      <c r="F55" s="89"/>
      <c r="G55" s="89"/>
      <c r="H55" s="89"/>
      <c r="I55" s="89"/>
      <c r="J55" s="136"/>
    </row>
    <row r="56" spans="1:10" x14ac:dyDescent="0.2">
      <c r="F56" s="89"/>
      <c r="G56" s="89"/>
      <c r="H56" s="89"/>
      <c r="I56" s="89"/>
      <c r="J56" s="136"/>
    </row>
    <row r="57" spans="1:10" x14ac:dyDescent="0.2">
      <c r="F57" s="89"/>
      <c r="G57" s="89"/>
      <c r="H57" s="89"/>
      <c r="I57" s="89"/>
      <c r="J57" s="136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7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8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9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7"/>
  <sheetViews>
    <sheetView tabSelected="1" workbookViewId="0">
      <pane ySplit="7" topLeftCell="A8" activePane="bottomLeft" state="frozen"/>
      <selection pane="bottomLeft" activeCell="E26" sqref="E26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73</v>
      </c>
      <c r="B1" s="238"/>
      <c r="C1" s="238"/>
      <c r="D1" s="238"/>
      <c r="E1" s="238"/>
      <c r="F1" s="238"/>
      <c r="G1" s="238"/>
      <c r="AG1" t="s">
        <v>74</v>
      </c>
    </row>
    <row r="2" spans="1:60" ht="24.95" customHeight="1" x14ac:dyDescent="0.2">
      <c r="A2" s="142" t="s">
        <v>7</v>
      </c>
      <c r="B2" s="49" t="s">
        <v>50</v>
      </c>
      <c r="C2" s="239" t="s">
        <v>51</v>
      </c>
      <c r="D2" s="240"/>
      <c r="E2" s="240"/>
      <c r="F2" s="240"/>
      <c r="G2" s="241"/>
      <c r="AG2" t="s">
        <v>75</v>
      </c>
    </row>
    <row r="3" spans="1:60" ht="24.95" customHeight="1" x14ac:dyDescent="0.2">
      <c r="A3" s="142" t="s">
        <v>8</v>
      </c>
      <c r="B3" s="49" t="s">
        <v>45</v>
      </c>
      <c r="C3" s="239" t="s">
        <v>46</v>
      </c>
      <c r="D3" s="240"/>
      <c r="E3" s="240"/>
      <c r="F3" s="240"/>
      <c r="G3" s="241"/>
      <c r="AC3" s="123" t="s">
        <v>75</v>
      </c>
      <c r="AG3" t="s">
        <v>76</v>
      </c>
    </row>
    <row r="4" spans="1:60" ht="24.95" customHeight="1" x14ac:dyDescent="0.2">
      <c r="A4" s="143" t="s">
        <v>9</v>
      </c>
      <c r="B4" s="144" t="s">
        <v>43</v>
      </c>
      <c r="C4" s="242" t="s">
        <v>44</v>
      </c>
      <c r="D4" s="243"/>
      <c r="E4" s="243"/>
      <c r="F4" s="243"/>
      <c r="G4" s="244"/>
      <c r="AG4" t="s">
        <v>77</v>
      </c>
    </row>
    <row r="5" spans="1:60" x14ac:dyDescent="0.2">
      <c r="D5" s="10"/>
    </row>
    <row r="6" spans="1:60" ht="38.25" x14ac:dyDescent="0.2">
      <c r="A6" s="146" t="s">
        <v>78</v>
      </c>
      <c r="B6" s="148" t="s">
        <v>79</v>
      </c>
      <c r="C6" s="148" t="s">
        <v>80</v>
      </c>
      <c r="D6" s="147" t="s">
        <v>81</v>
      </c>
      <c r="E6" s="146" t="s">
        <v>82</v>
      </c>
      <c r="F6" s="145" t="s">
        <v>83</v>
      </c>
      <c r="G6" s="146" t="s">
        <v>29</v>
      </c>
      <c r="H6" s="149" t="s">
        <v>30</v>
      </c>
      <c r="I6" s="149" t="s">
        <v>84</v>
      </c>
      <c r="J6" s="149" t="s">
        <v>31</v>
      </c>
      <c r="K6" s="149" t="s">
        <v>85</v>
      </c>
      <c r="L6" s="149" t="s">
        <v>86</v>
      </c>
      <c r="M6" s="149" t="s">
        <v>87</v>
      </c>
      <c r="N6" s="149" t="s">
        <v>88</v>
      </c>
      <c r="O6" s="149" t="s">
        <v>89</v>
      </c>
      <c r="P6" s="149" t="s">
        <v>90</v>
      </c>
      <c r="Q6" s="149" t="s">
        <v>91</v>
      </c>
      <c r="R6" s="149" t="s">
        <v>92</v>
      </c>
      <c r="S6" s="149" t="s">
        <v>93</v>
      </c>
      <c r="T6" s="149" t="s">
        <v>94</v>
      </c>
      <c r="U6" s="149" t="s">
        <v>95</v>
      </c>
      <c r="V6" s="149" t="s">
        <v>96</v>
      </c>
      <c r="W6" s="149" t="s">
        <v>97</v>
      </c>
      <c r="X6" s="149" t="s">
        <v>98</v>
      </c>
      <c r="Y6" s="149" t="s">
        <v>99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2" t="s">
        <v>100</v>
      </c>
      <c r="B8" s="163" t="s">
        <v>71</v>
      </c>
      <c r="C8" s="176" t="s">
        <v>28</v>
      </c>
      <c r="D8" s="164"/>
      <c r="E8" s="165"/>
      <c r="F8" s="166"/>
      <c r="G8" s="166">
        <f>G9+G10+G11+G12+G13+G14+G15+G16+G17+G18</f>
        <v>0</v>
      </c>
      <c r="H8" s="166"/>
      <c r="I8" s="166">
        <f>SUM(I13:I19)</f>
        <v>0</v>
      </c>
      <c r="J8" s="166"/>
      <c r="K8" s="166">
        <f>SUM(K13:K19)</f>
        <v>0</v>
      </c>
      <c r="L8" s="166"/>
      <c r="M8" s="166">
        <f>SUM(M13:M19)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7"/>
      <c r="U8" s="161"/>
      <c r="V8" s="161">
        <f>SUM(V13:V19)</f>
        <v>0</v>
      </c>
      <c r="W8" s="161"/>
      <c r="X8" s="161"/>
      <c r="Y8" s="161"/>
      <c r="AG8" t="s">
        <v>101</v>
      </c>
    </row>
    <row r="9" spans="1:60" x14ac:dyDescent="0.2">
      <c r="A9" s="169">
        <v>1</v>
      </c>
      <c r="B9" s="170" t="s">
        <v>102</v>
      </c>
      <c r="C9" s="177" t="s">
        <v>113</v>
      </c>
      <c r="D9" s="171" t="s">
        <v>103</v>
      </c>
      <c r="E9" s="172">
        <v>1</v>
      </c>
      <c r="F9" s="173">
        <v>0</v>
      </c>
      <c r="G9" s="174">
        <f t="shared" ref="G9:G18" si="0">ROUND(E9*F9,2)</f>
        <v>0</v>
      </c>
      <c r="H9" s="173"/>
      <c r="I9" s="174">
        <f t="shared" ref="I9:I18" si="1">ROUND(E9*H9,2)</f>
        <v>0</v>
      </c>
      <c r="J9" s="173"/>
      <c r="K9" s="174">
        <f t="shared" ref="K9:K18" si="2">ROUND(E9*J9,2)</f>
        <v>0</v>
      </c>
      <c r="L9" s="174">
        <v>21</v>
      </c>
      <c r="M9" s="174">
        <f t="shared" ref="M9:M18" si="3">G9*(1+L9/100)</f>
        <v>0</v>
      </c>
      <c r="N9" s="172">
        <v>0</v>
      </c>
      <c r="O9" s="172">
        <f t="shared" ref="O9:O18" si="4">ROUND(E9*N9,2)</f>
        <v>0</v>
      </c>
      <c r="P9" s="172">
        <v>0</v>
      </c>
      <c r="Q9" s="172">
        <f t="shared" ref="Q9:Q18" si="5">ROUND(E9*P9,2)</f>
        <v>0</v>
      </c>
      <c r="R9" s="174"/>
      <c r="S9" s="174" t="s">
        <v>104</v>
      </c>
      <c r="T9" s="167"/>
      <c r="U9" s="161"/>
      <c r="V9" s="161"/>
      <c r="W9" s="161"/>
      <c r="X9" s="161"/>
      <c r="Y9" s="161"/>
    </row>
    <row r="10" spans="1:60" x14ac:dyDescent="0.2">
      <c r="A10" s="169">
        <v>2</v>
      </c>
      <c r="B10" s="170" t="s">
        <v>102</v>
      </c>
      <c r="C10" s="177" t="s">
        <v>114</v>
      </c>
      <c r="D10" s="171" t="s">
        <v>103</v>
      </c>
      <c r="E10" s="172">
        <v>1</v>
      </c>
      <c r="F10" s="173">
        <v>0</v>
      </c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21</v>
      </c>
      <c r="M10" s="174">
        <f t="shared" si="3"/>
        <v>0</v>
      </c>
      <c r="N10" s="172">
        <v>0</v>
      </c>
      <c r="O10" s="172">
        <f t="shared" si="4"/>
        <v>0</v>
      </c>
      <c r="P10" s="172">
        <v>0</v>
      </c>
      <c r="Q10" s="172">
        <f t="shared" si="5"/>
        <v>0</v>
      </c>
      <c r="R10" s="174"/>
      <c r="S10" s="174" t="s">
        <v>104</v>
      </c>
      <c r="T10" s="167"/>
      <c r="U10" s="161"/>
      <c r="V10" s="161"/>
      <c r="W10" s="161"/>
      <c r="X10" s="161"/>
      <c r="Y10" s="161"/>
    </row>
    <row r="11" spans="1:60" x14ac:dyDescent="0.2">
      <c r="A11" s="169">
        <v>3</v>
      </c>
      <c r="B11" s="170" t="s">
        <v>102</v>
      </c>
      <c r="C11" s="177" t="s">
        <v>115</v>
      </c>
      <c r="D11" s="171" t="s">
        <v>103</v>
      </c>
      <c r="E11" s="172">
        <v>1</v>
      </c>
      <c r="F11" s="173">
        <v>0</v>
      </c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21</v>
      </c>
      <c r="M11" s="174">
        <f t="shared" si="3"/>
        <v>0</v>
      </c>
      <c r="N11" s="172">
        <v>0</v>
      </c>
      <c r="O11" s="172">
        <f t="shared" si="4"/>
        <v>0</v>
      </c>
      <c r="P11" s="172">
        <v>0</v>
      </c>
      <c r="Q11" s="172">
        <f t="shared" si="5"/>
        <v>0</v>
      </c>
      <c r="R11" s="174"/>
      <c r="S11" s="174" t="s">
        <v>104</v>
      </c>
      <c r="T11" s="167"/>
      <c r="U11" s="161"/>
      <c r="V11" s="161"/>
      <c r="W11" s="161"/>
      <c r="X11" s="161"/>
      <c r="Y11" s="161"/>
    </row>
    <row r="12" spans="1:60" x14ac:dyDescent="0.2">
      <c r="A12" s="169">
        <v>4</v>
      </c>
      <c r="B12" s="170" t="s">
        <v>102</v>
      </c>
      <c r="C12" s="177" t="s">
        <v>116</v>
      </c>
      <c r="D12" s="171" t="s">
        <v>103</v>
      </c>
      <c r="E12" s="172">
        <v>1</v>
      </c>
      <c r="F12" s="173">
        <v>0</v>
      </c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72">
        <v>0</v>
      </c>
      <c r="O12" s="172">
        <f t="shared" si="4"/>
        <v>0</v>
      </c>
      <c r="P12" s="172">
        <v>0</v>
      </c>
      <c r="Q12" s="172">
        <f t="shared" si="5"/>
        <v>0</v>
      </c>
      <c r="R12" s="174"/>
      <c r="S12" s="174" t="s">
        <v>104</v>
      </c>
      <c r="T12" s="167"/>
      <c r="U12" s="161"/>
      <c r="V12" s="161"/>
      <c r="W12" s="161"/>
      <c r="X12" s="161"/>
      <c r="Y12" s="161"/>
    </row>
    <row r="13" spans="1:60" outlineLevel="1" x14ac:dyDescent="0.2">
      <c r="A13" s="169">
        <v>5</v>
      </c>
      <c r="B13" s="170" t="s">
        <v>102</v>
      </c>
      <c r="C13" s="177" t="s">
        <v>117</v>
      </c>
      <c r="D13" s="171" t="s">
        <v>103</v>
      </c>
      <c r="E13" s="172">
        <v>1</v>
      </c>
      <c r="F13" s="173">
        <v>0</v>
      </c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72">
        <v>0</v>
      </c>
      <c r="O13" s="172">
        <f t="shared" si="4"/>
        <v>0</v>
      </c>
      <c r="P13" s="172">
        <v>0</v>
      </c>
      <c r="Q13" s="172">
        <f t="shared" si="5"/>
        <v>0</v>
      </c>
      <c r="R13" s="174"/>
      <c r="S13" s="174" t="s">
        <v>104</v>
      </c>
      <c r="T13" s="175" t="s">
        <v>105</v>
      </c>
      <c r="U13" s="160">
        <v>0</v>
      </c>
      <c r="V13" s="160">
        <f>ROUND(E13*U13,2)</f>
        <v>0</v>
      </c>
      <c r="W13" s="160"/>
      <c r="X13" s="160" t="s">
        <v>106</v>
      </c>
      <c r="Y13" s="160" t="s">
        <v>107</v>
      </c>
      <c r="Z13" s="150"/>
      <c r="AA13" s="150"/>
      <c r="AB13" s="150"/>
      <c r="AC13" s="150"/>
      <c r="AD13" s="150"/>
      <c r="AE13" s="150"/>
      <c r="AF13" s="150"/>
      <c r="AG13" s="150" t="s">
        <v>108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69">
        <v>6</v>
      </c>
      <c r="B14" s="170" t="s">
        <v>102</v>
      </c>
      <c r="C14" s="177" t="s">
        <v>118</v>
      </c>
      <c r="D14" s="171" t="s">
        <v>103</v>
      </c>
      <c r="E14" s="172">
        <v>1</v>
      </c>
      <c r="F14" s="173">
        <v>0</v>
      </c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72">
        <v>0</v>
      </c>
      <c r="O14" s="172">
        <f t="shared" si="4"/>
        <v>0</v>
      </c>
      <c r="P14" s="172">
        <v>0</v>
      </c>
      <c r="Q14" s="172">
        <f t="shared" si="5"/>
        <v>0</v>
      </c>
      <c r="R14" s="174"/>
      <c r="S14" s="174" t="s">
        <v>104</v>
      </c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109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69">
        <v>7</v>
      </c>
      <c r="B15" s="170" t="s">
        <v>102</v>
      </c>
      <c r="C15" s="177" t="s">
        <v>119</v>
      </c>
      <c r="D15" s="171" t="s">
        <v>103</v>
      </c>
      <c r="E15" s="172">
        <v>1</v>
      </c>
      <c r="F15" s="173">
        <v>0</v>
      </c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72">
        <v>0</v>
      </c>
      <c r="O15" s="172">
        <f t="shared" si="4"/>
        <v>0</v>
      </c>
      <c r="P15" s="172">
        <v>0</v>
      </c>
      <c r="Q15" s="172">
        <f t="shared" si="5"/>
        <v>0</v>
      </c>
      <c r="R15" s="174"/>
      <c r="S15" s="174" t="s">
        <v>104</v>
      </c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109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69">
        <v>8</v>
      </c>
      <c r="B16" s="170" t="s">
        <v>102</v>
      </c>
      <c r="C16" s="177" t="s">
        <v>120</v>
      </c>
      <c r="D16" s="171" t="s">
        <v>103</v>
      </c>
      <c r="E16" s="172">
        <v>1</v>
      </c>
      <c r="F16" s="173">
        <v>0</v>
      </c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72">
        <v>0</v>
      </c>
      <c r="O16" s="172">
        <f t="shared" si="4"/>
        <v>0</v>
      </c>
      <c r="P16" s="172">
        <v>0</v>
      </c>
      <c r="Q16" s="172">
        <f t="shared" si="5"/>
        <v>0</v>
      </c>
      <c r="R16" s="174"/>
      <c r="S16" s="174" t="s">
        <v>104</v>
      </c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109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69">
        <v>9</v>
      </c>
      <c r="B17" s="170" t="s">
        <v>102</v>
      </c>
      <c r="C17" s="177" t="s">
        <v>121</v>
      </c>
      <c r="D17" s="171" t="s">
        <v>103</v>
      </c>
      <c r="E17" s="172">
        <v>1</v>
      </c>
      <c r="F17" s="173">
        <v>0</v>
      </c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2">
        <v>0</v>
      </c>
      <c r="O17" s="172">
        <f t="shared" si="4"/>
        <v>0</v>
      </c>
      <c r="P17" s="172">
        <v>0</v>
      </c>
      <c r="Q17" s="172">
        <f t="shared" si="5"/>
        <v>0</v>
      </c>
      <c r="R17" s="174"/>
      <c r="S17" s="174" t="s">
        <v>104</v>
      </c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3" x14ac:dyDescent="0.2">
      <c r="A18" s="169">
        <v>10</v>
      </c>
      <c r="B18" s="170" t="s">
        <v>102</v>
      </c>
      <c r="C18" s="177" t="s">
        <v>28</v>
      </c>
      <c r="D18" s="171" t="s">
        <v>103</v>
      </c>
      <c r="E18" s="172">
        <v>1</v>
      </c>
      <c r="F18" s="173">
        <v>0</v>
      </c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72">
        <v>0</v>
      </c>
      <c r="O18" s="172">
        <f t="shared" si="4"/>
        <v>0</v>
      </c>
      <c r="P18" s="172">
        <v>0</v>
      </c>
      <c r="Q18" s="172">
        <f t="shared" si="5"/>
        <v>0</v>
      </c>
      <c r="R18" s="174"/>
      <c r="S18" s="174" t="s">
        <v>104</v>
      </c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245"/>
      <c r="D19" s="245"/>
      <c r="E19" s="245"/>
      <c r="F19" s="245"/>
      <c r="G19" s="245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110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158" t="s">
        <v>122</v>
      </c>
      <c r="D20" s="158"/>
      <c r="E20" s="158"/>
      <c r="F20" s="158"/>
      <c r="G20" s="158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58"/>
      <c r="D21" s="158"/>
      <c r="E21" s="158"/>
      <c r="F21" s="158"/>
      <c r="G21" s="158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3"/>
      <c r="B22" s="4"/>
      <c r="C22" s="17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86</v>
      </c>
    </row>
    <row r="23" spans="1:60" x14ac:dyDescent="0.2">
      <c r="A23" s="153"/>
      <c r="B23" s="154" t="s">
        <v>29</v>
      </c>
      <c r="C23" s="179"/>
      <c r="D23" s="155"/>
      <c r="E23" s="156"/>
      <c r="F23" s="156"/>
      <c r="G23" s="168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SUMIF(L7:L19,AE22,G7:G19)</f>
        <v>0</v>
      </c>
      <c r="AF23">
        <f>SUMIF(L7:L19,AF22,G7:G19)</f>
        <v>0</v>
      </c>
      <c r="AG23" t="s">
        <v>111</v>
      </c>
    </row>
    <row r="24" spans="1:60" x14ac:dyDescent="0.2">
      <c r="C24" s="180"/>
      <c r="D24" s="10"/>
      <c r="AG24" t="s">
        <v>112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</sheetData>
  <sheetProtection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4 Pol'!Názvy_tisku</vt:lpstr>
      <vt:lpstr>oadresa</vt:lpstr>
      <vt:lpstr>Stavba!Objednatel</vt:lpstr>
      <vt:lpstr>Stavba!Objekt</vt:lpstr>
      <vt:lpstr>'SO 01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 Hübschman</cp:lastModifiedBy>
  <cp:lastPrinted>2019-03-19T12:27:02Z</cp:lastPrinted>
  <dcterms:created xsi:type="dcterms:W3CDTF">2009-04-08T07:15:50Z</dcterms:created>
  <dcterms:modified xsi:type="dcterms:W3CDTF">2024-10-21T14:31:45Z</dcterms:modified>
</cp:coreProperties>
</file>