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irka kancelář\Dropbox\400_projekty\.Autorský dozor\P-21-049-000_ZŠ, Bezbariérovost, Děčín\11_VŘ\II\2024_11_13\"/>
    </mc:Choice>
  </mc:AlternateContent>
  <xr:revisionPtr revIDLastSave="0" documentId="13_ncr:1_{F0AD9DCC-469D-403B-947D-3F3084231B8C}" xr6:coauthVersionLast="47" xr6:coauthVersionMax="47" xr10:uidLastSave="{00000000-0000-0000-0000-000000000000}"/>
  <bookViews>
    <workbookView xWindow="28680" yWindow="-120" windowWidth="51840" windowHeight="21120" tabRatio="678" xr2:uid="{00000000-000D-0000-FFFF-FFFF00000000}"/>
  </bookViews>
  <sheets>
    <sheet name="Pokyny pro vyplnění" sheetId="1" r:id="rId1"/>
    <sheet name="Stavba" sheetId="2" r:id="rId2"/>
    <sheet name="VzorPolozky" sheetId="3" state="hidden" r:id="rId3"/>
    <sheet name="VRN" sheetId="4" r:id="rId4"/>
    <sheet name="SO01 ASŘ" sheetId="5" r:id="rId5"/>
    <sheet name="SO01 ZTI" sheetId="6" r:id="rId6"/>
    <sheet name="SO01 UT" sheetId="7" r:id="rId7"/>
    <sheet name="SO01 Elektro" sheetId="8" r:id="rId8"/>
    <sheet name="SO01 VZT" sheetId="9" r:id="rId9"/>
    <sheet name="SO02 Výtah" sheetId="10" r:id="rId10"/>
    <sheet name="Podbetonování základu" sheetId="11" r:id="rId11"/>
  </sheets>
  <definedNames>
    <definedName name="CenaCelkem">Stavba!$G$32</definedName>
    <definedName name="CenaCelkemBezDPH">Stavba!$G$31</definedName>
    <definedName name="cisloobjektu">Stavba!$D$3</definedName>
    <definedName name="CisloStavby" localSheetId="1">Stavba!$D$2</definedName>
    <definedName name="CisloStavebnihoRozpoctu">Stavba!$D$4</definedName>
    <definedName name="dadresa">Stavba!$D$12:$G$12</definedName>
    <definedName name="dmisto">Stavba!$E$13:$G$13</definedName>
    <definedName name="DPHSni">Stavba!$G$27</definedName>
    <definedName name="DPHZakl">Stavba!$G$29</definedName>
    <definedName name="dpsc" localSheetId="1">Stavba!$D$13</definedName>
    <definedName name="MistoStavby">Stavba!$D$4</definedName>
    <definedName name="nazevobjektu">Stavba!$E$3</definedName>
    <definedName name="NazevStavby" localSheetId="1">Stavba!$E$2</definedName>
    <definedName name="NazevStavebnihoRozpoctu">Stavba!$E$4</definedName>
    <definedName name="oadresa">Stavba!$D$6</definedName>
    <definedName name="Objednatel" localSheetId="1">Stavba!$D$5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Stavba!$E$26</definedName>
    <definedName name="SazbaDPH2" localSheetId="1">Stavba!$E$28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Stavba!$B$1:$G$39</definedName>
    <definedName name="ZakladDPHSni">Stavba!$G$26</definedName>
    <definedName name="ZakladDPHZakl">Stavba!$G$28</definedName>
    <definedName name="ZaObjednatele">Stavba!$G$37</definedName>
    <definedName name="Zaokrouhleni">Stavba!$G$30</definedName>
    <definedName name="ZaZhotovitele">Stavba!$D$37</definedName>
    <definedName name="Zhotovitel">Stavba!$D$11:$G$11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1" l="1"/>
  <c r="E17" i="11"/>
  <c r="G88" i="6"/>
  <c r="G121" i="6"/>
  <c r="G116" i="6"/>
  <c r="G115" i="6"/>
  <c r="G114" i="6"/>
  <c r="E16" i="11"/>
  <c r="G19" i="11"/>
  <c r="G18" i="11" s="1"/>
  <c r="E15" i="11"/>
  <c r="G15" i="11" s="1"/>
  <c r="E16" i="10"/>
  <c r="E13" i="10"/>
  <c r="E11" i="10"/>
  <c r="E12" i="10"/>
  <c r="E9" i="10"/>
  <c r="E10" i="10"/>
  <c r="E141" i="5"/>
  <c r="E140" i="5"/>
  <c r="E139" i="5"/>
  <c r="E138" i="5"/>
  <c r="E137" i="5"/>
  <c r="E135" i="5"/>
  <c r="G135" i="5" s="1"/>
  <c r="G14" i="11"/>
  <c r="E12" i="11"/>
  <c r="E11" i="11" s="1"/>
  <c r="A11" i="11"/>
  <c r="E10" i="11"/>
  <c r="E9" i="11" s="1"/>
  <c r="G9" i="11" s="1"/>
  <c r="G47" i="10"/>
  <c r="G46" i="10" s="1"/>
  <c r="E45" i="10"/>
  <c r="E44" i="10" s="1"/>
  <c r="G44" i="10" s="1"/>
  <c r="E43" i="10"/>
  <c r="E42" i="10" s="1"/>
  <c r="G42" i="10" s="1"/>
  <c r="E41" i="10"/>
  <c r="E40" i="10" s="1"/>
  <c r="G40" i="10" s="1"/>
  <c r="E39" i="10"/>
  <c r="E38" i="10" s="1"/>
  <c r="G38" i="10" s="1"/>
  <c r="G36" i="10"/>
  <c r="G35" i="10"/>
  <c r="G30" i="10" s="1"/>
  <c r="G34" i="10"/>
  <c r="G33" i="10"/>
  <c r="G31" i="10"/>
  <c r="G29" i="10"/>
  <c r="G27" i="10"/>
  <c r="G25" i="10"/>
  <c r="G23" i="10"/>
  <c r="G22" i="10"/>
  <c r="G20" i="10"/>
  <c r="G18" i="10"/>
  <c r="G16" i="10"/>
  <c r="G14" i="10"/>
  <c r="G13" i="10"/>
  <c r="A13" i="10"/>
  <c r="A14" i="10" s="1"/>
  <c r="A16" i="10" s="1"/>
  <c r="A18" i="10" s="1"/>
  <c r="A20" i="10" s="1"/>
  <c r="A22" i="10" s="1"/>
  <c r="A23" i="10" s="1"/>
  <c r="A25" i="10" s="1"/>
  <c r="A27" i="10" s="1"/>
  <c r="A29" i="10" s="1"/>
  <c r="A31" i="10" s="1"/>
  <c r="A33" i="10" s="1"/>
  <c r="A34" i="10" s="1"/>
  <c r="A35" i="10" s="1"/>
  <c r="A36" i="10" s="1"/>
  <c r="A38" i="10" s="1"/>
  <c r="A40" i="10" s="1"/>
  <c r="A42" i="10" s="1"/>
  <c r="A44" i="10" s="1"/>
  <c r="A47" i="10" s="1"/>
  <c r="G11" i="10"/>
  <c r="A11" i="10"/>
  <c r="G9" i="10"/>
  <c r="E25" i="9"/>
  <c r="G25" i="9" s="1"/>
  <c r="G22" i="9"/>
  <c r="G20" i="9"/>
  <c r="G19" i="9"/>
  <c r="G17" i="9"/>
  <c r="G16" i="9"/>
  <c r="G14" i="9"/>
  <c r="G11" i="9"/>
  <c r="A11" i="9"/>
  <c r="A14" i="9" s="1"/>
  <c r="A16" i="9" s="1"/>
  <c r="A17" i="9" s="1"/>
  <c r="A19" i="9" s="1"/>
  <c r="A20" i="9" s="1"/>
  <c r="A22" i="9" s="1"/>
  <c r="A25" i="9" s="1"/>
  <c r="G9" i="9"/>
  <c r="G133" i="8"/>
  <c r="G132" i="8" s="1"/>
  <c r="G131" i="8"/>
  <c r="G129" i="8"/>
  <c r="G128" i="8"/>
  <c r="G126" i="8"/>
  <c r="G124" i="8"/>
  <c r="G123" i="8"/>
  <c r="G122" i="8"/>
  <c r="G120" i="8"/>
  <c r="G118" i="8"/>
  <c r="G117" i="8"/>
  <c r="G114" i="8"/>
  <c r="G112" i="8"/>
  <c r="G109" i="8"/>
  <c r="G107" i="8"/>
  <c r="G106" i="8"/>
  <c r="G104" i="8"/>
  <c r="G103" i="8"/>
  <c r="G101" i="8"/>
  <c r="G99" i="8"/>
  <c r="G98" i="8"/>
  <c r="G96" i="8"/>
  <c r="G95" i="8"/>
  <c r="G93" i="8"/>
  <c r="G92" i="8"/>
  <c r="G90" i="8"/>
  <c r="G89" i="8"/>
  <c r="G87" i="8"/>
  <c r="G86" i="8"/>
  <c r="G85" i="8"/>
  <c r="G80" i="8"/>
  <c r="G78" i="8"/>
  <c r="G73" i="8"/>
  <c r="G71" i="8"/>
  <c r="G66" i="8"/>
  <c r="G64" i="8"/>
  <c r="G59" i="8"/>
  <c r="G57" i="8"/>
  <c r="G56" i="8"/>
  <c r="G54" i="8"/>
  <c r="G51" i="8"/>
  <c r="G49" i="8"/>
  <c r="G46" i="8"/>
  <c r="G43" i="8"/>
  <c r="G42" i="8" s="1"/>
  <c r="G40" i="8"/>
  <c r="G38" i="8"/>
  <c r="G36" i="8"/>
  <c r="G33" i="8"/>
  <c r="G31" i="8"/>
  <c r="G29" i="8"/>
  <c r="G26" i="8"/>
  <c r="G24" i="8"/>
  <c r="G22" i="8"/>
  <c r="G20" i="8"/>
  <c r="G18" i="8"/>
  <c r="G16" i="8"/>
  <c r="G13" i="8"/>
  <c r="G11" i="8"/>
  <c r="A11" i="8"/>
  <c r="A13" i="8" s="1"/>
  <c r="A16" i="8" s="1"/>
  <c r="A18" i="8" s="1"/>
  <c r="A20" i="8" s="1"/>
  <c r="A22" i="8" s="1"/>
  <c r="A24" i="8" s="1"/>
  <c r="A26" i="8" s="1"/>
  <c r="A29" i="8" s="1"/>
  <c r="A31" i="8" s="1"/>
  <c r="A33" i="8" s="1"/>
  <c r="A36" i="8" s="1"/>
  <c r="A38" i="8" s="1"/>
  <c r="A40" i="8" s="1"/>
  <c r="A43" i="8" s="1"/>
  <c r="A46" i="8" s="1"/>
  <c r="A49" i="8" s="1"/>
  <c r="A51" i="8" s="1"/>
  <c r="A54" i="8" s="1"/>
  <c r="A56" i="8" s="1"/>
  <c r="A57" i="8" s="1"/>
  <c r="A59" i="8" s="1"/>
  <c r="A64" i="8" s="1"/>
  <c r="A66" i="8" s="1"/>
  <c r="A71" i="8" s="1"/>
  <c r="A73" i="8" s="1"/>
  <c r="A78" i="8" s="1"/>
  <c r="A80" i="8" s="1"/>
  <c r="A85" i="8" s="1"/>
  <c r="A86" i="8" s="1"/>
  <c r="A87" i="8" s="1"/>
  <c r="A89" i="8" s="1"/>
  <c r="A90" i="8" s="1"/>
  <c r="A92" i="8" s="1"/>
  <c r="A93" i="8" s="1"/>
  <c r="A95" i="8" s="1"/>
  <c r="A96" i="8" s="1"/>
  <c r="A98" i="8" s="1"/>
  <c r="A99" i="8" s="1"/>
  <c r="A101" i="8" s="1"/>
  <c r="A103" i="8" s="1"/>
  <c r="A104" i="8" s="1"/>
  <c r="A106" i="8" s="1"/>
  <c r="A107" i="8" s="1"/>
  <c r="A109" i="8" s="1"/>
  <c r="A112" i="8" s="1"/>
  <c r="A114" i="8" s="1"/>
  <c r="A117" i="8" s="1"/>
  <c r="A118" i="8" s="1"/>
  <c r="A120" i="8" s="1"/>
  <c r="A122" i="8" s="1"/>
  <c r="A123" i="8" s="1"/>
  <c r="A124" i="8" s="1"/>
  <c r="A126" i="8" s="1"/>
  <c r="A128" i="8" s="1"/>
  <c r="A129" i="8" s="1"/>
  <c r="A131" i="8" s="1"/>
  <c r="A133" i="8" s="1"/>
  <c r="G9" i="8"/>
  <c r="G103" i="7"/>
  <c r="G102" i="7" s="1"/>
  <c r="G99" i="7"/>
  <c r="G98" i="7" s="1"/>
  <c r="G96" i="7"/>
  <c r="G94" i="7"/>
  <c r="G93" i="7"/>
  <c r="G92" i="7"/>
  <c r="G91" i="7"/>
  <c r="G89" i="7"/>
  <c r="G87" i="7"/>
  <c r="G85" i="7"/>
  <c r="G84" i="7"/>
  <c r="G80" i="7"/>
  <c r="G77" i="7"/>
  <c r="G74" i="7"/>
  <c r="G72" i="7"/>
  <c r="G70" i="7"/>
  <c r="G68" i="7"/>
  <c r="G66" i="7"/>
  <c r="G63" i="7"/>
  <c r="G62" i="7"/>
  <c r="G61" i="7"/>
  <c r="G59" i="7"/>
  <c r="G57" i="7"/>
  <c r="G55" i="7"/>
  <c r="G52" i="7"/>
  <c r="G50" i="7"/>
  <c r="G48" i="7"/>
  <c r="G46" i="7"/>
  <c r="G44" i="7"/>
  <c r="G41" i="7"/>
  <c r="G40" i="7" s="1"/>
  <c r="G38" i="7"/>
  <c r="G36" i="7"/>
  <c r="G33" i="7"/>
  <c r="G32" i="7" s="1"/>
  <c r="G30" i="7"/>
  <c r="G28" i="7"/>
  <c r="G26" i="7"/>
  <c r="G23" i="7"/>
  <c r="G21" i="7"/>
  <c r="G19" i="7"/>
  <c r="G16" i="7"/>
  <c r="G14" i="7"/>
  <c r="G11" i="7"/>
  <c r="A11" i="7"/>
  <c r="A14" i="7" s="1"/>
  <c r="A16" i="7" s="1"/>
  <c r="A19" i="7" s="1"/>
  <c r="A21" i="7" s="1"/>
  <c r="A23" i="7" s="1"/>
  <c r="A26" i="7" s="1"/>
  <c r="A28" i="7" s="1"/>
  <c r="A30" i="7" s="1"/>
  <c r="A33" i="7" s="1"/>
  <c r="A36" i="7" s="1"/>
  <c r="A38" i="7" s="1"/>
  <c r="A41" i="7" s="1"/>
  <c r="A44" i="7" s="1"/>
  <c r="A46" i="7" s="1"/>
  <c r="A48" i="7" s="1"/>
  <c r="A50" i="7" s="1"/>
  <c r="A52" i="7" s="1"/>
  <c r="A55" i="7" s="1"/>
  <c r="A57" i="7" s="1"/>
  <c r="A59" i="7" s="1"/>
  <c r="A61" i="7" s="1"/>
  <c r="A62" i="7" s="1"/>
  <c r="A63" i="7" s="1"/>
  <c r="A66" i="7" s="1"/>
  <c r="A68" i="7" s="1"/>
  <c r="A70" i="7" s="1"/>
  <c r="A72" i="7" s="1"/>
  <c r="A74" i="7" s="1"/>
  <c r="A77" i="7" s="1"/>
  <c r="A80" i="7" s="1"/>
  <c r="A84" i="7" s="1"/>
  <c r="A85" i="7" s="1"/>
  <c r="A87" i="7" s="1"/>
  <c r="A89" i="7" s="1"/>
  <c r="A91" i="7" s="1"/>
  <c r="A92" i="7" s="1"/>
  <c r="A93" i="7" s="1"/>
  <c r="A94" i="7" s="1"/>
  <c r="A96" i="7" s="1"/>
  <c r="A99" i="7" s="1"/>
  <c r="A103" i="7" s="1"/>
  <c r="G9" i="7"/>
  <c r="G196" i="6"/>
  <c r="G195" i="6" s="1"/>
  <c r="G192" i="6"/>
  <c r="G189" i="6"/>
  <c r="G186" i="6"/>
  <c r="G184" i="6"/>
  <c r="G182" i="6"/>
  <c r="G179" i="6"/>
  <c r="G176" i="6"/>
  <c r="G174" i="6"/>
  <c r="G172" i="6"/>
  <c r="G170" i="6"/>
  <c r="G168" i="6"/>
  <c r="G167" i="6"/>
  <c r="G165" i="6"/>
  <c r="G163" i="6"/>
  <c r="G161" i="6"/>
  <c r="G159" i="6"/>
  <c r="G158" i="6"/>
  <c r="G156" i="6"/>
  <c r="G154" i="6"/>
  <c r="G152" i="6"/>
  <c r="G150" i="6"/>
  <c r="G148" i="6"/>
  <c r="G146" i="6"/>
  <c r="G144" i="6"/>
  <c r="G142" i="6"/>
  <c r="G140" i="6"/>
  <c r="G138" i="6"/>
  <c r="G136" i="6"/>
  <c r="G134" i="6"/>
  <c r="G132" i="6"/>
  <c r="G130" i="6"/>
  <c r="G128" i="6"/>
  <c r="G126" i="6"/>
  <c r="G124" i="6"/>
  <c r="G123" i="6"/>
  <c r="G122" i="6"/>
  <c r="G120" i="6"/>
  <c r="G117" i="6" s="1"/>
  <c r="G118" i="6"/>
  <c r="G113" i="6"/>
  <c r="G111" i="6"/>
  <c r="G109" i="6"/>
  <c r="G107" i="6"/>
  <c r="G105" i="6"/>
  <c r="G103" i="6"/>
  <c r="G101" i="6"/>
  <c r="G99" i="6"/>
  <c r="G97" i="6"/>
  <c r="G95" i="6"/>
  <c r="G93" i="6"/>
  <c r="G91" i="6"/>
  <c r="G89" i="6"/>
  <c r="G85" i="6"/>
  <c r="G83" i="6"/>
  <c r="G81" i="6"/>
  <c r="G79" i="6"/>
  <c r="G77" i="6"/>
  <c r="G75" i="6"/>
  <c r="G73" i="6"/>
  <c r="G71" i="6"/>
  <c r="G69" i="6"/>
  <c r="G67" i="6"/>
  <c r="G65" i="6"/>
  <c r="G61" i="6"/>
  <c r="G58" i="6"/>
  <c r="G55" i="6"/>
  <c r="G52" i="6"/>
  <c r="G49" i="6"/>
  <c r="G46" i="6"/>
  <c r="G43" i="6"/>
  <c r="G40" i="6"/>
  <c r="G37" i="6"/>
  <c r="G35" i="6"/>
  <c r="G33" i="6"/>
  <c r="G30" i="6"/>
  <c r="G28" i="6"/>
  <c r="G26" i="6"/>
  <c r="G23" i="6"/>
  <c r="G21" i="6"/>
  <c r="G19" i="6"/>
  <c r="G17" i="6"/>
  <c r="G14" i="6"/>
  <c r="G12" i="6"/>
  <c r="A12" i="6"/>
  <c r="A14" i="6" s="1"/>
  <c r="A17" i="6" s="1"/>
  <c r="A19" i="6" s="1"/>
  <c r="A21" i="6" s="1"/>
  <c r="A23" i="6" s="1"/>
  <c r="A26" i="6" s="1"/>
  <c r="A28" i="6" s="1"/>
  <c r="A30" i="6" s="1"/>
  <c r="A33" i="6" s="1"/>
  <c r="A35" i="6" s="1"/>
  <c r="A37" i="6" s="1"/>
  <c r="A40" i="6" s="1"/>
  <c r="A43" i="6" s="1"/>
  <c r="A46" i="6" s="1"/>
  <c r="A49" i="6" s="1"/>
  <c r="A52" i="6" s="1"/>
  <c r="A55" i="6" s="1"/>
  <c r="A58" i="6" s="1"/>
  <c r="A61" i="6" s="1"/>
  <c r="A65" i="6" s="1"/>
  <c r="A67" i="6" s="1"/>
  <c r="A69" i="6" s="1"/>
  <c r="A71" i="6" s="1"/>
  <c r="A73" i="6" s="1"/>
  <c r="A75" i="6" s="1"/>
  <c r="A77" i="6" s="1"/>
  <c r="A79" i="6" s="1"/>
  <c r="A81" i="6" s="1"/>
  <c r="A83" i="6" s="1"/>
  <c r="A85" i="6" s="1"/>
  <c r="A89" i="6" s="1"/>
  <c r="A91" i="6" s="1"/>
  <c r="A93" i="6" s="1"/>
  <c r="A95" i="6" s="1"/>
  <c r="A97" i="6" s="1"/>
  <c r="A99" i="6" s="1"/>
  <c r="A101" i="6" s="1"/>
  <c r="A103" i="6" s="1"/>
  <c r="A105" i="6" s="1"/>
  <c r="A107" i="6" s="1"/>
  <c r="A109" i="6" s="1"/>
  <c r="A111" i="6" s="1"/>
  <c r="A113" i="6" s="1"/>
  <c r="A118" i="6" s="1"/>
  <c r="A120" i="6" s="1"/>
  <c r="A122" i="6" s="1"/>
  <c r="A123" i="6" s="1"/>
  <c r="A124" i="6" s="1"/>
  <c r="A126" i="6" s="1"/>
  <c r="A128" i="6" s="1"/>
  <c r="A130" i="6" s="1"/>
  <c r="A132" i="6" s="1"/>
  <c r="A134" i="6" s="1"/>
  <c r="A136" i="6" s="1"/>
  <c r="A138" i="6" s="1"/>
  <c r="A140" i="6" s="1"/>
  <c r="A142" i="6" s="1"/>
  <c r="A144" i="6" s="1"/>
  <c r="A146" i="6" s="1"/>
  <c r="A148" i="6" s="1"/>
  <c r="A150" i="6" s="1"/>
  <c r="A152" i="6" s="1"/>
  <c r="A154" i="6" s="1"/>
  <c r="A156" i="6" s="1"/>
  <c r="A158" i="6" s="1"/>
  <c r="A159" i="6" s="1"/>
  <c r="A161" i="6" s="1"/>
  <c r="A163" i="6" s="1"/>
  <c r="A165" i="6" s="1"/>
  <c r="A167" i="6" s="1"/>
  <c r="A168" i="6" s="1"/>
  <c r="A170" i="6" s="1"/>
  <c r="A172" i="6" s="1"/>
  <c r="A174" i="6" s="1"/>
  <c r="A176" i="6" s="1"/>
  <c r="A179" i="6" s="1"/>
  <c r="A182" i="6" s="1"/>
  <c r="A184" i="6" s="1"/>
  <c r="A186" i="6" s="1"/>
  <c r="A189" i="6" s="1"/>
  <c r="A192" i="6" s="1"/>
  <c r="A196" i="6" s="1"/>
  <c r="G9" i="6"/>
  <c r="G8" i="6" s="1"/>
  <c r="E253" i="5"/>
  <c r="E243" i="5" s="1"/>
  <c r="G243" i="5" s="1"/>
  <c r="G242" i="5"/>
  <c r="G229" i="5"/>
  <c r="E228" i="5"/>
  <c r="G228" i="5" s="1"/>
  <c r="G227" i="5"/>
  <c r="G223" i="5"/>
  <c r="G222" i="5"/>
  <c r="G221" i="5"/>
  <c r="G218" i="5"/>
  <c r="G217" i="5"/>
  <c r="E213" i="5"/>
  <c r="G213" i="5" s="1"/>
  <c r="E212" i="5"/>
  <c r="E206" i="5" s="1"/>
  <c r="E204" i="5"/>
  <c r="E203" i="5" s="1"/>
  <c r="E205" i="5" s="1"/>
  <c r="G205" i="5" s="1"/>
  <c r="G200" i="5"/>
  <c r="G199" i="5"/>
  <c r="G198" i="5"/>
  <c r="G196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67" i="5"/>
  <c r="G166" i="5" s="1"/>
  <c r="G165" i="5"/>
  <c r="G164" i="5" s="1"/>
  <c r="G162" i="5"/>
  <c r="G160" i="5"/>
  <c r="G159" i="5"/>
  <c r="G158" i="5"/>
  <c r="G156" i="5"/>
  <c r="G154" i="5"/>
  <c r="G152" i="5"/>
  <c r="G151" i="5"/>
  <c r="G149" i="5"/>
  <c r="G147" i="5"/>
  <c r="G142" i="5"/>
  <c r="G141" i="5"/>
  <c r="G140" i="5"/>
  <c r="G139" i="5"/>
  <c r="G138" i="5"/>
  <c r="G137" i="5"/>
  <c r="G136" i="5"/>
  <c r="G133" i="5"/>
  <c r="G131" i="5"/>
  <c r="G127" i="5"/>
  <c r="E124" i="5"/>
  <c r="G124" i="5" s="1"/>
  <c r="G120" i="5"/>
  <c r="G114" i="5"/>
  <c r="G113" i="5"/>
  <c r="G112" i="5"/>
  <c r="G111" i="5"/>
  <c r="G108" i="5"/>
  <c r="G106" i="5"/>
  <c r="G104" i="5"/>
  <c r="G102" i="5"/>
  <c r="G100" i="5"/>
  <c r="G98" i="5"/>
  <c r="G94" i="5"/>
  <c r="G91" i="5"/>
  <c r="G90" i="5"/>
  <c r="G88" i="5"/>
  <c r="G87" i="5"/>
  <c r="G86" i="5"/>
  <c r="G85" i="5"/>
  <c r="G83" i="5"/>
  <c r="G81" i="5"/>
  <c r="G79" i="5"/>
  <c r="G77" i="5"/>
  <c r="G76" i="5"/>
  <c r="G73" i="5"/>
  <c r="G69" i="5"/>
  <c r="G65" i="5"/>
  <c r="G60" i="5"/>
  <c r="G55" i="5"/>
  <c r="G53" i="5"/>
  <c r="G50" i="5"/>
  <c r="G48" i="5"/>
  <c r="G46" i="5"/>
  <c r="E43" i="5"/>
  <c r="E42" i="5" s="1"/>
  <c r="G42" i="5" s="1"/>
  <c r="G38" i="5"/>
  <c r="G36" i="5"/>
  <c r="G32" i="5"/>
  <c r="G29" i="5"/>
  <c r="G26" i="5"/>
  <c r="G25" i="5"/>
  <c r="G23" i="5"/>
  <c r="G20" i="5"/>
  <c r="G16" i="5"/>
  <c r="G11" i="5"/>
  <c r="A11" i="5"/>
  <c r="A16" i="5" s="1"/>
  <c r="A20" i="5" s="1"/>
  <c r="A23" i="5" s="1"/>
  <c r="A25" i="5" s="1"/>
  <c r="A26" i="5" s="1"/>
  <c r="A29" i="5" s="1"/>
  <c r="A32" i="5" s="1"/>
  <c r="A36" i="5" s="1"/>
  <c r="A38" i="5" s="1"/>
  <c r="A42" i="5" s="1"/>
  <c r="A46" i="5" s="1"/>
  <c r="A48" i="5" s="1"/>
  <c r="A50" i="5" s="1"/>
  <c r="A53" i="5" s="1"/>
  <c r="A55" i="5" s="1"/>
  <c r="A60" i="5" s="1"/>
  <c r="A65" i="5" s="1"/>
  <c r="A69" i="5" s="1"/>
  <c r="A73" i="5" s="1"/>
  <c r="A76" i="5" s="1"/>
  <c r="A77" i="5" s="1"/>
  <c r="A79" i="5" s="1"/>
  <c r="A81" i="5" s="1"/>
  <c r="A83" i="5" s="1"/>
  <c r="A85" i="5" s="1"/>
  <c r="A86" i="5" s="1"/>
  <c r="A87" i="5" s="1"/>
  <c r="A88" i="5" s="1"/>
  <c r="A90" i="5" s="1"/>
  <c r="A91" i="5" s="1"/>
  <c r="G9" i="5"/>
  <c r="G48" i="4"/>
  <c r="G47" i="4"/>
  <c r="G46" i="4" s="1"/>
  <c r="G44" i="4"/>
  <c r="G43" i="4" s="1"/>
  <c r="G42" i="4"/>
  <c r="G41" i="4" s="1"/>
  <c r="G39" i="4"/>
  <c r="G37" i="4"/>
  <c r="G33" i="4"/>
  <c r="G31" i="4"/>
  <c r="G29" i="4"/>
  <c r="G27" i="4"/>
  <c r="G24" i="4"/>
  <c r="G23" i="4"/>
  <c r="G21" i="4"/>
  <c r="G18" i="4"/>
  <c r="G16" i="4"/>
  <c r="G14" i="4"/>
  <c r="G12" i="4"/>
  <c r="G11" i="4"/>
  <c r="G9" i="4"/>
  <c r="G31" i="2"/>
  <c r="E29" i="2"/>
  <c r="E27" i="2"/>
  <c r="A26" i="2"/>
  <c r="A27" i="2" s="1"/>
  <c r="G37" i="10" l="1"/>
  <c r="G17" i="10"/>
  <c r="G13" i="9"/>
  <c r="G8" i="9"/>
  <c r="G119" i="8"/>
  <c r="G45" i="8"/>
  <c r="G28" i="8"/>
  <c r="G15" i="8"/>
  <c r="G8" i="8"/>
  <c r="G83" i="7"/>
  <c r="G65" i="7"/>
  <c r="G43" i="7"/>
  <c r="G35" i="7"/>
  <c r="G18" i="7"/>
  <c r="G13" i="7"/>
  <c r="G8" i="7"/>
  <c r="G188" i="6"/>
  <c r="G181" i="6"/>
  <c r="G64" i="6"/>
  <c r="G39" i="6"/>
  <c r="G25" i="6"/>
  <c r="G16" i="6"/>
  <c r="G11" i="6"/>
  <c r="G26" i="4"/>
  <c r="G8" i="4"/>
  <c r="G8" i="10"/>
  <c r="A98" i="5"/>
  <c r="A100" i="5" s="1"/>
  <c r="A102" i="5" s="1"/>
  <c r="A104" i="5" s="1"/>
  <c r="A106" i="5" s="1"/>
  <c r="A108" i="5" s="1"/>
  <c r="A111" i="5" s="1"/>
  <c r="A112" i="5" s="1"/>
  <c r="A113" i="5" s="1"/>
  <c r="A114" i="5" s="1"/>
  <c r="A120" i="5" s="1"/>
  <c r="A127" i="5" s="1"/>
  <c r="A131" i="5" s="1"/>
  <c r="A133" i="5" s="1"/>
  <c r="G203" i="5"/>
  <c r="G8" i="5"/>
  <c r="G175" i="5"/>
  <c r="G52" i="5"/>
  <c r="G20" i="4"/>
  <c r="G220" i="5"/>
  <c r="G206" i="5"/>
  <c r="E202" i="5"/>
  <c r="G202" i="5" s="1"/>
  <c r="E219" i="5"/>
  <c r="G219" i="5" s="1"/>
  <c r="G84" i="5"/>
  <c r="E13" i="11"/>
  <c r="G13" i="11" s="1"/>
  <c r="G11" i="11"/>
  <c r="G8" i="11" s="1"/>
  <c r="G20" i="11" s="1"/>
  <c r="E241" i="5"/>
  <c r="E231" i="5" s="1"/>
  <c r="G231" i="5" s="1"/>
  <c r="G230" i="5" s="1"/>
  <c r="G23" i="2" l="1"/>
  <c r="G49" i="10"/>
  <c r="G22" i="2" s="1"/>
  <c r="G28" i="9"/>
  <c r="G21" i="2" s="1"/>
  <c r="G136" i="8"/>
  <c r="G20" i="2" s="1"/>
  <c r="G106" i="7"/>
  <c r="G19" i="2" s="1"/>
  <c r="G199" i="6"/>
  <c r="G18" i="2" s="1"/>
  <c r="G51" i="4"/>
  <c r="G16" i="2" s="1"/>
  <c r="A137" i="5"/>
  <c r="A135" i="5"/>
  <c r="G201" i="5"/>
  <c r="G255" i="5" s="1"/>
  <c r="G17" i="2" s="1"/>
  <c r="G24" i="2" l="1"/>
  <c r="G28" i="2" s="1"/>
  <c r="A28" i="2" s="1"/>
  <c r="A29" i="2" s="1"/>
  <c r="A138" i="5"/>
  <c r="A139" i="5" s="1"/>
  <c r="A140" i="5" s="1"/>
  <c r="A141" i="5" s="1"/>
  <c r="A142" i="5" s="1"/>
  <c r="A147" i="5" s="1"/>
  <c r="A149" i="5" s="1"/>
  <c r="A151" i="5" s="1"/>
  <c r="A152" i="5" s="1"/>
  <c r="A154" i="5" s="1"/>
  <c r="A156" i="5" s="1"/>
  <c r="A158" i="5" s="1"/>
  <c r="A159" i="5" s="1"/>
  <c r="A160" i="5" s="1"/>
  <c r="A162" i="5" s="1"/>
  <c r="A165" i="5" s="1"/>
  <c r="A167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6" i="5" s="1"/>
  <c r="A198" i="5" s="1"/>
  <c r="A199" i="5" s="1"/>
  <c r="A200" i="5" s="1"/>
  <c r="A202" i="5" s="1"/>
  <c r="A203" i="5" s="1"/>
  <c r="A205" i="5" s="1"/>
  <c r="A206" i="5" s="1"/>
  <c r="A213" i="5" s="1"/>
  <c r="A217" i="5" s="1"/>
  <c r="A218" i="5" s="1"/>
  <c r="A219" i="5" s="1"/>
  <c r="A221" i="5" s="1"/>
  <c r="A222" i="5" s="1"/>
  <c r="A223" i="5" s="1"/>
  <c r="A227" i="5" s="1"/>
  <c r="A228" i="5" s="1"/>
  <c r="A229" i="5" s="1"/>
  <c r="A231" i="5" s="1"/>
  <c r="A242" i="5" s="1"/>
  <c r="A243" i="5" s="1"/>
  <c r="G29" i="2" l="1"/>
  <c r="G32" i="2" s="1"/>
  <c r="A30" i="2" l="1"/>
  <c r="A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100-000002000000}">
      <text>
        <r>
          <rPr>
            <sz val="10"/>
            <color rgb="FF000000"/>
            <rFont val="Calibri"/>
            <scheme val="minor"/>
          </rPr>
          <t>Název
	-Radim Štěpánek</t>
        </r>
      </text>
    </comment>
    <comment ref="D12" authorId="0" shapeId="0" xr:uid="{00000000-0006-0000-0100-000003000000}">
      <text>
        <r>
          <rPr>
            <sz val="10"/>
            <color rgb="FF000000"/>
            <rFont val="Calibri"/>
            <scheme val="minor"/>
          </rPr>
          <t>Ulice
	-Radim Štěpánek</t>
        </r>
      </text>
    </comment>
    <comment ref="D13" authorId="0" shapeId="0" xr:uid="{00000000-0006-0000-0100-000004000000}">
      <text>
        <r>
          <rPr>
            <sz val="10"/>
            <color rgb="FF000000"/>
            <rFont val="Calibri"/>
            <scheme val="minor"/>
          </rPr>
          <t>PSČ
	-Radim Štěpánek</t>
        </r>
      </text>
    </comment>
    <comment ref="E13" authorId="0" shapeId="0" xr:uid="{00000000-0006-0000-0100-000001000000}">
      <text>
        <r>
          <rPr>
            <sz val="10"/>
            <color rgb="FF000000"/>
            <rFont val="Calibri"/>
            <scheme val="minor"/>
          </rPr>
          <t>Místo
	-Pavel Veternik</t>
        </r>
      </text>
    </comment>
  </commentList>
</comments>
</file>

<file path=xl/sharedStrings.xml><?xml version="1.0" encoding="utf-8"?>
<sst xmlns="http://schemas.openxmlformats.org/spreadsheetml/2006/main" count="1779" uniqueCount="1103">
  <si>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</si>
  <si>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</si>
  <si>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</si>
  <si>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</si>
  <si>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Stavba:</t>
  </si>
  <si>
    <t>11155</t>
  </si>
  <si>
    <t>ZŠ Bezručova, Děčín</t>
  </si>
  <si>
    <t>Objednatel:</t>
  </si>
  <si>
    <t>Projektant:</t>
  </si>
  <si>
    <t>Zhotovitel:</t>
  </si>
  <si>
    <t>Vypracoval:</t>
  </si>
  <si>
    <t>Rozpis ceny</t>
  </si>
  <si>
    <t>HSV</t>
  </si>
  <si>
    <t>VRN</t>
  </si>
  <si>
    <t>PSV</t>
  </si>
  <si>
    <t>SO01 ASŘ</t>
  </si>
  <si>
    <t>MON</t>
  </si>
  <si>
    <t>SO01 ZTI</t>
  </si>
  <si>
    <t>VN</t>
  </si>
  <si>
    <t>SO01 UT</t>
  </si>
  <si>
    <t>SO01 Elektro</t>
  </si>
  <si>
    <t>SO01 VZT</t>
  </si>
  <si>
    <t>SO02 Výtah</t>
  </si>
  <si>
    <t>Celkem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</si>
  <si>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</si>
  <si>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</si>
  <si>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</si>
  <si>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</si>
  <si>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</si>
  <si>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</si>
  <si>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</si>
  <si>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</si>
  <si>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</si>
  <si>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</si>
  <si>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</si>
  <si>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</si>
  <si>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 xml:space="preserve">Položkový rozpočet </t>
  </si>
  <si>
    <t>S:</t>
  </si>
  <si>
    <t>O:</t>
  </si>
  <si>
    <t>R:</t>
  </si>
  <si>
    <t>01</t>
  </si>
  <si>
    <t>Bezbariérové úpravy</t>
  </si>
  <si>
    <t>11155/00-2</t>
  </si>
  <si>
    <t>P.č.</t>
  </si>
  <si>
    <t>Číslo položky</t>
  </si>
  <si>
    <t>Název položky</t>
  </si>
  <si>
    <t>MJ</t>
  </si>
  <si>
    <t>Množství</t>
  </si>
  <si>
    <t>Cena / MJ</t>
  </si>
  <si>
    <t>Díl:</t>
  </si>
  <si>
    <t>VRN1</t>
  </si>
  <si>
    <t>Průzkumné, geodetické a projektové práce</t>
  </si>
  <si>
    <t>012103000</t>
  </si>
  <si>
    <t>Geodetické práce před výstavbou a během výstavby</t>
  </si>
  <si>
    <t>soubor</t>
  </si>
  <si>
    <t>Dle souhrnné technické zprávy</t>
  </si>
  <si>
    <t>012403000</t>
  </si>
  <si>
    <t>Geometrické zaměření , geometrický plán včetně ověření na KÚ</t>
  </si>
  <si>
    <t>013254000</t>
  </si>
  <si>
    <t>Dokumentace skutečného provedení stavby</t>
  </si>
  <si>
    <t>Dokumentace skutečného provedení stavby  dle souhrnné technické zprávy</t>
  </si>
  <si>
    <t>013274000</t>
  </si>
  <si>
    <t>Pasportizace objektu před započetím prací</t>
  </si>
  <si>
    <t>pasportizace řešeného objektu, jeho okolí a sousedních objektů (stavby, pozemky, komunikace apod.)</t>
  </si>
  <si>
    <t>013284000</t>
  </si>
  <si>
    <t>Pasportizace objektu po provedení prací</t>
  </si>
  <si>
    <t>pasportizace řešeného objektu, jeho okolí a sousedních objektů (stavby, pozemky, komunikace apod.) pro případ uplatnění škod ze stavební činnosti</t>
  </si>
  <si>
    <t>013294000</t>
  </si>
  <si>
    <t>Ostatní dokumentace</t>
  </si>
  <si>
    <t>Realizační projektová dokumentace dle souhrnné technické zprávy</t>
  </si>
  <si>
    <t>VRN3</t>
  </si>
  <si>
    <t>Zařízení staveniště</t>
  </si>
  <si>
    <t>3000</t>
  </si>
  <si>
    <t>Zařízení staveniště a POV</t>
  </si>
  <si>
    <t>032802500</t>
  </si>
  <si>
    <t>základní kámen + měděná tabulka do 0,6 m2 s popisem (bude upřesněno dle požadavku investora)</t>
  </si>
  <si>
    <t>034503000</t>
  </si>
  <si>
    <t>Informační tabule na staveništi</t>
  </si>
  <si>
    <t>reklamní banner 2500 x 1750 mm, trvanlivý materiál, plnobarevný v RAL, v případě poškození obnovit</t>
  </si>
  <si>
    <t>VRN4</t>
  </si>
  <si>
    <t>Inženýrská činnost</t>
  </si>
  <si>
    <t>042603000</t>
  </si>
  <si>
    <t>Plán zkoušek</t>
  </si>
  <si>
    <t>Kontrolní a zkušební plán vč. Zkoušek a testů  dle souhrnné technické zprávy</t>
  </si>
  <si>
    <t>042703000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</si>
  <si>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</si>
  <si>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</si>
  <si>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045203000</t>
  </si>
  <si>
    <t>Kompletační činnost</t>
  </si>
  <si>
    <t>práce souvisejících se subdodávkami, dodávkou stavebních výrobků a materiálů, lešení, bednění, montážních strojů a zařízení.</t>
  </si>
  <si>
    <t>049103000</t>
  </si>
  <si>
    <t>Náklady vzniklé v souvislosti s realizací stavby</t>
  </si>
  <si>
    <t>Činnost geologa při kontrole a převzetí základových spár,</t>
  </si>
  <si>
    <t>Ćinnost geotechnika včetně geotechnických zkoušek, měření parametrů hutnění apod…, vyhotovení protokolů hutnění,</t>
  </si>
  <si>
    <t>Činnost zpracovatele výrobní dokumentace (součást RDS) výztuže a ocelových prvků (statika) při kontrole výztuže a oelových prvků</t>
  </si>
  <si>
    <t>049303000</t>
  </si>
  <si>
    <t>Náklady vzniklé v souvislosti s předáním stavby</t>
  </si>
  <si>
    <t>inženýrská činnost pro uvedení díla do užívání (zajištění kolaudačních souhlasů, pravomocných rozhodnutí a jiných dokladů nutných pro uvedení díla do užívání)</t>
  </si>
  <si>
    <t>049304000</t>
  </si>
  <si>
    <t>Zpracování harmonogramu stavebních prací</t>
  </si>
  <si>
    <t>kus</t>
  </si>
  <si>
    <t>VRN6</t>
  </si>
  <si>
    <t>Územní vlivy</t>
  </si>
  <si>
    <t>06</t>
  </si>
  <si>
    <t>Čerpání vody do výšky 15 m, do 500 l včetně pohotovosti čerpací soupravy</t>
  </si>
  <si>
    <t>h</t>
  </si>
  <si>
    <t>VRN7</t>
  </si>
  <si>
    <t>Provozní vlivy</t>
  </si>
  <si>
    <t>071103000</t>
  </si>
  <si>
    <t>Provoz investora</t>
  </si>
  <si>
    <t>provozní opatření po dobu výstavby (zhotovitel je povinnen respektovat provoz investora)</t>
  </si>
  <si>
    <t>VRN9</t>
  </si>
  <si>
    <t>Ostatní náklady</t>
  </si>
  <si>
    <t>092203000</t>
  </si>
  <si>
    <t>Náklady na zaškolení</t>
  </si>
  <si>
    <t>094104000</t>
  </si>
  <si>
    <t>Náklady na opatření BOZP</t>
  </si>
  <si>
    <t>včetně opatření BOZP dle Souhrnné technické zprávy</t>
  </si>
  <si>
    <t>11155/01-2</t>
  </si>
  <si>
    <t>ASŘ</t>
  </si>
  <si>
    <t>3</t>
  </si>
  <si>
    <t>Svislé a kompletní konstrukce</t>
  </si>
  <si>
    <t>310238211R00</t>
  </si>
  <si>
    <t>Zazdívka otvorů plochy do 1 m2 cihlami na MVC</t>
  </si>
  <si>
    <t>m3</t>
  </si>
  <si>
    <t>0,275*1,3*0,4</t>
  </si>
  <si>
    <t>310239211R00</t>
  </si>
  <si>
    <t>Zazdívka otvorů plochy do 4 m2 cihlami na MVC</t>
  </si>
  <si>
    <t>0,5+1</t>
  </si>
  <si>
    <t>1</t>
  </si>
  <si>
    <t>317234410R00</t>
  </si>
  <si>
    <t>Vyzdívka mezi nosníky cihlami pálenými na MC vč.betonu a tep.izolace</t>
  </si>
  <si>
    <t>1,45*0,4*0,2*5</t>
  </si>
  <si>
    <t>1,26*0,4*0,2*2</t>
  </si>
  <si>
    <t>1,1*0,4*0,2</t>
  </si>
  <si>
    <t>317941121RT3</t>
  </si>
  <si>
    <t>Osazení ocelových válcovaných nosníků do č.12 včetně dodávky profilu I č.12</t>
  </si>
  <si>
    <t>t</t>
  </si>
  <si>
    <t>1,26*3*11,1/1000*2</t>
  </si>
  <si>
    <t>1,1*3*11,1/1000</t>
  </si>
  <si>
    <t>317941123RT4</t>
  </si>
  <si>
    <t>Osazení ocelových válcovaných nosníků  č.14-22 včetně dodávky profilu I č.18</t>
  </si>
  <si>
    <t>1,45*3*5*21,9/1000</t>
  </si>
  <si>
    <t>31794-1</t>
  </si>
  <si>
    <t>osazení ocelových válcovaných L profilů 50x100x6 mm, délky 1750 mm</t>
  </si>
  <si>
    <t>ks</t>
  </si>
  <si>
    <t>340239211R00</t>
  </si>
  <si>
    <t>Zazdívka otvorů pl.4 m2,cihlami tl.zdi do 10 cm</t>
  </si>
  <si>
    <t>m2</t>
  </si>
  <si>
    <t>0,85*2,2*2</t>
  </si>
  <si>
    <t>1,5*1,5</t>
  </si>
  <si>
    <t>340239212R00</t>
  </si>
  <si>
    <t>Zazdívka otvorů pl.4 m2,cihlami tl.zdi nad 10 cm</t>
  </si>
  <si>
    <t>0,7*2</t>
  </si>
  <si>
    <t>0,8*2</t>
  </si>
  <si>
    <t>342255024R00</t>
  </si>
  <si>
    <t>Příčky z desek pórobetonových tl. 10 cm</t>
  </si>
  <si>
    <t>3,19*4,09</t>
  </si>
  <si>
    <t>1,475*3,97</t>
  </si>
  <si>
    <t>1,505*3,97</t>
  </si>
  <si>
    <t>342948112R00</t>
  </si>
  <si>
    <t>Ukotvení příček k kcím přistřelenými kotvami</t>
  </si>
  <si>
    <t>m</t>
  </si>
  <si>
    <t>3,19+1,475</t>
  </si>
  <si>
    <t>346244381R00</t>
  </si>
  <si>
    <t>Plentování ocelových nosníků výšky do 20 cm</t>
  </si>
  <si>
    <t>1,45*0,8*5</t>
  </si>
  <si>
    <t>1,26*0,8*2</t>
  </si>
  <si>
    <t>11*0,8</t>
  </si>
  <si>
    <t>342264051RT3</t>
  </si>
  <si>
    <t>Podhled sádrokartonový samonosný desky standard impreg. tl. 12,5 mm, bez izolace</t>
  </si>
  <si>
    <t>7,4+6,8+1,4+1,4+3,1</t>
  </si>
  <si>
    <t>6,1+5+1,4+1,4+3,1+1,6+3,1</t>
  </si>
  <si>
    <t>6,2+3,7+2,8+1,7+1,4</t>
  </si>
  <si>
    <t>342267111RT3</t>
  </si>
  <si>
    <t>Obklad trámů sádrokartonem dvoustranný do 0,5/0,5m desky standard impreg. tl. 12,5 mm</t>
  </si>
  <si>
    <t>4,09*2+4,06*2+3,97*2</t>
  </si>
  <si>
    <t>342267112RT3</t>
  </si>
  <si>
    <t>Obklad trámů sádrokartonem třístranný do 0,5/0,5 m desky standard impreg. tl. 12,5 mm</t>
  </si>
  <si>
    <t>4,09+4,06+3,97</t>
  </si>
  <si>
    <t>30001</t>
  </si>
  <si>
    <t>Obezdění podomítkového modulu</t>
  </si>
  <si>
    <t>4+4+3</t>
  </si>
  <si>
    <t>6</t>
  </si>
  <si>
    <t>Úpravy povrchu,podlahy</t>
  </si>
  <si>
    <t>602016193R00</t>
  </si>
  <si>
    <t>Penetrace hloubková stěn</t>
  </si>
  <si>
    <t>34,55+117,251+37,8057</t>
  </si>
  <si>
    <t>612421626R00</t>
  </si>
  <si>
    <t>Omítka vnitřní zdiva, MVC, hladká</t>
  </si>
  <si>
    <t>1+1+1</t>
  </si>
  <si>
    <t>0,85*2*4+0,7*2*2</t>
  </si>
  <si>
    <t>0,8*2*2+1,5*1,5</t>
  </si>
  <si>
    <t>podomítkový modul : 1,5*4+1,5*4+1,5*3</t>
  </si>
  <si>
    <t>612421637R00</t>
  </si>
  <si>
    <t>Omítka vnitřní zdiva, MVC, štuková</t>
  </si>
  <si>
    <t>(3+4,97)*2*2,7</t>
  </si>
  <si>
    <t>0,85*0,2*4</t>
  </si>
  <si>
    <t>612471411R00</t>
  </si>
  <si>
    <t>Úprava vnitřních stěn aktivovaným štukem</t>
  </si>
  <si>
    <t>3,19*2*2</t>
  </si>
  <si>
    <t>1,475*3,97+1,475*1,97</t>
  </si>
  <si>
    <t>1,505*1,97*2</t>
  </si>
  <si>
    <t>612481211RT2</t>
  </si>
  <si>
    <t>Montáž výztužné sítě (perlinky) do stěrky-stěny včetně výztužné sítě a stěrkového tmelu</t>
  </si>
  <si>
    <t>3,19*4,09*2</t>
  </si>
  <si>
    <t>1,475*3,97*2</t>
  </si>
  <si>
    <t>1,505*3,97*2</t>
  </si>
  <si>
    <t>622421143R00</t>
  </si>
  <si>
    <t>Omítka vnější stěn, MVC, štuková, složitost 1-2 probarvená vč.penetrace</t>
  </si>
  <si>
    <t>okno : 1+1+1</t>
  </si>
  <si>
    <t>římsa : 2</t>
  </si>
  <si>
    <t>622481211RT2</t>
  </si>
  <si>
    <t>632411904R00</t>
  </si>
  <si>
    <t>Penetrace savých podkladů</t>
  </si>
  <si>
    <t>1,18*0,4*5</t>
  </si>
  <si>
    <t>632415106R00</t>
  </si>
  <si>
    <t>Vyrovnávací samonivelační vrstva</t>
  </si>
  <si>
    <t>965048150R00</t>
  </si>
  <si>
    <t>Dočištění povrchu po vybourání, tmel do 50%</t>
  </si>
  <si>
    <t>9650-1</t>
  </si>
  <si>
    <t>úprava stávajícíh dveřních prahů: demontáž dřevěnýh prahů, vyrovnání podkladu, doplnění PVC/dlažby výrazného odstínu, osazení AL přechodové šroubovací lišty na nestejně vysoké podlahy v místě křídla</t>
  </si>
  <si>
    <t>9</t>
  </si>
  <si>
    <t>Ostatní konstrukce, bourání</t>
  </si>
  <si>
    <t>941941051R00</t>
  </si>
  <si>
    <t>Montáž lešení leh.řad.s podlahami,š.1,5 m, H 10 m</t>
  </si>
  <si>
    <t>941941391R00</t>
  </si>
  <si>
    <t>Příplatek za každý měsíc použití lešení k pol.1051</t>
  </si>
  <si>
    <t>941941851R00</t>
  </si>
  <si>
    <t>Demontáž lešení leh.řad.s podlahami,š.1,5 m,H 10 m</t>
  </si>
  <si>
    <t>941955001R00</t>
  </si>
  <si>
    <t>Lešení lehké pomocné, výška podlahy do 1,2 m</t>
  </si>
  <si>
    <t>20,1+21,8+15,6</t>
  </si>
  <si>
    <t>952901111R00</t>
  </si>
  <si>
    <t>Vyčištění budov o výšce podlaží do 4 m</t>
  </si>
  <si>
    <t>962031123R00</t>
  </si>
  <si>
    <t>Bourání příček z cihel pálených děrovan. tl. 80 mm</t>
  </si>
  <si>
    <t>(2,74+1,5+3,185+1,58*2+0,88)*2,8+0,1*2*2</t>
  </si>
  <si>
    <t>(1,845+1,595)*3,97</t>
  </si>
  <si>
    <t>965081713R00</t>
  </si>
  <si>
    <t>Bourání dlaždic keramických tl. 1 cm, nad 1 m2</t>
  </si>
  <si>
    <t>4,4+1,3+1,4+1,8+3,1+1,4+3,1+1,4+1,4</t>
  </si>
  <si>
    <t>3,1+1,4+1,4+4,7+1,6+1,4+3,1+1,4+1,4</t>
  </si>
  <si>
    <t>3,1+1,4+1,4+3,3+3+1,3+1,4</t>
  </si>
  <si>
    <t>966054121R00</t>
  </si>
  <si>
    <t>Bourání říms vyložení 50 cm</t>
  </si>
  <si>
    <t>1,79+3,87</t>
  </si>
  <si>
    <t>968061125R00</t>
  </si>
  <si>
    <t>Vyvěšení dřevěných dveřních křídel pl. do 2 m2</t>
  </si>
  <si>
    <t>2+10+9+8</t>
  </si>
  <si>
    <t>968072455R00</t>
  </si>
  <si>
    <t>Vybourání dveřních zárubní pl. do 2 m2</t>
  </si>
  <si>
    <t>2*2+1,6*2+1,4*6+2*2+1,6+1,4*6+2*3+1,4*5</t>
  </si>
  <si>
    <t>968072456R00</t>
  </si>
  <si>
    <t>Vybourání kovových dveřních zárubní pl. nad 2 m2</t>
  </si>
  <si>
    <t>1,3*2</t>
  </si>
  <si>
    <t>971033431R00</t>
  </si>
  <si>
    <t>Vybourání otv. zeď cihel. pl.0,25 m2, tl.15cm, MVC</t>
  </si>
  <si>
    <t>4+4+2+4+4</t>
  </si>
  <si>
    <t>971033621R00</t>
  </si>
  <si>
    <t>Vybourání otv. zeď cihel. pl.4 m2, tl.10 cm, MVC</t>
  </si>
  <si>
    <t>0,85*2,2</t>
  </si>
  <si>
    <t>971035231R00</t>
  </si>
  <si>
    <t>Vybourání otv. zeď cihel. 0,0225 m2, tl. 15 cm, MC</t>
  </si>
  <si>
    <t>971035241R00</t>
  </si>
  <si>
    <t>Vybourání otv. zeď cihel. 0,0225 m2, tl. 30 cm, MC</t>
  </si>
  <si>
    <t>971035251R00</t>
  </si>
  <si>
    <t>Vybourání otv. zeď cihel. 0,0225 m2, tl. 45 cm, MC</t>
  </si>
  <si>
    <t>971035661R00</t>
  </si>
  <si>
    <t>Vybourání otv. zeď cihel. pl. 4 m2, tl. 60 cm, MC</t>
  </si>
  <si>
    <t>1,18*2,2*0,4</t>
  </si>
  <si>
    <t>1,01*2,25*0,4</t>
  </si>
  <si>
    <t>1*2,02*0,395</t>
  </si>
  <si>
    <t>1,63*0,8*0,4+1,655*0,8*0,4+1,68*0,8*0,4+1,5*0,8*0,425</t>
  </si>
  <si>
    <t>0,8*2,2*0,395</t>
  </si>
  <si>
    <t>974031167R00</t>
  </si>
  <si>
    <t>Vysekání rýh ve zdi cihelné</t>
  </si>
  <si>
    <t>1,45*3*5</t>
  </si>
  <si>
    <t>1,26*3*2</t>
  </si>
  <si>
    <t>1,1*3</t>
  </si>
  <si>
    <t>978013191R00</t>
  </si>
  <si>
    <t>Otlučení omítek vnitřních stěn v rozsahu do 100 %</t>
  </si>
  <si>
    <t>(3,19+3,185)*2*2,7</t>
  </si>
  <si>
    <t>978059531R00</t>
  </si>
  <si>
    <t>Odsekání vnitřních obkladů stěn nad 2 m2</t>
  </si>
  <si>
    <t>(1,58+0,79+1,58+,92+1,585+1,51+2,69+1,5+1,58+0,9+1,845+1,5+1,59+0,9+1,59+0,9)*2*1,7</t>
  </si>
  <si>
    <t>(1,5+1,965+1,6*2+0,9+1,02+1,805+0,88+1,59+0,88+1,505+1,845+1,59*2+0,9*2)*2*1,7</t>
  </si>
  <si>
    <t>(1,5+1,845+1,595*2+0,9*2+1,745+1,505+1,59*2+0,8+0,9)*2*1,7</t>
  </si>
  <si>
    <t>764321820R00</t>
  </si>
  <si>
    <t>Demontáž oplechování říms, rš 500 mm, do 30°</t>
  </si>
  <si>
    <t>764410850R00</t>
  </si>
  <si>
    <t>Demontáž oplechování parapetů,rš od 100 do 330 mm</t>
  </si>
  <si>
    <t>1,68+0,58+1,655+0,7+1,63+0,7+1,5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</si>
  <si>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</si>
  <si>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</si>
  <si>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</si>
  <si>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</si>
  <si>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</si>
  <si>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</si>
  <si>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</si>
  <si>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</si>
  <si>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</si>
  <si>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</si>
  <si>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</si>
  <si>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</si>
  <si>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</si>
  <si>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</si>
  <si>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90001</t>
  </si>
  <si>
    <t>Vybourání vnějších výplní otvorů vč.vnitřního parapeu, vč.likvidace</t>
  </si>
  <si>
    <t>1,68*2,75+0,58*1,45</t>
  </si>
  <si>
    <t>1,655*2,75+0,7*1,45</t>
  </si>
  <si>
    <t>1,63*2,75+0,7*1,45</t>
  </si>
  <si>
    <t>1,5*1,6</t>
  </si>
  <si>
    <t>90002</t>
  </si>
  <si>
    <t>Demontáž ocel.mříže vč.likvidace</t>
  </si>
  <si>
    <t>1,4*2,2+0,6*1,45</t>
  </si>
  <si>
    <t>90003</t>
  </si>
  <si>
    <t>Vybourání okrasné špalety tl.20mm</t>
  </si>
  <si>
    <t>(1,68+2,75+1,655+2,75+1,63+2,75+1,5+1,6)*2</t>
  </si>
  <si>
    <t>90004</t>
  </si>
  <si>
    <t>Odbourání přesahu střechy hl.300, dl.4750 vč.likvidace</t>
  </si>
  <si>
    <t>90006</t>
  </si>
  <si>
    <t>Štítky v Braillově písmu (ozn.toalet, pater), D+M</t>
  </si>
  <si>
    <t>1+4+5+5+1</t>
  </si>
  <si>
    <t>725290010RA0</t>
  </si>
  <si>
    <t>Demontáž klozetu včetně splachovací nádrže</t>
  </si>
  <si>
    <t>5+5+4</t>
  </si>
  <si>
    <t>725290020RA0</t>
  </si>
  <si>
    <t>Demontáž umyvadla včetně baterie a konzol</t>
  </si>
  <si>
    <t>4+3+4</t>
  </si>
  <si>
    <t>725290030RA0</t>
  </si>
  <si>
    <t>Demontáž vany/sprch, včetně baterie a obezdění</t>
  </si>
  <si>
    <t>776511810R00</t>
  </si>
  <si>
    <t>Odstranění povlakových podlah z nášlapné plochy lepených, bez podložky, z ploch přes 20 m2</t>
  </si>
  <si>
    <t>972054141</t>
  </si>
  <si>
    <t>Vybourání otvorů v ŽB stropech nebo klenbách pl do 0,0225 m2 tl do 150 mm</t>
  </si>
  <si>
    <t>Vybourání otvorů ve stropech nebo klenbách železobetonových bez odstranění podlahy a násypu, plochy do 0,0225 m2, tl. do 150 mm</t>
  </si>
  <si>
    <t>001-01</t>
  </si>
  <si>
    <t>hasící přístroj CO2, 5kg, hasební schopnost 55B, D+M</t>
  </si>
  <si>
    <t>soub.</t>
  </si>
  <si>
    <t>99</t>
  </si>
  <si>
    <t>Staveništní přesun hmot</t>
  </si>
  <si>
    <t>999281108R00</t>
  </si>
  <si>
    <t>Přesun hmot pro opravy a údržbu do výšky 12 m</t>
  </si>
  <si>
    <t>711</t>
  </si>
  <si>
    <t>Izolace proti vodě</t>
  </si>
  <si>
    <t>711210020RA0</t>
  </si>
  <si>
    <t>Stěrka hydroizolační těsnicí hmotou</t>
  </si>
  <si>
    <t>6,2+8+3,1+1,4+1,4</t>
  </si>
  <si>
    <t>6,2+5+1,6+1,4+3,1+1,4+3,1</t>
  </si>
  <si>
    <t>6,2+3,7+3+1,3+1,4</t>
  </si>
  <si>
    <t>(3,19+1,86+3,19+2,38+1,5+1,845+1,59+0,895+1,59+0,9)*2*0,2</t>
  </si>
  <si>
    <t>(3,19+1,845+3,19+1,475+1,505+0,88+1,59+0,88+1,505+1,845+1,59*2+0,9*2)*2*0,2</t>
  </si>
  <si>
    <t>(3,195+1,845+2,265+1,475+1,505+1,745+1,59*2+0,8+0,9)*2*0,2</t>
  </si>
  <si>
    <t>1*2+0,5*2</t>
  </si>
  <si>
    <t>766</t>
  </si>
  <si>
    <t>Konstrukce truhlářské</t>
  </si>
  <si>
    <t>76601</t>
  </si>
  <si>
    <t>Vnitřní dveře, zárubeň, kování, D+M D/01, popis viz výpis výrobků</t>
  </si>
  <si>
    <t>76602</t>
  </si>
  <si>
    <t>Vnitřní dveře, zárubeň, kování, D+M D/02, popis viz výpis výrobků</t>
  </si>
  <si>
    <t>76603</t>
  </si>
  <si>
    <t>Vnitřní dveře, zárubeň, kování, D+M D/03, popis viz výpis výrobků</t>
  </si>
  <si>
    <t>76604</t>
  </si>
  <si>
    <t>Vnitřní dveře, zárubeň, kování, D+M D/04, popis viz výpis výrobků</t>
  </si>
  <si>
    <t>76605</t>
  </si>
  <si>
    <t>Vnitřní dveře, zárubeň, kování, D+M D/05, popis viz výpis výrobků</t>
  </si>
  <si>
    <t>76606</t>
  </si>
  <si>
    <t>Vnitřní dveře, zárubeň, kování, D+M D/06, popis viz výpis výrobků</t>
  </si>
  <si>
    <t>76607</t>
  </si>
  <si>
    <t>Vnitřní dveře, zárubeň, kování, D+M D/07, popis viz výpis výrobků</t>
  </si>
  <si>
    <t>76608</t>
  </si>
  <si>
    <t>Vnitřní dveře, zárubeň, kování, D+M D/08, popis viz výpis výrobků</t>
  </si>
  <si>
    <t>76609</t>
  </si>
  <si>
    <t>Vnitřní dveře, zárubeň, kování, D+M D/09, popis viz výpis výrobků</t>
  </si>
  <si>
    <t>76610</t>
  </si>
  <si>
    <t>Vnitřní dveře, zárubeň, kování, D+M D/10, popis viz výpis výrobků</t>
  </si>
  <si>
    <t>76611</t>
  </si>
  <si>
    <t>Vnitřní dveře, zárubeň, kování, D+M D/11, popis viz výpis výrobků</t>
  </si>
  <si>
    <t>76612</t>
  </si>
  <si>
    <t>Vnitřní dveře, zárubeň, kování, D+M D/12, popis viz výpis výrobků</t>
  </si>
  <si>
    <t>76613</t>
  </si>
  <si>
    <t>Vnitřní dveře, zárubeň, kování, D+M D/13, popis viz výpis výrobků</t>
  </si>
  <si>
    <t>76614</t>
  </si>
  <si>
    <t>Vnitřní dveře, zárubeň, kování, D+M D/14, popis viz výpis výrobků</t>
  </si>
  <si>
    <t>76615</t>
  </si>
  <si>
    <t>Vnitřní dveře, zárubeň, kování, D+M D/15, popis viz výpis výrobků</t>
  </si>
  <si>
    <t>76616</t>
  </si>
  <si>
    <t>Vnitřní dveře, zárubeň, kování, D+M D/16, popis viz výpis výrobků</t>
  </si>
  <si>
    <t>76617</t>
  </si>
  <si>
    <t>Vnitřní dveře, zárubeň, kování, D+M D/17, popis viz výpis výrobků</t>
  </si>
  <si>
    <t>76618</t>
  </si>
  <si>
    <t>Vnitřní dveře, zárubeň, kování, D+M D/18, popis viz výpis výrobků</t>
  </si>
  <si>
    <t>76619</t>
  </si>
  <si>
    <t>Sanitární příčka vč.dveří v.1880mm, D+M T/01,3-5, popis viz výpis výrobků</t>
  </si>
  <si>
    <t>3,445+1,475+3,445+1,475</t>
  </si>
  <si>
    <t>76620</t>
  </si>
  <si>
    <t>Sanitární příčka v.1400mm, D+M T/02, popis viz výpis výrobků</t>
  </si>
  <si>
    <t>0,45*4</t>
  </si>
  <si>
    <t>76621</t>
  </si>
  <si>
    <t>Vnitřní dveře, zárubeň, kování, D+M D/21, popis viz výpis výrobků</t>
  </si>
  <si>
    <t>Vnitřní dveře, zárubeň, kování, D+M D/19, popis viz výpis výrobků</t>
  </si>
  <si>
    <t>Vnitřní dveře, zárubeň, kování, D+M D/20, popis viz výpis výrobků</t>
  </si>
  <si>
    <t>771</t>
  </si>
  <si>
    <t>Podlahy z dlaždic a obklady</t>
  </si>
  <si>
    <t>771101210R00</t>
  </si>
  <si>
    <t>Penetrace podkladu pod dlažby</t>
  </si>
  <si>
    <t>771130111R00</t>
  </si>
  <si>
    <t>Obklad soklíků rovných do tmele výšky do 100 mm</t>
  </si>
  <si>
    <t>1,5*5+7,87*2+3,5*2+5*2+3,5*2</t>
  </si>
  <si>
    <t>771479001R00</t>
  </si>
  <si>
    <t>Řezání dlaždic keramických pro soklíky</t>
  </si>
  <si>
    <t>771575118R00</t>
  </si>
  <si>
    <t>Montáž podlah keram.,hladké, tmel, 60x60 cm</t>
  </si>
  <si>
    <t>14,91+10,15+9,83+1,18*0,4+1*0,4*2</t>
  </si>
  <si>
    <t>7,4+6,8+3,1+1,4+1,4+1,18*0,4</t>
  </si>
  <si>
    <t>6,1+5+1,6+1,4+3,1+1,4+3,1+1,18*0,4</t>
  </si>
  <si>
    <t>6,2+3,7+2,8+1,7+1,4+1,18*0,4</t>
  </si>
  <si>
    <t>1,18*0,4</t>
  </si>
  <si>
    <t>23,91+25+2,2*0,4*4</t>
  </si>
  <si>
    <t>771578011R00</t>
  </si>
  <si>
    <t>Spára podlaha - stěna, silikonem</t>
  </si>
  <si>
    <t>7,5</t>
  </si>
  <si>
    <t>37,88+45,77+33,82</t>
  </si>
  <si>
    <t>210+56</t>
  </si>
  <si>
    <t>998771101R00</t>
  </si>
  <si>
    <t>Přesun hmot pro podlahy z dlaždic, výšky do 6 m</t>
  </si>
  <si>
    <t>77103</t>
  </si>
  <si>
    <t>Akrylování soklíky</t>
  </si>
  <si>
    <t>77191</t>
  </si>
  <si>
    <t>Dodávka dlažby</t>
  </si>
  <si>
    <t>781</t>
  </si>
  <si>
    <t>Obklady keramické</t>
  </si>
  <si>
    <t>781101210R00</t>
  </si>
  <si>
    <t>Penetrace podkladu pod obklady</t>
  </si>
  <si>
    <t>781111121R00</t>
  </si>
  <si>
    <t>Montáž lišt rohových, vanových a dilatačních</t>
  </si>
  <si>
    <t>781475124R00</t>
  </si>
  <si>
    <t>Obklad vnitřní stěn keramický, do tmele, 60x60 cm</t>
  </si>
  <si>
    <t>(3,19+2,24+3,19+2,08+1,5+1,845+1,59+0,895+1,59+,9)*2*2</t>
  </si>
  <si>
    <t>(1,5+1,595+1,595+0,9+0,9+3,19+1,475+1,505+0,88+1,59+0,88+1,505+1,845+1,59*2+0,9*2)*2*2</t>
  </si>
  <si>
    <t>(3,195+1,845+2,265+1,475+1,505+1,745+1,59*2+0,8+0,9+1,505)*2*2</t>
  </si>
  <si>
    <t>998781101R00</t>
  </si>
  <si>
    <t>Přesun hmot pro obklady keramické, výšky do 6 m</t>
  </si>
  <si>
    <t>78101</t>
  </si>
  <si>
    <t>Dodávka obkladu</t>
  </si>
  <si>
    <t>59760104.AR</t>
  </si>
  <si>
    <t>Lišta rohová plastová na obklad ukončovací 10 mm</t>
  </si>
  <si>
    <t>784</t>
  </si>
  <si>
    <t>Malby</t>
  </si>
  <si>
    <t>784402802R00</t>
  </si>
  <si>
    <t>Odstranění malby oškrábáním v místnosti H do 5 m</t>
  </si>
  <si>
    <t>14,91+10,15+9,83</t>
  </si>
  <si>
    <t>(1,55+2,74)*4,09+(1,58+4,42+3,49+1,5)*2,39+(1,5+1,845+1,5*2+,9*2)*2*2,39</t>
  </si>
  <si>
    <t>(3,2+1,965+1,805+,88+1,59+0,88+1,505+1,845+1,5*2+0,9*2)*2*2,36</t>
  </si>
  <si>
    <t>(3,195+1,475)*2*4,06</t>
  </si>
  <si>
    <t>(3,195+1,845+1,505+1,745+1,59*2+0,8+0,9)*2*2,27</t>
  </si>
  <si>
    <t>(2,26+1,475)*2*3,97</t>
  </si>
  <si>
    <t>(4,97*2+3*2)*3,2+9,22*3,2*3</t>
  </si>
  <si>
    <t>784191101R00</t>
  </si>
  <si>
    <t>Penetrace podkladu univerzální</t>
  </si>
  <si>
    <t>784195212R00</t>
  </si>
  <si>
    <t>Malba tekutá, bílá, 2 x</t>
  </si>
  <si>
    <t>strop : 14,91+10,15+9,83</t>
  </si>
  <si>
    <t>7,4+6,8+3,1+1,4+1,4</t>
  </si>
  <si>
    <t>6,1+5+1,6+1,4+3,1+1,4+3,1</t>
  </si>
  <si>
    <t>stěny : (3+4,97+3,19+3,185+3,19+3,08)*2*2,7</t>
  </si>
  <si>
    <t>(3,19+1,86+3,19+2,38+1,5+1,845+1,59+0,95+1,59+0,9)*2*1,8</t>
  </si>
  <si>
    <t>(3,19+1,845+3,19+1,475+1,55+0,88+1,59+0,88+1,505+1,845+1,59*2+0,9*2)*2*1,8</t>
  </si>
  <si>
    <t>(3,195+1,845+2,265+1,475+1,55+1,745+1,59*2+0,8+0,9)*2*2</t>
  </si>
  <si>
    <t>11155/02-2</t>
  </si>
  <si>
    <t>ZTI</t>
  </si>
  <si>
    <t>346244371R00</t>
  </si>
  <si>
    <t>Zazdívka rýh, potrubí, nik (výklenků) nebo kapes z pálených cihel na maltu tl. 140 mm</t>
  </si>
  <si>
    <t>https://podminky.urs.cz/item/CS_URS_2022_01/346244371</t>
  </si>
  <si>
    <t>Úpravy povrchů, podlahy a osazování výplní</t>
  </si>
  <si>
    <t>612135101</t>
  </si>
  <si>
    <t>Hrubá výplň rýh maltou jakékoli šířky rýhy ve stěnách</t>
  </si>
  <si>
    <t>https://podminky.urs.cz/item/CS_URS_2022_01/612135101</t>
  </si>
  <si>
    <t>612321141</t>
  </si>
  <si>
    <t>Omítka vápenocementová vnitřních ploch nanášená ručně dvouvrstvá, tloušťky jádrové omítky do 10 mm a tloušťky štuku do 3 mm štuková svislých konstrukcí stěn</t>
  </si>
  <si>
    <t>https://podminky.urs.cz/item/CS_URS_2022_01/612321141</t>
  </si>
  <si>
    <t>Ostatní konstrukce a práce, bourání</t>
  </si>
  <si>
    <t>962031132R00</t>
  </si>
  <si>
    <t>Bourání příček zcihel, tvárnic nebo příčkovek z cihel pálených, plných nebo dutých na maltu vápennou nebo vápenocementovou, tl. do 100 mm</t>
  </si>
  <si>
    <t>https://podminky.urs.cz/item/CS_URS_2022_01/962031132</t>
  </si>
  <si>
    <t>962031133R00</t>
  </si>
  <si>
    <t>Bourání příček zcihel, tvárnic nebo příčkovek z cihel pálených, plných nebo dutých na maltu vápennou nebo vápenocementovou, tl. do 150 mm</t>
  </si>
  <si>
    <t>https://podminky.urs.cz/item/CS_URS_2022_01/962031133</t>
  </si>
  <si>
    <t>974031153R00</t>
  </si>
  <si>
    <t>Vysekání rýh ve zdivu cihelném na maltu vápennou nebo vápenocementovou do hl. 100 mm a šířky do 100 mm</t>
  </si>
  <si>
    <t>https://podminky.urs.cz/item/CS_URS_2022_01/974031153</t>
  </si>
  <si>
    <t>974031387R00</t>
  </si>
  <si>
    <t>Vysekání rýh ve zdivu cihelném na maltu vápennou nebo vápenocementovou pro komínové nebo ventilační průduchy do hl. 300 mm a šířky do 300 mm</t>
  </si>
  <si>
    <t>https://podminky.urs.cz/item/CS_URS_2022_01/974031387</t>
  </si>
  <si>
    <t>997</t>
  </si>
  <si>
    <t>Přesun sutě</t>
  </si>
  <si>
    <t>997002611</t>
  </si>
  <si>
    <t>Nakládání suti a vybouraných hmot na dopravní prostředek pro vodorovné přemístění</t>
  </si>
  <si>
    <t>https://podminky.urs.cz/item/CS_URS_2022_01/997002611</t>
  </si>
  <si>
    <t>997013157</t>
  </si>
  <si>
    <t>Vnitrostaveništní doprava suti a vybouraných hmot vodorovně do 50 m svisle somezením mechanizace pro budovy a haly výšky přes 21 do 24 m</t>
  </si>
  <si>
    <t>https://podminky.urs.cz/item/CS_URS_2022_01/997013157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</si>
  <si>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</si>
  <si>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</si>
  <si>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10 m</t>
  </si>
  <si>
    <t>https://podminky.urs.cz/item/CS_URS_2022_01/997013219</t>
  </si>
  <si>
    <t>997013501</t>
  </si>
  <si>
    <t>Odvoz suti a vybouraných hmot na skládku nebo meziskládku se složením, na vzdálenost do 1 km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</si>
  <si>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</si>
  <si>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</si>
  <si>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</si>
  <si>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</si>
  <si>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997013609</t>
  </si>
  <si>
    <t>Poplatek za uložení stavebního odpadu na skládce (skládkovné) ze směsí nebo oddělených frakcí betonu , cihel a keramických výrobků zatříděného do Katalogu odpadů pod kódem 17 01 07</t>
  </si>
  <si>
    <t>https://podminky.urs.cz/item/CS_URS_2022_01/997013609</t>
  </si>
  <si>
    <t>713</t>
  </si>
  <si>
    <t>Izolace tepelné</t>
  </si>
  <si>
    <t>713463211</t>
  </si>
  <si>
    <t>Montáž izolace tepelné potrubí a ohybů tvarovkami nebo deskami potrubními pouzdry spovrchovou úpravou hliníkovou fólií (izolační materiál ve specifikaci) přelepenými samolepící hliníkovou páskou</t>
  </si>
  <si>
    <t>potrubí jednovrstvá D do 50 mm</t>
  </si>
  <si>
    <t>https://podminky.urs.cz/item/CS_URS_2022_01/713463211</t>
  </si>
  <si>
    <t>63154004</t>
  </si>
  <si>
    <t>pouzdro izolační potrubní z minerální vlny s Al fólií max. 250/100°C 22/20mm</t>
  </si>
  <si>
    <t xml:space="preserve">58,8235294117647*1,02 'Přepočtené koeficientem množství : </t>
  </si>
  <si>
    <t>60</t>
  </si>
  <si>
    <t>63154005</t>
  </si>
  <si>
    <t>pouzdro izolační potrubní z minerální vlny s Al fólií max. 250/100°C 28/20mm</t>
  </si>
  <si>
    <t>63154006</t>
  </si>
  <si>
    <t>pouzdro izolační potrubní z minerální vlny s Al fólií max. 250/100°C 35/20mm</t>
  </si>
  <si>
    <t xml:space="preserve">61,7647058823529*1,02 'Přepočtené koeficientem množství : </t>
  </si>
  <si>
    <t>63</t>
  </si>
  <si>
    <t>713463215</t>
  </si>
  <si>
    <t>ohybů jednovrstvá D do 50 mm</t>
  </si>
  <si>
    <t>https://podminky.urs.cz/item/CS_URS_2022_01/713463215</t>
  </si>
  <si>
    <t xml:space="preserve">9,80392156862745*1,02 'Přepočtené koeficientem množství : </t>
  </si>
  <si>
    <t>10</t>
  </si>
  <si>
    <t xml:space="preserve">5,88235294117647*1,02 'Přepočtené koeficientem množství : </t>
  </si>
  <si>
    <t xml:space="preserve">4,90196078431373*1,02 'Přepočtené koeficientem množství : </t>
  </si>
  <si>
    <t>5</t>
  </si>
  <si>
    <t>721</t>
  </si>
  <si>
    <t>Zdravotechnika - vnitřní kanalizace</t>
  </si>
  <si>
    <t>721110802R00</t>
  </si>
  <si>
    <t>Demontáž potrubí z kameninových trub normálních nebo kyselinovzdorných do DN 100</t>
  </si>
  <si>
    <t>https://podminky.urs.cz/item/CS_URS_2022_01/721110802</t>
  </si>
  <si>
    <t>721171915</t>
  </si>
  <si>
    <t>Opravy odpadního potrubí plastového propojení dosavadního potrubí DN 110</t>
  </si>
  <si>
    <t>https://podminky.urs.cz/item/CS_URS_2022_01/721171915</t>
  </si>
  <si>
    <t>721174025</t>
  </si>
  <si>
    <t>Potrubí z trub polypropylenových odpadní (svislé) DN 110</t>
  </si>
  <si>
    <t>https://podminky.urs.cz/item/CS_URS_2022_01/721174025</t>
  </si>
  <si>
    <t>721174043</t>
  </si>
  <si>
    <t>Potrubí z trub polypropylenových připojovací DN 50</t>
  </si>
  <si>
    <t>https://podminky.urs.cz/item/CS_URS_2022_01/721174043</t>
  </si>
  <si>
    <t>721174045</t>
  </si>
  <si>
    <t>Potrubí z trub polypropylenových připojovací DN 110</t>
  </si>
  <si>
    <t>https://podminky.urs.cz/item/CS_URS_2022_01/721174045</t>
  </si>
  <si>
    <t>721174063</t>
  </si>
  <si>
    <t>Potrubí z trub polypropylenových větrací DN 110</t>
  </si>
  <si>
    <t>https://podminky.urs.cz/item/CS_URS_2022_01/721174063</t>
  </si>
  <si>
    <t>721194105R00</t>
  </si>
  <si>
    <t>Vyměření přípojek na potrubí vyvedení a upevnění odpadních výpustek DN 50</t>
  </si>
  <si>
    <t>https://podminky.urs.cz/item/CS_URS_2022_01/721194105</t>
  </si>
  <si>
    <t>721194109R00</t>
  </si>
  <si>
    <t>Vyměření přípojek na potrubí vyvedení a upevnění odpadních výpustek DN 110</t>
  </si>
  <si>
    <t>https://podminky.urs.cz/item/CS_URS_2022_01/721194109</t>
  </si>
  <si>
    <t>721273152</t>
  </si>
  <si>
    <t>Ventilační hlavice zpolypropylenu (PP) DN 75</t>
  </si>
  <si>
    <t>https://podminky.urs.cz/item/CS_URS_2022_01/721273152</t>
  </si>
  <si>
    <t>998721103R00</t>
  </si>
  <si>
    <t>Přesun hmot pro vnitřní kanalizace stanovený zhmotnosti přesunovaného materiálu vodorovná dopravní vzdálenost do 50 m v objektech výšky přes 12 do 24 m</t>
  </si>
  <si>
    <t>https://podminky.urs.cz/item/CS_URS_2022_01/998721103</t>
  </si>
  <si>
    <t>721212123</t>
  </si>
  <si>
    <t>Odtokový sprchový žlab délky 800 mm s krycím roštem a zápachovou uzávěrkou</t>
  </si>
  <si>
    <t>Odtokové sprchové žlaby se zápachovou uzávěrkou a krycím roštem délky 800 mm</t>
  </si>
  <si>
    <t>https://podminky.urs.cz/item/CS_URS_2023_01/721212123</t>
  </si>
  <si>
    <t>722</t>
  </si>
  <si>
    <t>Zdravotechnika - vnitřní vodovod</t>
  </si>
  <si>
    <t>722130806R00</t>
  </si>
  <si>
    <t>Demontáž potrubí z ocelových trubek pozinkovaných závitových DN 100</t>
  </si>
  <si>
    <t>https://podminky.urs.cz/item/CS_URS_2022_01/722130806</t>
  </si>
  <si>
    <t>722174022</t>
  </si>
  <si>
    <t>Potrubí zplastových trubek zpolypropylenu PPR svařovaných polyfúzně PN 20 (SDR 6) D 20 x 3,4</t>
  </si>
  <si>
    <t>https://podminky.urs.cz/item/CS_URS_2022_01/722174022</t>
  </si>
  <si>
    <t>722174023</t>
  </si>
  <si>
    <t>Potrubí zplastových trubek zpolypropylenu PPR svařovaných polyfúzně PN 20 (SDR 6) D 25 x 4,2</t>
  </si>
  <si>
    <t>https://podminky.urs.cz/item/CS_URS_2022_01/722174023</t>
  </si>
  <si>
    <t>722174024</t>
  </si>
  <si>
    <t>Potrubí zplastových trubek zpolypropylenu PPR svařovaných polyfúzně PN 20 (SDR 6) D 32 x 5,4</t>
  </si>
  <si>
    <t>https://podminky.urs.cz/item/CS_URS_2022_01/722174024</t>
  </si>
  <si>
    <t>722190401R00</t>
  </si>
  <si>
    <t>Zřízení přípojek na potrubí vyvedení a upevnění výpustek do DN 25</t>
  </si>
  <si>
    <t>https://podminky.urs.cz/item/CS_URS_2022_01/722190401</t>
  </si>
  <si>
    <t>722190901R00</t>
  </si>
  <si>
    <t>Opravy ostatní uzavření nebo otevření vodovodního potrubí při opravách včetně vypuštění a napuštění</t>
  </si>
  <si>
    <t>https://podminky.urs.cz/item/CS_URS_2022_01/722190901</t>
  </si>
  <si>
    <t>722231083</t>
  </si>
  <si>
    <t>Armatury se dvěma závity ventily zpětné mosazné PN 16 do 90°C vnitřní závit G 3/4"</t>
  </si>
  <si>
    <t>https://podminky.urs.cz/item/CS_URS_2022_01/722231083</t>
  </si>
  <si>
    <t>722231141</t>
  </si>
  <si>
    <t>Armatury se dvěma závity ventily pojistné rohové G 1/2"</t>
  </si>
  <si>
    <t>https://podminky.urs.cz/item/CS_URS_2022_01/722231141</t>
  </si>
  <si>
    <t>722231282R00</t>
  </si>
  <si>
    <t>Armatury se dvěma závity regulátor výstupního tlaku membránový PN 16 do 70 °C G 3/4" (DN 20)</t>
  </si>
  <si>
    <t>https://podminky.urs.cz/item/CS_URS_2022_01/722231282</t>
  </si>
  <si>
    <t>722232044</t>
  </si>
  <si>
    <t>Armatury se dvěma závity kulové kohouty PN 42 do 185 °C přímé vnitřní závit G 3/4"</t>
  </si>
  <si>
    <t>https://podminky.urs.cz/item/CS_URS_2022_01/722232044</t>
  </si>
  <si>
    <t>722232061</t>
  </si>
  <si>
    <t>Armatury se dvěma závity kulové kohouty PN 42 do 185 °C přímé vnitřní závit s vypouštěním G 1/2"</t>
  </si>
  <si>
    <t>https://podminky.urs.cz/item/CS_URS_2022_01/722232061</t>
  </si>
  <si>
    <t>722290226R00</t>
  </si>
  <si>
    <t>Zkoušky, proplach a desinfekce vodovodního potrubí zkoušky těsnosti vodovodního potrubí závitového do DN 50</t>
  </si>
  <si>
    <t>https://podminky.urs.cz/item/CS_URS_2022_01/722290226</t>
  </si>
  <si>
    <t>998722103R00</t>
  </si>
  <si>
    <t>Přesun hmot pro vnitřní vodovod stanovený zhmotnosti přesunovaného materiálu vodorovná dopravní vzdálenost do 50 m v objektech výšky přes 12 do 24 m</t>
  </si>
  <si>
    <t>725</t>
  </si>
  <si>
    <t>Zdravotechnika - zařizovací předměty</t>
  </si>
  <si>
    <t>725110811R00</t>
  </si>
  <si>
    <t>Demontáž klozetů splachovacích s nádrží nebo tlakovým splachovačem</t>
  </si>
  <si>
    <t>https://podminky.urs.cz/item/CS_URS_2022_01/725110811</t>
  </si>
  <si>
    <t>72511-2</t>
  </si>
  <si>
    <t>Kombi WC+bidet 2v1, odpad zadní do stěny, nádržka keramická, vč. sedátka, keramické mísy, D+M</t>
  </si>
  <si>
    <t>72511-1</t>
  </si>
  <si>
    <t>Demontáž revizních dvířek</t>
  </si>
  <si>
    <t>725112-0</t>
  </si>
  <si>
    <t>Zařízení záchodů klozety keramické závěsné pro handicapované na nosné stěny shlubokým splachováním odpad vodorovný</t>
  </si>
  <si>
    <t>725112022</t>
  </si>
  <si>
    <t>Zařízení záchodů klozety keramické závěsné na nosné stěny shlubokým splachováním odpad vodorovný</t>
  </si>
  <si>
    <t>https://podminky.urs.cz/item/CS_URS_2022_01/725112022</t>
  </si>
  <si>
    <t>725121511</t>
  </si>
  <si>
    <t>Pisoárové záchodky keramické bez splachovací nádrže urinál odsávací, přívod vody vnitřní vodorovný</t>
  </si>
  <si>
    <t>https://podminky.urs.cz/item/CS_URS_2022_01/725121511</t>
  </si>
  <si>
    <t>725210821R00</t>
  </si>
  <si>
    <t>Demontáž umyvadel bez výtokových armatur umyvadel</t>
  </si>
  <si>
    <t>https://podminky.urs.cz/item/CS_URS_2022_01/725210821</t>
  </si>
  <si>
    <t>725211641</t>
  </si>
  <si>
    <t>Umyvadla keramická bílá bez výtokových armatur připevněná na stěnu šrouby do nábytku, šířka umyvadla 600 mm</t>
  </si>
  <si>
    <t>https://podminky.urs.cz/item/CS_URS_2022_01/725211641</t>
  </si>
  <si>
    <t>725211703</t>
  </si>
  <si>
    <t>Umyvadla keramická bílá bez výtokových armatur připevněná na stěnu šrouby malá (umývátka) stěnová 450 mm</t>
  </si>
  <si>
    <t>https://podminky.urs.cz/item/CS_URS_2022_01/725211703</t>
  </si>
  <si>
    <t>725240811R00</t>
  </si>
  <si>
    <t>Demontáž sprchových kabin a vaniček bez výtokových armatur kabin</t>
  </si>
  <si>
    <t>https://podminky.urs.cz/item/CS_URS_2022_01/725240811</t>
  </si>
  <si>
    <t>725240812R00</t>
  </si>
  <si>
    <t>Demontáž sprchových kabin a vaniček bez výtokových armatur vaniček</t>
  </si>
  <si>
    <t>https://podminky.urs.cz/item/CS_URS_2022_01/725240812</t>
  </si>
  <si>
    <t>725291111R00</t>
  </si>
  <si>
    <t>Doplňky zařízení koupelen a záchodů keramické toaletní deska rovná šířka 450 mm</t>
  </si>
  <si>
    <t>https://podminky.urs.cz/item/CS_URS_2022_01/725291111</t>
  </si>
  <si>
    <t>725291722</t>
  </si>
  <si>
    <t>Doplňky zařízení koupelen a záchodů smaltované madla krakorcová sklopná, délky 834 mm</t>
  </si>
  <si>
    <t>https://podminky.urs.cz/item/CS_URS_2022_01/725291722</t>
  </si>
  <si>
    <t>725331211</t>
  </si>
  <si>
    <t>Výlevky bez výtokových armatur a splachovací nádrže nerezové připevněné na zeď konzolou 450 x 550 x 300 mm</t>
  </si>
  <si>
    <t>https://podminky.urs.cz/item/CS_URS_2022_01/725331211</t>
  </si>
  <si>
    <t>725530823R00</t>
  </si>
  <si>
    <t>Demontáž elektrických zásobníkových ohřívačů vody tlakových od 50 do 200 l</t>
  </si>
  <si>
    <t>https://podminky.urs.cz/item/CS_URS_2022_01/725530823</t>
  </si>
  <si>
    <t>725532126</t>
  </si>
  <si>
    <t>Elektrické ohřívače zásobníkové beztlakové přepadové akumulační spojistným ventilem závěsné svislé objem nádrže (příkon) 200 l (2,2 kW)</t>
  </si>
  <si>
    <t>https://podminky.urs.cz/item/CS_URS_2022_01/725532126</t>
  </si>
  <si>
    <t>725590811R00</t>
  </si>
  <si>
    <t>Vnitrostaveništní přemístění vybouraných (demontovaných) hmot zařizovacích předmětů vodorovně do 100 m v objektech výšky do 6 m</t>
  </si>
  <si>
    <t>https://podminky.urs.cz/item/CS_URS_2022_01/725590811</t>
  </si>
  <si>
    <t>725590813R00</t>
  </si>
  <si>
    <t>Vnitrostaveništní přemístění vybouraných (demontovaných) hmot zařizovacích předmětů vodorovně do 100 m v objektech výšky přes 12 do 24 m</t>
  </si>
  <si>
    <t>https://podminky.urs.cz/item/CS_URS_2022_01/725590813</t>
  </si>
  <si>
    <t>725810811R00</t>
  </si>
  <si>
    <t>Demonáž výtokových ventilů nástěnných</t>
  </si>
  <si>
    <t>https://podminky.urs.cz/item/CS_URS_2022_01/725810811</t>
  </si>
  <si>
    <t>725813112</t>
  </si>
  <si>
    <t>Ventily rohové bez připojovací trubičky nebo flexi hadičky pračkové G 3/4"</t>
  </si>
  <si>
    <t>https://podminky.urs.cz/item/CS_URS_2022_01/725813112</t>
  </si>
  <si>
    <t>725819401R00</t>
  </si>
  <si>
    <t>Ventily montáž ventilů ostatních typů rohových s připojovací trubičkou G 1/2"</t>
  </si>
  <si>
    <t>https://podminky.urs.cz/item/CS_URS_2022_01/725819401</t>
  </si>
  <si>
    <t>55141001</t>
  </si>
  <si>
    <t>kohout kulový rohový mosazný R 1/2"x3/8"</t>
  </si>
  <si>
    <t>725820801R00</t>
  </si>
  <si>
    <t>Demontáž baterií nástěnných do G 3/4</t>
  </si>
  <si>
    <t>https://podminky.urs.cz/item/CS_URS_2022_01/725820801</t>
  </si>
  <si>
    <t>725820802R00</t>
  </si>
  <si>
    <t>Demontáž baterií stojánkových do 1 otvoru</t>
  </si>
  <si>
    <t>https://podminky.urs.cz/item/CS_URS_2022_01/725820802</t>
  </si>
  <si>
    <t>725822611</t>
  </si>
  <si>
    <t>Baterie umyvadlové stojánkové pákové bez výpusti</t>
  </si>
  <si>
    <t>https://podminky.urs.cz/item/CS_URS_2022_01/725822611</t>
  </si>
  <si>
    <t>725849411</t>
  </si>
  <si>
    <t>Baterie sprchové montáž nástěnných baterií snastavitelnou výškou sprchy</t>
  </si>
  <si>
    <t>https://podminky.urs.cz/item/CS_URS_2022_01/725849411</t>
  </si>
  <si>
    <t>55145594</t>
  </si>
  <si>
    <t>baterie sprchová páková 150mm chrom</t>
  </si>
  <si>
    <t>725850800R00</t>
  </si>
  <si>
    <t>Demontáž odpadních ventilů všech připojovacích dimenzí</t>
  </si>
  <si>
    <t>https://podminky.urs.cz/item/CS_URS_2022_01/725850800</t>
  </si>
  <si>
    <t>725980123</t>
  </si>
  <si>
    <t>Dvířka 30/30</t>
  </si>
  <si>
    <t>https://podminky.urs.cz/item/CS_URS_2022_01/725980123</t>
  </si>
  <si>
    <t>998725101R00</t>
  </si>
  <si>
    <t>Přesun hmot pro zařizovací předměty stanovený zhmotnosti přesunovaného materiálu vodorovná dopravní vzdálenost do 50 m v objektech výšky do 6 m</t>
  </si>
  <si>
    <t>https://podminky.urs.cz/item/CS_URS_2022_01/998725101</t>
  </si>
  <si>
    <t>998725103R00</t>
  </si>
  <si>
    <t>Přesun hmot pro zařizovací předměty stanovený zhmotnosti přesunovaného materiálu vodorovná dopravní vzdálenost do 50 m v objektech výšky přes 12 do 24 m</t>
  </si>
  <si>
    <t>https://podminky.urs.cz/item/CS_URS_2022_01/998725103</t>
  </si>
  <si>
    <t>Montáž baterie sprchové nástěnná s nastavitelnou výškou sprchy</t>
  </si>
  <si>
    <t>Baterie sprchové montáž nástěnných baterií s nastavitelnou výškou sprchy</t>
  </si>
  <si>
    <t>https://podminky.urs.cz/item/CS_URS_2023_01/725849411</t>
  </si>
  <si>
    <t>55145403</t>
  </si>
  <si>
    <t>baterie sprchová s ruční sprchou 1/2"x150mm</t>
  </si>
  <si>
    <t>726</t>
  </si>
  <si>
    <t>Zdravotechnika - předstěnové instalace</t>
  </si>
  <si>
    <t>726131042</t>
  </si>
  <si>
    <t>Předstěnové instalační systémy do lehkých stěn skovovou konstrukcí pro závěsné klozety ovládání zepředu, stavební výšky 1120 mm s připojením na odsávání zápachu</t>
  </si>
  <si>
    <t>https://podminky.urs.cz/item/CS_URS_2022_01/726131042</t>
  </si>
  <si>
    <t>726131043</t>
  </si>
  <si>
    <t>Předstěnové instalační systémy do lehkých stěn skovovou konstrukcí pro závěsné klozety ovládání zepředu, stavební výšky 1120 mm pro tělesně postižené</t>
  </si>
  <si>
    <t>https://podminky.urs.cz/item/CS_URS_2022_01/726131043</t>
  </si>
  <si>
    <t>998726113</t>
  </si>
  <si>
    <t>Přesun hmot pro instalační prefabrikáty stanovený zhmotnosti přesunovaného materiálu vodorovná dopravní vzdálenost do 50 m v objektech výšky přes 12 m do 24 m</t>
  </si>
  <si>
    <t>https://podminky.urs.cz/item/CS_URS_2022_01/998726113</t>
  </si>
  <si>
    <t>713311222</t>
  </si>
  <si>
    <t>Montáž izolace tepelné těles plocha tvarová 2x pásy s Al fólií</t>
  </si>
  <si>
    <t>Montáž izolace tepelné těles pásy nebo rohožemi s povrchovou úpravou hliníkovou fólií (izolační materiál ve specifikaci) připevněnými ocelovým drátem, páskou nebo samolepícím přesahem ploch tvarových dvouvrstvá</t>
  </si>
  <si>
    <t>https://podminky.urs.cz/item/CS_URS_2023_01/713311222</t>
  </si>
  <si>
    <t>63151671</t>
  </si>
  <si>
    <t>rohož izolační z minerální vlny lamelová s Al fólií 50-60kg/m3 tl 40mm</t>
  </si>
  <si>
    <t>0*2,1 'Přepočtené koeficientem množství</t>
  </si>
  <si>
    <t>783</t>
  </si>
  <si>
    <t>Dokončovací práce - nátěry</t>
  </si>
  <si>
    <t>783614561</t>
  </si>
  <si>
    <t>Základní jednonásobný syntetický nátěr potrubí přes DN 50 do DN 100 mm</t>
  </si>
  <si>
    <t>Základní nátěr armatur a kovových potrubí jednonásobný potrubí přes DN 50 do DN 100 mm syntetický</t>
  </si>
  <si>
    <t>https://podminky.urs.cz/item/CS_URS_2023_01/783614561</t>
  </si>
  <si>
    <t>11155/03-2</t>
  </si>
  <si>
    <t>ÚT</t>
  </si>
  <si>
    <t>971033341R00</t>
  </si>
  <si>
    <t>Vybourání otvorů ve zdivu základovém nebo nadzákladovém zcihel, tvárnic, příčkovek zcihel pálených na maltu vápennou nebo vápenocementovou plochy do 0,09 m2, tl. do 300 mm</t>
  </si>
  <si>
    <t>https://podminky.urs.cz/item/CS_URS_2022_01/971033341</t>
  </si>
  <si>
    <t>974031143R00</t>
  </si>
  <si>
    <t>Vysekání rýh ve zdivu cihelném na maltu vápennou nebo vápenocementovou do hl. 70 mm a šířky do 100 mm</t>
  </si>
  <si>
    <t>https://podminky.urs.cz/item/CS_URS_2022_01/974031143</t>
  </si>
  <si>
    <t>998</t>
  </si>
  <si>
    <t>Přesun hmot</t>
  </si>
  <si>
    <t>998001124</t>
  </si>
  <si>
    <t>Přesun hmot pro demolice objektů výšky přes 21 do 28 m</t>
  </si>
  <si>
    <t>https://podminky.urs.cz/item/CS_URS_2022_01/998001124</t>
  </si>
  <si>
    <t>732</t>
  </si>
  <si>
    <t>Ústřední vytápění - strojovny</t>
  </si>
  <si>
    <t>998732102R00</t>
  </si>
  <si>
    <t>Přesun hmot pro strojovny stanovený zhmotnosti přesunovaného materiálu vodorovná dopravní vzdálenost do 50 m vobjektech výšky přes 6 do 12 m</t>
  </si>
  <si>
    <t>https://podminky.urs.cz/item/CS_URS_2022_01/998732102</t>
  </si>
  <si>
    <t>998732181</t>
  </si>
  <si>
    <t>Přesun hmot pro strojovny stanovený zhmotnosti přesunovaného materiálu Příplatek k cenám za přesun prováděný bez použití mechanizace pro jakoukoliv výšku objektu</t>
  </si>
  <si>
    <t>https://podminky.urs.cz/item/CS_URS_2022_01/998732181</t>
  </si>
  <si>
    <t>998713101R00</t>
  </si>
  <si>
    <t>Přesun hmot pro izolace tepelné stanovený zhmotnosti přesunovaného materiálu vodorovná dopravní vzdálenost do 50 m v objektech výšky do 6 m</t>
  </si>
  <si>
    <t>https://podminky.urs.cz/item/CS_URS_2022_01/998713101</t>
  </si>
  <si>
    <t>733</t>
  </si>
  <si>
    <t>Ústřední vytápění - rozvodné potrubí</t>
  </si>
  <si>
    <t>733221102</t>
  </si>
  <si>
    <t>Potrubí ztrubek měděných měkkých spojovaných měkkým pájením O 15/1</t>
  </si>
  <si>
    <t>https://podminky.urs.cz/item/CS_URS_2022_01/733221102</t>
  </si>
  <si>
    <t>733221103</t>
  </si>
  <si>
    <t>Potrubí ztrubek měděných měkkých spojovaných měkkým pájením O 18/1</t>
  </si>
  <si>
    <t>https://podminky.urs.cz/item/CS_URS_2022_01/733221103</t>
  </si>
  <si>
    <t>733221104</t>
  </si>
  <si>
    <t>Potrubí ztrubek měděných měkkých spojovaných měkkým pájením O 22/1</t>
  </si>
  <si>
    <t>https://podminky.urs.cz/item/CS_URS_2022_01/733221104</t>
  </si>
  <si>
    <t>733291101</t>
  </si>
  <si>
    <t>Zkoušky těsnosti potrubíz trubek měděných O do 35/1,5</t>
  </si>
  <si>
    <t>https://podminky.urs.cz/item/CS_URS_2022_01/733291101</t>
  </si>
  <si>
    <t>63154002</t>
  </si>
  <si>
    <t>pouzdro izolační potrubní z minerální vlny s Al fólií max. 250/100°C 15/20mm</t>
  </si>
  <si>
    <t>63154003</t>
  </si>
  <si>
    <t>pouzdro izolační potrubní z minerální vlny s Al fólií max. 250/100°C 18/20mm</t>
  </si>
  <si>
    <t>MLT.I000147</t>
  </si>
  <si>
    <t>páska samolepící na Mirelon po 20m</t>
  </si>
  <si>
    <t>MLT.I000150</t>
  </si>
  <si>
    <t>spona na Mirelon</t>
  </si>
  <si>
    <t>998733101R00</t>
  </si>
  <si>
    <t>Přesun hmot pro rozvody potrubí stanovený zhmotnosti přesunovaného materiálu vodorovná dopravní vzdálenost do 50 m vobjektech výšky do 6 m</t>
  </si>
  <si>
    <t>https://podminky.urs.cz/item/CS_URS_2022_01/998733101</t>
  </si>
  <si>
    <t>734</t>
  </si>
  <si>
    <t>Ústřední vytápění - armatury</t>
  </si>
  <si>
    <t>734222803</t>
  </si>
  <si>
    <t>Ventily regulační závitové termostatické, s hlavicí ručního ovládání PN 16 do 110°C rohové chromované</t>
  </si>
  <si>
    <t>https://podminky.urs.cz/item/CS_URS_2022_01/734222803</t>
  </si>
  <si>
    <t>734261233</t>
  </si>
  <si>
    <t>Šroubení topenářské PN 16 do 120°C přímé G 1/2</t>
  </si>
  <si>
    <t>https://podminky.urs.cz/item/CS_URS_2022_01/734261233</t>
  </si>
  <si>
    <t>734261417</t>
  </si>
  <si>
    <t>Šroubení regulační radiátorové rohové svypouštěním G 1/2</t>
  </si>
  <si>
    <t>https://podminky.urs.cz/item/CS_URS_2022_01/734261417</t>
  </si>
  <si>
    <t>998734103R00</t>
  </si>
  <si>
    <t>Přesun hmot pro armatury stanovený zhmotnosti přesunovaného materiálu vodorovná dopravní vzdálenost do 50 m v objektech výšky přes 12 do 24 m</t>
  </si>
  <si>
    <t>https://podminky.urs.cz/item/CS_URS_2022_01/998734103</t>
  </si>
  <si>
    <t>734220101</t>
  </si>
  <si>
    <t>Ventil závitový regulační přímý G 3/4 PN 20 do 100°C vyvažovací</t>
  </si>
  <si>
    <t>Ventily regulační závitové vyvažovací přímé PN 20 do 100°C G 3/4</t>
  </si>
  <si>
    <t>https://podminky.urs.cz/item/CS_URS_2023_01/734220101</t>
  </si>
  <si>
    <t>734291124</t>
  </si>
  <si>
    <t>Kohout plnící a vypouštěcí G 3/4 PN 10 do 90°C závitový</t>
  </si>
  <si>
    <t>Ostatní armatury kohouty plnicí a vypouštěcí PN 10 do 90°C G 3/4</t>
  </si>
  <si>
    <t>https://podminky.urs.cz/item/CS_URS_2023_01/734291124</t>
  </si>
  <si>
    <t>734292714</t>
  </si>
  <si>
    <t>Kohout kulový přímý G 3/4 PN 42 do 185°C vnitřní závit</t>
  </si>
  <si>
    <t>Ostatní armatury kulové kohouty PN 42 do 185°C přímé vnitřní závit G 3/4</t>
  </si>
  <si>
    <t>https://podminky.urs.cz/item/CS_URS_2023_01/734292714</t>
  </si>
  <si>
    <t>735</t>
  </si>
  <si>
    <t>Ústřední vytápění - otopná tělesa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</si>
  <si>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</si>
  <si>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</si>
  <si>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</si>
  <si>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</si>
  <si>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https://podminky.urs.cz/item/CS_URS_2022_01/735000912</t>
  </si>
  <si>
    <t>735151831R00</t>
  </si>
  <si>
    <t>Demontáž otopných těles panelových třířadých stavební délky do 1500 mm</t>
  </si>
  <si>
    <t>https://podminky.urs.cz/item/CS_URS_2022_01/735151831</t>
  </si>
  <si>
    <t>735159110R00</t>
  </si>
  <si>
    <t>Montáž otopných těles panelových jednořadých, stavební délky do 1500 mm</t>
  </si>
  <si>
    <t>https://podminky.urs.cz/item/CS_URS_2022_01/735159110</t>
  </si>
  <si>
    <t>48457336</t>
  </si>
  <si>
    <t>těleso otopné panelové 3 desková 3 přídavné přestupní plochy v 600mm dl 1000mm 2406W</t>
  </si>
  <si>
    <t>48457337</t>
  </si>
  <si>
    <t>těleso otopné panelové 3 desková 3 přídavné přestupní plochy v 600mm dl 1200mm 2887W</t>
  </si>
  <si>
    <t>48457486</t>
  </si>
  <si>
    <t>těleso otopné panelové 3 desková VK 3 přídavné přestupní plochy v 600mm dl 600mm 1444W</t>
  </si>
  <si>
    <t>735191910R00</t>
  </si>
  <si>
    <t>Ostatní opravy otopných těles napuštění vody do otopného systému včetně potrubí (bez kotle a ohříváků) otopných těles</t>
  </si>
  <si>
    <t>https://podminky.urs.cz/item/CS_URS_2022_01/735191910</t>
  </si>
  <si>
    <t>998735101R00</t>
  </si>
  <si>
    <t>Přesun hmot pro otopná tělesa stanovený zhmotnosti přesunovaného materiálu vodorovná dopravní vzdálenost do 50 m vobjektech výšky do 6 m</t>
  </si>
  <si>
    <t>https://podminky.urs.cz/item/CS_URS_2022_01/998735101</t>
  </si>
  <si>
    <t>HZS</t>
  </si>
  <si>
    <t>Hodinové zúčtovací sazby</t>
  </si>
  <si>
    <t>HZS4231</t>
  </si>
  <si>
    <t>Hodinové zúčtovací sazby ostatních profesí revizní a kontrolní činnost technik</t>
  </si>
  <si>
    <t>hod</t>
  </si>
  <si>
    <t>https://podminky.urs.cz/item/CS_URS_2022_01/HZS4231</t>
  </si>
  <si>
    <t>11155/04-2</t>
  </si>
  <si>
    <t>Elektro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</si>
  <si>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</si>
  <si>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</si>
  <si>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https://podminky.urs.cz/item/CS_URS_2022_01/611321141</t>
  </si>
  <si>
    <t>971033141R00</t>
  </si>
  <si>
    <t>Vybourání otvorů ve zdivu základovém nebo nadzákladovém zcihel, tvárnic, příčkovek zcihel pálených na maltu vápennou nebo vápenocementovou průměru profilu do 60 mm, tl. do 300 mm</t>
  </si>
  <si>
    <t>https://podminky.urs.cz/item/CS_URS_2022_01/971033141</t>
  </si>
  <si>
    <t>971033151R00</t>
  </si>
  <si>
    <t>Vybourání otvorů ve zdivu základovém nebo nadzákladovém zcihel, tvárnic, příčkovek zcihel pálených na maltu vápennou nebo vápenocementovou průměru profilu do 60 mm, tl. do 450 mm</t>
  </si>
  <si>
    <t>https://podminky.urs.cz/item/CS_URS_2022_01/971033151</t>
  </si>
  <si>
    <t>973031616R00</t>
  </si>
  <si>
    <t>Vysekání výklenků nebo kapes ve zdivu z cihel na maltu vápennou nebo vápenocementovou kapes pro špalíky a krabice, velikosti do 100x100x50 mm</t>
  </si>
  <si>
    <t>https://podminky.urs.cz/item/CS_URS_2022_01/973031616</t>
  </si>
  <si>
    <t>977332111</t>
  </si>
  <si>
    <t>Frézování drážek pro vodiče ve stěnách z cihel, rozměru do 30x30 mm</t>
  </si>
  <si>
    <t>https://podminky.urs.cz/item/CS_URS_2022_01/977332111</t>
  </si>
  <si>
    <t>977332112</t>
  </si>
  <si>
    <t>Frézování drážek pro vodiče ve stěnách z cihel, rozměru do 50x50 mm</t>
  </si>
  <si>
    <t>https://podminky.urs.cz/item/CS_URS_2022_01/977332112</t>
  </si>
  <si>
    <t>977343111</t>
  </si>
  <si>
    <t>Frézování drážek pro vodiče ve stropech nebo klenbách z betonu, rozměru do 30x30 mm</t>
  </si>
  <si>
    <t>https://podminky.urs.cz/item/CS_URS_2022_01/977343111</t>
  </si>
  <si>
    <t>741</t>
  </si>
  <si>
    <t>Elektroinstalace - silnoproud</t>
  </si>
  <si>
    <t>741311004</t>
  </si>
  <si>
    <t>Montáž čidlo pohybu nástěnné se zapojením vodičů</t>
  </si>
  <si>
    <t>Montáž spínačů speciálních se zapojením vodičů čidla pohybu nástěnného</t>
  </si>
  <si>
    <t>40461058</t>
  </si>
  <si>
    <t>čidlo pohybové a prezenční stropní 360°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</si>
  <si>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</si>
  <si>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</si>
  <si>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</si>
  <si>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https://podminky.urs.cz/item/CS_URS_2023_01/741372111</t>
  </si>
  <si>
    <t>34825009</t>
  </si>
  <si>
    <t>svítidlo vestavné stropní panelové čtvercové/obdélníkové do 0,09m2 1000-1600lm</t>
  </si>
  <si>
    <t>34195R</t>
  </si>
  <si>
    <t>materiál pro elektroinstalaci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</si>
  <si>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</si>
  <si>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</si>
  <si>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https://podminky.urs.cz/item/CS_URS_2022_01/741120301</t>
  </si>
  <si>
    <t>34140825</t>
  </si>
  <si>
    <t>vodič propojovací jádro Cu plné izolace PVC 450/750V (H07V-U) 1x4mm2</t>
  </si>
  <si>
    <t>Poznámka k položce:</t>
  </si>
  <si>
    <t>H07V-U CY, průměr vodiče 4mm</t>
  </si>
  <si>
    <t xml:space="preserve">120*1,15 'Přepočtené koeficientem množství : </t>
  </si>
  <si>
    <t>138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</si>
  <si>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</si>
  <si>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</si>
  <si>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https://podminky.urs.cz/item/CS_URS_2022_01/741122611</t>
  </si>
  <si>
    <t>34111030</t>
  </si>
  <si>
    <t>kabel instalační jádro Cu plné izolace PVC plášť PVC 450/750V (CYKY) 3x1,5mm2</t>
  </si>
  <si>
    <t>CYKY, průměr kabelu 8,6mm</t>
  </si>
  <si>
    <t xml:space="preserve">190*1,15 'Přepočtené koeficientem množství : </t>
  </si>
  <si>
    <t>218,5</t>
  </si>
  <si>
    <t>34111036</t>
  </si>
  <si>
    <t>kabel instalační jádro Cu plné izolace PVC plášť PVC 450/750V (CYKY) 3x2,5mm2</t>
  </si>
  <si>
    <t>CYKY, průměr kabelu 9,5mm</t>
  </si>
  <si>
    <t>741122641</t>
  </si>
  <si>
    <t>Montáž kabelů měděných bez ukončení uložených pevně plných kulatých nebo bezhalogenových (např. CYKY) počtu a průřezu žil 5x1,5 až 2,5 mm2</t>
  </si>
  <si>
    <t>https://podminky.urs.cz/item/CS_URS_2022_01/741122641</t>
  </si>
  <si>
    <t>34111090</t>
  </si>
  <si>
    <t>kabel instalační jádro Cu plné izolace PVC plášť PVC 450/750V (CYKY) 5x1,5mm2</t>
  </si>
  <si>
    <t>CYKY, průměr kabelu 10,1mm</t>
  </si>
  <si>
    <t xml:space="preserve">260*1,15 'Přepočtené koeficientem množství : </t>
  </si>
  <si>
    <t>220111761R00</t>
  </si>
  <si>
    <t>svorka uzemňovací</t>
  </si>
  <si>
    <t>741236</t>
  </si>
  <si>
    <t>demontáž vypínačů</t>
  </si>
  <si>
    <t>741310011</t>
  </si>
  <si>
    <t>Montáž spínačů jedno nebo dvoupólových nástěnných se zapojením vodičů, pro prostředí normální ovladačů, řazení 1/0-tlačítkových zapínacích</t>
  </si>
  <si>
    <t>https://podminky.urs.cz/item/CS_URS_2022_01/741310011</t>
  </si>
  <si>
    <t>34535023</t>
  </si>
  <si>
    <t>ovládač nástěnný zapínací, řazení 1/0, IP44, šroubové svorky</t>
  </si>
  <si>
    <t>741310022</t>
  </si>
  <si>
    <t>Montáž spínačů jedno nebo dvoupólových nástěnných se zapojením vodičů, pro prostředí normální přepínačů, řazení 6-střídavých</t>
  </si>
  <si>
    <t>https://podminky.urs.cz/item/CS_URS_2022_01/741310022</t>
  </si>
  <si>
    <t>34535018</t>
  </si>
  <si>
    <t>přepínač nástěnný střídavý, řazení 6, IP44, šroubové svorky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</si>
  <si>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</si>
  <si>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</si>
  <si>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</si>
  <si>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ABB.3559A21345</t>
  </si>
  <si>
    <t>Přístroj spínače jednopólového, řazení 1, 1So, 1S</t>
  </si>
  <si>
    <t>741313043</t>
  </si>
  <si>
    <t>Montáž zásuvek domovních se zapojením vodičů šroubové připojení polozapuštěných nebo zapuštěných 10/16 A, provedení 2x (2P + PE) dvojnásobná</t>
  </si>
  <si>
    <t>https://podminky.urs.cz/item/CS_URS_2022_01/741313043</t>
  </si>
  <si>
    <t>34555201</t>
  </si>
  <si>
    <t>zásuvka zápustná dvojnásobná chráněná, šroubové svorky</t>
  </si>
  <si>
    <t>741315823</t>
  </si>
  <si>
    <t>Demontáž zásuvek bez zachování funkčnosti (do suti) domovních polozapuštěných nebo zapuštěných, pro prostředí normální do 16 A, připojení šroubové 2P+PE</t>
  </si>
  <si>
    <t>https://podminky.urs.cz/item/CS_URS_2022_01/741315823</t>
  </si>
  <si>
    <t>741370003</t>
  </si>
  <si>
    <t>Montáž svítidel žárovkových se zapojením vodičů bytových nebo společenských místností stropních přisazených 2 zdroje</t>
  </si>
  <si>
    <t>https://podminky.urs.cz/item/CS_URS_2022_01/741370003</t>
  </si>
  <si>
    <t>34825000</t>
  </si>
  <si>
    <t>svítidlo interiérové stropní přisazené kruhové D 200-300mm 900-1300lm</t>
  </si>
  <si>
    <t>741370033</t>
  </si>
  <si>
    <t>Montáž svítidel žárovkových se zapojením vodičů bytových nebo společenských místností nástěnných přisazených 2 zdroje</t>
  </si>
  <si>
    <t>https://podminky.urs.cz/item/CS_URS_2022_01/741370033</t>
  </si>
  <si>
    <t>34825018</t>
  </si>
  <si>
    <t>svítidlo vestavné stěnové orientační kruhové D 80-120mm</t>
  </si>
  <si>
    <t>741371843</t>
  </si>
  <si>
    <t>Demontáž svítidel bez zachování funkčnosti (do suti) interiérových se standardní paticí (E27, T5, GU10) nebo integrovaným zdrojem LED přisazených, ploše stropních přes 0,09 do 0,36 m2</t>
  </si>
  <si>
    <t>https://podminky.urs.cz/item/CS_URS_2022_01/741371843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</si>
  <si>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</si>
  <si>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</si>
  <si>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</si>
  <si>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https://podminky.urs.cz/item/CS_URS_2023_01/741210001</t>
  </si>
  <si>
    <t>35711001</t>
  </si>
  <si>
    <t>rozvodnice zapuštěná, průhledné dveře, IP41, 18 modulárních jednotek, vč. N/pE</t>
  </si>
  <si>
    <t>741320102</t>
  </si>
  <si>
    <t>Montáž jističů jednopólových nn do 25 A bez krytu se signálním kontaktem se zapojením vodičů</t>
  </si>
  <si>
    <t>Montáž jističů se zapojením vodičů jednopólových nn do 25 A bez krytu, se signálním kontaktem</t>
  </si>
  <si>
    <t>https://podminky.urs.cz/item/CS_URS_2023_01/741320102</t>
  </si>
  <si>
    <t>35822111</t>
  </si>
  <si>
    <t>jistič 1-pólový 16 A vypínací charakteristika B vypínací schopnost 10 kA</t>
  </si>
  <si>
    <t>3582-1</t>
  </si>
  <si>
    <t>Propoj do stávajícího rozvaděče CYKY-J 5x10 D+M</t>
  </si>
  <si>
    <t>742</t>
  </si>
  <si>
    <t>Elektroinstalace - slaboproud</t>
  </si>
  <si>
    <t>742110506</t>
  </si>
  <si>
    <t>Montáž krabic elektroinstalačních s víčkem zapuštěných plastových odbočných univerzálních</t>
  </si>
  <si>
    <t>https://podminky.urs.cz/item/CS_URS_2022_01/742110506</t>
  </si>
  <si>
    <t>34571563</t>
  </si>
  <si>
    <t>krabice pod omítku PVC odbočná kruhová D 100mm s víčkem a svorkovnicí</t>
  </si>
  <si>
    <t>7423-01</t>
  </si>
  <si>
    <t>Signalizační světlo s akustickou signalizační</t>
  </si>
  <si>
    <t>742350001</t>
  </si>
  <si>
    <t>Montáž zařízení pro tělesně postižené signalizačního světla s akustickou signalizací</t>
  </si>
  <si>
    <t>https://podminky.urs.cz/item/CS_URS_2022_01/742350001</t>
  </si>
  <si>
    <t>742350002</t>
  </si>
  <si>
    <t>Montáž zařízení pro tělesně postižené potvrzovacího tlačítka</t>
  </si>
  <si>
    <t>https://podminky.urs.cz/item/CS_URS_2022_01/742350002</t>
  </si>
  <si>
    <t>40467042</t>
  </si>
  <si>
    <t>tlačítko aktivační, bezdrátové</t>
  </si>
  <si>
    <t>742350003</t>
  </si>
  <si>
    <t>Montáž zařízení pro tělesně postižené volacího tlačítka do výšky 900 mm a táhla do výšky 150 mm</t>
  </si>
  <si>
    <t>https://podminky.urs.cz/item/CS_URS_2022_01/742350003</t>
  </si>
  <si>
    <t>HZS4211</t>
  </si>
  <si>
    <t>Hodinové zúčtovací sazby ostatních profesí revizní a kontrolní činnost revizní technik</t>
  </si>
  <si>
    <t>https://podminky.urs.cz/item/CS_URS_2022_01/HZS4211</t>
  </si>
  <si>
    <t>11155/05-2</t>
  </si>
  <si>
    <t>VZT</t>
  </si>
  <si>
    <t>971033331R00</t>
  </si>
  <si>
    <t>Vybourání otvorů ve zdivu základovém nebo nadzákladovém zcihel, tvárnic, příčkovek zcihel pálených na maltu vápennou nebo vápenocementovou plochy do 0,09 m2, tl. do 150 mm</t>
  </si>
  <si>
    <t>https://podminky.urs.cz/item/CS_URS_2022_01/971033331</t>
  </si>
  <si>
    <t>971033361R00</t>
  </si>
  <si>
    <t>Vybourání otvorů ve zdivu základovém nebo nadzákladovém zcihel, tvárnic, příčkovek zcihel pálených na maltu vápennou nebo vápenocementovou plochy do 0,09 m2, tl. do 600 mm</t>
  </si>
  <si>
    <t>https://podminky.urs.cz/item/CS_URS_2022_01/971033361</t>
  </si>
  <si>
    <t>751</t>
  </si>
  <si>
    <t>Vzduchotechnika</t>
  </si>
  <si>
    <t>751122051</t>
  </si>
  <si>
    <t>Montáž ventilátoru radiálního nízkotlakého podhledového základního, průměru do 100 mm</t>
  </si>
  <si>
    <t>https://podminky.urs.cz/item/CS_URS_2022_01/751122051</t>
  </si>
  <si>
    <t>54233103</t>
  </si>
  <si>
    <t>ventilátor radiální malý plastový CB 100 H, časový doběh, automatická žaluzie nebo zpětná klapka, IPX4, max 30 dB</t>
  </si>
  <si>
    <t>751398012</t>
  </si>
  <si>
    <t>Montáž ostatních zařízení větrací mřížky na kruhové potrubí, průměru přes 100 do 200 mm</t>
  </si>
  <si>
    <t>https://podminky.urs.cz/item/CS_URS_2022_01/751398012</t>
  </si>
  <si>
    <t>42972582</t>
  </si>
  <si>
    <t>mřížka stěnová sdružená horizontální šedá na kruhové potrubí D 160mm</t>
  </si>
  <si>
    <t>751510042</t>
  </si>
  <si>
    <t>Vzduchotechnické potrubí z pozinkovaného plechu kruhové, trouba spirálně vinutá bez příruby, průměru přes 100 do 200 mm</t>
  </si>
  <si>
    <t>https://podminky.urs.cz/item/CS_URS_2022_01/751510042</t>
  </si>
  <si>
    <t>751537032</t>
  </si>
  <si>
    <t>Montáž potrubí ohebného kruhového neizolovaného ze dvou vrstev PVC s polyamidovou nebo poyethylenovou tkaninou D přes 100 do 200 mm</t>
  </si>
  <si>
    <t>Montáž potrubí ohebného kruhového neizolovaného ze dvou vrstev PVC s polyamidovou nebo polyetylenovou tkaninou, průměru přes 100 do 200 mm</t>
  </si>
  <si>
    <t>https://podminky.urs.cz/item/CS_URS_2023_01/751537032</t>
  </si>
  <si>
    <t>42981834</t>
  </si>
  <si>
    <t>hadice ohebná neizolovaná z 2xPVC vrstvy a PA tkaniny vyztužena drátem, délka 10m D 127mm</t>
  </si>
  <si>
    <t>0*1,2 'Přepočtené koeficientem množství</t>
  </si>
  <si>
    <t>Zemní práce</t>
  </si>
  <si>
    <t>131201110R00</t>
  </si>
  <si>
    <t>Hloubení nezapaž. jam hor.3 do 50 m3</t>
  </si>
  <si>
    <t>3*2,5*2,6</t>
  </si>
  <si>
    <t>162701105R00</t>
  </si>
  <si>
    <t>Vodorovné přemístění výkopku z hor.1-4 do 10000 m</t>
  </si>
  <si>
    <t>19,5-7,15</t>
  </si>
  <si>
    <t>171201201R00</t>
  </si>
  <si>
    <t>Uložení sypaniny na skl.-modelace na výšku přes 2m</t>
  </si>
  <si>
    <t>174101101R00</t>
  </si>
  <si>
    <t>Zásyp jam, rýh, šachet se zhutněním</t>
  </si>
  <si>
    <t>3*2,5*2,6-2,5*1,9*2,6</t>
  </si>
  <si>
    <t>199000002R00</t>
  </si>
  <si>
    <t>Poplatek za skládku horniny 1- 4</t>
  </si>
  <si>
    <t>2</t>
  </si>
  <si>
    <t>Základy a zvláštní zakládání</t>
  </si>
  <si>
    <t>273321411R00</t>
  </si>
  <si>
    <t>Železobeton základových desek C 25/30</t>
  </si>
  <si>
    <t>2,2*1,9*0,25</t>
  </si>
  <si>
    <t>273351215R00</t>
  </si>
  <si>
    <t>Bednění stěn základových desek - zřízení</t>
  </si>
  <si>
    <t>(2,2+1,9)*0,3</t>
  </si>
  <si>
    <t>273351216R00</t>
  </si>
  <si>
    <t>Bednění stěn základových desek - odstranění</t>
  </si>
  <si>
    <t>274272140RT3</t>
  </si>
  <si>
    <t>Zdivo základové z bednicích tvárnic, tl. 30 cm výplň tvárnic betonem C 16/20</t>
  </si>
  <si>
    <t>(2,2+1,6)*2,25</t>
  </si>
  <si>
    <t>274361821R00</t>
  </si>
  <si>
    <t>Výztuž základových pasů z betonářské oceli 10 505</t>
  </si>
  <si>
    <t>383/1000</t>
  </si>
  <si>
    <t>631313511R00</t>
  </si>
  <si>
    <t>Mazanina betonová tl. 8 - 12 cm C 12/15</t>
  </si>
  <si>
    <t>2,3*2*0,1</t>
  </si>
  <si>
    <t>279100010RA0</t>
  </si>
  <si>
    <t>Prohloubení základu o 50 cm podbetonováním</t>
  </si>
  <si>
    <t>90005</t>
  </si>
  <si>
    <t>Obklad ostění, nadpraží z nerez kartáčovaného pl. lepený</t>
  </si>
  <si>
    <t>(1,18+2,2*2)*5</t>
  </si>
  <si>
    <t>90007</t>
  </si>
  <si>
    <t>Stříška nad nástupem do výtahu 1480x1860mm - sklo tl.10mm v ocel.rámu, D+M</t>
  </si>
  <si>
    <t>90008</t>
  </si>
  <si>
    <t>Přespádování vjezdu ze zámkové dlažby, doplnění dlažby 6 m2</t>
  </si>
  <si>
    <t>soub</t>
  </si>
  <si>
    <t>90009</t>
  </si>
  <si>
    <t>Ubourání schodku z betonu u vjezdu v.90mm, dl.3m vč.likvidace suti</t>
  </si>
  <si>
    <t>90010</t>
  </si>
  <si>
    <t>doplnění chodníku před výtahem ze zámkové dlažby. Zámková dlažba 60 mm, frakce 4/8 30 mm, frakce 8-16 150 mm</t>
  </si>
  <si>
    <t>711150012RA0</t>
  </si>
  <si>
    <t xml:space="preserve">Izolace proti vodě svislá přitavená, 1x  </t>
  </si>
  <si>
    <t>2,5*(2,2+1,9)+0,75*(1,9+2,2)</t>
  </si>
  <si>
    <t>711140012RA0</t>
  </si>
  <si>
    <t xml:space="preserve">Izolace proti vodě vodorovná přitavená, 1x  </t>
  </si>
  <si>
    <t>1,9*2,2</t>
  </si>
  <si>
    <t>711823121.R00</t>
  </si>
  <si>
    <t xml:space="preserve">Montáž nopové fólie svisle  </t>
  </si>
  <si>
    <t>2,5*(2,2+1,9)</t>
  </si>
  <si>
    <t>283 23115.R</t>
  </si>
  <si>
    <t xml:space="preserve">Fólie nopová PE-HD, výška nopů 8 mm  </t>
  </si>
  <si>
    <t>M33</t>
  </si>
  <si>
    <t>Montáže dopravních zařízení a vah-výtahy</t>
  </si>
  <si>
    <t>33001</t>
  </si>
  <si>
    <t>Výtah vč.výtahové šachty</t>
  </si>
  <si>
    <t>Podbetonování základu</t>
  </si>
  <si>
    <t>Jednostranné bednění, zřízení + odstranění</t>
  </si>
  <si>
    <t>(0,8*1+0,8*1+0,8*1,35+0,8*0,9+0,8*0,45)*1,5</t>
  </si>
  <si>
    <t>30002</t>
  </si>
  <si>
    <t>Podbetonování - beton C25/30</t>
  </si>
  <si>
    <t>(0,8*1+0,8*1+0,8*1,35+0,8*0,9+0,8*0,45)*0,8</t>
  </si>
  <si>
    <t>30003</t>
  </si>
  <si>
    <t>Odstranění zeminy z podzákladu, přemístění, odvoz na skládku, poplatek za skládku</t>
  </si>
  <si>
    <t>30004</t>
  </si>
  <si>
    <t>Příplatek za etapovitost prací</t>
  </si>
  <si>
    <t>9000-1</t>
  </si>
  <si>
    <t>Oplechování - pz plech 0,6 mm, rš=450</t>
  </si>
  <si>
    <t>2,5*2</t>
  </si>
  <si>
    <t>45.1</t>
  </si>
  <si>
    <t>7220001</t>
  </si>
  <si>
    <t>45.2</t>
  </si>
  <si>
    <t>Nové PPR potrubí pro rozvod požární vody 63×7,1 mm, vč. Napojení na stávající rozvod</t>
  </si>
  <si>
    <t>Nová skříň požárního hydrantu vč. Zabudování do stávající stěny. Systém C52, hadice 30 m</t>
  </si>
  <si>
    <t>45.3.</t>
  </si>
  <si>
    <t>7220003</t>
  </si>
  <si>
    <t>7220002</t>
  </si>
  <si>
    <t>revize požárního systém - rozvod požární vody + hydranty</t>
  </si>
  <si>
    <t>k1</t>
  </si>
  <si>
    <t>47.1</t>
  </si>
  <si>
    <t>72511-3</t>
  </si>
  <si>
    <t>Kombi WC+bidet 2v1 pro hendicapované, odpad zadní do stěny, nádržka keramická, vč. sedátka, keramické mísy, D+M</t>
  </si>
  <si>
    <t>28375460R</t>
  </si>
  <si>
    <t>Polystyren extrudovaný XPS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</si>
</sst>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9"/>
      <color theme="1"/>
      <name val="Arial"/>
    </font>
    <font>
      <sz val="10"/>
      <name val="Calibri"/>
    </font>
    <font>
      <sz val="10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3"/>
      <color theme="1"/>
      <name val="Arial"/>
    </font>
    <font>
      <sz val="8"/>
      <color theme="1"/>
      <name val="Arial"/>
    </font>
    <font>
      <sz val="8"/>
      <color rgb="FF008000"/>
      <name val="Arial"/>
    </font>
    <font>
      <sz val="8"/>
      <color rgb="FF0000FF"/>
      <name val="Arial"/>
    </font>
    <font>
      <sz val="7"/>
      <color theme="1"/>
      <name val="Arial"/>
    </font>
    <font>
      <u/>
      <sz val="8"/>
      <color rgb="FF008000"/>
      <name val="Arial"/>
    </font>
    <font>
      <u/>
      <sz val="8"/>
      <color rgb="FF008000"/>
      <name val="Arial"/>
    </font>
    <font>
      <u/>
      <sz val="8"/>
      <color rgb="FF008000"/>
      <name val="Arial"/>
    </font>
    <font>
      <sz val="10"/>
      <name val="Arial CE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E1EE"/>
        <bgColor rgb="FFD6E1EE"/>
      </patternFill>
    </fill>
    <fill>
      <patternFill patternType="solid">
        <fgColor rgb="FF99CCFF"/>
        <bgColor rgb="FF99CCFF"/>
      </patternFill>
    </fill>
    <fill>
      <patternFill patternType="solid">
        <fgColor rgb="FFDBDBDB"/>
        <bgColor rgb="FFDBDBDB"/>
      </patternFill>
    </fill>
    <fill>
      <patternFill patternType="solid">
        <fgColor rgb="FF00B0F0"/>
        <bgColor rgb="FF99CCFF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8" fillId="0" borderId="14"/>
    <xf numFmtId="0" fontId="19" fillId="0" borderId="14"/>
  </cellStyleXfs>
  <cellXfs count="222">
    <xf numFmtId="0" fontId="0" fillId="0" borderId="0" xfId="0"/>
    <xf numFmtId="0" fontId="1" fillId="0" borderId="0" xfId="0" applyFont="1"/>
    <xf numFmtId="0" fontId="4" fillId="0" borderId="4" xfId="0" applyFont="1" applyBorder="1"/>
    <xf numFmtId="0" fontId="4" fillId="0" borderId="7" xfId="0" applyFont="1" applyBorder="1"/>
    <xf numFmtId="0" fontId="6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wrapText="1"/>
    </xf>
    <xf numFmtId="49" fontId="7" fillId="3" borderId="9" xfId="0" applyNumberFormat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wrapText="1"/>
    </xf>
    <xf numFmtId="0" fontId="1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wrapText="1"/>
    </xf>
    <xf numFmtId="0" fontId="1" fillId="3" borderId="1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/>
    <xf numFmtId="0" fontId="1" fillId="4" borderId="17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top"/>
    </xf>
    <xf numFmtId="0" fontId="4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25" xfId="0" applyFont="1" applyBorder="1" applyAlignment="1">
      <alignment horizontal="left"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horizontal="right"/>
    </xf>
    <xf numFmtId="49" fontId="4" fillId="0" borderId="7" xfId="0" applyNumberFormat="1" applyFont="1" applyBorder="1"/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wrapText="1"/>
    </xf>
    <xf numFmtId="4" fontId="8" fillId="0" borderId="30" xfId="0" applyNumberFormat="1" applyFont="1" applyBorder="1" applyAlignment="1">
      <alignment horizontal="right" vertical="center"/>
    </xf>
    <xf numFmtId="4" fontId="8" fillId="0" borderId="32" xfId="0" applyNumberFormat="1" applyFont="1" applyBorder="1" applyAlignment="1">
      <alignment horizontal="right" vertical="center"/>
    </xf>
    <xf numFmtId="4" fontId="8" fillId="0" borderId="31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wrapText="1"/>
    </xf>
    <xf numFmtId="4" fontId="9" fillId="0" borderId="32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/>
    </xf>
    <xf numFmtId="1" fontId="1" fillId="0" borderId="29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1" fontId="1" fillId="0" borderId="30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1" fontId="1" fillId="0" borderId="33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left" vertical="center"/>
    </xf>
    <xf numFmtId="4" fontId="9" fillId="0" borderId="34" xfId="0" applyNumberFormat="1" applyFont="1" applyBorder="1" applyAlignment="1">
      <alignment horizontal="right" vertical="center"/>
    </xf>
    <xf numFmtId="4" fontId="4" fillId="0" borderId="7" xfId="0" applyNumberFormat="1" applyFont="1" applyBorder="1"/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4" fontId="9" fillId="0" borderId="22" xfId="0" applyNumberFormat="1" applyFont="1" applyBorder="1" applyAlignment="1">
      <alignment horizontal="right" vertical="center"/>
    </xf>
    <xf numFmtId="0" fontId="7" fillId="3" borderId="35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4" fontId="7" fillId="3" borderId="36" xfId="0" applyNumberFormat="1" applyFont="1" applyFill="1" applyBorder="1" applyAlignment="1">
      <alignment horizontal="left" vertical="center"/>
    </xf>
    <xf numFmtId="4" fontId="10" fillId="3" borderId="37" xfId="0" applyNumberFormat="1" applyFont="1" applyFill="1" applyBorder="1" applyAlignment="1">
      <alignment horizontal="right" vertical="center"/>
    </xf>
    <xf numFmtId="0" fontId="7" fillId="3" borderId="38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wrapText="1"/>
    </xf>
    <xf numFmtId="0" fontId="4" fillId="3" borderId="39" xfId="0" applyFont="1" applyFill="1" applyBorder="1"/>
    <xf numFmtId="4" fontId="10" fillId="3" borderId="40" xfId="0" applyNumberFormat="1" applyFont="1" applyFill="1" applyBorder="1" applyAlignment="1">
      <alignment horizontal="right" vertical="center"/>
    </xf>
    <xf numFmtId="0" fontId="4" fillId="0" borderId="27" xfId="0" applyFont="1" applyBorder="1"/>
    <xf numFmtId="0" fontId="4" fillId="0" borderId="21" xfId="0" applyFont="1" applyBorder="1" applyAlignment="1">
      <alignment wrapText="1"/>
    </xf>
    <xf numFmtId="0" fontId="4" fillId="0" borderId="21" xfId="0" applyFont="1" applyBorder="1"/>
    <xf numFmtId="0" fontId="4" fillId="0" borderId="22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6" xfId="0" applyFont="1" applyBorder="1" applyAlignment="1">
      <alignment vertical="top"/>
    </xf>
    <xf numFmtId="0" fontId="1" fillId="0" borderId="7" xfId="0" applyFont="1" applyBorder="1"/>
    <xf numFmtId="0" fontId="1" fillId="0" borderId="0" xfId="0" applyFont="1" applyAlignment="1">
      <alignment wrapText="1"/>
    </xf>
    <xf numFmtId="0" fontId="1" fillId="0" borderId="26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 applyAlignment="1">
      <alignment wrapText="1"/>
    </xf>
    <xf numFmtId="0" fontId="4" fillId="0" borderId="42" xfId="0" applyFont="1" applyBorder="1"/>
    <xf numFmtId="0" fontId="4" fillId="0" borderId="43" xfId="0" applyFont="1" applyBorder="1"/>
    <xf numFmtId="0" fontId="4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49" fontId="4" fillId="0" borderId="29" xfId="0" applyNumberFormat="1" applyFont="1" applyBorder="1" applyAlignment="1">
      <alignment vertical="center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3" borderId="32" xfId="0" applyFont="1" applyFill="1" applyBorder="1" applyAlignment="1">
      <alignment vertical="center"/>
    </xf>
    <xf numFmtId="49" fontId="4" fillId="3" borderId="44" xfId="0" applyNumberFormat="1" applyFont="1" applyFill="1" applyBorder="1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5" borderId="32" xfId="0" applyFont="1" applyFill="1" applyBorder="1"/>
    <xf numFmtId="49" fontId="4" fillId="5" borderId="32" xfId="0" applyNumberFormat="1" applyFont="1" applyFill="1" applyBorder="1"/>
    <xf numFmtId="0" fontId="4" fillId="5" borderId="32" xfId="0" applyFont="1" applyFill="1" applyBorder="1" applyAlignment="1">
      <alignment horizontal="center"/>
    </xf>
    <xf numFmtId="0" fontId="4" fillId="5" borderId="46" xfId="0" applyFont="1" applyFill="1" applyBorder="1"/>
    <xf numFmtId="16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1" fillId="3" borderId="47" xfId="0" applyFont="1" applyFill="1" applyBorder="1" applyAlignment="1">
      <alignment vertical="top"/>
    </xf>
    <xf numFmtId="49" fontId="1" fillId="3" borderId="9" xfId="0" applyNumberFormat="1" applyFont="1" applyFill="1" applyBorder="1" applyAlignment="1">
      <alignment vertical="top"/>
    </xf>
    <xf numFmtId="49" fontId="1" fillId="3" borderId="9" xfId="0" applyNumberFormat="1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shrinkToFit="1"/>
    </xf>
    <xf numFmtId="164" fontId="1" fillId="3" borderId="9" xfId="0" applyNumberFormat="1" applyFont="1" applyFill="1" applyBorder="1" applyAlignment="1">
      <alignment vertical="top" shrinkToFit="1"/>
    </xf>
    <xf numFmtId="4" fontId="1" fillId="3" borderId="9" xfId="0" applyNumberFormat="1" applyFont="1" applyFill="1" applyBorder="1" applyAlignment="1">
      <alignment vertical="top" shrinkToFit="1"/>
    </xf>
    <xf numFmtId="4" fontId="1" fillId="3" borderId="48" xfId="0" applyNumberFormat="1" applyFont="1" applyFill="1" applyBorder="1" applyAlignment="1">
      <alignment vertical="top" shrinkToFit="1"/>
    </xf>
    <xf numFmtId="0" fontId="11" fillId="0" borderId="49" xfId="0" applyFont="1" applyBorder="1" applyAlignment="1">
      <alignment vertical="top"/>
    </xf>
    <xf numFmtId="49" fontId="11" fillId="0" borderId="50" xfId="0" applyNumberFormat="1" applyFont="1" applyBorder="1" applyAlignment="1">
      <alignment vertical="top"/>
    </xf>
    <xf numFmtId="49" fontId="11" fillId="0" borderId="50" xfId="0" applyNumberFormat="1" applyFont="1" applyBorder="1" applyAlignment="1">
      <alignment horizontal="left" vertical="top" wrapText="1"/>
    </xf>
    <xf numFmtId="0" fontId="11" fillId="0" borderId="50" xfId="0" applyFont="1" applyBorder="1" applyAlignment="1">
      <alignment horizontal="center" vertical="top" shrinkToFit="1"/>
    </xf>
    <xf numFmtId="164" fontId="11" fillId="0" borderId="50" xfId="0" applyNumberFormat="1" applyFont="1" applyBorder="1" applyAlignment="1">
      <alignment vertical="top" shrinkToFit="1"/>
    </xf>
    <xf numFmtId="4" fontId="11" fillId="0" borderId="51" xfId="0" applyNumberFormat="1" applyFont="1" applyBorder="1" applyAlignment="1">
      <alignment vertical="top" shrinkToFit="1"/>
    </xf>
    <xf numFmtId="0" fontId="11" fillId="0" borderId="0" xfId="0" applyFont="1"/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vertical="top"/>
    </xf>
    <xf numFmtId="0" fontId="11" fillId="0" borderId="52" xfId="0" applyFont="1" applyBorder="1" applyAlignment="1">
      <alignment vertical="top"/>
    </xf>
    <xf numFmtId="49" fontId="11" fillId="0" borderId="53" xfId="0" applyNumberFormat="1" applyFont="1" applyBorder="1" applyAlignment="1">
      <alignment vertical="top"/>
    </xf>
    <xf numFmtId="49" fontId="11" fillId="0" borderId="53" xfId="0" applyNumberFormat="1" applyFont="1" applyBorder="1" applyAlignment="1">
      <alignment horizontal="left" vertical="top" wrapText="1"/>
    </xf>
    <xf numFmtId="0" fontId="11" fillId="0" borderId="53" xfId="0" applyFont="1" applyBorder="1" applyAlignment="1">
      <alignment horizontal="center" vertical="top" shrinkToFit="1"/>
    </xf>
    <xf numFmtId="164" fontId="11" fillId="0" borderId="53" xfId="0" applyNumberFormat="1" applyFont="1" applyBorder="1" applyAlignment="1">
      <alignment vertical="top" shrinkToFit="1"/>
    </xf>
    <xf numFmtId="4" fontId="11" fillId="0" borderId="54" xfId="0" applyNumberFormat="1" applyFont="1" applyBorder="1" applyAlignment="1">
      <alignment vertical="top" shrinkToFit="1"/>
    </xf>
    <xf numFmtId="49" fontId="4" fillId="0" borderId="0" xfId="0" applyNumberFormat="1" applyFont="1" applyAlignment="1">
      <alignment horizontal="left" vertical="top" wrapText="1"/>
    </xf>
    <xf numFmtId="0" fontId="1" fillId="3" borderId="46" xfId="0" applyFont="1" applyFill="1" applyBorder="1" applyAlignment="1">
      <alignment vertical="top"/>
    </xf>
    <xf numFmtId="49" fontId="1" fillId="3" borderId="44" xfId="0" applyNumberFormat="1" applyFont="1" applyFill="1" applyBorder="1" applyAlignment="1">
      <alignment vertical="top"/>
    </xf>
    <xf numFmtId="49" fontId="1" fillId="3" borderId="44" xfId="0" applyNumberFormat="1" applyFont="1" applyFill="1" applyBorder="1" applyAlignment="1">
      <alignment horizontal="left" vertical="top" wrapText="1"/>
    </xf>
    <xf numFmtId="0" fontId="1" fillId="3" borderId="44" xfId="0" applyFont="1" applyFill="1" applyBorder="1" applyAlignment="1">
      <alignment horizontal="center" vertical="top"/>
    </xf>
    <xf numFmtId="0" fontId="1" fillId="3" borderId="44" xfId="0" applyFont="1" applyFill="1" applyBorder="1" applyAlignment="1">
      <alignment vertical="top"/>
    </xf>
    <xf numFmtId="4" fontId="1" fillId="3" borderId="55" xfId="0" applyNumberFormat="1" applyFont="1" applyFill="1" applyBorder="1" applyAlignment="1">
      <alignment vertical="top" shrinkToFit="1"/>
    </xf>
    <xf numFmtId="49" fontId="4" fillId="0" borderId="0" xfId="0" applyNumberFormat="1" applyFont="1" applyAlignment="1">
      <alignment horizontal="left" wrapText="1"/>
    </xf>
    <xf numFmtId="164" fontId="13" fillId="0" borderId="0" xfId="0" quotePrefix="1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center" vertical="top" shrinkToFit="1"/>
    </xf>
    <xf numFmtId="164" fontId="13" fillId="0" borderId="0" xfId="0" applyNumberFormat="1" applyFont="1" applyAlignment="1">
      <alignment vertical="top" shrinkToFit="1"/>
    </xf>
    <xf numFmtId="4" fontId="11" fillId="0" borderId="0" xfId="0" applyNumberFormat="1" applyFont="1" applyAlignment="1">
      <alignment vertical="top" shrinkToFit="1"/>
    </xf>
    <xf numFmtId="0" fontId="11" fillId="0" borderId="32" xfId="0" applyFont="1" applyBorder="1" applyAlignment="1">
      <alignment vertical="top"/>
    </xf>
    <xf numFmtId="49" fontId="11" fillId="0" borderId="56" xfId="0" applyNumberFormat="1" applyFont="1" applyBorder="1" applyAlignment="1">
      <alignment vertical="top"/>
    </xf>
    <xf numFmtId="0" fontId="11" fillId="0" borderId="57" xfId="0" applyFont="1" applyBorder="1" applyAlignment="1">
      <alignment vertical="top"/>
    </xf>
    <xf numFmtId="4" fontId="11" fillId="0" borderId="50" xfId="0" applyNumberFormat="1" applyFont="1" applyBorder="1" applyAlignment="1">
      <alignment vertical="top" shrinkToFi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1" fillId="0" borderId="29" xfId="0" applyFont="1" applyBorder="1" applyAlignment="1">
      <alignment vertical="top"/>
    </xf>
    <xf numFmtId="0" fontId="4" fillId="0" borderId="29" xfId="0" applyFont="1" applyBorder="1" applyAlignment="1">
      <alignment vertical="center"/>
    </xf>
    <xf numFmtId="49" fontId="11" fillId="0" borderId="32" xfId="0" applyNumberFormat="1" applyFont="1" applyBorder="1" applyAlignment="1">
      <alignment vertical="top"/>
    </xf>
    <xf numFmtId="49" fontId="11" fillId="0" borderId="32" xfId="0" applyNumberFormat="1" applyFont="1" applyBorder="1" applyAlignment="1">
      <alignment horizontal="left" vertical="top" wrapText="1"/>
    </xf>
    <xf numFmtId="0" fontId="11" fillId="0" borderId="32" xfId="0" applyFont="1" applyBorder="1" applyAlignment="1">
      <alignment horizontal="center" vertical="top" shrinkToFit="1"/>
    </xf>
    <xf numFmtId="164" fontId="11" fillId="0" borderId="32" xfId="0" applyNumberFormat="1" applyFont="1" applyBorder="1" applyAlignment="1">
      <alignment vertical="top" shrinkToFit="1"/>
    </xf>
    <xf numFmtId="4" fontId="11" fillId="0" borderId="32" xfId="0" applyNumberFormat="1" applyFont="1" applyBorder="1" applyAlignment="1">
      <alignment vertical="top" shrinkToFit="1"/>
    </xf>
    <xf numFmtId="49" fontId="11" fillId="0" borderId="21" xfId="0" applyNumberFormat="1" applyFont="1" applyBorder="1" applyAlignment="1">
      <alignment vertical="top"/>
    </xf>
    <xf numFmtId="0" fontId="11" fillId="0" borderId="33" xfId="0" applyFont="1" applyBorder="1" applyAlignment="1">
      <alignment vertical="top"/>
    </xf>
    <xf numFmtId="49" fontId="11" fillId="0" borderId="25" xfId="0" applyNumberFormat="1" applyFont="1" applyBorder="1" applyAlignment="1">
      <alignment vertical="top"/>
    </xf>
    <xf numFmtId="164" fontId="11" fillId="0" borderId="0" xfId="0" applyNumberFormat="1" applyFont="1"/>
    <xf numFmtId="0" fontId="11" fillId="0" borderId="21" xfId="0" applyFont="1" applyBorder="1" applyAlignment="1">
      <alignment vertical="top"/>
    </xf>
    <xf numFmtId="0" fontId="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left" vertical="center" wrapText="1"/>
    </xf>
    <xf numFmtId="0" fontId="1" fillId="3" borderId="58" xfId="0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 shrinkToFit="1"/>
    </xf>
    <xf numFmtId="164" fontId="1" fillId="3" borderId="14" xfId="0" applyNumberFormat="1" applyFont="1" applyFill="1" applyBorder="1" applyAlignment="1">
      <alignment vertical="top" shrinkToFit="1"/>
    </xf>
    <xf numFmtId="4" fontId="1" fillId="3" borderId="14" xfId="0" applyNumberFormat="1" applyFont="1" applyFill="1" applyBorder="1" applyAlignment="1">
      <alignment vertical="top" shrinkToFit="1"/>
    </xf>
    <xf numFmtId="4" fontId="1" fillId="3" borderId="59" xfId="0" applyNumberFormat="1" applyFont="1" applyFill="1" applyBorder="1" applyAlignment="1">
      <alignment vertical="top" shrinkToFit="1"/>
    </xf>
    <xf numFmtId="0" fontId="11" fillId="0" borderId="25" xfId="0" applyFont="1" applyBorder="1" applyAlignment="1">
      <alignment vertical="top"/>
    </xf>
    <xf numFmtId="164" fontId="13" fillId="0" borderId="0" xfId="0" applyNumberFormat="1" applyFont="1" applyAlignment="1">
      <alignment horizontal="left" vertical="top" wrapText="1"/>
    </xf>
    <xf numFmtId="0" fontId="11" fillId="0" borderId="60" xfId="0" applyFont="1" applyBorder="1" applyAlignment="1">
      <alignment vertical="top"/>
    </xf>
    <xf numFmtId="49" fontId="11" fillId="0" borderId="61" xfId="0" applyNumberFormat="1" applyFont="1" applyBorder="1" applyAlignment="1">
      <alignment vertical="top"/>
    </xf>
    <xf numFmtId="49" fontId="11" fillId="0" borderId="61" xfId="0" applyNumberFormat="1" applyFont="1" applyBorder="1" applyAlignment="1">
      <alignment horizontal="left" vertical="top" wrapText="1"/>
    </xf>
    <xf numFmtId="0" fontId="11" fillId="0" borderId="61" xfId="0" applyFont="1" applyBorder="1" applyAlignment="1">
      <alignment horizontal="center" vertical="top" shrinkToFit="1"/>
    </xf>
    <xf numFmtId="164" fontId="11" fillId="0" borderId="61" xfId="0" applyNumberFormat="1" applyFont="1" applyBorder="1" applyAlignment="1">
      <alignment vertical="top" shrinkToFit="1"/>
    </xf>
    <xf numFmtId="4" fontId="11" fillId="0" borderId="62" xfId="0" applyNumberFormat="1" applyFont="1" applyBorder="1" applyAlignment="1">
      <alignment vertical="top" shrinkToFit="1"/>
    </xf>
    <xf numFmtId="164" fontId="13" fillId="0" borderId="0" xfId="0" applyNumberFormat="1" applyFont="1" applyAlignment="1">
      <alignment horizontal="right" vertical="top" shrinkToFit="1"/>
    </xf>
    <xf numFmtId="49" fontId="4" fillId="0" borderId="13" xfId="0" applyNumberFormat="1" applyFont="1" applyBorder="1"/>
    <xf numFmtId="4" fontId="11" fillId="6" borderId="50" xfId="0" applyNumberFormat="1" applyFont="1" applyFill="1" applyBorder="1" applyAlignment="1" applyProtection="1">
      <alignment vertical="top" shrinkToFit="1"/>
      <protection locked="0"/>
    </xf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0" fontId="4" fillId="0" borderId="21" xfId="0" applyFont="1" applyBorder="1" applyAlignment="1">
      <alignment horizontal="center" wrapText="1"/>
    </xf>
    <xf numFmtId="0" fontId="3" fillId="0" borderId="21" xfId="0" applyFont="1" applyBorder="1"/>
    <xf numFmtId="0" fontId="1" fillId="4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1" fillId="4" borderId="1" xfId="0" applyFont="1" applyFill="1" applyBorder="1" applyAlignment="1">
      <alignment horizontal="left" vertical="center"/>
    </xf>
    <xf numFmtId="0" fontId="3" fillId="0" borderId="15" xfId="0" applyFont="1" applyBorder="1"/>
    <xf numFmtId="0" fontId="1" fillId="4" borderId="18" xfId="0" applyFont="1" applyFill="1" applyBorder="1" applyAlignment="1">
      <alignment horizontal="left" vertical="center"/>
    </xf>
    <xf numFmtId="0" fontId="3" fillId="0" borderId="19" xfId="0" applyFont="1" applyBorder="1"/>
    <xf numFmtId="0" fontId="3" fillId="0" borderId="20" xfId="0" applyFont="1" applyBorder="1"/>
    <xf numFmtId="1" fontId="4" fillId="0" borderId="25" xfId="0" applyNumberFormat="1" applyFont="1" applyBorder="1" applyAlignment="1">
      <alignment horizontal="right"/>
    </xf>
    <xf numFmtId="0" fontId="3" fillId="0" borderId="25" xfId="0" applyFont="1" applyBorder="1"/>
    <xf numFmtId="4" fontId="8" fillId="0" borderId="30" xfId="0" applyNumberFormat="1" applyFont="1" applyBorder="1" applyAlignment="1">
      <alignment horizontal="right" vertical="center"/>
    </xf>
    <xf numFmtId="0" fontId="3" fillId="0" borderId="3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0" borderId="23" xfId="0" applyFont="1" applyBorder="1"/>
    <xf numFmtId="0" fontId="1" fillId="0" borderId="25" xfId="0" applyFont="1" applyBorder="1" applyAlignment="1">
      <alignment vertical="center" wrapText="1"/>
    </xf>
    <xf numFmtId="0" fontId="3" fillId="0" borderId="26" xfId="0" applyFont="1" applyBorder="1"/>
    <xf numFmtId="4" fontId="9" fillId="0" borderId="30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/>
    <xf numFmtId="49" fontId="7" fillId="3" borderId="10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0" borderId="22" xfId="0" applyFont="1" applyBorder="1"/>
    <xf numFmtId="0" fontId="7" fillId="0" borderId="0" xfId="0" applyFont="1" applyAlignment="1">
      <alignment horizontal="center" vertical="top"/>
    </xf>
    <xf numFmtId="49" fontId="4" fillId="0" borderId="29" xfId="0" applyNumberFormat="1" applyFont="1" applyBorder="1" applyAlignment="1">
      <alignment vertical="center" shrinkToFit="1"/>
    </xf>
    <xf numFmtId="0" fontId="3" fillId="0" borderId="29" xfId="0" applyFont="1" applyBorder="1"/>
    <xf numFmtId="0" fontId="12" fillId="0" borderId="2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49" fontId="4" fillId="0" borderId="29" xfId="0" applyNumberFormat="1" applyFont="1" applyBorder="1" applyAlignment="1">
      <alignment vertical="center"/>
    </xf>
    <xf numFmtId="49" fontId="4" fillId="3" borderId="45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1" fillId="0" borderId="63" xfId="0" applyFont="1" applyBorder="1" applyAlignment="1">
      <alignment vertical="top"/>
    </xf>
  </cellXfs>
  <cellStyles count="3">
    <cellStyle name="Normální" xfId="0" builtinId="0"/>
    <cellStyle name="normální 2" xfId="2" xr:uid="{8C5A3E5C-5149-4F4E-9BE9-15C8EFBAB031}"/>
    <cellStyle name="Normální 3" xfId="1" xr:uid="{686DB0E0-85F2-47EE-86D8-84D4FAE54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13311222" TargetMode="External"/><Relationship Id="rId2" Type="http://schemas.openxmlformats.org/officeDocument/2006/relationships/hyperlink" Target="https://podminky.urs.cz/item/CS_URS_2023_01/725849411" TargetMode="External"/><Relationship Id="rId1" Type="http://schemas.openxmlformats.org/officeDocument/2006/relationships/hyperlink" Target="https://podminky.urs.cz/item/CS_URS_2023_01/721212123" TargetMode="External"/><Relationship Id="rId4" Type="http://schemas.openxmlformats.org/officeDocument/2006/relationships/hyperlink" Target="https://podminky.urs.cz/item/CS_URS_2023_01/78361456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4291124" TargetMode="External"/><Relationship Id="rId2" Type="http://schemas.openxmlformats.org/officeDocument/2006/relationships/hyperlink" Target="https://podminky.urs.cz/item/CS_URS_2023_01/734220101" TargetMode="External"/><Relationship Id="rId1" Type="http://schemas.openxmlformats.org/officeDocument/2006/relationships/hyperlink" Target="https://podminky.urs.cz/item/CS_URS_2022_01/733221104" TargetMode="External"/><Relationship Id="rId5" Type="http://schemas.openxmlformats.org/officeDocument/2006/relationships/hyperlink" Target="https://podminky.urs.cz/item/CS_URS_2023_01/783614561" TargetMode="External"/><Relationship Id="rId4" Type="http://schemas.openxmlformats.org/officeDocument/2006/relationships/hyperlink" Target="https://podminky.urs.cz/item/CS_URS_2023_01/734292714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320102" TargetMode="External"/><Relationship Id="rId2" Type="http://schemas.openxmlformats.org/officeDocument/2006/relationships/hyperlink" Target="https://podminky.urs.cz/item/CS_URS_2023_01/741210001" TargetMode="External"/><Relationship Id="rId1" Type="http://schemas.openxmlformats.org/officeDocument/2006/relationships/hyperlink" Target="https://podminky.urs.cz/item/CS_URS_2023_01/74137211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podminky.urs.cz/item/CS_URS_2023_01/751537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R41" sqref="R41"/>
    </sheetView>
  </sheetViews>
  <sheetFormatPr defaultColWidth="14.42578125" defaultRowHeight="15" customHeight="1" x14ac:dyDescent="0.2"/>
  <cols>
    <col min="1" max="26" width="8.7109375" customWidth="1"/>
  </cols>
  <sheetData>
    <row r="1" spans="1:7" ht="12.75" customHeight="1" x14ac:dyDescent="0.2">
      <c r="A1" s="1" t="s">
        <v>0</v>
      </c>
    </row>
    <row r="2" spans="1:7" ht="57.75" customHeight="1" x14ac:dyDescent="0.2">
      <c r="A2" s="177" t="s">
        <v>1</v>
      </c>
      <c r="B2" s="178"/>
      <c r="C2" s="178"/>
      <c r="D2" s="178"/>
      <c r="E2" s="178"/>
      <c r="F2" s="178"/>
      <c r="G2" s="179"/>
    </row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Jum+9gzVRwdrQQjlwhhxy7jAXRZlWVSNIRK9YwAwZCeGN7UZKpwNx3IDmnjU3ESWBin61BdjNGE7Of3Fw4FY9A==" saltValue="M6UtnUjIKgVkjqIlBQqkRA==" spinCount="100000" sheet="1" objects="1" scenarios="1"/>
  <mergeCells count="1">
    <mergeCell ref="A2:G2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Z1001"/>
  <sheetViews>
    <sheetView showGridLines="0" topLeftCell="B1" workbookViewId="0">
      <selection activeCell="M30" sqref="M30"/>
    </sheetView>
  </sheetViews>
  <sheetFormatPr defaultColWidth="14.42578125" defaultRowHeight="15" customHeight="1" x14ac:dyDescent="0.2"/>
  <cols>
    <col min="1" max="1" width="8.42578125" hidden="1" customWidth="1"/>
    <col min="2" max="2" width="13.42578125" customWidth="1"/>
    <col min="3" max="3" width="7.42578125" customWidth="1"/>
    <col min="4" max="4" width="13" customWidth="1"/>
    <col min="5" max="5" width="9.7109375" customWidth="1"/>
    <col min="6" max="6" width="11.7109375" customWidth="1"/>
    <col min="7" max="7" width="43.85546875" customWidth="1"/>
    <col min="8" max="26" width="9" customWidth="1"/>
  </cols>
  <sheetData>
    <row r="1" spans="1:7" ht="33.75" customHeight="1" x14ac:dyDescent="0.2">
      <c r="A1" s="2" t="s">
        <v>2</v>
      </c>
      <c r="B1" s="201" t="s">
        <v>3</v>
      </c>
      <c r="C1" s="202"/>
      <c r="D1" s="202"/>
      <c r="E1" s="202"/>
      <c r="F1" s="202"/>
      <c r="G1" s="202"/>
    </row>
    <row r="2" spans="1:7" ht="36" customHeight="1" x14ac:dyDescent="0.2">
      <c r="A2" s="3"/>
      <c r="B2" s="4" t="s">
        <v>4</v>
      </c>
      <c r="C2" s="5"/>
      <c r="D2" s="6" t="s">
        <v>5</v>
      </c>
      <c r="E2" s="203" t="s">
        <v>6</v>
      </c>
      <c r="F2" s="183"/>
      <c r="G2" s="184"/>
    </row>
    <row r="3" spans="1:7" ht="27" hidden="1" customHeight="1" x14ac:dyDescent="0.2">
      <c r="A3" s="3"/>
      <c r="B3" s="7"/>
      <c r="C3" s="8"/>
      <c r="D3" s="9"/>
      <c r="E3" s="204"/>
      <c r="F3" s="178"/>
      <c r="G3" s="186"/>
    </row>
    <row r="4" spans="1:7" ht="23.25" customHeight="1" x14ac:dyDescent="0.2">
      <c r="A4" s="3"/>
      <c r="B4" s="10"/>
      <c r="C4" s="11"/>
      <c r="D4" s="12"/>
      <c r="E4" s="205"/>
      <c r="F4" s="188"/>
      <c r="G4" s="189"/>
    </row>
    <row r="5" spans="1:7" ht="24" customHeight="1" x14ac:dyDescent="0.2">
      <c r="A5" s="3"/>
      <c r="B5" s="13" t="s">
        <v>7</v>
      </c>
      <c r="C5" s="14"/>
      <c r="D5" s="206"/>
      <c r="E5" s="181"/>
      <c r="F5" s="181"/>
      <c r="G5" s="207"/>
    </row>
    <row r="6" spans="1:7" ht="15.75" customHeight="1" x14ac:dyDescent="0.2">
      <c r="A6" s="3"/>
      <c r="B6" s="15"/>
      <c r="C6" s="16"/>
      <c r="D6" s="194"/>
      <c r="E6" s="195"/>
      <c r="F6" s="195"/>
      <c r="G6" s="196"/>
    </row>
    <row r="7" spans="1:7" ht="15.75" customHeight="1" x14ac:dyDescent="0.2">
      <c r="A7" s="3"/>
      <c r="B7" s="18"/>
      <c r="C7" s="19"/>
      <c r="D7" s="20"/>
      <c r="E7" s="197"/>
      <c r="F7" s="191"/>
      <c r="G7" s="198"/>
    </row>
    <row r="8" spans="1:7" ht="24" hidden="1" customHeight="1" x14ac:dyDescent="0.2">
      <c r="A8" s="3"/>
      <c r="B8" s="13" t="s">
        <v>8</v>
      </c>
      <c r="C8" s="14"/>
      <c r="D8" s="17"/>
      <c r="E8" s="14"/>
      <c r="G8" s="21"/>
    </row>
    <row r="9" spans="1:7" ht="15.75" hidden="1" customHeight="1" x14ac:dyDescent="0.2">
      <c r="A9" s="3"/>
      <c r="B9" s="3"/>
      <c r="C9" s="14"/>
      <c r="D9" s="17"/>
      <c r="E9" s="14"/>
      <c r="G9" s="21"/>
    </row>
    <row r="10" spans="1:7" ht="15.75" hidden="1" customHeight="1" x14ac:dyDescent="0.2">
      <c r="A10" s="3"/>
      <c r="B10" s="22"/>
      <c r="C10" s="19"/>
      <c r="D10" s="20"/>
      <c r="E10" s="23"/>
      <c r="F10" s="24"/>
      <c r="G10" s="25"/>
    </row>
    <row r="11" spans="1:7" ht="24" customHeight="1" x14ac:dyDescent="0.2">
      <c r="A11" s="3"/>
      <c r="B11" s="13" t="s">
        <v>9</v>
      </c>
      <c r="C11" s="14"/>
      <c r="D11" s="182"/>
      <c r="E11" s="183"/>
      <c r="F11" s="183"/>
      <c r="G11" s="184"/>
    </row>
    <row r="12" spans="1:7" ht="15.75" customHeight="1" x14ac:dyDescent="0.2">
      <c r="A12" s="3"/>
      <c r="B12" s="15"/>
      <c r="C12" s="16"/>
      <c r="D12" s="185"/>
      <c r="E12" s="178"/>
      <c r="F12" s="178"/>
      <c r="G12" s="186"/>
    </row>
    <row r="13" spans="1:7" ht="15.75" customHeight="1" x14ac:dyDescent="0.2">
      <c r="A13" s="3"/>
      <c r="B13" s="18"/>
      <c r="C13" s="19"/>
      <c r="D13" s="26"/>
      <c r="E13" s="187"/>
      <c r="F13" s="188"/>
      <c r="G13" s="189"/>
    </row>
    <row r="14" spans="1:7" ht="24" customHeight="1" x14ac:dyDescent="0.2">
      <c r="A14" s="3"/>
      <c r="B14" s="27" t="s">
        <v>10</v>
      </c>
      <c r="C14" s="28"/>
      <c r="D14" s="29"/>
      <c r="E14" s="30"/>
      <c r="F14" s="31"/>
      <c r="G14" s="32"/>
    </row>
    <row r="15" spans="1:7" ht="32.25" customHeight="1" x14ac:dyDescent="0.2">
      <c r="A15" s="3"/>
      <c r="B15" s="22" t="s">
        <v>11</v>
      </c>
      <c r="C15" s="33"/>
      <c r="D15" s="34"/>
      <c r="E15" s="190"/>
      <c r="F15" s="191"/>
      <c r="G15" s="35"/>
    </row>
    <row r="16" spans="1:7" ht="23.25" customHeight="1" x14ac:dyDescent="0.2">
      <c r="A16" s="36" t="s">
        <v>12</v>
      </c>
      <c r="B16" s="37" t="s">
        <v>13</v>
      </c>
      <c r="C16" s="38"/>
      <c r="D16" s="39"/>
      <c r="E16" s="192"/>
      <c r="F16" s="193"/>
      <c r="G16" s="41">
        <f>VRN!G51</f>
        <v>0</v>
      </c>
    </row>
    <row r="17" spans="1:7" ht="23.25" customHeight="1" x14ac:dyDescent="0.2">
      <c r="A17" s="36" t="s">
        <v>14</v>
      </c>
      <c r="B17" s="37" t="s">
        <v>15</v>
      </c>
      <c r="C17" s="38"/>
      <c r="D17" s="39"/>
      <c r="E17" s="192"/>
      <c r="F17" s="193"/>
      <c r="G17" s="41">
        <f>'SO01 ASŘ'!G255</f>
        <v>0</v>
      </c>
    </row>
    <row r="18" spans="1:7" ht="23.25" customHeight="1" x14ac:dyDescent="0.2">
      <c r="A18" s="36" t="s">
        <v>16</v>
      </c>
      <c r="B18" s="37" t="s">
        <v>17</v>
      </c>
      <c r="C18" s="38"/>
      <c r="D18" s="39"/>
      <c r="E18" s="192"/>
      <c r="F18" s="193"/>
      <c r="G18" s="41">
        <f>'SO01 ZTI'!G199</f>
        <v>0</v>
      </c>
    </row>
    <row r="19" spans="1:7" ht="23.25" customHeight="1" x14ac:dyDescent="0.2">
      <c r="A19" s="36" t="s">
        <v>18</v>
      </c>
      <c r="B19" s="37" t="s">
        <v>19</v>
      </c>
      <c r="C19" s="38"/>
      <c r="D19" s="39"/>
      <c r="E19" s="192"/>
      <c r="F19" s="193"/>
      <c r="G19" s="41">
        <f>'SO01 UT'!G106</f>
        <v>0</v>
      </c>
    </row>
    <row r="20" spans="1:7" ht="23.25" customHeight="1" x14ac:dyDescent="0.2">
      <c r="A20" s="36"/>
      <c r="B20" s="37" t="s">
        <v>20</v>
      </c>
      <c r="C20" s="38"/>
      <c r="D20" s="39"/>
      <c r="E20" s="40"/>
      <c r="F20" s="42"/>
      <c r="G20" s="41">
        <f>'SO01 Elektro'!G136</f>
        <v>0</v>
      </c>
    </row>
    <row r="21" spans="1:7" ht="23.25" customHeight="1" x14ac:dyDescent="0.2">
      <c r="A21" s="36"/>
      <c r="B21" s="37" t="s">
        <v>21</v>
      </c>
      <c r="C21" s="38"/>
      <c r="D21" s="39"/>
      <c r="E21" s="40"/>
      <c r="F21" s="42"/>
      <c r="G21" s="41">
        <f>'SO01 VZT'!G28</f>
        <v>0</v>
      </c>
    </row>
    <row r="22" spans="1:7" ht="23.25" customHeight="1" x14ac:dyDescent="0.2">
      <c r="A22" s="36"/>
      <c r="B22" s="37" t="s">
        <v>22</v>
      </c>
      <c r="C22" s="38"/>
      <c r="D22" s="39"/>
      <c r="E22" s="40"/>
      <c r="F22" s="42"/>
      <c r="G22" s="41">
        <f>'SO02 Výtah'!G49</f>
        <v>0</v>
      </c>
    </row>
    <row r="23" spans="1:7" ht="23.25" customHeight="1" x14ac:dyDescent="0.2">
      <c r="A23" s="175"/>
      <c r="B23" s="37" t="s">
        <v>1075</v>
      </c>
      <c r="C23" s="38"/>
      <c r="D23" s="39"/>
      <c r="E23" s="40"/>
      <c r="F23" s="42"/>
      <c r="G23" s="41">
        <f>'Podbetonování základu'!G20</f>
        <v>0</v>
      </c>
    </row>
    <row r="24" spans="1:7" ht="23.25" customHeight="1" x14ac:dyDescent="0.2">
      <c r="A24" s="3"/>
      <c r="B24" s="43" t="s">
        <v>23</v>
      </c>
      <c r="C24" s="44"/>
      <c r="D24" s="45"/>
      <c r="E24" s="199"/>
      <c r="F24" s="193"/>
      <c r="G24" s="46">
        <f>SUM(G16:G23)</f>
        <v>0</v>
      </c>
    </row>
    <row r="25" spans="1:7" ht="33" customHeight="1" x14ac:dyDescent="0.2">
      <c r="A25" s="3"/>
      <c r="B25" s="47" t="s">
        <v>24</v>
      </c>
      <c r="C25" s="38"/>
      <c r="D25" s="39"/>
      <c r="E25" s="48"/>
      <c r="F25" s="49"/>
      <c r="G25" s="50"/>
    </row>
    <row r="26" spans="1:7" ht="23.25" customHeight="1" x14ac:dyDescent="0.2">
      <c r="A26" s="3">
        <f>ZakladDPHSni*Stavba!SazbaDPH1/100</f>
        <v>0</v>
      </c>
      <c r="B26" s="37" t="s">
        <v>25</v>
      </c>
      <c r="C26" s="38"/>
      <c r="D26" s="39"/>
      <c r="E26" s="51">
        <v>15</v>
      </c>
      <c r="F26" s="49" t="s">
        <v>26</v>
      </c>
      <c r="G26" s="52"/>
    </row>
    <row r="27" spans="1:7" ht="23.25" customHeight="1" x14ac:dyDescent="0.2">
      <c r="A27" s="3">
        <f>(A26-INT(A26))*100</f>
        <v>0</v>
      </c>
      <c r="B27" s="37" t="s">
        <v>27</v>
      </c>
      <c r="C27" s="38"/>
      <c r="D27" s="39"/>
      <c r="E27" s="51">
        <f>Stavba!SazbaDPH1</f>
        <v>15</v>
      </c>
      <c r="F27" s="49" t="s">
        <v>26</v>
      </c>
      <c r="G27" s="46"/>
    </row>
    <row r="28" spans="1:7" ht="23.25" customHeight="1" x14ac:dyDescent="0.2">
      <c r="A28" s="3">
        <f>ZakladDPHZakl*Stavba!SazbaDPH2/100</f>
        <v>0</v>
      </c>
      <c r="B28" s="37" t="s">
        <v>28</v>
      </c>
      <c r="C28" s="38"/>
      <c r="D28" s="39"/>
      <c r="E28" s="51">
        <v>21</v>
      </c>
      <c r="F28" s="49" t="s">
        <v>26</v>
      </c>
      <c r="G28" s="46">
        <f>G24</f>
        <v>0</v>
      </c>
    </row>
    <row r="29" spans="1:7" ht="23.25" customHeight="1" x14ac:dyDescent="0.2">
      <c r="A29" s="3">
        <f>(A28-INT(A28))*100</f>
        <v>0</v>
      </c>
      <c r="B29" s="53" t="s">
        <v>29</v>
      </c>
      <c r="C29" s="54"/>
      <c r="D29" s="34"/>
      <c r="E29" s="55">
        <f>Stavba!SazbaDPH2</f>
        <v>21</v>
      </c>
      <c r="F29" s="56" t="s">
        <v>26</v>
      </c>
      <c r="G29" s="57">
        <f>ZakladDPHZakl*0.21</f>
        <v>0</v>
      </c>
    </row>
    <row r="30" spans="1:7" ht="23.25" customHeight="1" x14ac:dyDescent="0.2">
      <c r="A30" s="58">
        <f>ZakladDPHSni+DPHSni+ZakladDPHZakl+DPHZakl</f>
        <v>0</v>
      </c>
      <c r="B30" s="13" t="s">
        <v>30</v>
      </c>
      <c r="C30" s="59"/>
      <c r="D30" s="60"/>
      <c r="E30" s="59"/>
      <c r="F30" s="61"/>
      <c r="G30" s="62"/>
    </row>
    <row r="31" spans="1:7" ht="27.75" hidden="1" customHeight="1" x14ac:dyDescent="0.2">
      <c r="A31" s="3"/>
      <c r="B31" s="63" t="s">
        <v>31</v>
      </c>
      <c r="C31" s="64"/>
      <c r="D31" s="64"/>
      <c r="E31" s="65"/>
      <c r="F31" s="66"/>
      <c r="G31" s="67" t="e">
        <f>ZakladDPHSniVypocet+ZakladDPHZaklVypocet</f>
        <v>#NAME?</v>
      </c>
    </row>
    <row r="32" spans="1:7" ht="27.75" customHeight="1" x14ac:dyDescent="0.2">
      <c r="A32" s="3">
        <f>(A30-INT(A30))*100</f>
        <v>0</v>
      </c>
      <c r="B32" s="68" t="s">
        <v>32</v>
      </c>
      <c r="C32" s="69"/>
      <c r="D32" s="69"/>
      <c r="E32" s="69"/>
      <c r="F32" s="70"/>
      <c r="G32" s="71">
        <f>DPHZakl+ZakladDPHZakl</f>
        <v>0</v>
      </c>
    </row>
    <row r="33" spans="1:26" ht="12.75" customHeight="1" x14ac:dyDescent="0.2">
      <c r="A33" s="3"/>
      <c r="B33" s="72"/>
      <c r="C33" s="73"/>
      <c r="D33" s="73"/>
      <c r="E33" s="73"/>
      <c r="F33" s="74"/>
      <c r="G33" s="75"/>
    </row>
    <row r="34" spans="1:26" ht="30" customHeight="1" x14ac:dyDescent="0.2">
      <c r="A34" s="3"/>
      <c r="B34" s="3"/>
      <c r="C34" s="14"/>
      <c r="D34" s="14"/>
      <c r="E34" s="14"/>
      <c r="G34" s="21"/>
    </row>
    <row r="35" spans="1:26" ht="18.75" customHeight="1" x14ac:dyDescent="0.2">
      <c r="A35" s="3"/>
      <c r="B35" s="76"/>
      <c r="C35" s="77" t="s">
        <v>33</v>
      </c>
      <c r="D35" s="78"/>
      <c r="E35" s="78"/>
      <c r="F35" s="79" t="s">
        <v>34</v>
      </c>
      <c r="G35" s="80"/>
    </row>
    <row r="36" spans="1:26" ht="47.25" customHeight="1" x14ac:dyDescent="0.2">
      <c r="A36" s="3"/>
      <c r="B36" s="3"/>
      <c r="C36" s="14"/>
      <c r="D36" s="14"/>
      <c r="E36" s="14"/>
      <c r="G36" s="21"/>
    </row>
    <row r="37" spans="1:26" ht="18.75" customHeight="1" x14ac:dyDescent="0.2">
      <c r="A37" s="81"/>
      <c r="B37" s="81"/>
      <c r="C37" s="82"/>
      <c r="D37" s="200"/>
      <c r="E37" s="191"/>
      <c r="F37" s="1"/>
      <c r="G37" s="8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"/>
      <c r="B38" s="3"/>
      <c r="C38" s="14"/>
      <c r="D38" s="180" t="s">
        <v>35</v>
      </c>
      <c r="E38" s="181"/>
      <c r="G38" s="21"/>
    </row>
    <row r="39" spans="1:26" ht="13.5" customHeight="1" x14ac:dyDescent="0.2">
      <c r="A39" s="84"/>
      <c r="B39" s="84"/>
      <c r="C39" s="85"/>
      <c r="D39" s="85"/>
      <c r="E39" s="85"/>
      <c r="F39" s="86"/>
      <c r="G39" s="87"/>
    </row>
    <row r="40" spans="1:26" ht="12.75" customHeight="1" x14ac:dyDescent="0.2">
      <c r="C40" s="14"/>
      <c r="D40" s="14"/>
      <c r="E40" s="14"/>
    </row>
    <row r="41" spans="1:26" ht="12.75" customHeight="1" x14ac:dyDescent="0.2">
      <c r="C41" s="14"/>
      <c r="D41" s="14"/>
      <c r="E41" s="14"/>
    </row>
    <row r="42" spans="1:26" ht="12.75" customHeight="1" x14ac:dyDescent="0.2">
      <c r="C42" s="14"/>
      <c r="D42" s="14"/>
      <c r="E42" s="14"/>
    </row>
    <row r="43" spans="1:26" ht="12.75" customHeight="1" x14ac:dyDescent="0.2">
      <c r="C43" s="14"/>
      <c r="D43" s="14"/>
      <c r="E43" s="14"/>
    </row>
    <row r="44" spans="1:26" ht="12.75" customHeight="1" x14ac:dyDescent="0.2">
      <c r="C44" s="14"/>
      <c r="D44" s="14"/>
      <c r="E44" s="14"/>
    </row>
    <row r="45" spans="1:26" ht="12.75" customHeight="1" x14ac:dyDescent="0.2">
      <c r="C45" s="14"/>
      <c r="D45" s="14"/>
      <c r="E45" s="14"/>
    </row>
    <row r="46" spans="1:26" ht="12.75" customHeight="1" x14ac:dyDescent="0.2">
      <c r="C46" s="14"/>
      <c r="D46" s="14"/>
      <c r="E46" s="14"/>
    </row>
    <row r="47" spans="1:26" ht="12.75" customHeight="1" x14ac:dyDescent="0.2">
      <c r="C47" s="14"/>
      <c r="D47" s="14"/>
      <c r="E47" s="14"/>
    </row>
    <row r="48" spans="1:26" ht="12.75" customHeight="1" x14ac:dyDescent="0.2">
      <c r="C48" s="14"/>
      <c r="D48" s="14"/>
      <c r="E48" s="14"/>
    </row>
    <row r="49" spans="3:5" ht="12.75" customHeight="1" x14ac:dyDescent="0.2">
      <c r="C49" s="14"/>
      <c r="D49" s="14"/>
      <c r="E49" s="14"/>
    </row>
    <row r="50" spans="3:5" ht="12.75" customHeight="1" x14ac:dyDescent="0.2">
      <c r="C50" s="14"/>
      <c r="D50" s="14"/>
      <c r="E50" s="14"/>
    </row>
    <row r="51" spans="3:5" ht="12.75" customHeight="1" x14ac:dyDescent="0.2">
      <c r="C51" s="14"/>
      <c r="D51" s="14"/>
      <c r="E51" s="14"/>
    </row>
    <row r="52" spans="3:5" ht="12.75" customHeight="1" x14ac:dyDescent="0.2">
      <c r="C52" s="14"/>
      <c r="D52" s="14"/>
      <c r="E52" s="14"/>
    </row>
    <row r="53" spans="3:5" ht="12.75" customHeight="1" x14ac:dyDescent="0.2">
      <c r="C53" s="14"/>
      <c r="D53" s="14"/>
      <c r="E53" s="14"/>
    </row>
    <row r="54" spans="3:5" ht="12.75" customHeight="1" x14ac:dyDescent="0.2">
      <c r="C54" s="14"/>
      <c r="D54" s="14"/>
      <c r="E54" s="14"/>
    </row>
    <row r="55" spans="3:5" ht="12.75" customHeight="1" x14ac:dyDescent="0.2">
      <c r="C55" s="14"/>
      <c r="D55" s="14"/>
      <c r="E55" s="14"/>
    </row>
    <row r="56" spans="3:5" ht="12.75" customHeight="1" x14ac:dyDescent="0.2">
      <c r="C56" s="14"/>
      <c r="D56" s="14"/>
      <c r="E56" s="14"/>
    </row>
    <row r="57" spans="3:5" ht="12.75" customHeight="1" x14ac:dyDescent="0.2">
      <c r="C57" s="14"/>
      <c r="D57" s="14"/>
      <c r="E57" s="14"/>
    </row>
    <row r="58" spans="3:5" ht="12.75" customHeight="1" x14ac:dyDescent="0.2">
      <c r="C58" s="14"/>
      <c r="D58" s="14"/>
      <c r="E58" s="14"/>
    </row>
    <row r="59" spans="3:5" ht="12.75" customHeight="1" x14ac:dyDescent="0.2">
      <c r="C59" s="14"/>
      <c r="D59" s="14"/>
      <c r="E59" s="14"/>
    </row>
    <row r="60" spans="3:5" ht="12.75" customHeight="1" x14ac:dyDescent="0.2">
      <c r="C60" s="14"/>
      <c r="D60" s="14"/>
      <c r="E60" s="14"/>
    </row>
    <row r="61" spans="3:5" ht="12.75" customHeight="1" x14ac:dyDescent="0.2">
      <c r="C61" s="14"/>
      <c r="D61" s="14"/>
      <c r="E61" s="14"/>
    </row>
    <row r="62" spans="3:5" ht="12.75" customHeight="1" x14ac:dyDescent="0.2">
      <c r="C62" s="14"/>
      <c r="D62" s="14"/>
      <c r="E62" s="14"/>
    </row>
    <row r="63" spans="3:5" ht="12.75" customHeight="1" x14ac:dyDescent="0.2">
      <c r="C63" s="14"/>
      <c r="D63" s="14"/>
      <c r="E63" s="14"/>
    </row>
    <row r="64" spans="3:5" ht="12.75" customHeight="1" x14ac:dyDescent="0.2">
      <c r="C64" s="14"/>
      <c r="D64" s="14"/>
      <c r="E64" s="14"/>
    </row>
    <row r="65" spans="3:5" ht="12.75" customHeight="1" x14ac:dyDescent="0.2">
      <c r="C65" s="14"/>
      <c r="D65" s="14"/>
      <c r="E65" s="14"/>
    </row>
    <row r="66" spans="3:5" ht="12.75" customHeight="1" x14ac:dyDescent="0.2">
      <c r="C66" s="14"/>
      <c r="D66" s="14"/>
      <c r="E66" s="14"/>
    </row>
    <row r="67" spans="3:5" ht="12.75" customHeight="1" x14ac:dyDescent="0.2">
      <c r="C67" s="14"/>
      <c r="D67" s="14"/>
      <c r="E67" s="14"/>
    </row>
    <row r="68" spans="3:5" ht="12.75" customHeight="1" x14ac:dyDescent="0.2">
      <c r="C68" s="14"/>
      <c r="D68" s="14"/>
      <c r="E68" s="14"/>
    </row>
    <row r="69" spans="3:5" ht="12.75" customHeight="1" x14ac:dyDescent="0.2">
      <c r="C69" s="14"/>
      <c r="D69" s="14"/>
      <c r="E69" s="14"/>
    </row>
    <row r="70" spans="3:5" ht="12.75" customHeight="1" x14ac:dyDescent="0.2">
      <c r="C70" s="14"/>
      <c r="D70" s="14"/>
      <c r="E70" s="14"/>
    </row>
    <row r="71" spans="3:5" ht="12.75" customHeight="1" x14ac:dyDescent="0.2">
      <c r="C71" s="14"/>
      <c r="D71" s="14"/>
      <c r="E71" s="14"/>
    </row>
    <row r="72" spans="3:5" ht="12.75" customHeight="1" x14ac:dyDescent="0.2">
      <c r="C72" s="14"/>
      <c r="D72" s="14"/>
      <c r="E72" s="14"/>
    </row>
    <row r="73" spans="3:5" ht="12.75" customHeight="1" x14ac:dyDescent="0.2">
      <c r="C73" s="14"/>
      <c r="D73" s="14"/>
      <c r="E73" s="14"/>
    </row>
    <row r="74" spans="3:5" ht="12.75" customHeight="1" x14ac:dyDescent="0.2">
      <c r="C74" s="14"/>
      <c r="D74" s="14"/>
      <c r="E74" s="14"/>
    </row>
    <row r="75" spans="3:5" ht="12.75" customHeight="1" x14ac:dyDescent="0.2">
      <c r="C75" s="14"/>
      <c r="D75" s="14"/>
      <c r="E75" s="14"/>
    </row>
    <row r="76" spans="3:5" ht="12.75" customHeight="1" x14ac:dyDescent="0.2">
      <c r="C76" s="14"/>
      <c r="D76" s="14"/>
      <c r="E76" s="14"/>
    </row>
    <row r="77" spans="3:5" ht="12.75" customHeight="1" x14ac:dyDescent="0.2">
      <c r="C77" s="14"/>
      <c r="D77" s="14"/>
      <c r="E77" s="14"/>
    </row>
    <row r="78" spans="3:5" ht="12.75" customHeight="1" x14ac:dyDescent="0.2">
      <c r="C78" s="14"/>
      <c r="D78" s="14"/>
      <c r="E78" s="14"/>
    </row>
    <row r="79" spans="3:5" ht="12.75" customHeight="1" x14ac:dyDescent="0.2">
      <c r="C79" s="14"/>
      <c r="D79" s="14"/>
      <c r="E79" s="14"/>
    </row>
    <row r="80" spans="3:5" ht="12.75" customHeight="1" x14ac:dyDescent="0.2">
      <c r="C80" s="14"/>
      <c r="D80" s="14"/>
      <c r="E80" s="14"/>
    </row>
    <row r="81" spans="3:5" ht="12.75" customHeight="1" x14ac:dyDescent="0.2">
      <c r="C81" s="14"/>
      <c r="D81" s="14"/>
      <c r="E81" s="14"/>
    </row>
    <row r="82" spans="3:5" ht="12.75" customHeight="1" x14ac:dyDescent="0.2">
      <c r="C82" s="14"/>
      <c r="D82" s="14"/>
      <c r="E82" s="14"/>
    </row>
    <row r="83" spans="3:5" ht="12.75" customHeight="1" x14ac:dyDescent="0.2">
      <c r="C83" s="14"/>
      <c r="D83" s="14"/>
      <c r="E83" s="14"/>
    </row>
    <row r="84" spans="3:5" ht="12.75" customHeight="1" x14ac:dyDescent="0.2">
      <c r="C84" s="14"/>
      <c r="D84" s="14"/>
      <c r="E84" s="14"/>
    </row>
    <row r="85" spans="3:5" ht="12.75" customHeight="1" x14ac:dyDescent="0.2">
      <c r="C85" s="14"/>
      <c r="D85" s="14"/>
      <c r="E85" s="14"/>
    </row>
    <row r="86" spans="3:5" ht="12.75" customHeight="1" x14ac:dyDescent="0.2">
      <c r="C86" s="14"/>
      <c r="D86" s="14"/>
      <c r="E86" s="14"/>
    </row>
    <row r="87" spans="3:5" ht="12.75" customHeight="1" x14ac:dyDescent="0.2">
      <c r="C87" s="14"/>
      <c r="D87" s="14"/>
      <c r="E87" s="14"/>
    </row>
    <row r="88" spans="3:5" ht="12.75" customHeight="1" x14ac:dyDescent="0.2">
      <c r="C88" s="14"/>
      <c r="D88" s="14"/>
      <c r="E88" s="14"/>
    </row>
    <row r="89" spans="3:5" ht="12.75" customHeight="1" x14ac:dyDescent="0.2">
      <c r="C89" s="14"/>
      <c r="D89" s="14"/>
      <c r="E89" s="14"/>
    </row>
    <row r="90" spans="3:5" ht="12.75" customHeight="1" x14ac:dyDescent="0.2">
      <c r="C90" s="14"/>
      <c r="D90" s="14"/>
      <c r="E90" s="14"/>
    </row>
    <row r="91" spans="3:5" ht="12.75" customHeight="1" x14ac:dyDescent="0.2">
      <c r="C91" s="14"/>
      <c r="D91" s="14"/>
      <c r="E91" s="14"/>
    </row>
    <row r="92" spans="3:5" ht="12.75" customHeight="1" x14ac:dyDescent="0.2">
      <c r="C92" s="14"/>
      <c r="D92" s="14"/>
      <c r="E92" s="14"/>
    </row>
    <row r="93" spans="3:5" ht="12.75" customHeight="1" x14ac:dyDescent="0.2">
      <c r="C93" s="14"/>
      <c r="D93" s="14"/>
      <c r="E93" s="14"/>
    </row>
    <row r="94" spans="3:5" ht="12.75" customHeight="1" x14ac:dyDescent="0.2">
      <c r="C94" s="14"/>
      <c r="D94" s="14"/>
      <c r="E94" s="14"/>
    </row>
    <row r="95" spans="3:5" ht="12.75" customHeight="1" x14ac:dyDescent="0.2">
      <c r="C95" s="14"/>
      <c r="D95" s="14"/>
      <c r="E95" s="14"/>
    </row>
    <row r="96" spans="3:5" ht="12.75" customHeight="1" x14ac:dyDescent="0.2">
      <c r="C96" s="14"/>
      <c r="D96" s="14"/>
      <c r="E96" s="14"/>
    </row>
    <row r="97" spans="3:5" ht="12.75" customHeight="1" x14ac:dyDescent="0.2">
      <c r="C97" s="14"/>
      <c r="D97" s="14"/>
      <c r="E97" s="14"/>
    </row>
    <row r="98" spans="3:5" ht="12.75" customHeight="1" x14ac:dyDescent="0.2">
      <c r="C98" s="14"/>
      <c r="D98" s="14"/>
      <c r="E98" s="14"/>
    </row>
    <row r="99" spans="3:5" ht="12.75" customHeight="1" x14ac:dyDescent="0.2">
      <c r="C99" s="14"/>
      <c r="D99" s="14"/>
      <c r="E99" s="14"/>
    </row>
    <row r="100" spans="3:5" ht="12.75" customHeight="1" x14ac:dyDescent="0.2">
      <c r="C100" s="14"/>
      <c r="D100" s="14"/>
      <c r="E100" s="14"/>
    </row>
    <row r="101" spans="3:5" ht="12.75" customHeight="1" x14ac:dyDescent="0.2">
      <c r="C101" s="14"/>
      <c r="D101" s="14"/>
      <c r="E101" s="14"/>
    </row>
    <row r="102" spans="3:5" ht="12.75" customHeight="1" x14ac:dyDescent="0.2">
      <c r="C102" s="14"/>
      <c r="D102" s="14"/>
      <c r="E102" s="14"/>
    </row>
    <row r="103" spans="3:5" ht="12.75" customHeight="1" x14ac:dyDescent="0.2">
      <c r="C103" s="14"/>
      <c r="D103" s="14"/>
      <c r="E103" s="14"/>
    </row>
    <row r="104" spans="3:5" ht="12.75" customHeight="1" x14ac:dyDescent="0.2">
      <c r="C104" s="14"/>
      <c r="D104" s="14"/>
      <c r="E104" s="14"/>
    </row>
    <row r="105" spans="3:5" ht="12.75" customHeight="1" x14ac:dyDescent="0.2">
      <c r="C105" s="14"/>
      <c r="D105" s="14"/>
      <c r="E105" s="14"/>
    </row>
    <row r="106" spans="3:5" ht="12.75" customHeight="1" x14ac:dyDescent="0.2">
      <c r="C106" s="14"/>
      <c r="D106" s="14"/>
      <c r="E106" s="14"/>
    </row>
    <row r="107" spans="3:5" ht="12.75" customHeight="1" x14ac:dyDescent="0.2">
      <c r="C107" s="14"/>
      <c r="D107" s="14"/>
      <c r="E107" s="14"/>
    </row>
    <row r="108" spans="3:5" ht="12.75" customHeight="1" x14ac:dyDescent="0.2">
      <c r="C108" s="14"/>
      <c r="D108" s="14"/>
      <c r="E108" s="14"/>
    </row>
    <row r="109" spans="3:5" ht="12.75" customHeight="1" x14ac:dyDescent="0.2">
      <c r="C109" s="14"/>
      <c r="D109" s="14"/>
      <c r="E109" s="14"/>
    </row>
    <row r="110" spans="3:5" ht="12.75" customHeight="1" x14ac:dyDescent="0.2">
      <c r="C110" s="14"/>
      <c r="D110" s="14"/>
      <c r="E110" s="14"/>
    </row>
    <row r="111" spans="3:5" ht="12.75" customHeight="1" x14ac:dyDescent="0.2">
      <c r="C111" s="14"/>
      <c r="D111" s="14"/>
      <c r="E111" s="14"/>
    </row>
    <row r="112" spans="3:5" ht="12.75" customHeight="1" x14ac:dyDescent="0.2">
      <c r="C112" s="14"/>
      <c r="D112" s="14"/>
      <c r="E112" s="14"/>
    </row>
    <row r="113" spans="3:5" ht="12.75" customHeight="1" x14ac:dyDescent="0.2">
      <c r="C113" s="14"/>
      <c r="D113" s="14"/>
      <c r="E113" s="14"/>
    </row>
    <row r="114" spans="3:5" ht="12.75" customHeight="1" x14ac:dyDescent="0.2">
      <c r="C114" s="14"/>
      <c r="D114" s="14"/>
      <c r="E114" s="14"/>
    </row>
    <row r="115" spans="3:5" ht="12.75" customHeight="1" x14ac:dyDescent="0.2">
      <c r="C115" s="14"/>
      <c r="D115" s="14"/>
      <c r="E115" s="14"/>
    </row>
    <row r="116" spans="3:5" ht="12.75" customHeight="1" x14ac:dyDescent="0.2">
      <c r="C116" s="14"/>
      <c r="D116" s="14"/>
      <c r="E116" s="14"/>
    </row>
    <row r="117" spans="3:5" ht="12.75" customHeight="1" x14ac:dyDescent="0.2">
      <c r="C117" s="14"/>
      <c r="D117" s="14"/>
      <c r="E117" s="14"/>
    </row>
    <row r="118" spans="3:5" ht="12.75" customHeight="1" x14ac:dyDescent="0.2">
      <c r="C118" s="14"/>
      <c r="D118" s="14"/>
      <c r="E118" s="14"/>
    </row>
    <row r="119" spans="3:5" ht="12.75" customHeight="1" x14ac:dyDescent="0.2">
      <c r="C119" s="14"/>
      <c r="D119" s="14"/>
      <c r="E119" s="14"/>
    </row>
    <row r="120" spans="3:5" ht="12.75" customHeight="1" x14ac:dyDescent="0.2">
      <c r="C120" s="14"/>
      <c r="D120" s="14"/>
      <c r="E120" s="14"/>
    </row>
    <row r="121" spans="3:5" ht="12.75" customHeight="1" x14ac:dyDescent="0.2">
      <c r="C121" s="14"/>
      <c r="D121" s="14"/>
      <c r="E121" s="14"/>
    </row>
    <row r="122" spans="3:5" ht="12.75" customHeight="1" x14ac:dyDescent="0.2">
      <c r="C122" s="14"/>
      <c r="D122" s="14"/>
      <c r="E122" s="14"/>
    </row>
    <row r="123" spans="3:5" ht="12.75" customHeight="1" x14ac:dyDescent="0.2">
      <c r="C123" s="14"/>
      <c r="D123" s="14"/>
      <c r="E123" s="14"/>
    </row>
    <row r="124" spans="3:5" ht="12.75" customHeight="1" x14ac:dyDescent="0.2">
      <c r="C124" s="14"/>
      <c r="D124" s="14"/>
      <c r="E124" s="14"/>
    </row>
    <row r="125" spans="3:5" ht="12.75" customHeight="1" x14ac:dyDescent="0.2">
      <c r="C125" s="14"/>
      <c r="D125" s="14"/>
      <c r="E125" s="14"/>
    </row>
    <row r="126" spans="3:5" ht="12.75" customHeight="1" x14ac:dyDescent="0.2">
      <c r="C126" s="14"/>
      <c r="D126" s="14"/>
      <c r="E126" s="14"/>
    </row>
    <row r="127" spans="3:5" ht="12.75" customHeight="1" x14ac:dyDescent="0.2">
      <c r="C127" s="14"/>
      <c r="D127" s="14"/>
      <c r="E127" s="14"/>
    </row>
    <row r="128" spans="3:5" ht="12.75" customHeight="1" x14ac:dyDescent="0.2">
      <c r="C128" s="14"/>
      <c r="D128" s="14"/>
      <c r="E128" s="14"/>
    </row>
    <row r="129" spans="3:5" ht="12.75" customHeight="1" x14ac:dyDescent="0.2">
      <c r="C129" s="14"/>
      <c r="D129" s="14"/>
      <c r="E129" s="14"/>
    </row>
    <row r="130" spans="3:5" ht="12.75" customHeight="1" x14ac:dyDescent="0.2">
      <c r="C130" s="14"/>
      <c r="D130" s="14"/>
      <c r="E130" s="14"/>
    </row>
    <row r="131" spans="3:5" ht="12.75" customHeight="1" x14ac:dyDescent="0.2">
      <c r="C131" s="14"/>
      <c r="D131" s="14"/>
      <c r="E131" s="14"/>
    </row>
    <row r="132" spans="3:5" ht="12.75" customHeight="1" x14ac:dyDescent="0.2">
      <c r="C132" s="14"/>
      <c r="D132" s="14"/>
      <c r="E132" s="14"/>
    </row>
    <row r="133" spans="3:5" ht="12.75" customHeight="1" x14ac:dyDescent="0.2">
      <c r="C133" s="14"/>
      <c r="D133" s="14"/>
      <c r="E133" s="14"/>
    </row>
    <row r="134" spans="3:5" ht="12.75" customHeight="1" x14ac:dyDescent="0.2">
      <c r="C134" s="14"/>
      <c r="D134" s="14"/>
      <c r="E134" s="14"/>
    </row>
    <row r="135" spans="3:5" ht="12.75" customHeight="1" x14ac:dyDescent="0.2">
      <c r="C135" s="14"/>
      <c r="D135" s="14"/>
      <c r="E135" s="14"/>
    </row>
    <row r="136" spans="3:5" ht="12.75" customHeight="1" x14ac:dyDescent="0.2">
      <c r="C136" s="14"/>
      <c r="D136" s="14"/>
      <c r="E136" s="14"/>
    </row>
    <row r="137" spans="3:5" ht="12.75" customHeight="1" x14ac:dyDescent="0.2">
      <c r="C137" s="14"/>
      <c r="D137" s="14"/>
      <c r="E137" s="14"/>
    </row>
    <row r="138" spans="3:5" ht="12.75" customHeight="1" x14ac:dyDescent="0.2">
      <c r="C138" s="14"/>
      <c r="D138" s="14"/>
      <c r="E138" s="14"/>
    </row>
    <row r="139" spans="3:5" ht="12.75" customHeight="1" x14ac:dyDescent="0.2">
      <c r="C139" s="14"/>
      <c r="D139" s="14"/>
      <c r="E139" s="14"/>
    </row>
    <row r="140" spans="3:5" ht="12.75" customHeight="1" x14ac:dyDescent="0.2">
      <c r="C140" s="14"/>
      <c r="D140" s="14"/>
      <c r="E140" s="14"/>
    </row>
    <row r="141" spans="3:5" ht="12.75" customHeight="1" x14ac:dyDescent="0.2">
      <c r="C141" s="14"/>
      <c r="D141" s="14"/>
      <c r="E141" s="14"/>
    </row>
    <row r="142" spans="3:5" ht="12.75" customHeight="1" x14ac:dyDescent="0.2">
      <c r="C142" s="14"/>
      <c r="D142" s="14"/>
      <c r="E142" s="14"/>
    </row>
    <row r="143" spans="3:5" ht="12.75" customHeight="1" x14ac:dyDescent="0.2">
      <c r="C143" s="14"/>
      <c r="D143" s="14"/>
      <c r="E143" s="14"/>
    </row>
    <row r="144" spans="3:5" ht="12.75" customHeight="1" x14ac:dyDescent="0.2">
      <c r="C144" s="14"/>
      <c r="D144" s="14"/>
      <c r="E144" s="14"/>
    </row>
    <row r="145" spans="3:5" ht="12.75" customHeight="1" x14ac:dyDescent="0.2">
      <c r="C145" s="14"/>
      <c r="D145" s="14"/>
      <c r="E145" s="14"/>
    </row>
    <row r="146" spans="3:5" ht="12.75" customHeight="1" x14ac:dyDescent="0.2">
      <c r="C146" s="14"/>
      <c r="D146" s="14"/>
      <c r="E146" s="14"/>
    </row>
    <row r="147" spans="3:5" ht="12.75" customHeight="1" x14ac:dyDescent="0.2">
      <c r="C147" s="14"/>
      <c r="D147" s="14"/>
      <c r="E147" s="14"/>
    </row>
    <row r="148" spans="3:5" ht="12.75" customHeight="1" x14ac:dyDescent="0.2">
      <c r="C148" s="14"/>
      <c r="D148" s="14"/>
      <c r="E148" s="14"/>
    </row>
    <row r="149" spans="3:5" ht="12.75" customHeight="1" x14ac:dyDescent="0.2">
      <c r="C149" s="14"/>
      <c r="D149" s="14"/>
      <c r="E149" s="14"/>
    </row>
    <row r="150" spans="3:5" ht="12.75" customHeight="1" x14ac:dyDescent="0.2">
      <c r="C150" s="14"/>
      <c r="D150" s="14"/>
      <c r="E150" s="14"/>
    </row>
    <row r="151" spans="3:5" ht="12.75" customHeight="1" x14ac:dyDescent="0.2">
      <c r="C151" s="14"/>
      <c r="D151" s="14"/>
      <c r="E151" s="14"/>
    </row>
    <row r="152" spans="3:5" ht="12.75" customHeight="1" x14ac:dyDescent="0.2">
      <c r="C152" s="14"/>
      <c r="D152" s="14"/>
      <c r="E152" s="14"/>
    </row>
    <row r="153" spans="3:5" ht="12.75" customHeight="1" x14ac:dyDescent="0.2">
      <c r="C153" s="14"/>
      <c r="D153" s="14"/>
      <c r="E153" s="14"/>
    </row>
    <row r="154" spans="3:5" ht="12.75" customHeight="1" x14ac:dyDescent="0.2">
      <c r="C154" s="14"/>
      <c r="D154" s="14"/>
      <c r="E154" s="14"/>
    </row>
    <row r="155" spans="3:5" ht="12.75" customHeight="1" x14ac:dyDescent="0.2">
      <c r="C155" s="14"/>
      <c r="D155" s="14"/>
      <c r="E155" s="14"/>
    </row>
    <row r="156" spans="3:5" ht="12.75" customHeight="1" x14ac:dyDescent="0.2">
      <c r="C156" s="14"/>
      <c r="D156" s="14"/>
      <c r="E156" s="14"/>
    </row>
    <row r="157" spans="3:5" ht="12.75" customHeight="1" x14ac:dyDescent="0.2">
      <c r="C157" s="14"/>
      <c r="D157" s="14"/>
      <c r="E157" s="14"/>
    </row>
    <row r="158" spans="3:5" ht="12.75" customHeight="1" x14ac:dyDescent="0.2">
      <c r="C158" s="14"/>
      <c r="D158" s="14"/>
      <c r="E158" s="14"/>
    </row>
    <row r="159" spans="3:5" ht="12.75" customHeight="1" x14ac:dyDescent="0.2">
      <c r="C159" s="14"/>
      <c r="D159" s="14"/>
      <c r="E159" s="14"/>
    </row>
    <row r="160" spans="3:5" ht="12.75" customHeight="1" x14ac:dyDescent="0.2">
      <c r="C160" s="14"/>
      <c r="D160" s="14"/>
      <c r="E160" s="14"/>
    </row>
    <row r="161" spans="3:5" ht="12.75" customHeight="1" x14ac:dyDescent="0.2">
      <c r="C161" s="14"/>
      <c r="D161" s="14"/>
      <c r="E161" s="14"/>
    </row>
    <row r="162" spans="3:5" ht="12.75" customHeight="1" x14ac:dyDescent="0.2">
      <c r="C162" s="14"/>
      <c r="D162" s="14"/>
      <c r="E162" s="14"/>
    </row>
    <row r="163" spans="3:5" ht="12.75" customHeight="1" x14ac:dyDescent="0.2">
      <c r="C163" s="14"/>
      <c r="D163" s="14"/>
      <c r="E163" s="14"/>
    </row>
    <row r="164" spans="3:5" ht="12.75" customHeight="1" x14ac:dyDescent="0.2">
      <c r="C164" s="14"/>
      <c r="D164" s="14"/>
      <c r="E164" s="14"/>
    </row>
    <row r="165" spans="3:5" ht="12.75" customHeight="1" x14ac:dyDescent="0.2">
      <c r="C165" s="14"/>
      <c r="D165" s="14"/>
      <c r="E165" s="14"/>
    </row>
    <row r="166" spans="3:5" ht="12.75" customHeight="1" x14ac:dyDescent="0.2">
      <c r="C166" s="14"/>
      <c r="D166" s="14"/>
      <c r="E166" s="14"/>
    </row>
    <row r="167" spans="3:5" ht="12.75" customHeight="1" x14ac:dyDescent="0.2">
      <c r="C167" s="14"/>
      <c r="D167" s="14"/>
      <c r="E167" s="14"/>
    </row>
    <row r="168" spans="3:5" ht="12.75" customHeight="1" x14ac:dyDescent="0.2">
      <c r="C168" s="14"/>
      <c r="D168" s="14"/>
      <c r="E168" s="14"/>
    </row>
    <row r="169" spans="3:5" ht="12.75" customHeight="1" x14ac:dyDescent="0.2">
      <c r="C169" s="14"/>
      <c r="D169" s="14"/>
      <c r="E169" s="14"/>
    </row>
    <row r="170" spans="3:5" ht="12.75" customHeight="1" x14ac:dyDescent="0.2">
      <c r="C170" s="14"/>
      <c r="D170" s="14"/>
      <c r="E170" s="14"/>
    </row>
    <row r="171" spans="3:5" ht="12.75" customHeight="1" x14ac:dyDescent="0.2">
      <c r="C171" s="14"/>
      <c r="D171" s="14"/>
      <c r="E171" s="14"/>
    </row>
    <row r="172" spans="3:5" ht="12.75" customHeight="1" x14ac:dyDescent="0.2">
      <c r="C172" s="14"/>
      <c r="D172" s="14"/>
      <c r="E172" s="14"/>
    </row>
    <row r="173" spans="3:5" ht="12.75" customHeight="1" x14ac:dyDescent="0.2">
      <c r="C173" s="14"/>
      <c r="D173" s="14"/>
      <c r="E173" s="14"/>
    </row>
    <row r="174" spans="3:5" ht="12.75" customHeight="1" x14ac:dyDescent="0.2">
      <c r="C174" s="14"/>
      <c r="D174" s="14"/>
      <c r="E174" s="14"/>
    </row>
    <row r="175" spans="3:5" ht="12.75" customHeight="1" x14ac:dyDescent="0.2">
      <c r="C175" s="14"/>
      <c r="D175" s="14"/>
      <c r="E175" s="14"/>
    </row>
    <row r="176" spans="3:5" ht="12.75" customHeight="1" x14ac:dyDescent="0.2">
      <c r="C176" s="14"/>
      <c r="D176" s="14"/>
      <c r="E176" s="14"/>
    </row>
    <row r="177" spans="3:5" ht="12.75" customHeight="1" x14ac:dyDescent="0.2">
      <c r="C177" s="14"/>
      <c r="D177" s="14"/>
      <c r="E177" s="14"/>
    </row>
    <row r="178" spans="3:5" ht="12.75" customHeight="1" x14ac:dyDescent="0.2">
      <c r="C178" s="14"/>
      <c r="D178" s="14"/>
      <c r="E178" s="14"/>
    </row>
    <row r="179" spans="3:5" ht="12.75" customHeight="1" x14ac:dyDescent="0.2">
      <c r="C179" s="14"/>
      <c r="D179" s="14"/>
      <c r="E179" s="14"/>
    </row>
    <row r="180" spans="3:5" ht="12.75" customHeight="1" x14ac:dyDescent="0.2">
      <c r="C180" s="14"/>
      <c r="D180" s="14"/>
      <c r="E180" s="14"/>
    </row>
    <row r="181" spans="3:5" ht="12.75" customHeight="1" x14ac:dyDescent="0.2">
      <c r="C181" s="14"/>
      <c r="D181" s="14"/>
      <c r="E181" s="14"/>
    </row>
    <row r="182" spans="3:5" ht="12.75" customHeight="1" x14ac:dyDescent="0.2">
      <c r="C182" s="14"/>
      <c r="D182" s="14"/>
      <c r="E182" s="14"/>
    </row>
    <row r="183" spans="3:5" ht="12.75" customHeight="1" x14ac:dyDescent="0.2">
      <c r="C183" s="14"/>
      <c r="D183" s="14"/>
      <c r="E183" s="14"/>
    </row>
    <row r="184" spans="3:5" ht="12.75" customHeight="1" x14ac:dyDescent="0.2">
      <c r="C184" s="14"/>
      <c r="D184" s="14"/>
      <c r="E184" s="14"/>
    </row>
    <row r="185" spans="3:5" ht="12.75" customHeight="1" x14ac:dyDescent="0.2">
      <c r="C185" s="14"/>
      <c r="D185" s="14"/>
      <c r="E185" s="14"/>
    </row>
    <row r="186" spans="3:5" ht="12.75" customHeight="1" x14ac:dyDescent="0.2">
      <c r="C186" s="14"/>
      <c r="D186" s="14"/>
      <c r="E186" s="14"/>
    </row>
    <row r="187" spans="3:5" ht="12.75" customHeight="1" x14ac:dyDescent="0.2">
      <c r="C187" s="14"/>
      <c r="D187" s="14"/>
      <c r="E187" s="14"/>
    </row>
    <row r="188" spans="3:5" ht="12.75" customHeight="1" x14ac:dyDescent="0.2">
      <c r="C188" s="14"/>
      <c r="D188" s="14"/>
      <c r="E188" s="14"/>
    </row>
    <row r="189" spans="3:5" ht="12.75" customHeight="1" x14ac:dyDescent="0.2">
      <c r="C189" s="14"/>
      <c r="D189" s="14"/>
      <c r="E189" s="14"/>
    </row>
    <row r="190" spans="3:5" ht="12.75" customHeight="1" x14ac:dyDescent="0.2">
      <c r="C190" s="14"/>
      <c r="D190" s="14"/>
      <c r="E190" s="14"/>
    </row>
    <row r="191" spans="3:5" ht="12.75" customHeight="1" x14ac:dyDescent="0.2">
      <c r="C191" s="14"/>
      <c r="D191" s="14"/>
      <c r="E191" s="14"/>
    </row>
    <row r="192" spans="3:5" ht="12.75" customHeight="1" x14ac:dyDescent="0.2">
      <c r="C192" s="14"/>
      <c r="D192" s="14"/>
      <c r="E192" s="14"/>
    </row>
    <row r="193" spans="3:5" ht="12.75" customHeight="1" x14ac:dyDescent="0.2">
      <c r="C193" s="14"/>
      <c r="D193" s="14"/>
      <c r="E193" s="14"/>
    </row>
    <row r="194" spans="3:5" ht="12.75" customHeight="1" x14ac:dyDescent="0.2">
      <c r="C194" s="14"/>
      <c r="D194" s="14"/>
      <c r="E194" s="14"/>
    </row>
    <row r="195" spans="3:5" ht="12.75" customHeight="1" x14ac:dyDescent="0.2">
      <c r="C195" s="14"/>
      <c r="D195" s="14"/>
      <c r="E195" s="14"/>
    </row>
    <row r="196" spans="3:5" ht="12.75" customHeight="1" x14ac:dyDescent="0.2">
      <c r="C196" s="14"/>
      <c r="D196" s="14"/>
      <c r="E196" s="14"/>
    </row>
    <row r="197" spans="3:5" ht="12.75" customHeight="1" x14ac:dyDescent="0.2">
      <c r="C197" s="14"/>
      <c r="D197" s="14"/>
      <c r="E197" s="14"/>
    </row>
    <row r="198" spans="3:5" ht="12.75" customHeight="1" x14ac:dyDescent="0.2">
      <c r="C198" s="14"/>
      <c r="D198" s="14"/>
      <c r="E198" s="14"/>
    </row>
    <row r="199" spans="3:5" ht="12.75" customHeight="1" x14ac:dyDescent="0.2">
      <c r="C199" s="14"/>
      <c r="D199" s="14"/>
      <c r="E199" s="14"/>
    </row>
    <row r="200" spans="3:5" ht="12.75" customHeight="1" x14ac:dyDescent="0.2">
      <c r="C200" s="14"/>
      <c r="D200" s="14"/>
      <c r="E200" s="14"/>
    </row>
    <row r="201" spans="3:5" ht="12.75" customHeight="1" x14ac:dyDescent="0.2">
      <c r="C201" s="14"/>
      <c r="D201" s="14"/>
      <c r="E201" s="14"/>
    </row>
    <row r="202" spans="3:5" ht="12.75" customHeight="1" x14ac:dyDescent="0.2">
      <c r="C202" s="14"/>
      <c r="D202" s="14"/>
      <c r="E202" s="14"/>
    </row>
    <row r="203" spans="3:5" ht="12.75" customHeight="1" x14ac:dyDescent="0.2">
      <c r="C203" s="14"/>
      <c r="D203" s="14"/>
      <c r="E203" s="14"/>
    </row>
    <row r="204" spans="3:5" ht="12.75" customHeight="1" x14ac:dyDescent="0.2">
      <c r="C204" s="14"/>
      <c r="D204" s="14"/>
      <c r="E204" s="14"/>
    </row>
    <row r="205" spans="3:5" ht="12.75" customHeight="1" x14ac:dyDescent="0.2">
      <c r="C205" s="14"/>
      <c r="D205" s="14"/>
      <c r="E205" s="14"/>
    </row>
    <row r="206" spans="3:5" ht="12.75" customHeight="1" x14ac:dyDescent="0.2">
      <c r="C206" s="14"/>
      <c r="D206" s="14"/>
      <c r="E206" s="14"/>
    </row>
    <row r="207" spans="3:5" ht="12.75" customHeight="1" x14ac:dyDescent="0.2">
      <c r="C207" s="14"/>
      <c r="D207" s="14"/>
      <c r="E207" s="14"/>
    </row>
    <row r="208" spans="3:5" ht="12.75" customHeight="1" x14ac:dyDescent="0.2">
      <c r="C208" s="14"/>
      <c r="D208" s="14"/>
      <c r="E208" s="14"/>
    </row>
    <row r="209" spans="3:5" ht="12.75" customHeight="1" x14ac:dyDescent="0.2">
      <c r="C209" s="14"/>
      <c r="D209" s="14"/>
      <c r="E209" s="14"/>
    </row>
    <row r="210" spans="3:5" ht="12.75" customHeight="1" x14ac:dyDescent="0.2">
      <c r="C210" s="14"/>
      <c r="D210" s="14"/>
      <c r="E210" s="14"/>
    </row>
    <row r="211" spans="3:5" ht="12.75" customHeight="1" x14ac:dyDescent="0.2">
      <c r="C211" s="14"/>
      <c r="D211" s="14"/>
      <c r="E211" s="14"/>
    </row>
    <row r="212" spans="3:5" ht="12.75" customHeight="1" x14ac:dyDescent="0.2">
      <c r="C212" s="14"/>
      <c r="D212" s="14"/>
      <c r="E212" s="14"/>
    </row>
    <row r="213" spans="3:5" ht="12.75" customHeight="1" x14ac:dyDescent="0.2">
      <c r="C213" s="14"/>
      <c r="D213" s="14"/>
      <c r="E213" s="14"/>
    </row>
    <row r="214" spans="3:5" ht="12.75" customHeight="1" x14ac:dyDescent="0.2">
      <c r="C214" s="14"/>
      <c r="D214" s="14"/>
      <c r="E214" s="14"/>
    </row>
    <row r="215" spans="3:5" ht="12.75" customHeight="1" x14ac:dyDescent="0.2">
      <c r="C215" s="14"/>
      <c r="D215" s="14"/>
      <c r="E215" s="14"/>
    </row>
    <row r="216" spans="3:5" ht="12.75" customHeight="1" x14ac:dyDescent="0.2">
      <c r="C216" s="14"/>
      <c r="D216" s="14"/>
      <c r="E216" s="14"/>
    </row>
    <row r="217" spans="3:5" ht="12.75" customHeight="1" x14ac:dyDescent="0.2">
      <c r="C217" s="14"/>
      <c r="D217" s="14"/>
      <c r="E217" s="14"/>
    </row>
    <row r="218" spans="3:5" ht="12.75" customHeight="1" x14ac:dyDescent="0.2">
      <c r="C218" s="14"/>
      <c r="D218" s="14"/>
      <c r="E218" s="14"/>
    </row>
    <row r="219" spans="3:5" ht="12.75" customHeight="1" x14ac:dyDescent="0.2">
      <c r="C219" s="14"/>
      <c r="D219" s="14"/>
      <c r="E219" s="14"/>
    </row>
    <row r="220" spans="3:5" ht="12.75" customHeight="1" x14ac:dyDescent="0.2">
      <c r="C220" s="14"/>
      <c r="D220" s="14"/>
      <c r="E220" s="14"/>
    </row>
    <row r="221" spans="3:5" ht="12.75" customHeight="1" x14ac:dyDescent="0.2">
      <c r="C221" s="14"/>
      <c r="D221" s="14"/>
      <c r="E221" s="14"/>
    </row>
    <row r="222" spans="3:5" ht="12.75" customHeight="1" x14ac:dyDescent="0.2">
      <c r="C222" s="14"/>
      <c r="D222" s="14"/>
      <c r="E222" s="14"/>
    </row>
    <row r="223" spans="3:5" ht="12.75" customHeight="1" x14ac:dyDescent="0.2">
      <c r="C223" s="14"/>
      <c r="D223" s="14"/>
      <c r="E223" s="14"/>
    </row>
    <row r="224" spans="3:5" ht="12.75" customHeight="1" x14ac:dyDescent="0.2">
      <c r="C224" s="14"/>
      <c r="D224" s="14"/>
      <c r="E224" s="14"/>
    </row>
    <row r="225" spans="3:5" ht="12.75" customHeight="1" x14ac:dyDescent="0.2">
      <c r="C225" s="14"/>
      <c r="D225" s="14"/>
      <c r="E225" s="14"/>
    </row>
    <row r="226" spans="3:5" ht="12.75" customHeight="1" x14ac:dyDescent="0.2">
      <c r="C226" s="14"/>
      <c r="D226" s="14"/>
      <c r="E226" s="14"/>
    </row>
    <row r="227" spans="3:5" ht="12.75" customHeight="1" x14ac:dyDescent="0.2">
      <c r="C227" s="14"/>
      <c r="D227" s="14"/>
      <c r="E227" s="14"/>
    </row>
    <row r="228" spans="3:5" ht="12.75" customHeight="1" x14ac:dyDescent="0.2">
      <c r="C228" s="14"/>
      <c r="D228" s="14"/>
      <c r="E228" s="14"/>
    </row>
    <row r="229" spans="3:5" ht="12.75" customHeight="1" x14ac:dyDescent="0.2">
      <c r="C229" s="14"/>
      <c r="D229" s="14"/>
      <c r="E229" s="14"/>
    </row>
    <row r="230" spans="3:5" ht="12.75" customHeight="1" x14ac:dyDescent="0.2">
      <c r="C230" s="14"/>
      <c r="D230" s="14"/>
      <c r="E230" s="14"/>
    </row>
    <row r="231" spans="3:5" ht="12.75" customHeight="1" x14ac:dyDescent="0.2">
      <c r="C231" s="14"/>
      <c r="D231" s="14"/>
      <c r="E231" s="14"/>
    </row>
    <row r="232" spans="3:5" ht="12.75" customHeight="1" x14ac:dyDescent="0.2">
      <c r="C232" s="14"/>
      <c r="D232" s="14"/>
      <c r="E232" s="14"/>
    </row>
    <row r="233" spans="3:5" ht="12.75" customHeight="1" x14ac:dyDescent="0.2">
      <c r="C233" s="14"/>
      <c r="D233" s="14"/>
      <c r="E233" s="14"/>
    </row>
    <row r="234" spans="3:5" ht="12.75" customHeight="1" x14ac:dyDescent="0.2">
      <c r="C234" s="14"/>
      <c r="D234" s="14"/>
      <c r="E234" s="14"/>
    </row>
    <row r="235" spans="3:5" ht="12.75" customHeight="1" x14ac:dyDescent="0.2">
      <c r="C235" s="14"/>
      <c r="D235" s="14"/>
      <c r="E235" s="14"/>
    </row>
    <row r="236" spans="3:5" ht="12.75" customHeight="1" x14ac:dyDescent="0.2">
      <c r="C236" s="14"/>
      <c r="D236" s="14"/>
      <c r="E236" s="14"/>
    </row>
    <row r="237" spans="3:5" ht="12.75" customHeight="1" x14ac:dyDescent="0.2">
      <c r="C237" s="14"/>
      <c r="D237" s="14"/>
      <c r="E237" s="14"/>
    </row>
    <row r="238" spans="3:5" ht="12.75" customHeight="1" x14ac:dyDescent="0.2">
      <c r="C238" s="14"/>
      <c r="D238" s="14"/>
      <c r="E238" s="14"/>
    </row>
    <row r="239" spans="3:5" ht="12.75" customHeight="1" x14ac:dyDescent="0.2">
      <c r="C239" s="14"/>
      <c r="D239" s="14"/>
      <c r="E239" s="14"/>
    </row>
    <row r="240" spans="3:5" ht="12.75" customHeight="1" x14ac:dyDescent="0.2">
      <c r="C240" s="14"/>
      <c r="D240" s="14"/>
      <c r="E240" s="14"/>
    </row>
    <row r="241" spans="3:5" ht="12.75" customHeight="1" x14ac:dyDescent="0.2">
      <c r="C241" s="14"/>
      <c r="D241" s="14"/>
      <c r="E241" s="14"/>
    </row>
    <row r="242" spans="3:5" ht="12.75" customHeight="1" x14ac:dyDescent="0.2">
      <c r="C242" s="14"/>
      <c r="D242" s="14"/>
      <c r="E242" s="14"/>
    </row>
    <row r="243" spans="3:5" ht="12.75" customHeight="1" x14ac:dyDescent="0.2">
      <c r="C243" s="14"/>
      <c r="D243" s="14"/>
      <c r="E243" s="14"/>
    </row>
    <row r="244" spans="3:5" ht="12.75" customHeight="1" x14ac:dyDescent="0.2">
      <c r="C244" s="14"/>
      <c r="D244" s="14"/>
      <c r="E244" s="14"/>
    </row>
    <row r="245" spans="3:5" ht="12.75" customHeight="1" x14ac:dyDescent="0.2">
      <c r="C245" s="14"/>
      <c r="D245" s="14"/>
      <c r="E245" s="14"/>
    </row>
    <row r="246" spans="3:5" ht="12.75" customHeight="1" x14ac:dyDescent="0.2">
      <c r="C246" s="14"/>
      <c r="D246" s="14"/>
      <c r="E246" s="14"/>
    </row>
    <row r="247" spans="3:5" ht="12.75" customHeight="1" x14ac:dyDescent="0.2">
      <c r="C247" s="14"/>
      <c r="D247" s="14"/>
      <c r="E247" s="14"/>
    </row>
    <row r="248" spans="3:5" ht="12.75" customHeight="1" x14ac:dyDescent="0.2">
      <c r="C248" s="14"/>
      <c r="D248" s="14"/>
      <c r="E248" s="14"/>
    </row>
    <row r="249" spans="3:5" ht="12.75" customHeight="1" x14ac:dyDescent="0.2">
      <c r="C249" s="14"/>
      <c r="D249" s="14"/>
      <c r="E249" s="14"/>
    </row>
    <row r="250" spans="3:5" ht="12.75" customHeight="1" x14ac:dyDescent="0.2">
      <c r="C250" s="14"/>
      <c r="D250" s="14"/>
      <c r="E250" s="14"/>
    </row>
    <row r="251" spans="3:5" ht="12.75" customHeight="1" x14ac:dyDescent="0.2">
      <c r="C251" s="14"/>
      <c r="D251" s="14"/>
      <c r="E251" s="14"/>
    </row>
    <row r="252" spans="3:5" ht="12.75" customHeight="1" x14ac:dyDescent="0.2">
      <c r="C252" s="14"/>
      <c r="D252" s="14"/>
      <c r="E252" s="14"/>
    </row>
    <row r="253" spans="3:5" ht="12.75" customHeight="1" x14ac:dyDescent="0.2">
      <c r="C253" s="14"/>
      <c r="D253" s="14"/>
      <c r="E253" s="14"/>
    </row>
    <row r="254" spans="3:5" ht="12.75" customHeight="1" x14ac:dyDescent="0.2">
      <c r="C254" s="14"/>
      <c r="D254" s="14"/>
      <c r="E254" s="14"/>
    </row>
    <row r="255" spans="3:5" ht="12.75" customHeight="1" x14ac:dyDescent="0.2">
      <c r="C255" s="14"/>
      <c r="D255" s="14"/>
      <c r="E255" s="14"/>
    </row>
    <row r="256" spans="3:5" ht="12.75" customHeight="1" x14ac:dyDescent="0.2">
      <c r="C256" s="14"/>
      <c r="D256" s="14"/>
      <c r="E256" s="14"/>
    </row>
    <row r="257" spans="3:5" ht="12.75" customHeight="1" x14ac:dyDescent="0.2">
      <c r="C257" s="14"/>
      <c r="D257" s="14"/>
      <c r="E257" s="14"/>
    </row>
    <row r="258" spans="3:5" ht="12.75" customHeight="1" x14ac:dyDescent="0.2">
      <c r="C258" s="14"/>
      <c r="D258" s="14"/>
      <c r="E258" s="14"/>
    </row>
    <row r="259" spans="3:5" ht="12.75" customHeight="1" x14ac:dyDescent="0.2">
      <c r="C259" s="14"/>
      <c r="D259" s="14"/>
      <c r="E259" s="14"/>
    </row>
    <row r="260" spans="3:5" ht="12.75" customHeight="1" x14ac:dyDescent="0.2">
      <c r="C260" s="14"/>
      <c r="D260" s="14"/>
      <c r="E260" s="14"/>
    </row>
    <row r="261" spans="3:5" ht="12.75" customHeight="1" x14ac:dyDescent="0.2">
      <c r="C261" s="14"/>
      <c r="D261" s="14"/>
      <c r="E261" s="14"/>
    </row>
    <row r="262" spans="3:5" ht="12.75" customHeight="1" x14ac:dyDescent="0.2">
      <c r="C262" s="14"/>
      <c r="D262" s="14"/>
      <c r="E262" s="14"/>
    </row>
    <row r="263" spans="3:5" ht="12.75" customHeight="1" x14ac:dyDescent="0.2">
      <c r="C263" s="14"/>
      <c r="D263" s="14"/>
      <c r="E263" s="14"/>
    </row>
    <row r="264" spans="3:5" ht="12.75" customHeight="1" x14ac:dyDescent="0.2">
      <c r="C264" s="14"/>
      <c r="D264" s="14"/>
      <c r="E264" s="14"/>
    </row>
    <row r="265" spans="3:5" ht="12.75" customHeight="1" x14ac:dyDescent="0.2">
      <c r="C265" s="14"/>
      <c r="D265" s="14"/>
      <c r="E265" s="14"/>
    </row>
    <row r="266" spans="3:5" ht="12.75" customHeight="1" x14ac:dyDescent="0.2">
      <c r="C266" s="14"/>
      <c r="D266" s="14"/>
      <c r="E266" s="14"/>
    </row>
    <row r="267" spans="3:5" ht="12.75" customHeight="1" x14ac:dyDescent="0.2">
      <c r="C267" s="14"/>
      <c r="D267" s="14"/>
      <c r="E267" s="14"/>
    </row>
    <row r="268" spans="3:5" ht="12.75" customHeight="1" x14ac:dyDescent="0.2">
      <c r="C268" s="14"/>
      <c r="D268" s="14"/>
      <c r="E268" s="14"/>
    </row>
    <row r="269" spans="3:5" ht="12.75" customHeight="1" x14ac:dyDescent="0.2">
      <c r="C269" s="14"/>
      <c r="D269" s="14"/>
      <c r="E269" s="14"/>
    </row>
    <row r="270" spans="3:5" ht="12.75" customHeight="1" x14ac:dyDescent="0.2">
      <c r="C270" s="14"/>
      <c r="D270" s="14"/>
      <c r="E270" s="14"/>
    </row>
    <row r="271" spans="3:5" ht="12.75" customHeight="1" x14ac:dyDescent="0.2">
      <c r="C271" s="14"/>
      <c r="D271" s="14"/>
      <c r="E271" s="14"/>
    </row>
    <row r="272" spans="3:5" ht="12.75" customHeight="1" x14ac:dyDescent="0.2">
      <c r="C272" s="14"/>
      <c r="D272" s="14"/>
      <c r="E272" s="14"/>
    </row>
    <row r="273" spans="3:5" ht="12.75" customHeight="1" x14ac:dyDescent="0.2">
      <c r="C273" s="14"/>
      <c r="D273" s="14"/>
      <c r="E273" s="14"/>
    </row>
    <row r="274" spans="3:5" ht="12.75" customHeight="1" x14ac:dyDescent="0.2">
      <c r="C274" s="14"/>
      <c r="D274" s="14"/>
      <c r="E274" s="14"/>
    </row>
    <row r="275" spans="3:5" ht="12.75" customHeight="1" x14ac:dyDescent="0.2">
      <c r="C275" s="14"/>
      <c r="D275" s="14"/>
      <c r="E275" s="14"/>
    </row>
    <row r="276" spans="3:5" ht="12.75" customHeight="1" x14ac:dyDescent="0.2">
      <c r="C276" s="14"/>
      <c r="D276" s="14"/>
      <c r="E276" s="14"/>
    </row>
    <row r="277" spans="3:5" ht="12.75" customHeight="1" x14ac:dyDescent="0.2">
      <c r="C277" s="14"/>
      <c r="D277" s="14"/>
      <c r="E277" s="14"/>
    </row>
    <row r="278" spans="3:5" ht="12.75" customHeight="1" x14ac:dyDescent="0.2">
      <c r="C278" s="14"/>
      <c r="D278" s="14"/>
      <c r="E278" s="14"/>
    </row>
    <row r="279" spans="3:5" ht="12.75" customHeight="1" x14ac:dyDescent="0.2">
      <c r="C279" s="14"/>
      <c r="D279" s="14"/>
      <c r="E279" s="14"/>
    </row>
    <row r="280" spans="3:5" ht="12.75" customHeight="1" x14ac:dyDescent="0.2">
      <c r="C280" s="14"/>
      <c r="D280" s="14"/>
      <c r="E280" s="14"/>
    </row>
    <row r="281" spans="3:5" ht="12.75" customHeight="1" x14ac:dyDescent="0.2">
      <c r="C281" s="14"/>
      <c r="D281" s="14"/>
      <c r="E281" s="14"/>
    </row>
    <row r="282" spans="3:5" ht="12.75" customHeight="1" x14ac:dyDescent="0.2">
      <c r="C282" s="14"/>
      <c r="D282" s="14"/>
      <c r="E282" s="14"/>
    </row>
    <row r="283" spans="3:5" ht="12.75" customHeight="1" x14ac:dyDescent="0.2">
      <c r="C283" s="14"/>
      <c r="D283" s="14"/>
      <c r="E283" s="14"/>
    </row>
    <row r="284" spans="3:5" ht="12.75" customHeight="1" x14ac:dyDescent="0.2">
      <c r="C284" s="14"/>
      <c r="D284" s="14"/>
      <c r="E284" s="14"/>
    </row>
    <row r="285" spans="3:5" ht="12.75" customHeight="1" x14ac:dyDescent="0.2">
      <c r="C285" s="14"/>
      <c r="D285" s="14"/>
      <c r="E285" s="14"/>
    </row>
    <row r="286" spans="3:5" ht="12.75" customHeight="1" x14ac:dyDescent="0.2">
      <c r="C286" s="14"/>
      <c r="D286" s="14"/>
      <c r="E286" s="14"/>
    </row>
    <row r="287" spans="3:5" ht="12.75" customHeight="1" x14ac:dyDescent="0.2">
      <c r="C287" s="14"/>
      <c r="D287" s="14"/>
      <c r="E287" s="14"/>
    </row>
    <row r="288" spans="3:5" ht="12.75" customHeight="1" x14ac:dyDescent="0.2">
      <c r="C288" s="14"/>
      <c r="D288" s="14"/>
      <c r="E288" s="14"/>
    </row>
    <row r="289" spans="3:5" ht="12.75" customHeight="1" x14ac:dyDescent="0.2">
      <c r="C289" s="14"/>
      <c r="D289" s="14"/>
      <c r="E289" s="14"/>
    </row>
    <row r="290" spans="3:5" ht="12.75" customHeight="1" x14ac:dyDescent="0.2">
      <c r="C290" s="14"/>
      <c r="D290" s="14"/>
      <c r="E290" s="14"/>
    </row>
    <row r="291" spans="3:5" ht="12.75" customHeight="1" x14ac:dyDescent="0.2">
      <c r="C291" s="14"/>
      <c r="D291" s="14"/>
      <c r="E291" s="14"/>
    </row>
    <row r="292" spans="3:5" ht="12.75" customHeight="1" x14ac:dyDescent="0.2">
      <c r="C292" s="14"/>
      <c r="D292" s="14"/>
      <c r="E292" s="14"/>
    </row>
    <row r="293" spans="3:5" ht="12.75" customHeight="1" x14ac:dyDescent="0.2">
      <c r="C293" s="14"/>
      <c r="D293" s="14"/>
      <c r="E293" s="14"/>
    </row>
    <row r="294" spans="3:5" ht="12.75" customHeight="1" x14ac:dyDescent="0.2">
      <c r="C294" s="14"/>
      <c r="D294" s="14"/>
      <c r="E294" s="14"/>
    </row>
    <row r="295" spans="3:5" ht="12.75" customHeight="1" x14ac:dyDescent="0.2">
      <c r="C295" s="14"/>
      <c r="D295" s="14"/>
      <c r="E295" s="14"/>
    </row>
    <row r="296" spans="3:5" ht="12.75" customHeight="1" x14ac:dyDescent="0.2">
      <c r="C296" s="14"/>
      <c r="D296" s="14"/>
      <c r="E296" s="14"/>
    </row>
    <row r="297" spans="3:5" ht="12.75" customHeight="1" x14ac:dyDescent="0.2">
      <c r="C297" s="14"/>
      <c r="D297" s="14"/>
      <c r="E297" s="14"/>
    </row>
    <row r="298" spans="3:5" ht="12.75" customHeight="1" x14ac:dyDescent="0.2">
      <c r="C298" s="14"/>
      <c r="D298" s="14"/>
      <c r="E298" s="14"/>
    </row>
    <row r="299" spans="3:5" ht="12.75" customHeight="1" x14ac:dyDescent="0.2">
      <c r="C299" s="14"/>
      <c r="D299" s="14"/>
      <c r="E299" s="14"/>
    </row>
    <row r="300" spans="3:5" ht="12.75" customHeight="1" x14ac:dyDescent="0.2">
      <c r="C300" s="14"/>
      <c r="D300" s="14"/>
      <c r="E300" s="14"/>
    </row>
    <row r="301" spans="3:5" ht="12.75" customHeight="1" x14ac:dyDescent="0.2">
      <c r="C301" s="14"/>
      <c r="D301" s="14"/>
      <c r="E301" s="14"/>
    </row>
    <row r="302" spans="3:5" ht="12.75" customHeight="1" x14ac:dyDescent="0.2">
      <c r="C302" s="14"/>
      <c r="D302" s="14"/>
      <c r="E302" s="14"/>
    </row>
    <row r="303" spans="3:5" ht="12.75" customHeight="1" x14ac:dyDescent="0.2">
      <c r="C303" s="14"/>
      <c r="D303" s="14"/>
      <c r="E303" s="14"/>
    </row>
    <row r="304" spans="3:5" ht="12.75" customHeight="1" x14ac:dyDescent="0.2">
      <c r="C304" s="14"/>
      <c r="D304" s="14"/>
      <c r="E304" s="14"/>
    </row>
    <row r="305" spans="3:5" ht="12.75" customHeight="1" x14ac:dyDescent="0.2">
      <c r="C305" s="14"/>
      <c r="D305" s="14"/>
      <c r="E305" s="14"/>
    </row>
    <row r="306" spans="3:5" ht="12.75" customHeight="1" x14ac:dyDescent="0.2">
      <c r="C306" s="14"/>
      <c r="D306" s="14"/>
      <c r="E306" s="14"/>
    </row>
    <row r="307" spans="3:5" ht="12.75" customHeight="1" x14ac:dyDescent="0.2">
      <c r="C307" s="14"/>
      <c r="D307" s="14"/>
      <c r="E307" s="14"/>
    </row>
    <row r="308" spans="3:5" ht="12.75" customHeight="1" x14ac:dyDescent="0.2">
      <c r="C308" s="14"/>
      <c r="D308" s="14"/>
      <c r="E308" s="14"/>
    </row>
    <row r="309" spans="3:5" ht="12.75" customHeight="1" x14ac:dyDescent="0.2">
      <c r="C309" s="14"/>
      <c r="D309" s="14"/>
      <c r="E309" s="14"/>
    </row>
    <row r="310" spans="3:5" ht="12.75" customHeight="1" x14ac:dyDescent="0.2">
      <c r="C310" s="14"/>
      <c r="D310" s="14"/>
      <c r="E310" s="14"/>
    </row>
    <row r="311" spans="3:5" ht="12.75" customHeight="1" x14ac:dyDescent="0.2">
      <c r="C311" s="14"/>
      <c r="D311" s="14"/>
      <c r="E311" s="14"/>
    </row>
    <row r="312" spans="3:5" ht="12.75" customHeight="1" x14ac:dyDescent="0.2">
      <c r="C312" s="14"/>
      <c r="D312" s="14"/>
      <c r="E312" s="14"/>
    </row>
    <row r="313" spans="3:5" ht="12.75" customHeight="1" x14ac:dyDescent="0.2">
      <c r="C313" s="14"/>
      <c r="D313" s="14"/>
      <c r="E313" s="14"/>
    </row>
    <row r="314" spans="3:5" ht="12.75" customHeight="1" x14ac:dyDescent="0.2">
      <c r="C314" s="14"/>
      <c r="D314" s="14"/>
      <c r="E314" s="14"/>
    </row>
    <row r="315" spans="3:5" ht="12.75" customHeight="1" x14ac:dyDescent="0.2">
      <c r="C315" s="14"/>
      <c r="D315" s="14"/>
      <c r="E315" s="14"/>
    </row>
    <row r="316" spans="3:5" ht="12.75" customHeight="1" x14ac:dyDescent="0.2">
      <c r="C316" s="14"/>
      <c r="D316" s="14"/>
      <c r="E316" s="14"/>
    </row>
    <row r="317" spans="3:5" ht="12.75" customHeight="1" x14ac:dyDescent="0.2">
      <c r="C317" s="14"/>
      <c r="D317" s="14"/>
      <c r="E317" s="14"/>
    </row>
    <row r="318" spans="3:5" ht="12.75" customHeight="1" x14ac:dyDescent="0.2">
      <c r="C318" s="14"/>
      <c r="D318" s="14"/>
      <c r="E318" s="14"/>
    </row>
    <row r="319" spans="3:5" ht="12.75" customHeight="1" x14ac:dyDescent="0.2">
      <c r="C319" s="14"/>
      <c r="D319" s="14"/>
      <c r="E319" s="14"/>
    </row>
    <row r="320" spans="3:5" ht="12.75" customHeight="1" x14ac:dyDescent="0.2">
      <c r="C320" s="14"/>
      <c r="D320" s="14"/>
      <c r="E320" s="14"/>
    </row>
    <row r="321" spans="3:5" ht="12.75" customHeight="1" x14ac:dyDescent="0.2">
      <c r="C321" s="14"/>
      <c r="D321" s="14"/>
      <c r="E321" s="14"/>
    </row>
    <row r="322" spans="3:5" ht="12.75" customHeight="1" x14ac:dyDescent="0.2">
      <c r="C322" s="14"/>
      <c r="D322" s="14"/>
      <c r="E322" s="14"/>
    </row>
    <row r="323" spans="3:5" ht="12.75" customHeight="1" x14ac:dyDescent="0.2">
      <c r="C323" s="14"/>
      <c r="D323" s="14"/>
      <c r="E323" s="14"/>
    </row>
    <row r="324" spans="3:5" ht="12.75" customHeight="1" x14ac:dyDescent="0.2">
      <c r="C324" s="14"/>
      <c r="D324" s="14"/>
      <c r="E324" s="14"/>
    </row>
    <row r="325" spans="3:5" ht="12.75" customHeight="1" x14ac:dyDescent="0.2">
      <c r="C325" s="14"/>
      <c r="D325" s="14"/>
      <c r="E325" s="14"/>
    </row>
    <row r="326" spans="3:5" ht="12.75" customHeight="1" x14ac:dyDescent="0.2">
      <c r="C326" s="14"/>
      <c r="D326" s="14"/>
      <c r="E326" s="14"/>
    </row>
    <row r="327" spans="3:5" ht="12.75" customHeight="1" x14ac:dyDescent="0.2">
      <c r="C327" s="14"/>
      <c r="D327" s="14"/>
      <c r="E327" s="14"/>
    </row>
    <row r="328" spans="3:5" ht="12.75" customHeight="1" x14ac:dyDescent="0.2">
      <c r="C328" s="14"/>
      <c r="D328" s="14"/>
      <c r="E328" s="14"/>
    </row>
    <row r="329" spans="3:5" ht="12.75" customHeight="1" x14ac:dyDescent="0.2">
      <c r="C329" s="14"/>
      <c r="D329" s="14"/>
      <c r="E329" s="14"/>
    </row>
    <row r="330" spans="3:5" ht="12.75" customHeight="1" x14ac:dyDescent="0.2">
      <c r="C330" s="14"/>
      <c r="D330" s="14"/>
      <c r="E330" s="14"/>
    </row>
    <row r="331" spans="3:5" ht="12.75" customHeight="1" x14ac:dyDescent="0.2">
      <c r="C331" s="14"/>
      <c r="D331" s="14"/>
      <c r="E331" s="14"/>
    </row>
    <row r="332" spans="3:5" ht="12.75" customHeight="1" x14ac:dyDescent="0.2">
      <c r="C332" s="14"/>
      <c r="D332" s="14"/>
      <c r="E332" s="14"/>
    </row>
    <row r="333" spans="3:5" ht="12.75" customHeight="1" x14ac:dyDescent="0.2">
      <c r="C333" s="14"/>
      <c r="D333" s="14"/>
      <c r="E333" s="14"/>
    </row>
    <row r="334" spans="3:5" ht="12.75" customHeight="1" x14ac:dyDescent="0.2">
      <c r="C334" s="14"/>
      <c r="D334" s="14"/>
      <c r="E334" s="14"/>
    </row>
    <row r="335" spans="3:5" ht="12.75" customHeight="1" x14ac:dyDescent="0.2">
      <c r="C335" s="14"/>
      <c r="D335" s="14"/>
      <c r="E335" s="14"/>
    </row>
    <row r="336" spans="3:5" ht="12.75" customHeight="1" x14ac:dyDescent="0.2">
      <c r="C336" s="14"/>
      <c r="D336" s="14"/>
      <c r="E336" s="14"/>
    </row>
    <row r="337" spans="3:5" ht="12.75" customHeight="1" x14ac:dyDescent="0.2">
      <c r="C337" s="14"/>
      <c r="D337" s="14"/>
      <c r="E337" s="14"/>
    </row>
    <row r="338" spans="3:5" ht="12.75" customHeight="1" x14ac:dyDescent="0.2">
      <c r="C338" s="14"/>
      <c r="D338" s="14"/>
      <c r="E338" s="14"/>
    </row>
    <row r="339" spans="3:5" ht="12.75" customHeight="1" x14ac:dyDescent="0.2">
      <c r="C339" s="14"/>
      <c r="D339" s="14"/>
      <c r="E339" s="14"/>
    </row>
    <row r="340" spans="3:5" ht="12.75" customHeight="1" x14ac:dyDescent="0.2">
      <c r="C340" s="14"/>
      <c r="D340" s="14"/>
      <c r="E340" s="14"/>
    </row>
    <row r="341" spans="3:5" ht="12.75" customHeight="1" x14ac:dyDescent="0.2">
      <c r="C341" s="14"/>
      <c r="D341" s="14"/>
      <c r="E341" s="14"/>
    </row>
    <row r="342" spans="3:5" ht="12.75" customHeight="1" x14ac:dyDescent="0.2">
      <c r="C342" s="14"/>
      <c r="D342" s="14"/>
      <c r="E342" s="14"/>
    </row>
    <row r="343" spans="3:5" ht="12.75" customHeight="1" x14ac:dyDescent="0.2">
      <c r="C343" s="14"/>
      <c r="D343" s="14"/>
      <c r="E343" s="14"/>
    </row>
    <row r="344" spans="3:5" ht="12.75" customHeight="1" x14ac:dyDescent="0.2">
      <c r="C344" s="14"/>
      <c r="D344" s="14"/>
      <c r="E344" s="14"/>
    </row>
    <row r="345" spans="3:5" ht="12.75" customHeight="1" x14ac:dyDescent="0.2">
      <c r="C345" s="14"/>
      <c r="D345" s="14"/>
      <c r="E345" s="14"/>
    </row>
    <row r="346" spans="3:5" ht="12.75" customHeight="1" x14ac:dyDescent="0.2">
      <c r="C346" s="14"/>
      <c r="D346" s="14"/>
      <c r="E346" s="14"/>
    </row>
    <row r="347" spans="3:5" ht="12.75" customHeight="1" x14ac:dyDescent="0.2">
      <c r="C347" s="14"/>
      <c r="D347" s="14"/>
      <c r="E347" s="14"/>
    </row>
    <row r="348" spans="3:5" ht="12.75" customHeight="1" x14ac:dyDescent="0.2">
      <c r="C348" s="14"/>
      <c r="D348" s="14"/>
      <c r="E348" s="14"/>
    </row>
    <row r="349" spans="3:5" ht="12.75" customHeight="1" x14ac:dyDescent="0.2">
      <c r="C349" s="14"/>
      <c r="D349" s="14"/>
      <c r="E349" s="14"/>
    </row>
    <row r="350" spans="3:5" ht="12.75" customHeight="1" x14ac:dyDescent="0.2">
      <c r="C350" s="14"/>
      <c r="D350" s="14"/>
      <c r="E350" s="14"/>
    </row>
    <row r="351" spans="3:5" ht="12.75" customHeight="1" x14ac:dyDescent="0.2">
      <c r="C351" s="14"/>
      <c r="D351" s="14"/>
      <c r="E351" s="14"/>
    </row>
    <row r="352" spans="3:5" ht="12.75" customHeight="1" x14ac:dyDescent="0.2">
      <c r="C352" s="14"/>
      <c r="D352" s="14"/>
      <c r="E352" s="14"/>
    </row>
    <row r="353" spans="3:5" ht="12.75" customHeight="1" x14ac:dyDescent="0.2">
      <c r="C353" s="14"/>
      <c r="D353" s="14"/>
      <c r="E353" s="14"/>
    </row>
    <row r="354" spans="3:5" ht="12.75" customHeight="1" x14ac:dyDescent="0.2">
      <c r="C354" s="14"/>
      <c r="D354" s="14"/>
      <c r="E354" s="14"/>
    </row>
    <row r="355" spans="3:5" ht="12.75" customHeight="1" x14ac:dyDescent="0.2">
      <c r="C355" s="14"/>
      <c r="D355" s="14"/>
      <c r="E355" s="14"/>
    </row>
    <row r="356" spans="3:5" ht="12.75" customHeight="1" x14ac:dyDescent="0.2">
      <c r="C356" s="14"/>
      <c r="D356" s="14"/>
      <c r="E356" s="14"/>
    </row>
    <row r="357" spans="3:5" ht="12.75" customHeight="1" x14ac:dyDescent="0.2">
      <c r="C357" s="14"/>
      <c r="D357" s="14"/>
      <c r="E357" s="14"/>
    </row>
    <row r="358" spans="3:5" ht="12.75" customHeight="1" x14ac:dyDescent="0.2">
      <c r="C358" s="14"/>
      <c r="D358" s="14"/>
      <c r="E358" s="14"/>
    </row>
    <row r="359" spans="3:5" ht="12.75" customHeight="1" x14ac:dyDescent="0.2">
      <c r="C359" s="14"/>
      <c r="D359" s="14"/>
      <c r="E359" s="14"/>
    </row>
    <row r="360" spans="3:5" ht="12.75" customHeight="1" x14ac:dyDescent="0.2">
      <c r="C360" s="14"/>
      <c r="D360" s="14"/>
      <c r="E360" s="14"/>
    </row>
    <row r="361" spans="3:5" ht="12.75" customHeight="1" x14ac:dyDescent="0.2">
      <c r="C361" s="14"/>
      <c r="D361" s="14"/>
      <c r="E361" s="14"/>
    </row>
    <row r="362" spans="3:5" ht="12.75" customHeight="1" x14ac:dyDescent="0.2">
      <c r="C362" s="14"/>
      <c r="D362" s="14"/>
      <c r="E362" s="14"/>
    </row>
    <row r="363" spans="3:5" ht="12.75" customHeight="1" x14ac:dyDescent="0.2">
      <c r="C363" s="14"/>
      <c r="D363" s="14"/>
      <c r="E363" s="14"/>
    </row>
    <row r="364" spans="3:5" ht="12.75" customHeight="1" x14ac:dyDescent="0.2">
      <c r="C364" s="14"/>
      <c r="D364" s="14"/>
      <c r="E364" s="14"/>
    </row>
    <row r="365" spans="3:5" ht="12.75" customHeight="1" x14ac:dyDescent="0.2">
      <c r="C365" s="14"/>
      <c r="D365" s="14"/>
      <c r="E365" s="14"/>
    </row>
    <row r="366" spans="3:5" ht="12.75" customHeight="1" x14ac:dyDescent="0.2">
      <c r="C366" s="14"/>
      <c r="D366" s="14"/>
      <c r="E366" s="14"/>
    </row>
    <row r="367" spans="3:5" ht="12.75" customHeight="1" x14ac:dyDescent="0.2">
      <c r="C367" s="14"/>
      <c r="D367" s="14"/>
      <c r="E367" s="14"/>
    </row>
    <row r="368" spans="3:5" ht="12.75" customHeight="1" x14ac:dyDescent="0.2">
      <c r="C368" s="14"/>
      <c r="D368" s="14"/>
      <c r="E368" s="14"/>
    </row>
    <row r="369" spans="3:5" ht="12.75" customHeight="1" x14ac:dyDescent="0.2">
      <c r="C369" s="14"/>
      <c r="D369" s="14"/>
      <c r="E369" s="14"/>
    </row>
    <row r="370" spans="3:5" ht="12.75" customHeight="1" x14ac:dyDescent="0.2">
      <c r="C370" s="14"/>
      <c r="D370" s="14"/>
      <c r="E370" s="14"/>
    </row>
    <row r="371" spans="3:5" ht="12.75" customHeight="1" x14ac:dyDescent="0.2">
      <c r="C371" s="14"/>
      <c r="D371" s="14"/>
      <c r="E371" s="14"/>
    </row>
    <row r="372" spans="3:5" ht="12.75" customHeight="1" x14ac:dyDescent="0.2">
      <c r="C372" s="14"/>
      <c r="D372" s="14"/>
      <c r="E372" s="14"/>
    </row>
    <row r="373" spans="3:5" ht="12.75" customHeight="1" x14ac:dyDescent="0.2">
      <c r="C373" s="14"/>
      <c r="D373" s="14"/>
      <c r="E373" s="14"/>
    </row>
    <row r="374" spans="3:5" ht="12.75" customHeight="1" x14ac:dyDescent="0.2">
      <c r="C374" s="14"/>
      <c r="D374" s="14"/>
      <c r="E374" s="14"/>
    </row>
    <row r="375" spans="3:5" ht="12.75" customHeight="1" x14ac:dyDescent="0.2">
      <c r="C375" s="14"/>
      <c r="D375" s="14"/>
      <c r="E375" s="14"/>
    </row>
    <row r="376" spans="3:5" ht="12.75" customHeight="1" x14ac:dyDescent="0.2">
      <c r="C376" s="14"/>
      <c r="D376" s="14"/>
      <c r="E376" s="14"/>
    </row>
    <row r="377" spans="3:5" ht="12.75" customHeight="1" x14ac:dyDescent="0.2">
      <c r="C377" s="14"/>
      <c r="D377" s="14"/>
      <c r="E377" s="14"/>
    </row>
    <row r="378" spans="3:5" ht="12.75" customHeight="1" x14ac:dyDescent="0.2">
      <c r="C378" s="14"/>
      <c r="D378" s="14"/>
      <c r="E378" s="14"/>
    </row>
    <row r="379" spans="3:5" ht="12.75" customHeight="1" x14ac:dyDescent="0.2">
      <c r="C379" s="14"/>
      <c r="D379" s="14"/>
      <c r="E379" s="14"/>
    </row>
    <row r="380" spans="3:5" ht="12.75" customHeight="1" x14ac:dyDescent="0.2">
      <c r="C380" s="14"/>
      <c r="D380" s="14"/>
      <c r="E380" s="14"/>
    </row>
    <row r="381" spans="3:5" ht="12.75" customHeight="1" x14ac:dyDescent="0.2">
      <c r="C381" s="14"/>
      <c r="D381" s="14"/>
      <c r="E381" s="14"/>
    </row>
    <row r="382" spans="3:5" ht="12.75" customHeight="1" x14ac:dyDescent="0.2">
      <c r="C382" s="14"/>
      <c r="D382" s="14"/>
      <c r="E382" s="14"/>
    </row>
    <row r="383" spans="3:5" ht="12.75" customHeight="1" x14ac:dyDescent="0.2">
      <c r="C383" s="14"/>
      <c r="D383" s="14"/>
      <c r="E383" s="14"/>
    </row>
    <row r="384" spans="3:5" ht="12.75" customHeight="1" x14ac:dyDescent="0.2">
      <c r="C384" s="14"/>
      <c r="D384" s="14"/>
      <c r="E384" s="14"/>
    </row>
    <row r="385" spans="3:5" ht="12.75" customHeight="1" x14ac:dyDescent="0.2">
      <c r="C385" s="14"/>
      <c r="D385" s="14"/>
      <c r="E385" s="14"/>
    </row>
    <row r="386" spans="3:5" ht="12.75" customHeight="1" x14ac:dyDescent="0.2">
      <c r="C386" s="14"/>
      <c r="D386" s="14"/>
      <c r="E386" s="14"/>
    </row>
    <row r="387" spans="3:5" ht="12.75" customHeight="1" x14ac:dyDescent="0.2">
      <c r="C387" s="14"/>
      <c r="D387" s="14"/>
      <c r="E387" s="14"/>
    </row>
    <row r="388" spans="3:5" ht="12.75" customHeight="1" x14ac:dyDescent="0.2">
      <c r="C388" s="14"/>
      <c r="D388" s="14"/>
      <c r="E388" s="14"/>
    </row>
    <row r="389" spans="3:5" ht="12.75" customHeight="1" x14ac:dyDescent="0.2">
      <c r="C389" s="14"/>
      <c r="D389" s="14"/>
      <c r="E389" s="14"/>
    </row>
    <row r="390" spans="3:5" ht="12.75" customHeight="1" x14ac:dyDescent="0.2">
      <c r="C390" s="14"/>
      <c r="D390" s="14"/>
      <c r="E390" s="14"/>
    </row>
    <row r="391" spans="3:5" ht="12.75" customHeight="1" x14ac:dyDescent="0.2">
      <c r="C391" s="14"/>
      <c r="D391" s="14"/>
      <c r="E391" s="14"/>
    </row>
    <row r="392" spans="3:5" ht="12.75" customHeight="1" x14ac:dyDescent="0.2">
      <c r="C392" s="14"/>
      <c r="D392" s="14"/>
      <c r="E392" s="14"/>
    </row>
    <row r="393" spans="3:5" ht="12.75" customHeight="1" x14ac:dyDescent="0.2">
      <c r="C393" s="14"/>
      <c r="D393" s="14"/>
      <c r="E393" s="14"/>
    </row>
    <row r="394" spans="3:5" ht="12.75" customHeight="1" x14ac:dyDescent="0.2">
      <c r="C394" s="14"/>
      <c r="D394" s="14"/>
      <c r="E394" s="14"/>
    </row>
    <row r="395" spans="3:5" ht="12.75" customHeight="1" x14ac:dyDescent="0.2">
      <c r="C395" s="14"/>
      <c r="D395" s="14"/>
      <c r="E395" s="14"/>
    </row>
    <row r="396" spans="3:5" ht="12.75" customHeight="1" x14ac:dyDescent="0.2">
      <c r="C396" s="14"/>
      <c r="D396" s="14"/>
      <c r="E396" s="14"/>
    </row>
    <row r="397" spans="3:5" ht="12.75" customHeight="1" x14ac:dyDescent="0.2">
      <c r="C397" s="14"/>
      <c r="D397" s="14"/>
      <c r="E397" s="14"/>
    </row>
    <row r="398" spans="3:5" ht="12.75" customHeight="1" x14ac:dyDescent="0.2">
      <c r="C398" s="14"/>
      <c r="D398" s="14"/>
      <c r="E398" s="14"/>
    </row>
    <row r="399" spans="3:5" ht="12.75" customHeight="1" x14ac:dyDescent="0.2">
      <c r="C399" s="14"/>
      <c r="D399" s="14"/>
      <c r="E399" s="14"/>
    </row>
    <row r="400" spans="3:5" ht="12.75" customHeight="1" x14ac:dyDescent="0.2">
      <c r="C400" s="14"/>
      <c r="D400" s="14"/>
      <c r="E400" s="14"/>
    </row>
    <row r="401" spans="3:5" ht="12.75" customHeight="1" x14ac:dyDescent="0.2">
      <c r="C401" s="14"/>
      <c r="D401" s="14"/>
      <c r="E401" s="14"/>
    </row>
    <row r="402" spans="3:5" ht="12.75" customHeight="1" x14ac:dyDescent="0.2">
      <c r="C402" s="14"/>
      <c r="D402" s="14"/>
      <c r="E402" s="14"/>
    </row>
    <row r="403" spans="3:5" ht="12.75" customHeight="1" x14ac:dyDescent="0.2">
      <c r="C403" s="14"/>
      <c r="D403" s="14"/>
      <c r="E403" s="14"/>
    </row>
    <row r="404" spans="3:5" ht="12.75" customHeight="1" x14ac:dyDescent="0.2">
      <c r="C404" s="14"/>
      <c r="D404" s="14"/>
      <c r="E404" s="14"/>
    </row>
    <row r="405" spans="3:5" ht="12.75" customHeight="1" x14ac:dyDescent="0.2">
      <c r="C405" s="14"/>
      <c r="D405" s="14"/>
      <c r="E405" s="14"/>
    </row>
    <row r="406" spans="3:5" ht="12.75" customHeight="1" x14ac:dyDescent="0.2">
      <c r="C406" s="14"/>
      <c r="D406" s="14"/>
      <c r="E406" s="14"/>
    </row>
    <row r="407" spans="3:5" ht="12.75" customHeight="1" x14ac:dyDescent="0.2">
      <c r="C407" s="14"/>
      <c r="D407" s="14"/>
      <c r="E407" s="14"/>
    </row>
    <row r="408" spans="3:5" ht="12.75" customHeight="1" x14ac:dyDescent="0.2">
      <c r="C408" s="14"/>
      <c r="D408" s="14"/>
      <c r="E408" s="14"/>
    </row>
    <row r="409" spans="3:5" ht="12.75" customHeight="1" x14ac:dyDescent="0.2">
      <c r="C409" s="14"/>
      <c r="D409" s="14"/>
      <c r="E409" s="14"/>
    </row>
    <row r="410" spans="3:5" ht="12.75" customHeight="1" x14ac:dyDescent="0.2">
      <c r="C410" s="14"/>
      <c r="D410" s="14"/>
      <c r="E410" s="14"/>
    </row>
    <row r="411" spans="3:5" ht="12.75" customHeight="1" x14ac:dyDescent="0.2">
      <c r="C411" s="14"/>
      <c r="D411" s="14"/>
      <c r="E411" s="14"/>
    </row>
    <row r="412" spans="3:5" ht="12.75" customHeight="1" x14ac:dyDescent="0.2">
      <c r="C412" s="14"/>
      <c r="D412" s="14"/>
      <c r="E412" s="14"/>
    </row>
    <row r="413" spans="3:5" ht="12.75" customHeight="1" x14ac:dyDescent="0.2">
      <c r="C413" s="14"/>
      <c r="D413" s="14"/>
      <c r="E413" s="14"/>
    </row>
    <row r="414" spans="3:5" ht="12.75" customHeight="1" x14ac:dyDescent="0.2">
      <c r="C414" s="14"/>
      <c r="D414" s="14"/>
      <c r="E414" s="14"/>
    </row>
    <row r="415" spans="3:5" ht="12.75" customHeight="1" x14ac:dyDescent="0.2">
      <c r="C415" s="14"/>
      <c r="D415" s="14"/>
      <c r="E415" s="14"/>
    </row>
    <row r="416" spans="3:5" ht="12.75" customHeight="1" x14ac:dyDescent="0.2">
      <c r="C416" s="14"/>
      <c r="D416" s="14"/>
      <c r="E416" s="14"/>
    </row>
    <row r="417" spans="3:5" ht="12.75" customHeight="1" x14ac:dyDescent="0.2">
      <c r="C417" s="14"/>
      <c r="D417" s="14"/>
      <c r="E417" s="14"/>
    </row>
    <row r="418" spans="3:5" ht="12.75" customHeight="1" x14ac:dyDescent="0.2">
      <c r="C418" s="14"/>
      <c r="D418" s="14"/>
      <c r="E418" s="14"/>
    </row>
    <row r="419" spans="3:5" ht="12.75" customHeight="1" x14ac:dyDescent="0.2">
      <c r="C419" s="14"/>
      <c r="D419" s="14"/>
      <c r="E419" s="14"/>
    </row>
    <row r="420" spans="3:5" ht="12.75" customHeight="1" x14ac:dyDescent="0.2">
      <c r="C420" s="14"/>
      <c r="D420" s="14"/>
      <c r="E420" s="14"/>
    </row>
    <row r="421" spans="3:5" ht="12.75" customHeight="1" x14ac:dyDescent="0.2">
      <c r="C421" s="14"/>
      <c r="D421" s="14"/>
      <c r="E421" s="14"/>
    </row>
    <row r="422" spans="3:5" ht="12.75" customHeight="1" x14ac:dyDescent="0.2">
      <c r="C422" s="14"/>
      <c r="D422" s="14"/>
      <c r="E422" s="14"/>
    </row>
    <row r="423" spans="3:5" ht="12.75" customHeight="1" x14ac:dyDescent="0.2">
      <c r="C423" s="14"/>
      <c r="D423" s="14"/>
      <c r="E423" s="14"/>
    </row>
    <row r="424" spans="3:5" ht="12.75" customHeight="1" x14ac:dyDescent="0.2">
      <c r="C424" s="14"/>
      <c r="D424" s="14"/>
      <c r="E424" s="14"/>
    </row>
    <row r="425" spans="3:5" ht="12.75" customHeight="1" x14ac:dyDescent="0.2">
      <c r="C425" s="14"/>
      <c r="D425" s="14"/>
      <c r="E425" s="14"/>
    </row>
    <row r="426" spans="3:5" ht="12.75" customHeight="1" x14ac:dyDescent="0.2">
      <c r="C426" s="14"/>
      <c r="D426" s="14"/>
      <c r="E426" s="14"/>
    </row>
    <row r="427" spans="3:5" ht="12.75" customHeight="1" x14ac:dyDescent="0.2">
      <c r="C427" s="14"/>
      <c r="D427" s="14"/>
      <c r="E427" s="14"/>
    </row>
    <row r="428" spans="3:5" ht="12.75" customHeight="1" x14ac:dyDescent="0.2">
      <c r="C428" s="14"/>
      <c r="D428" s="14"/>
      <c r="E428" s="14"/>
    </row>
    <row r="429" spans="3:5" ht="12.75" customHeight="1" x14ac:dyDescent="0.2">
      <c r="C429" s="14"/>
      <c r="D429" s="14"/>
      <c r="E429" s="14"/>
    </row>
    <row r="430" spans="3:5" ht="12.75" customHeight="1" x14ac:dyDescent="0.2">
      <c r="C430" s="14"/>
      <c r="D430" s="14"/>
      <c r="E430" s="14"/>
    </row>
    <row r="431" spans="3:5" ht="12.75" customHeight="1" x14ac:dyDescent="0.2">
      <c r="C431" s="14"/>
      <c r="D431" s="14"/>
      <c r="E431" s="14"/>
    </row>
    <row r="432" spans="3:5" ht="12.75" customHeight="1" x14ac:dyDescent="0.2">
      <c r="C432" s="14"/>
      <c r="D432" s="14"/>
      <c r="E432" s="14"/>
    </row>
    <row r="433" spans="3:5" ht="12.75" customHeight="1" x14ac:dyDescent="0.2">
      <c r="C433" s="14"/>
      <c r="D433" s="14"/>
      <c r="E433" s="14"/>
    </row>
    <row r="434" spans="3:5" ht="12.75" customHeight="1" x14ac:dyDescent="0.2">
      <c r="C434" s="14"/>
      <c r="D434" s="14"/>
      <c r="E434" s="14"/>
    </row>
    <row r="435" spans="3:5" ht="12.75" customHeight="1" x14ac:dyDescent="0.2">
      <c r="C435" s="14"/>
      <c r="D435" s="14"/>
      <c r="E435" s="14"/>
    </row>
    <row r="436" spans="3:5" ht="12.75" customHeight="1" x14ac:dyDescent="0.2">
      <c r="C436" s="14"/>
      <c r="D436" s="14"/>
      <c r="E436" s="14"/>
    </row>
    <row r="437" spans="3:5" ht="12.75" customHeight="1" x14ac:dyDescent="0.2">
      <c r="C437" s="14"/>
      <c r="D437" s="14"/>
      <c r="E437" s="14"/>
    </row>
    <row r="438" spans="3:5" ht="12.75" customHeight="1" x14ac:dyDescent="0.2">
      <c r="C438" s="14"/>
      <c r="D438" s="14"/>
      <c r="E438" s="14"/>
    </row>
    <row r="439" spans="3:5" ht="12.75" customHeight="1" x14ac:dyDescent="0.2">
      <c r="C439" s="14"/>
      <c r="D439" s="14"/>
      <c r="E439" s="14"/>
    </row>
    <row r="440" spans="3:5" ht="12.75" customHeight="1" x14ac:dyDescent="0.2">
      <c r="C440" s="14"/>
      <c r="D440" s="14"/>
      <c r="E440" s="14"/>
    </row>
    <row r="441" spans="3:5" ht="12.75" customHeight="1" x14ac:dyDescent="0.2">
      <c r="C441" s="14"/>
      <c r="D441" s="14"/>
      <c r="E441" s="14"/>
    </row>
    <row r="442" spans="3:5" ht="12.75" customHeight="1" x14ac:dyDescent="0.2">
      <c r="C442" s="14"/>
      <c r="D442" s="14"/>
      <c r="E442" s="14"/>
    </row>
    <row r="443" spans="3:5" ht="12.75" customHeight="1" x14ac:dyDescent="0.2">
      <c r="C443" s="14"/>
      <c r="D443" s="14"/>
      <c r="E443" s="14"/>
    </row>
    <row r="444" spans="3:5" ht="12.75" customHeight="1" x14ac:dyDescent="0.2">
      <c r="C444" s="14"/>
      <c r="D444" s="14"/>
      <c r="E444" s="14"/>
    </row>
    <row r="445" spans="3:5" ht="12.75" customHeight="1" x14ac:dyDescent="0.2">
      <c r="C445" s="14"/>
      <c r="D445" s="14"/>
      <c r="E445" s="14"/>
    </row>
    <row r="446" spans="3:5" ht="12.75" customHeight="1" x14ac:dyDescent="0.2">
      <c r="C446" s="14"/>
      <c r="D446" s="14"/>
      <c r="E446" s="14"/>
    </row>
    <row r="447" spans="3:5" ht="12.75" customHeight="1" x14ac:dyDescent="0.2">
      <c r="C447" s="14"/>
      <c r="D447" s="14"/>
      <c r="E447" s="14"/>
    </row>
    <row r="448" spans="3:5" ht="12.75" customHeight="1" x14ac:dyDescent="0.2">
      <c r="C448" s="14"/>
      <c r="D448" s="14"/>
      <c r="E448" s="14"/>
    </row>
    <row r="449" spans="3:5" ht="12.75" customHeight="1" x14ac:dyDescent="0.2">
      <c r="C449" s="14"/>
      <c r="D449" s="14"/>
      <c r="E449" s="14"/>
    </row>
    <row r="450" spans="3:5" ht="12.75" customHeight="1" x14ac:dyDescent="0.2">
      <c r="C450" s="14"/>
      <c r="D450" s="14"/>
      <c r="E450" s="14"/>
    </row>
    <row r="451" spans="3:5" ht="12.75" customHeight="1" x14ac:dyDescent="0.2">
      <c r="C451" s="14"/>
      <c r="D451" s="14"/>
      <c r="E451" s="14"/>
    </row>
    <row r="452" spans="3:5" ht="12.75" customHeight="1" x14ac:dyDescent="0.2">
      <c r="C452" s="14"/>
      <c r="D452" s="14"/>
      <c r="E452" s="14"/>
    </row>
    <row r="453" spans="3:5" ht="12.75" customHeight="1" x14ac:dyDescent="0.2">
      <c r="C453" s="14"/>
      <c r="D453" s="14"/>
      <c r="E453" s="14"/>
    </row>
    <row r="454" spans="3:5" ht="12.75" customHeight="1" x14ac:dyDescent="0.2">
      <c r="C454" s="14"/>
      <c r="D454" s="14"/>
      <c r="E454" s="14"/>
    </row>
    <row r="455" spans="3:5" ht="12.75" customHeight="1" x14ac:dyDescent="0.2">
      <c r="C455" s="14"/>
      <c r="D455" s="14"/>
      <c r="E455" s="14"/>
    </row>
    <row r="456" spans="3:5" ht="12.75" customHeight="1" x14ac:dyDescent="0.2">
      <c r="C456" s="14"/>
      <c r="D456" s="14"/>
      <c r="E456" s="14"/>
    </row>
    <row r="457" spans="3:5" ht="12.75" customHeight="1" x14ac:dyDescent="0.2">
      <c r="C457" s="14"/>
      <c r="D457" s="14"/>
      <c r="E457" s="14"/>
    </row>
    <row r="458" spans="3:5" ht="12.75" customHeight="1" x14ac:dyDescent="0.2">
      <c r="C458" s="14"/>
      <c r="D458" s="14"/>
      <c r="E458" s="14"/>
    </row>
    <row r="459" spans="3:5" ht="12.75" customHeight="1" x14ac:dyDescent="0.2">
      <c r="C459" s="14"/>
      <c r="D459" s="14"/>
      <c r="E459" s="14"/>
    </row>
    <row r="460" spans="3:5" ht="12.75" customHeight="1" x14ac:dyDescent="0.2">
      <c r="C460" s="14"/>
      <c r="D460" s="14"/>
      <c r="E460" s="14"/>
    </row>
    <row r="461" spans="3:5" ht="12.75" customHeight="1" x14ac:dyDescent="0.2">
      <c r="C461" s="14"/>
      <c r="D461" s="14"/>
      <c r="E461" s="14"/>
    </row>
    <row r="462" spans="3:5" ht="12.75" customHeight="1" x14ac:dyDescent="0.2">
      <c r="C462" s="14"/>
      <c r="D462" s="14"/>
      <c r="E462" s="14"/>
    </row>
    <row r="463" spans="3:5" ht="12.75" customHeight="1" x14ac:dyDescent="0.2">
      <c r="C463" s="14"/>
      <c r="D463" s="14"/>
      <c r="E463" s="14"/>
    </row>
    <row r="464" spans="3:5" ht="12.75" customHeight="1" x14ac:dyDescent="0.2">
      <c r="C464" s="14"/>
      <c r="D464" s="14"/>
      <c r="E464" s="14"/>
    </row>
    <row r="465" spans="3:5" ht="12.75" customHeight="1" x14ac:dyDescent="0.2">
      <c r="C465" s="14"/>
      <c r="D465" s="14"/>
      <c r="E465" s="14"/>
    </row>
    <row r="466" spans="3:5" ht="12.75" customHeight="1" x14ac:dyDescent="0.2">
      <c r="C466" s="14"/>
      <c r="D466" s="14"/>
      <c r="E466" s="14"/>
    </row>
    <row r="467" spans="3:5" ht="12.75" customHeight="1" x14ac:dyDescent="0.2">
      <c r="C467" s="14"/>
      <c r="D467" s="14"/>
      <c r="E467" s="14"/>
    </row>
    <row r="468" spans="3:5" ht="12.75" customHeight="1" x14ac:dyDescent="0.2">
      <c r="C468" s="14"/>
      <c r="D468" s="14"/>
      <c r="E468" s="14"/>
    </row>
    <row r="469" spans="3:5" ht="12.75" customHeight="1" x14ac:dyDescent="0.2">
      <c r="C469" s="14"/>
      <c r="D469" s="14"/>
      <c r="E469" s="14"/>
    </row>
    <row r="470" spans="3:5" ht="12.75" customHeight="1" x14ac:dyDescent="0.2">
      <c r="C470" s="14"/>
      <c r="D470" s="14"/>
      <c r="E470" s="14"/>
    </row>
    <row r="471" spans="3:5" ht="12.75" customHeight="1" x14ac:dyDescent="0.2">
      <c r="C471" s="14"/>
      <c r="D471" s="14"/>
      <c r="E471" s="14"/>
    </row>
    <row r="472" spans="3:5" ht="12.75" customHeight="1" x14ac:dyDescent="0.2">
      <c r="C472" s="14"/>
      <c r="D472" s="14"/>
      <c r="E472" s="14"/>
    </row>
    <row r="473" spans="3:5" ht="12.75" customHeight="1" x14ac:dyDescent="0.2">
      <c r="C473" s="14"/>
      <c r="D473" s="14"/>
      <c r="E473" s="14"/>
    </row>
    <row r="474" spans="3:5" ht="12.75" customHeight="1" x14ac:dyDescent="0.2">
      <c r="C474" s="14"/>
      <c r="D474" s="14"/>
      <c r="E474" s="14"/>
    </row>
    <row r="475" spans="3:5" ht="12.75" customHeight="1" x14ac:dyDescent="0.2">
      <c r="C475" s="14"/>
      <c r="D475" s="14"/>
      <c r="E475" s="14"/>
    </row>
    <row r="476" spans="3:5" ht="12.75" customHeight="1" x14ac:dyDescent="0.2">
      <c r="C476" s="14"/>
      <c r="D476" s="14"/>
      <c r="E476" s="14"/>
    </row>
    <row r="477" spans="3:5" ht="12.75" customHeight="1" x14ac:dyDescent="0.2">
      <c r="C477" s="14"/>
      <c r="D477" s="14"/>
      <c r="E477" s="14"/>
    </row>
    <row r="478" spans="3:5" ht="12.75" customHeight="1" x14ac:dyDescent="0.2">
      <c r="C478" s="14"/>
      <c r="D478" s="14"/>
      <c r="E478" s="14"/>
    </row>
    <row r="479" spans="3:5" ht="12.75" customHeight="1" x14ac:dyDescent="0.2">
      <c r="C479" s="14"/>
      <c r="D479" s="14"/>
      <c r="E479" s="14"/>
    </row>
    <row r="480" spans="3:5" ht="12.75" customHeight="1" x14ac:dyDescent="0.2">
      <c r="C480" s="14"/>
      <c r="D480" s="14"/>
      <c r="E480" s="14"/>
    </row>
    <row r="481" spans="3:5" ht="12.75" customHeight="1" x14ac:dyDescent="0.2">
      <c r="C481" s="14"/>
      <c r="D481" s="14"/>
      <c r="E481" s="14"/>
    </row>
    <row r="482" spans="3:5" ht="12.75" customHeight="1" x14ac:dyDescent="0.2">
      <c r="C482" s="14"/>
      <c r="D482" s="14"/>
      <c r="E482" s="14"/>
    </row>
    <row r="483" spans="3:5" ht="12.75" customHeight="1" x14ac:dyDescent="0.2">
      <c r="C483" s="14"/>
      <c r="D483" s="14"/>
      <c r="E483" s="14"/>
    </row>
    <row r="484" spans="3:5" ht="12.75" customHeight="1" x14ac:dyDescent="0.2">
      <c r="C484" s="14"/>
      <c r="D484" s="14"/>
      <c r="E484" s="14"/>
    </row>
    <row r="485" spans="3:5" ht="12.75" customHeight="1" x14ac:dyDescent="0.2">
      <c r="C485" s="14"/>
      <c r="D485" s="14"/>
      <c r="E485" s="14"/>
    </row>
    <row r="486" spans="3:5" ht="12.75" customHeight="1" x14ac:dyDescent="0.2">
      <c r="C486" s="14"/>
      <c r="D486" s="14"/>
      <c r="E486" s="14"/>
    </row>
    <row r="487" spans="3:5" ht="12.75" customHeight="1" x14ac:dyDescent="0.2">
      <c r="C487" s="14"/>
      <c r="D487" s="14"/>
      <c r="E487" s="14"/>
    </row>
    <row r="488" spans="3:5" ht="12.75" customHeight="1" x14ac:dyDescent="0.2">
      <c r="C488" s="14"/>
      <c r="D488" s="14"/>
      <c r="E488" s="14"/>
    </row>
    <row r="489" spans="3:5" ht="12.75" customHeight="1" x14ac:dyDescent="0.2">
      <c r="C489" s="14"/>
      <c r="D489" s="14"/>
      <c r="E489" s="14"/>
    </row>
    <row r="490" spans="3:5" ht="12.75" customHeight="1" x14ac:dyDescent="0.2">
      <c r="C490" s="14"/>
      <c r="D490" s="14"/>
      <c r="E490" s="14"/>
    </row>
    <row r="491" spans="3:5" ht="12.75" customHeight="1" x14ac:dyDescent="0.2">
      <c r="C491" s="14"/>
      <c r="D491" s="14"/>
      <c r="E491" s="14"/>
    </row>
    <row r="492" spans="3:5" ht="12.75" customHeight="1" x14ac:dyDescent="0.2">
      <c r="C492" s="14"/>
      <c r="D492" s="14"/>
      <c r="E492" s="14"/>
    </row>
    <row r="493" spans="3:5" ht="12.75" customHeight="1" x14ac:dyDescent="0.2">
      <c r="C493" s="14"/>
      <c r="D493" s="14"/>
      <c r="E493" s="14"/>
    </row>
    <row r="494" spans="3:5" ht="12.75" customHeight="1" x14ac:dyDescent="0.2">
      <c r="C494" s="14"/>
      <c r="D494" s="14"/>
      <c r="E494" s="14"/>
    </row>
    <row r="495" spans="3:5" ht="12.75" customHeight="1" x14ac:dyDescent="0.2">
      <c r="C495" s="14"/>
      <c r="D495" s="14"/>
      <c r="E495" s="14"/>
    </row>
    <row r="496" spans="3:5" ht="12.75" customHeight="1" x14ac:dyDescent="0.2">
      <c r="C496" s="14"/>
      <c r="D496" s="14"/>
      <c r="E496" s="14"/>
    </row>
    <row r="497" spans="3:5" ht="12.75" customHeight="1" x14ac:dyDescent="0.2">
      <c r="C497" s="14"/>
      <c r="D497" s="14"/>
      <c r="E497" s="14"/>
    </row>
    <row r="498" spans="3:5" ht="12.75" customHeight="1" x14ac:dyDescent="0.2">
      <c r="C498" s="14"/>
      <c r="D498" s="14"/>
      <c r="E498" s="14"/>
    </row>
    <row r="499" spans="3:5" ht="12.75" customHeight="1" x14ac:dyDescent="0.2">
      <c r="C499" s="14"/>
      <c r="D499" s="14"/>
      <c r="E499" s="14"/>
    </row>
    <row r="500" spans="3:5" ht="12.75" customHeight="1" x14ac:dyDescent="0.2">
      <c r="C500" s="14"/>
      <c r="D500" s="14"/>
      <c r="E500" s="14"/>
    </row>
    <row r="501" spans="3:5" ht="12.75" customHeight="1" x14ac:dyDescent="0.2">
      <c r="C501" s="14"/>
      <c r="D501" s="14"/>
      <c r="E501" s="14"/>
    </row>
    <row r="502" spans="3:5" ht="12.75" customHeight="1" x14ac:dyDescent="0.2">
      <c r="C502" s="14"/>
      <c r="D502" s="14"/>
      <c r="E502" s="14"/>
    </row>
    <row r="503" spans="3:5" ht="12.75" customHeight="1" x14ac:dyDescent="0.2">
      <c r="C503" s="14"/>
      <c r="D503" s="14"/>
      <c r="E503" s="14"/>
    </row>
    <row r="504" spans="3:5" ht="12.75" customHeight="1" x14ac:dyDescent="0.2">
      <c r="C504" s="14"/>
      <c r="D504" s="14"/>
      <c r="E504" s="14"/>
    </row>
    <row r="505" spans="3:5" ht="12.75" customHeight="1" x14ac:dyDescent="0.2">
      <c r="C505" s="14"/>
      <c r="D505" s="14"/>
      <c r="E505" s="14"/>
    </row>
    <row r="506" spans="3:5" ht="12.75" customHeight="1" x14ac:dyDescent="0.2">
      <c r="C506" s="14"/>
      <c r="D506" s="14"/>
      <c r="E506" s="14"/>
    </row>
    <row r="507" spans="3:5" ht="12.75" customHeight="1" x14ac:dyDescent="0.2">
      <c r="C507" s="14"/>
      <c r="D507" s="14"/>
      <c r="E507" s="14"/>
    </row>
    <row r="508" spans="3:5" ht="12.75" customHeight="1" x14ac:dyDescent="0.2">
      <c r="C508" s="14"/>
      <c r="D508" s="14"/>
      <c r="E508" s="14"/>
    </row>
    <row r="509" spans="3:5" ht="12.75" customHeight="1" x14ac:dyDescent="0.2">
      <c r="C509" s="14"/>
      <c r="D509" s="14"/>
      <c r="E509" s="14"/>
    </row>
    <row r="510" spans="3:5" ht="12.75" customHeight="1" x14ac:dyDescent="0.2">
      <c r="C510" s="14"/>
      <c r="D510" s="14"/>
      <c r="E510" s="14"/>
    </row>
    <row r="511" spans="3:5" ht="12.75" customHeight="1" x14ac:dyDescent="0.2">
      <c r="C511" s="14"/>
      <c r="D511" s="14"/>
      <c r="E511" s="14"/>
    </row>
    <row r="512" spans="3:5" ht="12.75" customHeight="1" x14ac:dyDescent="0.2">
      <c r="C512" s="14"/>
      <c r="D512" s="14"/>
      <c r="E512" s="14"/>
    </row>
    <row r="513" spans="3:5" ht="12.75" customHeight="1" x14ac:dyDescent="0.2">
      <c r="C513" s="14"/>
      <c r="D513" s="14"/>
      <c r="E513" s="14"/>
    </row>
    <row r="514" spans="3:5" ht="12.75" customHeight="1" x14ac:dyDescent="0.2">
      <c r="C514" s="14"/>
      <c r="D514" s="14"/>
      <c r="E514" s="14"/>
    </row>
    <row r="515" spans="3:5" ht="12.75" customHeight="1" x14ac:dyDescent="0.2">
      <c r="C515" s="14"/>
      <c r="D515" s="14"/>
      <c r="E515" s="14"/>
    </row>
    <row r="516" spans="3:5" ht="12.75" customHeight="1" x14ac:dyDescent="0.2">
      <c r="C516" s="14"/>
      <c r="D516" s="14"/>
      <c r="E516" s="14"/>
    </row>
    <row r="517" spans="3:5" ht="12.75" customHeight="1" x14ac:dyDescent="0.2">
      <c r="C517" s="14"/>
      <c r="D517" s="14"/>
      <c r="E517" s="14"/>
    </row>
    <row r="518" spans="3:5" ht="12.75" customHeight="1" x14ac:dyDescent="0.2">
      <c r="C518" s="14"/>
      <c r="D518" s="14"/>
      <c r="E518" s="14"/>
    </row>
    <row r="519" spans="3:5" ht="12.75" customHeight="1" x14ac:dyDescent="0.2">
      <c r="C519" s="14"/>
      <c r="D519" s="14"/>
      <c r="E519" s="14"/>
    </row>
    <row r="520" spans="3:5" ht="12.75" customHeight="1" x14ac:dyDescent="0.2">
      <c r="C520" s="14"/>
      <c r="D520" s="14"/>
      <c r="E520" s="14"/>
    </row>
    <row r="521" spans="3:5" ht="12.75" customHeight="1" x14ac:dyDescent="0.2">
      <c r="C521" s="14"/>
      <c r="D521" s="14"/>
      <c r="E521" s="14"/>
    </row>
    <row r="522" spans="3:5" ht="12.75" customHeight="1" x14ac:dyDescent="0.2">
      <c r="C522" s="14"/>
      <c r="D522" s="14"/>
      <c r="E522" s="14"/>
    </row>
    <row r="523" spans="3:5" ht="12.75" customHeight="1" x14ac:dyDescent="0.2">
      <c r="C523" s="14"/>
      <c r="D523" s="14"/>
      <c r="E523" s="14"/>
    </row>
    <row r="524" spans="3:5" ht="12.75" customHeight="1" x14ac:dyDescent="0.2">
      <c r="C524" s="14"/>
      <c r="D524" s="14"/>
      <c r="E524" s="14"/>
    </row>
    <row r="525" spans="3:5" ht="12.75" customHeight="1" x14ac:dyDescent="0.2">
      <c r="C525" s="14"/>
      <c r="D525" s="14"/>
      <c r="E525" s="14"/>
    </row>
    <row r="526" spans="3:5" ht="12.75" customHeight="1" x14ac:dyDescent="0.2">
      <c r="C526" s="14"/>
      <c r="D526" s="14"/>
      <c r="E526" s="14"/>
    </row>
    <row r="527" spans="3:5" ht="12.75" customHeight="1" x14ac:dyDescent="0.2">
      <c r="C527" s="14"/>
      <c r="D527" s="14"/>
      <c r="E527" s="14"/>
    </row>
    <row r="528" spans="3:5" ht="12.75" customHeight="1" x14ac:dyDescent="0.2">
      <c r="C528" s="14"/>
      <c r="D528" s="14"/>
      <c r="E528" s="14"/>
    </row>
    <row r="529" spans="3:5" ht="12.75" customHeight="1" x14ac:dyDescent="0.2">
      <c r="C529" s="14"/>
      <c r="D529" s="14"/>
      <c r="E529" s="14"/>
    </row>
    <row r="530" spans="3:5" ht="12.75" customHeight="1" x14ac:dyDescent="0.2">
      <c r="C530" s="14"/>
      <c r="D530" s="14"/>
      <c r="E530" s="14"/>
    </row>
    <row r="531" spans="3:5" ht="12.75" customHeight="1" x14ac:dyDescent="0.2">
      <c r="C531" s="14"/>
      <c r="D531" s="14"/>
      <c r="E531" s="14"/>
    </row>
    <row r="532" spans="3:5" ht="12.75" customHeight="1" x14ac:dyDescent="0.2">
      <c r="C532" s="14"/>
      <c r="D532" s="14"/>
      <c r="E532" s="14"/>
    </row>
    <row r="533" spans="3:5" ht="12.75" customHeight="1" x14ac:dyDescent="0.2">
      <c r="C533" s="14"/>
      <c r="D533" s="14"/>
      <c r="E533" s="14"/>
    </row>
    <row r="534" spans="3:5" ht="12.75" customHeight="1" x14ac:dyDescent="0.2">
      <c r="C534" s="14"/>
      <c r="D534" s="14"/>
      <c r="E534" s="14"/>
    </row>
    <row r="535" spans="3:5" ht="12.75" customHeight="1" x14ac:dyDescent="0.2">
      <c r="C535" s="14"/>
      <c r="D535" s="14"/>
      <c r="E535" s="14"/>
    </row>
    <row r="536" spans="3:5" ht="12.75" customHeight="1" x14ac:dyDescent="0.2">
      <c r="C536" s="14"/>
      <c r="D536" s="14"/>
      <c r="E536" s="14"/>
    </row>
    <row r="537" spans="3:5" ht="12.75" customHeight="1" x14ac:dyDescent="0.2">
      <c r="C537" s="14"/>
      <c r="D537" s="14"/>
      <c r="E537" s="14"/>
    </row>
    <row r="538" spans="3:5" ht="12.75" customHeight="1" x14ac:dyDescent="0.2">
      <c r="C538" s="14"/>
      <c r="D538" s="14"/>
      <c r="E538" s="14"/>
    </row>
    <row r="539" spans="3:5" ht="12.75" customHeight="1" x14ac:dyDescent="0.2">
      <c r="C539" s="14"/>
      <c r="D539" s="14"/>
      <c r="E539" s="14"/>
    </row>
    <row r="540" spans="3:5" ht="12.75" customHeight="1" x14ac:dyDescent="0.2">
      <c r="C540" s="14"/>
      <c r="D540" s="14"/>
      <c r="E540" s="14"/>
    </row>
    <row r="541" spans="3:5" ht="12.75" customHeight="1" x14ac:dyDescent="0.2">
      <c r="C541" s="14"/>
      <c r="D541" s="14"/>
      <c r="E541" s="14"/>
    </row>
    <row r="542" spans="3:5" ht="12.75" customHeight="1" x14ac:dyDescent="0.2">
      <c r="C542" s="14"/>
      <c r="D542" s="14"/>
      <c r="E542" s="14"/>
    </row>
    <row r="543" spans="3:5" ht="12.75" customHeight="1" x14ac:dyDescent="0.2">
      <c r="C543" s="14"/>
      <c r="D543" s="14"/>
      <c r="E543" s="14"/>
    </row>
    <row r="544" spans="3:5" ht="12.75" customHeight="1" x14ac:dyDescent="0.2">
      <c r="C544" s="14"/>
      <c r="D544" s="14"/>
      <c r="E544" s="14"/>
    </row>
    <row r="545" spans="3:5" ht="12.75" customHeight="1" x14ac:dyDescent="0.2">
      <c r="C545" s="14"/>
      <c r="D545" s="14"/>
      <c r="E545" s="14"/>
    </row>
    <row r="546" spans="3:5" ht="12.75" customHeight="1" x14ac:dyDescent="0.2">
      <c r="C546" s="14"/>
      <c r="D546" s="14"/>
      <c r="E546" s="14"/>
    </row>
    <row r="547" spans="3:5" ht="12.75" customHeight="1" x14ac:dyDescent="0.2">
      <c r="C547" s="14"/>
      <c r="D547" s="14"/>
      <c r="E547" s="14"/>
    </row>
    <row r="548" spans="3:5" ht="12.75" customHeight="1" x14ac:dyDescent="0.2">
      <c r="C548" s="14"/>
      <c r="D548" s="14"/>
      <c r="E548" s="14"/>
    </row>
    <row r="549" spans="3:5" ht="12.75" customHeight="1" x14ac:dyDescent="0.2">
      <c r="C549" s="14"/>
      <c r="D549" s="14"/>
      <c r="E549" s="14"/>
    </row>
    <row r="550" spans="3:5" ht="12.75" customHeight="1" x14ac:dyDescent="0.2">
      <c r="C550" s="14"/>
      <c r="D550" s="14"/>
      <c r="E550" s="14"/>
    </row>
    <row r="551" spans="3:5" ht="12.75" customHeight="1" x14ac:dyDescent="0.2">
      <c r="C551" s="14"/>
      <c r="D551" s="14"/>
      <c r="E551" s="14"/>
    </row>
    <row r="552" spans="3:5" ht="12.75" customHeight="1" x14ac:dyDescent="0.2">
      <c r="C552" s="14"/>
      <c r="D552" s="14"/>
      <c r="E552" s="14"/>
    </row>
    <row r="553" spans="3:5" ht="12.75" customHeight="1" x14ac:dyDescent="0.2">
      <c r="C553" s="14"/>
      <c r="D553" s="14"/>
      <c r="E553" s="14"/>
    </row>
    <row r="554" spans="3:5" ht="12.75" customHeight="1" x14ac:dyDescent="0.2">
      <c r="C554" s="14"/>
      <c r="D554" s="14"/>
      <c r="E554" s="14"/>
    </row>
    <row r="555" spans="3:5" ht="12.75" customHeight="1" x14ac:dyDescent="0.2">
      <c r="C555" s="14"/>
      <c r="D555" s="14"/>
      <c r="E555" s="14"/>
    </row>
    <row r="556" spans="3:5" ht="12.75" customHeight="1" x14ac:dyDescent="0.2">
      <c r="C556" s="14"/>
      <c r="D556" s="14"/>
      <c r="E556" s="14"/>
    </row>
    <row r="557" spans="3:5" ht="12.75" customHeight="1" x14ac:dyDescent="0.2">
      <c r="C557" s="14"/>
      <c r="D557" s="14"/>
      <c r="E557" s="14"/>
    </row>
    <row r="558" spans="3:5" ht="12.75" customHeight="1" x14ac:dyDescent="0.2">
      <c r="C558" s="14"/>
      <c r="D558" s="14"/>
      <c r="E558" s="14"/>
    </row>
    <row r="559" spans="3:5" ht="12.75" customHeight="1" x14ac:dyDescent="0.2">
      <c r="C559" s="14"/>
      <c r="D559" s="14"/>
      <c r="E559" s="14"/>
    </row>
    <row r="560" spans="3:5" ht="12.75" customHeight="1" x14ac:dyDescent="0.2">
      <c r="C560" s="14"/>
      <c r="D560" s="14"/>
      <c r="E560" s="14"/>
    </row>
    <row r="561" spans="3:5" ht="12.75" customHeight="1" x14ac:dyDescent="0.2">
      <c r="C561" s="14"/>
      <c r="D561" s="14"/>
      <c r="E561" s="14"/>
    </row>
    <row r="562" spans="3:5" ht="12.75" customHeight="1" x14ac:dyDescent="0.2">
      <c r="C562" s="14"/>
      <c r="D562" s="14"/>
      <c r="E562" s="14"/>
    </row>
    <row r="563" spans="3:5" ht="12.75" customHeight="1" x14ac:dyDescent="0.2">
      <c r="C563" s="14"/>
      <c r="D563" s="14"/>
      <c r="E563" s="14"/>
    </row>
    <row r="564" spans="3:5" ht="12.75" customHeight="1" x14ac:dyDescent="0.2">
      <c r="C564" s="14"/>
      <c r="D564" s="14"/>
      <c r="E564" s="14"/>
    </row>
    <row r="565" spans="3:5" ht="12.75" customHeight="1" x14ac:dyDescent="0.2">
      <c r="C565" s="14"/>
      <c r="D565" s="14"/>
      <c r="E565" s="14"/>
    </row>
    <row r="566" spans="3:5" ht="12.75" customHeight="1" x14ac:dyDescent="0.2">
      <c r="C566" s="14"/>
      <c r="D566" s="14"/>
      <c r="E566" s="14"/>
    </row>
    <row r="567" spans="3:5" ht="12.75" customHeight="1" x14ac:dyDescent="0.2">
      <c r="C567" s="14"/>
      <c r="D567" s="14"/>
      <c r="E567" s="14"/>
    </row>
    <row r="568" spans="3:5" ht="12.75" customHeight="1" x14ac:dyDescent="0.2">
      <c r="C568" s="14"/>
      <c r="D568" s="14"/>
      <c r="E568" s="14"/>
    </row>
    <row r="569" spans="3:5" ht="12.75" customHeight="1" x14ac:dyDescent="0.2">
      <c r="C569" s="14"/>
      <c r="D569" s="14"/>
      <c r="E569" s="14"/>
    </row>
    <row r="570" spans="3:5" ht="12.75" customHeight="1" x14ac:dyDescent="0.2">
      <c r="C570" s="14"/>
      <c r="D570" s="14"/>
      <c r="E570" s="14"/>
    </row>
    <row r="571" spans="3:5" ht="12.75" customHeight="1" x14ac:dyDescent="0.2">
      <c r="C571" s="14"/>
      <c r="D571" s="14"/>
      <c r="E571" s="14"/>
    </row>
    <row r="572" spans="3:5" ht="12.75" customHeight="1" x14ac:dyDescent="0.2">
      <c r="C572" s="14"/>
      <c r="D572" s="14"/>
      <c r="E572" s="14"/>
    </row>
    <row r="573" spans="3:5" ht="12.75" customHeight="1" x14ac:dyDescent="0.2">
      <c r="C573" s="14"/>
      <c r="D573" s="14"/>
      <c r="E573" s="14"/>
    </row>
    <row r="574" spans="3:5" ht="12.75" customHeight="1" x14ac:dyDescent="0.2">
      <c r="C574" s="14"/>
      <c r="D574" s="14"/>
      <c r="E574" s="14"/>
    </row>
    <row r="575" spans="3:5" ht="12.75" customHeight="1" x14ac:dyDescent="0.2">
      <c r="C575" s="14"/>
      <c r="D575" s="14"/>
      <c r="E575" s="14"/>
    </row>
    <row r="576" spans="3:5" ht="12.75" customHeight="1" x14ac:dyDescent="0.2">
      <c r="C576" s="14"/>
      <c r="D576" s="14"/>
      <c r="E576" s="14"/>
    </row>
    <row r="577" spans="3:5" ht="12.75" customHeight="1" x14ac:dyDescent="0.2">
      <c r="C577" s="14"/>
      <c r="D577" s="14"/>
      <c r="E577" s="14"/>
    </row>
    <row r="578" spans="3:5" ht="12.75" customHeight="1" x14ac:dyDescent="0.2">
      <c r="C578" s="14"/>
      <c r="D578" s="14"/>
      <c r="E578" s="14"/>
    </row>
    <row r="579" spans="3:5" ht="12.75" customHeight="1" x14ac:dyDescent="0.2">
      <c r="C579" s="14"/>
      <c r="D579" s="14"/>
      <c r="E579" s="14"/>
    </row>
    <row r="580" spans="3:5" ht="12.75" customHeight="1" x14ac:dyDescent="0.2">
      <c r="C580" s="14"/>
      <c r="D580" s="14"/>
      <c r="E580" s="14"/>
    </row>
    <row r="581" spans="3:5" ht="12.75" customHeight="1" x14ac:dyDescent="0.2">
      <c r="C581" s="14"/>
      <c r="D581" s="14"/>
      <c r="E581" s="14"/>
    </row>
    <row r="582" spans="3:5" ht="12.75" customHeight="1" x14ac:dyDescent="0.2">
      <c r="C582" s="14"/>
      <c r="D582" s="14"/>
      <c r="E582" s="14"/>
    </row>
    <row r="583" spans="3:5" ht="12.75" customHeight="1" x14ac:dyDescent="0.2">
      <c r="C583" s="14"/>
      <c r="D583" s="14"/>
      <c r="E583" s="14"/>
    </row>
    <row r="584" spans="3:5" ht="12.75" customHeight="1" x14ac:dyDescent="0.2">
      <c r="C584" s="14"/>
      <c r="D584" s="14"/>
      <c r="E584" s="14"/>
    </row>
    <row r="585" spans="3:5" ht="12.75" customHeight="1" x14ac:dyDescent="0.2">
      <c r="C585" s="14"/>
      <c r="D585" s="14"/>
      <c r="E585" s="14"/>
    </row>
    <row r="586" spans="3:5" ht="12.75" customHeight="1" x14ac:dyDescent="0.2">
      <c r="C586" s="14"/>
      <c r="D586" s="14"/>
      <c r="E586" s="14"/>
    </row>
    <row r="587" spans="3:5" ht="12.75" customHeight="1" x14ac:dyDescent="0.2">
      <c r="C587" s="14"/>
      <c r="D587" s="14"/>
      <c r="E587" s="14"/>
    </row>
    <row r="588" spans="3:5" ht="12.75" customHeight="1" x14ac:dyDescent="0.2">
      <c r="C588" s="14"/>
      <c r="D588" s="14"/>
      <c r="E588" s="14"/>
    </row>
    <row r="589" spans="3:5" ht="12.75" customHeight="1" x14ac:dyDescent="0.2">
      <c r="C589" s="14"/>
      <c r="D589" s="14"/>
      <c r="E589" s="14"/>
    </row>
    <row r="590" spans="3:5" ht="12.75" customHeight="1" x14ac:dyDescent="0.2">
      <c r="C590" s="14"/>
      <c r="D590" s="14"/>
      <c r="E590" s="14"/>
    </row>
    <row r="591" spans="3:5" ht="12.75" customHeight="1" x14ac:dyDescent="0.2">
      <c r="C591" s="14"/>
      <c r="D591" s="14"/>
      <c r="E591" s="14"/>
    </row>
    <row r="592" spans="3:5" ht="12.75" customHeight="1" x14ac:dyDescent="0.2">
      <c r="C592" s="14"/>
      <c r="D592" s="14"/>
      <c r="E592" s="14"/>
    </row>
    <row r="593" spans="3:5" ht="12.75" customHeight="1" x14ac:dyDescent="0.2">
      <c r="C593" s="14"/>
      <c r="D593" s="14"/>
      <c r="E593" s="14"/>
    </row>
    <row r="594" spans="3:5" ht="12.75" customHeight="1" x14ac:dyDescent="0.2">
      <c r="C594" s="14"/>
      <c r="D594" s="14"/>
      <c r="E594" s="14"/>
    </row>
    <row r="595" spans="3:5" ht="12.75" customHeight="1" x14ac:dyDescent="0.2">
      <c r="C595" s="14"/>
      <c r="D595" s="14"/>
      <c r="E595" s="14"/>
    </row>
    <row r="596" spans="3:5" ht="12.75" customHeight="1" x14ac:dyDescent="0.2">
      <c r="C596" s="14"/>
      <c r="D596" s="14"/>
      <c r="E596" s="14"/>
    </row>
    <row r="597" spans="3:5" ht="12.75" customHeight="1" x14ac:dyDescent="0.2">
      <c r="C597" s="14"/>
      <c r="D597" s="14"/>
      <c r="E597" s="14"/>
    </row>
    <row r="598" spans="3:5" ht="12.75" customHeight="1" x14ac:dyDescent="0.2">
      <c r="C598" s="14"/>
      <c r="D598" s="14"/>
      <c r="E598" s="14"/>
    </row>
    <row r="599" spans="3:5" ht="12.75" customHeight="1" x14ac:dyDescent="0.2">
      <c r="C599" s="14"/>
      <c r="D599" s="14"/>
      <c r="E599" s="14"/>
    </row>
    <row r="600" spans="3:5" ht="12.75" customHeight="1" x14ac:dyDescent="0.2">
      <c r="C600" s="14"/>
      <c r="D600" s="14"/>
      <c r="E600" s="14"/>
    </row>
    <row r="601" spans="3:5" ht="12.75" customHeight="1" x14ac:dyDescent="0.2">
      <c r="C601" s="14"/>
      <c r="D601" s="14"/>
      <c r="E601" s="14"/>
    </row>
    <row r="602" spans="3:5" ht="12.75" customHeight="1" x14ac:dyDescent="0.2">
      <c r="C602" s="14"/>
      <c r="D602" s="14"/>
      <c r="E602" s="14"/>
    </row>
    <row r="603" spans="3:5" ht="12.75" customHeight="1" x14ac:dyDescent="0.2">
      <c r="C603" s="14"/>
      <c r="D603" s="14"/>
      <c r="E603" s="14"/>
    </row>
    <row r="604" spans="3:5" ht="12.75" customHeight="1" x14ac:dyDescent="0.2">
      <c r="C604" s="14"/>
      <c r="D604" s="14"/>
      <c r="E604" s="14"/>
    </row>
    <row r="605" spans="3:5" ht="12.75" customHeight="1" x14ac:dyDescent="0.2">
      <c r="C605" s="14"/>
      <c r="D605" s="14"/>
      <c r="E605" s="14"/>
    </row>
    <row r="606" spans="3:5" ht="12.75" customHeight="1" x14ac:dyDescent="0.2">
      <c r="C606" s="14"/>
      <c r="D606" s="14"/>
      <c r="E606" s="14"/>
    </row>
    <row r="607" spans="3:5" ht="12.75" customHeight="1" x14ac:dyDescent="0.2">
      <c r="C607" s="14"/>
      <c r="D607" s="14"/>
      <c r="E607" s="14"/>
    </row>
    <row r="608" spans="3:5" ht="12.75" customHeight="1" x14ac:dyDescent="0.2">
      <c r="C608" s="14"/>
      <c r="D608" s="14"/>
      <c r="E608" s="14"/>
    </row>
    <row r="609" spans="3:5" ht="12.75" customHeight="1" x14ac:dyDescent="0.2">
      <c r="C609" s="14"/>
      <c r="D609" s="14"/>
      <c r="E609" s="14"/>
    </row>
    <row r="610" spans="3:5" ht="12.75" customHeight="1" x14ac:dyDescent="0.2">
      <c r="C610" s="14"/>
      <c r="D610" s="14"/>
      <c r="E610" s="14"/>
    </row>
    <row r="611" spans="3:5" ht="12.75" customHeight="1" x14ac:dyDescent="0.2">
      <c r="C611" s="14"/>
      <c r="D611" s="14"/>
      <c r="E611" s="14"/>
    </row>
    <row r="612" spans="3:5" ht="12.75" customHeight="1" x14ac:dyDescent="0.2">
      <c r="C612" s="14"/>
      <c r="D612" s="14"/>
      <c r="E612" s="14"/>
    </row>
    <row r="613" spans="3:5" ht="12.75" customHeight="1" x14ac:dyDescent="0.2">
      <c r="C613" s="14"/>
      <c r="D613" s="14"/>
      <c r="E613" s="14"/>
    </row>
    <row r="614" spans="3:5" ht="12.75" customHeight="1" x14ac:dyDescent="0.2">
      <c r="C614" s="14"/>
      <c r="D614" s="14"/>
      <c r="E614" s="14"/>
    </row>
    <row r="615" spans="3:5" ht="12.75" customHeight="1" x14ac:dyDescent="0.2">
      <c r="C615" s="14"/>
      <c r="D615" s="14"/>
      <c r="E615" s="14"/>
    </row>
    <row r="616" spans="3:5" ht="12.75" customHeight="1" x14ac:dyDescent="0.2">
      <c r="C616" s="14"/>
      <c r="D616" s="14"/>
      <c r="E616" s="14"/>
    </row>
    <row r="617" spans="3:5" ht="12.75" customHeight="1" x14ac:dyDescent="0.2">
      <c r="C617" s="14"/>
      <c r="D617" s="14"/>
      <c r="E617" s="14"/>
    </row>
    <row r="618" spans="3:5" ht="12.75" customHeight="1" x14ac:dyDescent="0.2">
      <c r="C618" s="14"/>
      <c r="D618" s="14"/>
      <c r="E618" s="14"/>
    </row>
    <row r="619" spans="3:5" ht="12.75" customHeight="1" x14ac:dyDescent="0.2">
      <c r="C619" s="14"/>
      <c r="D619" s="14"/>
      <c r="E619" s="14"/>
    </row>
    <row r="620" spans="3:5" ht="12.75" customHeight="1" x14ac:dyDescent="0.2">
      <c r="C620" s="14"/>
      <c r="D620" s="14"/>
      <c r="E620" s="14"/>
    </row>
    <row r="621" spans="3:5" ht="12.75" customHeight="1" x14ac:dyDescent="0.2">
      <c r="C621" s="14"/>
      <c r="D621" s="14"/>
      <c r="E621" s="14"/>
    </row>
    <row r="622" spans="3:5" ht="12.75" customHeight="1" x14ac:dyDescent="0.2">
      <c r="C622" s="14"/>
      <c r="D622" s="14"/>
      <c r="E622" s="14"/>
    </row>
    <row r="623" spans="3:5" ht="12.75" customHeight="1" x14ac:dyDescent="0.2">
      <c r="C623" s="14"/>
      <c r="D623" s="14"/>
      <c r="E623" s="14"/>
    </row>
    <row r="624" spans="3:5" ht="12.75" customHeight="1" x14ac:dyDescent="0.2">
      <c r="C624" s="14"/>
      <c r="D624" s="14"/>
      <c r="E624" s="14"/>
    </row>
    <row r="625" spans="3:5" ht="12.75" customHeight="1" x14ac:dyDescent="0.2">
      <c r="C625" s="14"/>
      <c r="D625" s="14"/>
      <c r="E625" s="14"/>
    </row>
    <row r="626" spans="3:5" ht="12.75" customHeight="1" x14ac:dyDescent="0.2">
      <c r="C626" s="14"/>
      <c r="D626" s="14"/>
      <c r="E626" s="14"/>
    </row>
    <row r="627" spans="3:5" ht="12.75" customHeight="1" x14ac:dyDescent="0.2">
      <c r="C627" s="14"/>
      <c r="D627" s="14"/>
      <c r="E627" s="14"/>
    </row>
    <row r="628" spans="3:5" ht="12.75" customHeight="1" x14ac:dyDescent="0.2">
      <c r="C628" s="14"/>
      <c r="D628" s="14"/>
      <c r="E628" s="14"/>
    </row>
    <row r="629" spans="3:5" ht="12.75" customHeight="1" x14ac:dyDescent="0.2">
      <c r="C629" s="14"/>
      <c r="D629" s="14"/>
      <c r="E629" s="14"/>
    </row>
    <row r="630" spans="3:5" ht="12.75" customHeight="1" x14ac:dyDescent="0.2">
      <c r="C630" s="14"/>
      <c r="D630" s="14"/>
      <c r="E630" s="14"/>
    </row>
    <row r="631" spans="3:5" ht="12.75" customHeight="1" x14ac:dyDescent="0.2">
      <c r="C631" s="14"/>
      <c r="D631" s="14"/>
      <c r="E631" s="14"/>
    </row>
    <row r="632" spans="3:5" ht="12.75" customHeight="1" x14ac:dyDescent="0.2">
      <c r="C632" s="14"/>
      <c r="D632" s="14"/>
      <c r="E632" s="14"/>
    </row>
    <row r="633" spans="3:5" ht="12.75" customHeight="1" x14ac:dyDescent="0.2">
      <c r="C633" s="14"/>
      <c r="D633" s="14"/>
      <c r="E633" s="14"/>
    </row>
    <row r="634" spans="3:5" ht="12.75" customHeight="1" x14ac:dyDescent="0.2">
      <c r="C634" s="14"/>
      <c r="D634" s="14"/>
      <c r="E634" s="14"/>
    </row>
    <row r="635" spans="3:5" ht="12.75" customHeight="1" x14ac:dyDescent="0.2">
      <c r="C635" s="14"/>
      <c r="D635" s="14"/>
      <c r="E635" s="14"/>
    </row>
    <row r="636" spans="3:5" ht="12.75" customHeight="1" x14ac:dyDescent="0.2">
      <c r="C636" s="14"/>
      <c r="D636" s="14"/>
      <c r="E636" s="14"/>
    </row>
    <row r="637" spans="3:5" ht="12.75" customHeight="1" x14ac:dyDescent="0.2">
      <c r="C637" s="14"/>
      <c r="D637" s="14"/>
      <c r="E637" s="14"/>
    </row>
    <row r="638" spans="3:5" ht="12.75" customHeight="1" x14ac:dyDescent="0.2">
      <c r="C638" s="14"/>
      <c r="D638" s="14"/>
      <c r="E638" s="14"/>
    </row>
    <row r="639" spans="3:5" ht="12.75" customHeight="1" x14ac:dyDescent="0.2">
      <c r="C639" s="14"/>
      <c r="D639" s="14"/>
      <c r="E639" s="14"/>
    </row>
    <row r="640" spans="3:5" ht="12.75" customHeight="1" x14ac:dyDescent="0.2">
      <c r="C640" s="14"/>
      <c r="D640" s="14"/>
      <c r="E640" s="14"/>
    </row>
    <row r="641" spans="3:5" ht="12.75" customHeight="1" x14ac:dyDescent="0.2">
      <c r="C641" s="14"/>
      <c r="D641" s="14"/>
      <c r="E641" s="14"/>
    </row>
    <row r="642" spans="3:5" ht="12.75" customHeight="1" x14ac:dyDescent="0.2">
      <c r="C642" s="14"/>
      <c r="D642" s="14"/>
      <c r="E642" s="14"/>
    </row>
    <row r="643" spans="3:5" ht="12.75" customHeight="1" x14ac:dyDescent="0.2">
      <c r="C643" s="14"/>
      <c r="D643" s="14"/>
      <c r="E643" s="14"/>
    </row>
    <row r="644" spans="3:5" ht="12.75" customHeight="1" x14ac:dyDescent="0.2">
      <c r="C644" s="14"/>
      <c r="D644" s="14"/>
      <c r="E644" s="14"/>
    </row>
    <row r="645" spans="3:5" ht="12.75" customHeight="1" x14ac:dyDescent="0.2">
      <c r="C645" s="14"/>
      <c r="D645" s="14"/>
      <c r="E645" s="14"/>
    </row>
    <row r="646" spans="3:5" ht="12.75" customHeight="1" x14ac:dyDescent="0.2">
      <c r="C646" s="14"/>
      <c r="D646" s="14"/>
      <c r="E646" s="14"/>
    </row>
    <row r="647" spans="3:5" ht="12.75" customHeight="1" x14ac:dyDescent="0.2">
      <c r="C647" s="14"/>
      <c r="D647" s="14"/>
      <c r="E647" s="14"/>
    </row>
    <row r="648" spans="3:5" ht="12.75" customHeight="1" x14ac:dyDescent="0.2">
      <c r="C648" s="14"/>
      <c r="D648" s="14"/>
      <c r="E648" s="14"/>
    </row>
    <row r="649" spans="3:5" ht="12.75" customHeight="1" x14ac:dyDescent="0.2">
      <c r="C649" s="14"/>
      <c r="D649" s="14"/>
      <c r="E649" s="14"/>
    </row>
    <row r="650" spans="3:5" ht="12.75" customHeight="1" x14ac:dyDescent="0.2">
      <c r="C650" s="14"/>
      <c r="D650" s="14"/>
      <c r="E650" s="14"/>
    </row>
    <row r="651" spans="3:5" ht="12.75" customHeight="1" x14ac:dyDescent="0.2">
      <c r="C651" s="14"/>
      <c r="D651" s="14"/>
      <c r="E651" s="14"/>
    </row>
    <row r="652" spans="3:5" ht="12.75" customHeight="1" x14ac:dyDescent="0.2">
      <c r="C652" s="14"/>
      <c r="D652" s="14"/>
      <c r="E652" s="14"/>
    </row>
    <row r="653" spans="3:5" ht="12.75" customHeight="1" x14ac:dyDescent="0.2">
      <c r="C653" s="14"/>
      <c r="D653" s="14"/>
      <c r="E653" s="14"/>
    </row>
    <row r="654" spans="3:5" ht="12.75" customHeight="1" x14ac:dyDescent="0.2">
      <c r="C654" s="14"/>
      <c r="D654" s="14"/>
      <c r="E654" s="14"/>
    </row>
    <row r="655" spans="3:5" ht="12.75" customHeight="1" x14ac:dyDescent="0.2">
      <c r="C655" s="14"/>
      <c r="D655" s="14"/>
      <c r="E655" s="14"/>
    </row>
    <row r="656" spans="3:5" ht="12.75" customHeight="1" x14ac:dyDescent="0.2">
      <c r="C656" s="14"/>
      <c r="D656" s="14"/>
      <c r="E656" s="14"/>
    </row>
    <row r="657" spans="3:5" ht="12.75" customHeight="1" x14ac:dyDescent="0.2">
      <c r="C657" s="14"/>
      <c r="D657" s="14"/>
      <c r="E657" s="14"/>
    </row>
    <row r="658" spans="3:5" ht="12.75" customHeight="1" x14ac:dyDescent="0.2">
      <c r="C658" s="14"/>
      <c r="D658" s="14"/>
      <c r="E658" s="14"/>
    </row>
    <row r="659" spans="3:5" ht="12.75" customHeight="1" x14ac:dyDescent="0.2">
      <c r="C659" s="14"/>
      <c r="D659" s="14"/>
      <c r="E659" s="14"/>
    </row>
    <row r="660" spans="3:5" ht="12.75" customHeight="1" x14ac:dyDescent="0.2">
      <c r="C660" s="14"/>
      <c r="D660" s="14"/>
      <c r="E660" s="14"/>
    </row>
    <row r="661" spans="3:5" ht="12.75" customHeight="1" x14ac:dyDescent="0.2">
      <c r="C661" s="14"/>
      <c r="D661" s="14"/>
      <c r="E661" s="14"/>
    </row>
    <row r="662" spans="3:5" ht="12.75" customHeight="1" x14ac:dyDescent="0.2">
      <c r="C662" s="14"/>
      <c r="D662" s="14"/>
      <c r="E662" s="14"/>
    </row>
    <row r="663" spans="3:5" ht="12.75" customHeight="1" x14ac:dyDescent="0.2">
      <c r="C663" s="14"/>
      <c r="D663" s="14"/>
      <c r="E663" s="14"/>
    </row>
    <row r="664" spans="3:5" ht="12.75" customHeight="1" x14ac:dyDescent="0.2">
      <c r="C664" s="14"/>
      <c r="D664" s="14"/>
      <c r="E664" s="14"/>
    </row>
    <row r="665" spans="3:5" ht="12.75" customHeight="1" x14ac:dyDescent="0.2">
      <c r="C665" s="14"/>
      <c r="D665" s="14"/>
      <c r="E665" s="14"/>
    </row>
    <row r="666" spans="3:5" ht="12.75" customHeight="1" x14ac:dyDescent="0.2">
      <c r="C666" s="14"/>
      <c r="D666" s="14"/>
      <c r="E666" s="14"/>
    </row>
    <row r="667" spans="3:5" ht="12.75" customHeight="1" x14ac:dyDescent="0.2">
      <c r="C667" s="14"/>
      <c r="D667" s="14"/>
      <c r="E667" s="14"/>
    </row>
    <row r="668" spans="3:5" ht="12.75" customHeight="1" x14ac:dyDescent="0.2">
      <c r="C668" s="14"/>
      <c r="D668" s="14"/>
      <c r="E668" s="14"/>
    </row>
    <row r="669" spans="3:5" ht="12.75" customHeight="1" x14ac:dyDescent="0.2">
      <c r="C669" s="14"/>
      <c r="D669" s="14"/>
      <c r="E669" s="14"/>
    </row>
    <row r="670" spans="3:5" ht="12.75" customHeight="1" x14ac:dyDescent="0.2">
      <c r="C670" s="14"/>
      <c r="D670" s="14"/>
      <c r="E670" s="14"/>
    </row>
    <row r="671" spans="3:5" ht="12.75" customHeight="1" x14ac:dyDescent="0.2">
      <c r="C671" s="14"/>
      <c r="D671" s="14"/>
      <c r="E671" s="14"/>
    </row>
    <row r="672" spans="3:5" ht="12.75" customHeight="1" x14ac:dyDescent="0.2">
      <c r="C672" s="14"/>
      <c r="D672" s="14"/>
      <c r="E672" s="14"/>
    </row>
    <row r="673" spans="3:5" ht="12.75" customHeight="1" x14ac:dyDescent="0.2">
      <c r="C673" s="14"/>
      <c r="D673" s="14"/>
      <c r="E673" s="14"/>
    </row>
    <row r="674" spans="3:5" ht="12.75" customHeight="1" x14ac:dyDescent="0.2">
      <c r="C674" s="14"/>
      <c r="D674" s="14"/>
      <c r="E674" s="14"/>
    </row>
    <row r="675" spans="3:5" ht="12.75" customHeight="1" x14ac:dyDescent="0.2">
      <c r="C675" s="14"/>
      <c r="D675" s="14"/>
      <c r="E675" s="14"/>
    </row>
    <row r="676" spans="3:5" ht="12.75" customHeight="1" x14ac:dyDescent="0.2">
      <c r="C676" s="14"/>
      <c r="D676" s="14"/>
      <c r="E676" s="14"/>
    </row>
    <row r="677" spans="3:5" ht="12.75" customHeight="1" x14ac:dyDescent="0.2">
      <c r="C677" s="14"/>
      <c r="D677" s="14"/>
      <c r="E677" s="14"/>
    </row>
    <row r="678" spans="3:5" ht="12.75" customHeight="1" x14ac:dyDescent="0.2">
      <c r="C678" s="14"/>
      <c r="D678" s="14"/>
      <c r="E678" s="14"/>
    </row>
    <row r="679" spans="3:5" ht="12.75" customHeight="1" x14ac:dyDescent="0.2">
      <c r="C679" s="14"/>
      <c r="D679" s="14"/>
      <c r="E679" s="14"/>
    </row>
    <row r="680" spans="3:5" ht="12.75" customHeight="1" x14ac:dyDescent="0.2">
      <c r="C680" s="14"/>
      <c r="D680" s="14"/>
      <c r="E680" s="14"/>
    </row>
    <row r="681" spans="3:5" ht="12.75" customHeight="1" x14ac:dyDescent="0.2">
      <c r="C681" s="14"/>
      <c r="D681" s="14"/>
      <c r="E681" s="14"/>
    </row>
    <row r="682" spans="3:5" ht="12.75" customHeight="1" x14ac:dyDescent="0.2">
      <c r="C682" s="14"/>
      <c r="D682" s="14"/>
      <c r="E682" s="14"/>
    </row>
    <row r="683" spans="3:5" ht="12.75" customHeight="1" x14ac:dyDescent="0.2">
      <c r="C683" s="14"/>
      <c r="D683" s="14"/>
      <c r="E683" s="14"/>
    </row>
    <row r="684" spans="3:5" ht="12.75" customHeight="1" x14ac:dyDescent="0.2">
      <c r="C684" s="14"/>
      <c r="D684" s="14"/>
      <c r="E684" s="14"/>
    </row>
    <row r="685" spans="3:5" ht="12.75" customHeight="1" x14ac:dyDescent="0.2">
      <c r="C685" s="14"/>
      <c r="D685" s="14"/>
      <c r="E685" s="14"/>
    </row>
    <row r="686" spans="3:5" ht="12.75" customHeight="1" x14ac:dyDescent="0.2">
      <c r="C686" s="14"/>
      <c r="D686" s="14"/>
      <c r="E686" s="14"/>
    </row>
    <row r="687" spans="3:5" ht="12.75" customHeight="1" x14ac:dyDescent="0.2">
      <c r="C687" s="14"/>
      <c r="D687" s="14"/>
      <c r="E687" s="14"/>
    </row>
    <row r="688" spans="3:5" ht="12.75" customHeight="1" x14ac:dyDescent="0.2">
      <c r="C688" s="14"/>
      <c r="D688" s="14"/>
      <c r="E688" s="14"/>
    </row>
    <row r="689" spans="3:5" ht="12.75" customHeight="1" x14ac:dyDescent="0.2">
      <c r="C689" s="14"/>
      <c r="D689" s="14"/>
      <c r="E689" s="14"/>
    </row>
    <row r="690" spans="3:5" ht="12.75" customHeight="1" x14ac:dyDescent="0.2">
      <c r="C690" s="14"/>
      <c r="D690" s="14"/>
      <c r="E690" s="14"/>
    </row>
    <row r="691" spans="3:5" ht="12.75" customHeight="1" x14ac:dyDescent="0.2">
      <c r="C691" s="14"/>
      <c r="D691" s="14"/>
      <c r="E691" s="14"/>
    </row>
    <row r="692" spans="3:5" ht="12.75" customHeight="1" x14ac:dyDescent="0.2">
      <c r="C692" s="14"/>
      <c r="D692" s="14"/>
      <c r="E692" s="14"/>
    </row>
    <row r="693" spans="3:5" ht="12.75" customHeight="1" x14ac:dyDescent="0.2">
      <c r="C693" s="14"/>
      <c r="D693" s="14"/>
      <c r="E693" s="14"/>
    </row>
    <row r="694" spans="3:5" ht="12.75" customHeight="1" x14ac:dyDescent="0.2">
      <c r="C694" s="14"/>
      <c r="D694" s="14"/>
      <c r="E694" s="14"/>
    </row>
    <row r="695" spans="3:5" ht="12.75" customHeight="1" x14ac:dyDescent="0.2">
      <c r="C695" s="14"/>
      <c r="D695" s="14"/>
      <c r="E695" s="14"/>
    </row>
    <row r="696" spans="3:5" ht="12.75" customHeight="1" x14ac:dyDescent="0.2">
      <c r="C696" s="14"/>
      <c r="D696" s="14"/>
      <c r="E696" s="14"/>
    </row>
    <row r="697" spans="3:5" ht="12.75" customHeight="1" x14ac:dyDescent="0.2">
      <c r="C697" s="14"/>
      <c r="D697" s="14"/>
      <c r="E697" s="14"/>
    </row>
    <row r="698" spans="3:5" ht="12.75" customHeight="1" x14ac:dyDescent="0.2">
      <c r="C698" s="14"/>
      <c r="D698" s="14"/>
      <c r="E698" s="14"/>
    </row>
    <row r="699" spans="3:5" ht="12.75" customHeight="1" x14ac:dyDescent="0.2">
      <c r="C699" s="14"/>
      <c r="D699" s="14"/>
      <c r="E699" s="14"/>
    </row>
    <row r="700" spans="3:5" ht="12.75" customHeight="1" x14ac:dyDescent="0.2">
      <c r="C700" s="14"/>
      <c r="D700" s="14"/>
      <c r="E700" s="14"/>
    </row>
    <row r="701" spans="3:5" ht="12.75" customHeight="1" x14ac:dyDescent="0.2">
      <c r="C701" s="14"/>
      <c r="D701" s="14"/>
      <c r="E701" s="14"/>
    </row>
    <row r="702" spans="3:5" ht="12.75" customHeight="1" x14ac:dyDescent="0.2">
      <c r="C702" s="14"/>
      <c r="D702" s="14"/>
      <c r="E702" s="14"/>
    </row>
    <row r="703" spans="3:5" ht="12.75" customHeight="1" x14ac:dyDescent="0.2">
      <c r="C703" s="14"/>
      <c r="D703" s="14"/>
      <c r="E703" s="14"/>
    </row>
    <row r="704" spans="3:5" ht="12.75" customHeight="1" x14ac:dyDescent="0.2">
      <c r="C704" s="14"/>
      <c r="D704" s="14"/>
      <c r="E704" s="14"/>
    </row>
    <row r="705" spans="3:5" ht="12.75" customHeight="1" x14ac:dyDescent="0.2">
      <c r="C705" s="14"/>
      <c r="D705" s="14"/>
      <c r="E705" s="14"/>
    </row>
    <row r="706" spans="3:5" ht="12.75" customHeight="1" x14ac:dyDescent="0.2">
      <c r="C706" s="14"/>
      <c r="D706" s="14"/>
      <c r="E706" s="14"/>
    </row>
    <row r="707" spans="3:5" ht="12.75" customHeight="1" x14ac:dyDescent="0.2">
      <c r="C707" s="14"/>
      <c r="D707" s="14"/>
      <c r="E707" s="14"/>
    </row>
    <row r="708" spans="3:5" ht="12.75" customHeight="1" x14ac:dyDescent="0.2">
      <c r="C708" s="14"/>
      <c r="D708" s="14"/>
      <c r="E708" s="14"/>
    </row>
    <row r="709" spans="3:5" ht="12.75" customHeight="1" x14ac:dyDescent="0.2">
      <c r="C709" s="14"/>
      <c r="D709" s="14"/>
      <c r="E709" s="14"/>
    </row>
    <row r="710" spans="3:5" ht="12.75" customHeight="1" x14ac:dyDescent="0.2">
      <c r="C710" s="14"/>
      <c r="D710" s="14"/>
      <c r="E710" s="14"/>
    </row>
    <row r="711" spans="3:5" ht="12.75" customHeight="1" x14ac:dyDescent="0.2">
      <c r="C711" s="14"/>
      <c r="D711" s="14"/>
      <c r="E711" s="14"/>
    </row>
    <row r="712" spans="3:5" ht="12.75" customHeight="1" x14ac:dyDescent="0.2">
      <c r="C712" s="14"/>
      <c r="D712" s="14"/>
      <c r="E712" s="14"/>
    </row>
    <row r="713" spans="3:5" ht="12.75" customHeight="1" x14ac:dyDescent="0.2">
      <c r="C713" s="14"/>
      <c r="D713" s="14"/>
      <c r="E713" s="14"/>
    </row>
    <row r="714" spans="3:5" ht="12.75" customHeight="1" x14ac:dyDescent="0.2">
      <c r="C714" s="14"/>
      <c r="D714" s="14"/>
      <c r="E714" s="14"/>
    </row>
    <row r="715" spans="3:5" ht="12.75" customHeight="1" x14ac:dyDescent="0.2">
      <c r="C715" s="14"/>
      <c r="D715" s="14"/>
      <c r="E715" s="14"/>
    </row>
    <row r="716" spans="3:5" ht="12.75" customHeight="1" x14ac:dyDescent="0.2">
      <c r="C716" s="14"/>
      <c r="D716" s="14"/>
      <c r="E716" s="14"/>
    </row>
    <row r="717" spans="3:5" ht="12.75" customHeight="1" x14ac:dyDescent="0.2">
      <c r="C717" s="14"/>
      <c r="D717" s="14"/>
      <c r="E717" s="14"/>
    </row>
    <row r="718" spans="3:5" ht="12.75" customHeight="1" x14ac:dyDescent="0.2">
      <c r="C718" s="14"/>
      <c r="D718" s="14"/>
      <c r="E718" s="14"/>
    </row>
    <row r="719" spans="3:5" ht="12.75" customHeight="1" x14ac:dyDescent="0.2">
      <c r="C719" s="14"/>
      <c r="D719" s="14"/>
      <c r="E719" s="14"/>
    </row>
    <row r="720" spans="3:5" ht="12.75" customHeight="1" x14ac:dyDescent="0.2">
      <c r="C720" s="14"/>
      <c r="D720" s="14"/>
      <c r="E720" s="14"/>
    </row>
    <row r="721" spans="3:5" ht="12.75" customHeight="1" x14ac:dyDescent="0.2">
      <c r="C721" s="14"/>
      <c r="D721" s="14"/>
      <c r="E721" s="14"/>
    </row>
    <row r="722" spans="3:5" ht="12.75" customHeight="1" x14ac:dyDescent="0.2">
      <c r="C722" s="14"/>
      <c r="D722" s="14"/>
      <c r="E722" s="14"/>
    </row>
    <row r="723" spans="3:5" ht="12.75" customHeight="1" x14ac:dyDescent="0.2">
      <c r="C723" s="14"/>
      <c r="D723" s="14"/>
      <c r="E723" s="14"/>
    </row>
    <row r="724" spans="3:5" ht="12.75" customHeight="1" x14ac:dyDescent="0.2">
      <c r="C724" s="14"/>
      <c r="D724" s="14"/>
      <c r="E724" s="14"/>
    </row>
    <row r="725" spans="3:5" ht="12.75" customHeight="1" x14ac:dyDescent="0.2">
      <c r="C725" s="14"/>
      <c r="D725" s="14"/>
      <c r="E725" s="14"/>
    </row>
    <row r="726" spans="3:5" ht="12.75" customHeight="1" x14ac:dyDescent="0.2">
      <c r="C726" s="14"/>
      <c r="D726" s="14"/>
      <c r="E726" s="14"/>
    </row>
    <row r="727" spans="3:5" ht="12.75" customHeight="1" x14ac:dyDescent="0.2">
      <c r="C727" s="14"/>
      <c r="D727" s="14"/>
      <c r="E727" s="14"/>
    </row>
    <row r="728" spans="3:5" ht="12.75" customHeight="1" x14ac:dyDescent="0.2">
      <c r="C728" s="14"/>
      <c r="D728" s="14"/>
      <c r="E728" s="14"/>
    </row>
    <row r="729" spans="3:5" ht="12.75" customHeight="1" x14ac:dyDescent="0.2">
      <c r="C729" s="14"/>
      <c r="D729" s="14"/>
      <c r="E729" s="14"/>
    </row>
    <row r="730" spans="3:5" ht="12.75" customHeight="1" x14ac:dyDescent="0.2">
      <c r="C730" s="14"/>
      <c r="D730" s="14"/>
      <c r="E730" s="14"/>
    </row>
    <row r="731" spans="3:5" ht="12.75" customHeight="1" x14ac:dyDescent="0.2">
      <c r="C731" s="14"/>
      <c r="D731" s="14"/>
      <c r="E731" s="14"/>
    </row>
    <row r="732" spans="3:5" ht="12.75" customHeight="1" x14ac:dyDescent="0.2">
      <c r="C732" s="14"/>
      <c r="D732" s="14"/>
      <c r="E732" s="14"/>
    </row>
    <row r="733" spans="3:5" ht="12.75" customHeight="1" x14ac:dyDescent="0.2">
      <c r="C733" s="14"/>
      <c r="D733" s="14"/>
      <c r="E733" s="14"/>
    </row>
    <row r="734" spans="3:5" ht="12.75" customHeight="1" x14ac:dyDescent="0.2">
      <c r="C734" s="14"/>
      <c r="D734" s="14"/>
      <c r="E734" s="14"/>
    </row>
    <row r="735" spans="3:5" ht="12.75" customHeight="1" x14ac:dyDescent="0.2">
      <c r="C735" s="14"/>
      <c r="D735" s="14"/>
      <c r="E735" s="14"/>
    </row>
    <row r="736" spans="3:5" ht="12.75" customHeight="1" x14ac:dyDescent="0.2">
      <c r="C736" s="14"/>
      <c r="D736" s="14"/>
      <c r="E736" s="14"/>
    </row>
    <row r="737" spans="3:5" ht="12.75" customHeight="1" x14ac:dyDescent="0.2">
      <c r="C737" s="14"/>
      <c r="D737" s="14"/>
      <c r="E737" s="14"/>
    </row>
    <row r="738" spans="3:5" ht="12.75" customHeight="1" x14ac:dyDescent="0.2">
      <c r="C738" s="14"/>
      <c r="D738" s="14"/>
      <c r="E738" s="14"/>
    </row>
    <row r="739" spans="3:5" ht="12.75" customHeight="1" x14ac:dyDescent="0.2">
      <c r="C739" s="14"/>
      <c r="D739" s="14"/>
      <c r="E739" s="14"/>
    </row>
    <row r="740" spans="3:5" ht="12.75" customHeight="1" x14ac:dyDescent="0.2">
      <c r="C740" s="14"/>
      <c r="D740" s="14"/>
      <c r="E740" s="14"/>
    </row>
    <row r="741" spans="3:5" ht="12.75" customHeight="1" x14ac:dyDescent="0.2">
      <c r="C741" s="14"/>
      <c r="D741" s="14"/>
      <c r="E741" s="14"/>
    </row>
    <row r="742" spans="3:5" ht="12.75" customHeight="1" x14ac:dyDescent="0.2">
      <c r="C742" s="14"/>
      <c r="D742" s="14"/>
      <c r="E742" s="14"/>
    </row>
    <row r="743" spans="3:5" ht="12.75" customHeight="1" x14ac:dyDescent="0.2">
      <c r="C743" s="14"/>
      <c r="D743" s="14"/>
      <c r="E743" s="14"/>
    </row>
    <row r="744" spans="3:5" ht="12.75" customHeight="1" x14ac:dyDescent="0.2">
      <c r="C744" s="14"/>
      <c r="D744" s="14"/>
      <c r="E744" s="14"/>
    </row>
    <row r="745" spans="3:5" ht="12.75" customHeight="1" x14ac:dyDescent="0.2">
      <c r="C745" s="14"/>
      <c r="D745" s="14"/>
      <c r="E745" s="14"/>
    </row>
    <row r="746" spans="3:5" ht="12.75" customHeight="1" x14ac:dyDescent="0.2">
      <c r="C746" s="14"/>
      <c r="D746" s="14"/>
      <c r="E746" s="14"/>
    </row>
    <row r="747" spans="3:5" ht="12.75" customHeight="1" x14ac:dyDescent="0.2">
      <c r="C747" s="14"/>
      <c r="D747" s="14"/>
      <c r="E747" s="14"/>
    </row>
    <row r="748" spans="3:5" ht="12.75" customHeight="1" x14ac:dyDescent="0.2">
      <c r="C748" s="14"/>
      <c r="D748" s="14"/>
      <c r="E748" s="14"/>
    </row>
    <row r="749" spans="3:5" ht="12.75" customHeight="1" x14ac:dyDescent="0.2">
      <c r="C749" s="14"/>
      <c r="D749" s="14"/>
      <c r="E749" s="14"/>
    </row>
    <row r="750" spans="3:5" ht="12.75" customHeight="1" x14ac:dyDescent="0.2">
      <c r="C750" s="14"/>
      <c r="D750" s="14"/>
      <c r="E750" s="14"/>
    </row>
    <row r="751" spans="3:5" ht="12.75" customHeight="1" x14ac:dyDescent="0.2">
      <c r="C751" s="14"/>
      <c r="D751" s="14"/>
      <c r="E751" s="14"/>
    </row>
    <row r="752" spans="3:5" ht="12.75" customHeight="1" x14ac:dyDescent="0.2">
      <c r="C752" s="14"/>
      <c r="D752" s="14"/>
      <c r="E752" s="14"/>
    </row>
    <row r="753" spans="3:5" ht="12.75" customHeight="1" x14ac:dyDescent="0.2">
      <c r="C753" s="14"/>
      <c r="D753" s="14"/>
      <c r="E753" s="14"/>
    </row>
    <row r="754" spans="3:5" ht="12.75" customHeight="1" x14ac:dyDescent="0.2">
      <c r="C754" s="14"/>
      <c r="D754" s="14"/>
      <c r="E754" s="14"/>
    </row>
    <row r="755" spans="3:5" ht="12.75" customHeight="1" x14ac:dyDescent="0.2">
      <c r="C755" s="14"/>
      <c r="D755" s="14"/>
      <c r="E755" s="14"/>
    </row>
    <row r="756" spans="3:5" ht="12.75" customHeight="1" x14ac:dyDescent="0.2">
      <c r="C756" s="14"/>
      <c r="D756" s="14"/>
      <c r="E756" s="14"/>
    </row>
    <row r="757" spans="3:5" ht="12.75" customHeight="1" x14ac:dyDescent="0.2">
      <c r="C757" s="14"/>
      <c r="D757" s="14"/>
      <c r="E757" s="14"/>
    </row>
    <row r="758" spans="3:5" ht="12.75" customHeight="1" x14ac:dyDescent="0.2">
      <c r="C758" s="14"/>
      <c r="D758" s="14"/>
      <c r="E758" s="14"/>
    </row>
    <row r="759" spans="3:5" ht="12.75" customHeight="1" x14ac:dyDescent="0.2">
      <c r="C759" s="14"/>
      <c r="D759" s="14"/>
      <c r="E759" s="14"/>
    </row>
    <row r="760" spans="3:5" ht="12.75" customHeight="1" x14ac:dyDescent="0.2">
      <c r="C760" s="14"/>
      <c r="D760" s="14"/>
      <c r="E760" s="14"/>
    </row>
    <row r="761" spans="3:5" ht="12.75" customHeight="1" x14ac:dyDescent="0.2">
      <c r="C761" s="14"/>
      <c r="D761" s="14"/>
      <c r="E761" s="14"/>
    </row>
    <row r="762" spans="3:5" ht="12.75" customHeight="1" x14ac:dyDescent="0.2">
      <c r="C762" s="14"/>
      <c r="D762" s="14"/>
      <c r="E762" s="14"/>
    </row>
    <row r="763" spans="3:5" ht="12.75" customHeight="1" x14ac:dyDescent="0.2">
      <c r="C763" s="14"/>
      <c r="D763" s="14"/>
      <c r="E763" s="14"/>
    </row>
    <row r="764" spans="3:5" ht="12.75" customHeight="1" x14ac:dyDescent="0.2">
      <c r="C764" s="14"/>
      <c r="D764" s="14"/>
      <c r="E764" s="14"/>
    </row>
    <row r="765" spans="3:5" ht="12.75" customHeight="1" x14ac:dyDescent="0.2">
      <c r="C765" s="14"/>
      <c r="D765" s="14"/>
      <c r="E765" s="14"/>
    </row>
    <row r="766" spans="3:5" ht="12.75" customHeight="1" x14ac:dyDescent="0.2">
      <c r="C766" s="14"/>
      <c r="D766" s="14"/>
      <c r="E766" s="14"/>
    </row>
    <row r="767" spans="3:5" ht="12.75" customHeight="1" x14ac:dyDescent="0.2">
      <c r="C767" s="14"/>
      <c r="D767" s="14"/>
      <c r="E767" s="14"/>
    </row>
    <row r="768" spans="3:5" ht="12.75" customHeight="1" x14ac:dyDescent="0.2">
      <c r="C768" s="14"/>
      <c r="D768" s="14"/>
      <c r="E768" s="14"/>
    </row>
    <row r="769" spans="3:5" ht="12.75" customHeight="1" x14ac:dyDescent="0.2">
      <c r="C769" s="14"/>
      <c r="D769" s="14"/>
      <c r="E769" s="14"/>
    </row>
    <row r="770" spans="3:5" ht="12.75" customHeight="1" x14ac:dyDescent="0.2">
      <c r="C770" s="14"/>
      <c r="D770" s="14"/>
      <c r="E770" s="14"/>
    </row>
    <row r="771" spans="3:5" ht="12.75" customHeight="1" x14ac:dyDescent="0.2">
      <c r="C771" s="14"/>
      <c r="D771" s="14"/>
      <c r="E771" s="14"/>
    </row>
    <row r="772" spans="3:5" ht="12.75" customHeight="1" x14ac:dyDescent="0.2">
      <c r="C772" s="14"/>
      <c r="D772" s="14"/>
      <c r="E772" s="14"/>
    </row>
    <row r="773" spans="3:5" ht="12.75" customHeight="1" x14ac:dyDescent="0.2">
      <c r="C773" s="14"/>
      <c r="D773" s="14"/>
      <c r="E773" s="14"/>
    </row>
    <row r="774" spans="3:5" ht="12.75" customHeight="1" x14ac:dyDescent="0.2">
      <c r="C774" s="14"/>
      <c r="D774" s="14"/>
      <c r="E774" s="14"/>
    </row>
    <row r="775" spans="3:5" ht="12.75" customHeight="1" x14ac:dyDescent="0.2">
      <c r="C775" s="14"/>
      <c r="D775" s="14"/>
      <c r="E775" s="14"/>
    </row>
    <row r="776" spans="3:5" ht="12.75" customHeight="1" x14ac:dyDescent="0.2">
      <c r="C776" s="14"/>
      <c r="D776" s="14"/>
      <c r="E776" s="14"/>
    </row>
    <row r="777" spans="3:5" ht="12.75" customHeight="1" x14ac:dyDescent="0.2">
      <c r="C777" s="14"/>
      <c r="D777" s="14"/>
      <c r="E777" s="14"/>
    </row>
    <row r="778" spans="3:5" ht="12.75" customHeight="1" x14ac:dyDescent="0.2">
      <c r="C778" s="14"/>
      <c r="D778" s="14"/>
      <c r="E778" s="14"/>
    </row>
    <row r="779" spans="3:5" ht="12.75" customHeight="1" x14ac:dyDescent="0.2">
      <c r="C779" s="14"/>
      <c r="D779" s="14"/>
      <c r="E779" s="14"/>
    </row>
    <row r="780" spans="3:5" ht="12.75" customHeight="1" x14ac:dyDescent="0.2">
      <c r="C780" s="14"/>
      <c r="D780" s="14"/>
      <c r="E780" s="14"/>
    </row>
    <row r="781" spans="3:5" ht="12.75" customHeight="1" x14ac:dyDescent="0.2">
      <c r="C781" s="14"/>
      <c r="D781" s="14"/>
      <c r="E781" s="14"/>
    </row>
    <row r="782" spans="3:5" ht="12.75" customHeight="1" x14ac:dyDescent="0.2">
      <c r="C782" s="14"/>
      <c r="D782" s="14"/>
      <c r="E782" s="14"/>
    </row>
    <row r="783" spans="3:5" ht="12.75" customHeight="1" x14ac:dyDescent="0.2">
      <c r="C783" s="14"/>
      <c r="D783" s="14"/>
      <c r="E783" s="14"/>
    </row>
    <row r="784" spans="3:5" ht="12.75" customHeight="1" x14ac:dyDescent="0.2">
      <c r="C784" s="14"/>
      <c r="D784" s="14"/>
      <c r="E784" s="14"/>
    </row>
    <row r="785" spans="3:5" ht="12.75" customHeight="1" x14ac:dyDescent="0.2">
      <c r="C785" s="14"/>
      <c r="D785" s="14"/>
      <c r="E785" s="14"/>
    </row>
    <row r="786" spans="3:5" ht="12.75" customHeight="1" x14ac:dyDescent="0.2">
      <c r="C786" s="14"/>
      <c r="D786" s="14"/>
      <c r="E786" s="14"/>
    </row>
    <row r="787" spans="3:5" ht="12.75" customHeight="1" x14ac:dyDescent="0.2">
      <c r="C787" s="14"/>
      <c r="D787" s="14"/>
      <c r="E787" s="14"/>
    </row>
    <row r="788" spans="3:5" ht="12.75" customHeight="1" x14ac:dyDescent="0.2">
      <c r="C788" s="14"/>
      <c r="D788" s="14"/>
      <c r="E788" s="14"/>
    </row>
    <row r="789" spans="3:5" ht="12.75" customHeight="1" x14ac:dyDescent="0.2">
      <c r="C789" s="14"/>
      <c r="D789" s="14"/>
      <c r="E789" s="14"/>
    </row>
    <row r="790" spans="3:5" ht="12.75" customHeight="1" x14ac:dyDescent="0.2">
      <c r="C790" s="14"/>
      <c r="D790" s="14"/>
      <c r="E790" s="14"/>
    </row>
    <row r="791" spans="3:5" ht="12.75" customHeight="1" x14ac:dyDescent="0.2">
      <c r="C791" s="14"/>
      <c r="D791" s="14"/>
      <c r="E791" s="14"/>
    </row>
    <row r="792" spans="3:5" ht="12.75" customHeight="1" x14ac:dyDescent="0.2">
      <c r="C792" s="14"/>
      <c r="D792" s="14"/>
      <c r="E792" s="14"/>
    </row>
    <row r="793" spans="3:5" ht="12.75" customHeight="1" x14ac:dyDescent="0.2">
      <c r="C793" s="14"/>
      <c r="D793" s="14"/>
      <c r="E793" s="14"/>
    </row>
    <row r="794" spans="3:5" ht="12.75" customHeight="1" x14ac:dyDescent="0.2">
      <c r="C794" s="14"/>
      <c r="D794" s="14"/>
      <c r="E794" s="14"/>
    </row>
    <row r="795" spans="3:5" ht="12.75" customHeight="1" x14ac:dyDescent="0.2">
      <c r="C795" s="14"/>
      <c r="D795" s="14"/>
      <c r="E795" s="14"/>
    </row>
    <row r="796" spans="3:5" ht="12.75" customHeight="1" x14ac:dyDescent="0.2">
      <c r="C796" s="14"/>
      <c r="D796" s="14"/>
      <c r="E796" s="14"/>
    </row>
    <row r="797" spans="3:5" ht="12.75" customHeight="1" x14ac:dyDescent="0.2">
      <c r="C797" s="14"/>
      <c r="D797" s="14"/>
      <c r="E797" s="14"/>
    </row>
    <row r="798" spans="3:5" ht="12.75" customHeight="1" x14ac:dyDescent="0.2">
      <c r="C798" s="14"/>
      <c r="D798" s="14"/>
      <c r="E798" s="14"/>
    </row>
    <row r="799" spans="3:5" ht="12.75" customHeight="1" x14ac:dyDescent="0.2">
      <c r="C799" s="14"/>
      <c r="D799" s="14"/>
      <c r="E799" s="14"/>
    </row>
    <row r="800" spans="3:5" ht="12.75" customHeight="1" x14ac:dyDescent="0.2">
      <c r="C800" s="14"/>
      <c r="D800" s="14"/>
      <c r="E800" s="14"/>
    </row>
    <row r="801" spans="3:5" ht="12.75" customHeight="1" x14ac:dyDescent="0.2">
      <c r="C801" s="14"/>
      <c r="D801" s="14"/>
      <c r="E801" s="14"/>
    </row>
    <row r="802" spans="3:5" ht="12.75" customHeight="1" x14ac:dyDescent="0.2">
      <c r="C802" s="14"/>
      <c r="D802" s="14"/>
      <c r="E802" s="14"/>
    </row>
    <row r="803" spans="3:5" ht="12.75" customHeight="1" x14ac:dyDescent="0.2">
      <c r="C803" s="14"/>
      <c r="D803" s="14"/>
      <c r="E803" s="14"/>
    </row>
    <row r="804" spans="3:5" ht="12.75" customHeight="1" x14ac:dyDescent="0.2">
      <c r="C804" s="14"/>
      <c r="D804" s="14"/>
      <c r="E804" s="14"/>
    </row>
    <row r="805" spans="3:5" ht="12.75" customHeight="1" x14ac:dyDescent="0.2">
      <c r="C805" s="14"/>
      <c r="D805" s="14"/>
      <c r="E805" s="14"/>
    </row>
    <row r="806" spans="3:5" ht="12.75" customHeight="1" x14ac:dyDescent="0.2">
      <c r="C806" s="14"/>
      <c r="D806" s="14"/>
      <c r="E806" s="14"/>
    </row>
    <row r="807" spans="3:5" ht="12.75" customHeight="1" x14ac:dyDescent="0.2">
      <c r="C807" s="14"/>
      <c r="D807" s="14"/>
      <c r="E807" s="14"/>
    </row>
    <row r="808" spans="3:5" ht="12.75" customHeight="1" x14ac:dyDescent="0.2">
      <c r="C808" s="14"/>
      <c r="D808" s="14"/>
      <c r="E808" s="14"/>
    </row>
    <row r="809" spans="3:5" ht="12.75" customHeight="1" x14ac:dyDescent="0.2">
      <c r="C809" s="14"/>
      <c r="D809" s="14"/>
      <c r="E809" s="14"/>
    </row>
    <row r="810" spans="3:5" ht="12.75" customHeight="1" x14ac:dyDescent="0.2">
      <c r="C810" s="14"/>
      <c r="D810" s="14"/>
      <c r="E810" s="14"/>
    </row>
    <row r="811" spans="3:5" ht="12.75" customHeight="1" x14ac:dyDescent="0.2">
      <c r="C811" s="14"/>
      <c r="D811" s="14"/>
      <c r="E811" s="14"/>
    </row>
    <row r="812" spans="3:5" ht="12.75" customHeight="1" x14ac:dyDescent="0.2">
      <c r="C812" s="14"/>
      <c r="D812" s="14"/>
      <c r="E812" s="14"/>
    </row>
    <row r="813" spans="3:5" ht="12.75" customHeight="1" x14ac:dyDescent="0.2">
      <c r="C813" s="14"/>
      <c r="D813" s="14"/>
      <c r="E813" s="14"/>
    </row>
    <row r="814" spans="3:5" ht="12.75" customHeight="1" x14ac:dyDescent="0.2">
      <c r="C814" s="14"/>
      <c r="D814" s="14"/>
      <c r="E814" s="14"/>
    </row>
    <row r="815" spans="3:5" ht="12.75" customHeight="1" x14ac:dyDescent="0.2">
      <c r="C815" s="14"/>
      <c r="D815" s="14"/>
      <c r="E815" s="14"/>
    </row>
    <row r="816" spans="3:5" ht="12.75" customHeight="1" x14ac:dyDescent="0.2">
      <c r="C816" s="14"/>
      <c r="D816" s="14"/>
      <c r="E816" s="14"/>
    </row>
    <row r="817" spans="3:5" ht="12.75" customHeight="1" x14ac:dyDescent="0.2">
      <c r="C817" s="14"/>
      <c r="D817" s="14"/>
      <c r="E817" s="14"/>
    </row>
    <row r="818" spans="3:5" ht="12.75" customHeight="1" x14ac:dyDescent="0.2">
      <c r="C818" s="14"/>
      <c r="D818" s="14"/>
      <c r="E818" s="14"/>
    </row>
    <row r="819" spans="3:5" ht="12.75" customHeight="1" x14ac:dyDescent="0.2">
      <c r="C819" s="14"/>
      <c r="D819" s="14"/>
      <c r="E819" s="14"/>
    </row>
    <row r="820" spans="3:5" ht="12.75" customHeight="1" x14ac:dyDescent="0.2">
      <c r="C820" s="14"/>
      <c r="D820" s="14"/>
      <c r="E820" s="14"/>
    </row>
    <row r="821" spans="3:5" ht="12.75" customHeight="1" x14ac:dyDescent="0.2">
      <c r="C821" s="14"/>
      <c r="D821" s="14"/>
      <c r="E821" s="14"/>
    </row>
    <row r="822" spans="3:5" ht="12.75" customHeight="1" x14ac:dyDescent="0.2">
      <c r="C822" s="14"/>
      <c r="D822" s="14"/>
      <c r="E822" s="14"/>
    </row>
    <row r="823" spans="3:5" ht="12.75" customHeight="1" x14ac:dyDescent="0.2">
      <c r="C823" s="14"/>
      <c r="D823" s="14"/>
      <c r="E823" s="14"/>
    </row>
    <row r="824" spans="3:5" ht="12.75" customHeight="1" x14ac:dyDescent="0.2">
      <c r="C824" s="14"/>
      <c r="D824" s="14"/>
      <c r="E824" s="14"/>
    </row>
    <row r="825" spans="3:5" ht="12.75" customHeight="1" x14ac:dyDescent="0.2">
      <c r="C825" s="14"/>
      <c r="D825" s="14"/>
      <c r="E825" s="14"/>
    </row>
    <row r="826" spans="3:5" ht="12.75" customHeight="1" x14ac:dyDescent="0.2">
      <c r="C826" s="14"/>
      <c r="D826" s="14"/>
      <c r="E826" s="14"/>
    </row>
    <row r="827" spans="3:5" ht="12.75" customHeight="1" x14ac:dyDescent="0.2">
      <c r="C827" s="14"/>
      <c r="D827" s="14"/>
      <c r="E827" s="14"/>
    </row>
    <row r="828" spans="3:5" ht="12.75" customHeight="1" x14ac:dyDescent="0.2">
      <c r="C828" s="14"/>
      <c r="D828" s="14"/>
      <c r="E828" s="14"/>
    </row>
    <row r="829" spans="3:5" ht="12.75" customHeight="1" x14ac:dyDescent="0.2">
      <c r="C829" s="14"/>
      <c r="D829" s="14"/>
      <c r="E829" s="14"/>
    </row>
    <row r="830" spans="3:5" ht="12.75" customHeight="1" x14ac:dyDescent="0.2">
      <c r="C830" s="14"/>
      <c r="D830" s="14"/>
      <c r="E830" s="14"/>
    </row>
    <row r="831" spans="3:5" ht="12.75" customHeight="1" x14ac:dyDescent="0.2">
      <c r="C831" s="14"/>
      <c r="D831" s="14"/>
      <c r="E831" s="14"/>
    </row>
    <row r="832" spans="3:5" ht="12.75" customHeight="1" x14ac:dyDescent="0.2">
      <c r="C832" s="14"/>
      <c r="D832" s="14"/>
      <c r="E832" s="14"/>
    </row>
    <row r="833" spans="3:5" ht="12.75" customHeight="1" x14ac:dyDescent="0.2">
      <c r="C833" s="14"/>
      <c r="D833" s="14"/>
      <c r="E833" s="14"/>
    </row>
    <row r="834" spans="3:5" ht="12.75" customHeight="1" x14ac:dyDescent="0.2">
      <c r="C834" s="14"/>
      <c r="D834" s="14"/>
      <c r="E834" s="14"/>
    </row>
    <row r="835" spans="3:5" ht="12.75" customHeight="1" x14ac:dyDescent="0.2">
      <c r="C835" s="14"/>
      <c r="D835" s="14"/>
      <c r="E835" s="14"/>
    </row>
    <row r="836" spans="3:5" ht="12.75" customHeight="1" x14ac:dyDescent="0.2">
      <c r="C836" s="14"/>
      <c r="D836" s="14"/>
      <c r="E836" s="14"/>
    </row>
    <row r="837" spans="3:5" ht="12.75" customHeight="1" x14ac:dyDescent="0.2">
      <c r="C837" s="14"/>
      <c r="D837" s="14"/>
      <c r="E837" s="14"/>
    </row>
    <row r="838" spans="3:5" ht="12.75" customHeight="1" x14ac:dyDescent="0.2">
      <c r="C838" s="14"/>
      <c r="D838" s="14"/>
      <c r="E838" s="14"/>
    </row>
    <row r="839" spans="3:5" ht="12.75" customHeight="1" x14ac:dyDescent="0.2">
      <c r="C839" s="14"/>
      <c r="D839" s="14"/>
      <c r="E839" s="14"/>
    </row>
    <row r="840" spans="3:5" ht="12.75" customHeight="1" x14ac:dyDescent="0.2">
      <c r="C840" s="14"/>
      <c r="D840" s="14"/>
      <c r="E840" s="14"/>
    </row>
    <row r="841" spans="3:5" ht="12.75" customHeight="1" x14ac:dyDescent="0.2">
      <c r="C841" s="14"/>
      <c r="D841" s="14"/>
      <c r="E841" s="14"/>
    </row>
    <row r="842" spans="3:5" ht="12.75" customHeight="1" x14ac:dyDescent="0.2">
      <c r="C842" s="14"/>
      <c r="D842" s="14"/>
      <c r="E842" s="14"/>
    </row>
    <row r="843" spans="3:5" ht="12.75" customHeight="1" x14ac:dyDescent="0.2">
      <c r="C843" s="14"/>
      <c r="D843" s="14"/>
      <c r="E843" s="14"/>
    </row>
    <row r="844" spans="3:5" ht="12.75" customHeight="1" x14ac:dyDescent="0.2">
      <c r="C844" s="14"/>
      <c r="D844" s="14"/>
      <c r="E844" s="14"/>
    </row>
    <row r="845" spans="3:5" ht="12.75" customHeight="1" x14ac:dyDescent="0.2">
      <c r="C845" s="14"/>
      <c r="D845" s="14"/>
      <c r="E845" s="14"/>
    </row>
    <row r="846" spans="3:5" ht="12.75" customHeight="1" x14ac:dyDescent="0.2">
      <c r="C846" s="14"/>
      <c r="D846" s="14"/>
      <c r="E846" s="14"/>
    </row>
    <row r="847" spans="3:5" ht="12.75" customHeight="1" x14ac:dyDescent="0.2">
      <c r="C847" s="14"/>
      <c r="D847" s="14"/>
      <c r="E847" s="14"/>
    </row>
    <row r="848" spans="3:5" ht="12.75" customHeight="1" x14ac:dyDescent="0.2">
      <c r="C848" s="14"/>
      <c r="D848" s="14"/>
      <c r="E848" s="14"/>
    </row>
    <row r="849" spans="3:5" ht="12.75" customHeight="1" x14ac:dyDescent="0.2">
      <c r="C849" s="14"/>
      <c r="D849" s="14"/>
      <c r="E849" s="14"/>
    </row>
    <row r="850" spans="3:5" ht="12.75" customHeight="1" x14ac:dyDescent="0.2">
      <c r="C850" s="14"/>
      <c r="D850" s="14"/>
      <c r="E850" s="14"/>
    </row>
    <row r="851" spans="3:5" ht="12.75" customHeight="1" x14ac:dyDescent="0.2">
      <c r="C851" s="14"/>
      <c r="D851" s="14"/>
      <c r="E851" s="14"/>
    </row>
    <row r="852" spans="3:5" ht="12.75" customHeight="1" x14ac:dyDescent="0.2">
      <c r="C852" s="14"/>
      <c r="D852" s="14"/>
      <c r="E852" s="14"/>
    </row>
    <row r="853" spans="3:5" ht="12.75" customHeight="1" x14ac:dyDescent="0.2">
      <c r="C853" s="14"/>
      <c r="D853" s="14"/>
      <c r="E853" s="14"/>
    </row>
    <row r="854" spans="3:5" ht="12.75" customHeight="1" x14ac:dyDescent="0.2">
      <c r="C854" s="14"/>
      <c r="D854" s="14"/>
      <c r="E854" s="14"/>
    </row>
    <row r="855" spans="3:5" ht="12.75" customHeight="1" x14ac:dyDescent="0.2">
      <c r="C855" s="14"/>
      <c r="D855" s="14"/>
      <c r="E855" s="14"/>
    </row>
    <row r="856" spans="3:5" ht="12.75" customHeight="1" x14ac:dyDescent="0.2">
      <c r="C856" s="14"/>
      <c r="D856" s="14"/>
      <c r="E856" s="14"/>
    </row>
    <row r="857" spans="3:5" ht="12.75" customHeight="1" x14ac:dyDescent="0.2">
      <c r="C857" s="14"/>
      <c r="D857" s="14"/>
      <c r="E857" s="14"/>
    </row>
    <row r="858" spans="3:5" ht="12.75" customHeight="1" x14ac:dyDescent="0.2">
      <c r="C858" s="14"/>
      <c r="D858" s="14"/>
      <c r="E858" s="14"/>
    </row>
    <row r="859" spans="3:5" ht="12.75" customHeight="1" x14ac:dyDescent="0.2">
      <c r="C859" s="14"/>
      <c r="D859" s="14"/>
      <c r="E859" s="14"/>
    </row>
    <row r="860" spans="3:5" ht="12.75" customHeight="1" x14ac:dyDescent="0.2">
      <c r="C860" s="14"/>
      <c r="D860" s="14"/>
      <c r="E860" s="14"/>
    </row>
    <row r="861" spans="3:5" ht="12.75" customHeight="1" x14ac:dyDescent="0.2">
      <c r="C861" s="14"/>
      <c r="D861" s="14"/>
      <c r="E861" s="14"/>
    </row>
    <row r="862" spans="3:5" ht="12.75" customHeight="1" x14ac:dyDescent="0.2">
      <c r="C862" s="14"/>
      <c r="D862" s="14"/>
      <c r="E862" s="14"/>
    </row>
    <row r="863" spans="3:5" ht="12.75" customHeight="1" x14ac:dyDescent="0.2">
      <c r="C863" s="14"/>
      <c r="D863" s="14"/>
      <c r="E863" s="14"/>
    </row>
    <row r="864" spans="3:5" ht="12.75" customHeight="1" x14ac:dyDescent="0.2">
      <c r="C864" s="14"/>
      <c r="D864" s="14"/>
      <c r="E864" s="14"/>
    </row>
    <row r="865" spans="3:5" ht="12.75" customHeight="1" x14ac:dyDescent="0.2">
      <c r="C865" s="14"/>
      <c r="D865" s="14"/>
      <c r="E865" s="14"/>
    </row>
    <row r="866" spans="3:5" ht="12.75" customHeight="1" x14ac:dyDescent="0.2">
      <c r="C866" s="14"/>
      <c r="D866" s="14"/>
      <c r="E866" s="14"/>
    </row>
    <row r="867" spans="3:5" ht="12.75" customHeight="1" x14ac:dyDescent="0.2">
      <c r="C867" s="14"/>
      <c r="D867" s="14"/>
      <c r="E867" s="14"/>
    </row>
    <row r="868" spans="3:5" ht="12.75" customHeight="1" x14ac:dyDescent="0.2">
      <c r="C868" s="14"/>
      <c r="D868" s="14"/>
      <c r="E868" s="14"/>
    </row>
    <row r="869" spans="3:5" ht="12.75" customHeight="1" x14ac:dyDescent="0.2">
      <c r="C869" s="14"/>
      <c r="D869" s="14"/>
      <c r="E869" s="14"/>
    </row>
    <row r="870" spans="3:5" ht="12.75" customHeight="1" x14ac:dyDescent="0.2">
      <c r="C870" s="14"/>
      <c r="D870" s="14"/>
      <c r="E870" s="14"/>
    </row>
    <row r="871" spans="3:5" ht="12.75" customHeight="1" x14ac:dyDescent="0.2">
      <c r="C871" s="14"/>
      <c r="D871" s="14"/>
      <c r="E871" s="14"/>
    </row>
    <row r="872" spans="3:5" ht="12.75" customHeight="1" x14ac:dyDescent="0.2">
      <c r="C872" s="14"/>
      <c r="D872" s="14"/>
      <c r="E872" s="14"/>
    </row>
    <row r="873" spans="3:5" ht="12.75" customHeight="1" x14ac:dyDescent="0.2">
      <c r="C873" s="14"/>
      <c r="D873" s="14"/>
      <c r="E873" s="14"/>
    </row>
    <row r="874" spans="3:5" ht="12.75" customHeight="1" x14ac:dyDescent="0.2">
      <c r="C874" s="14"/>
      <c r="D874" s="14"/>
      <c r="E874" s="14"/>
    </row>
    <row r="875" spans="3:5" ht="12.75" customHeight="1" x14ac:dyDescent="0.2">
      <c r="C875" s="14"/>
      <c r="D875" s="14"/>
      <c r="E875" s="14"/>
    </row>
    <row r="876" spans="3:5" ht="12.75" customHeight="1" x14ac:dyDescent="0.2">
      <c r="C876" s="14"/>
      <c r="D876" s="14"/>
      <c r="E876" s="14"/>
    </row>
    <row r="877" spans="3:5" ht="12.75" customHeight="1" x14ac:dyDescent="0.2">
      <c r="C877" s="14"/>
      <c r="D877" s="14"/>
      <c r="E877" s="14"/>
    </row>
    <row r="878" spans="3:5" ht="12.75" customHeight="1" x14ac:dyDescent="0.2">
      <c r="C878" s="14"/>
      <c r="D878" s="14"/>
      <c r="E878" s="14"/>
    </row>
    <row r="879" spans="3:5" ht="12.75" customHeight="1" x14ac:dyDescent="0.2">
      <c r="C879" s="14"/>
      <c r="D879" s="14"/>
      <c r="E879" s="14"/>
    </row>
    <row r="880" spans="3:5" ht="12.75" customHeight="1" x14ac:dyDescent="0.2">
      <c r="C880" s="14"/>
      <c r="D880" s="14"/>
      <c r="E880" s="14"/>
    </row>
    <row r="881" spans="3:5" ht="12.75" customHeight="1" x14ac:dyDescent="0.2">
      <c r="C881" s="14"/>
      <c r="D881" s="14"/>
      <c r="E881" s="14"/>
    </row>
    <row r="882" spans="3:5" ht="12.75" customHeight="1" x14ac:dyDescent="0.2">
      <c r="C882" s="14"/>
      <c r="D882" s="14"/>
      <c r="E882" s="14"/>
    </row>
    <row r="883" spans="3:5" ht="12.75" customHeight="1" x14ac:dyDescent="0.2">
      <c r="C883" s="14"/>
      <c r="D883" s="14"/>
      <c r="E883" s="14"/>
    </row>
    <row r="884" spans="3:5" ht="12.75" customHeight="1" x14ac:dyDescent="0.2">
      <c r="C884" s="14"/>
      <c r="D884" s="14"/>
      <c r="E884" s="14"/>
    </row>
    <row r="885" spans="3:5" ht="12.75" customHeight="1" x14ac:dyDescent="0.2">
      <c r="C885" s="14"/>
      <c r="D885" s="14"/>
      <c r="E885" s="14"/>
    </row>
    <row r="886" spans="3:5" ht="12.75" customHeight="1" x14ac:dyDescent="0.2">
      <c r="C886" s="14"/>
      <c r="D886" s="14"/>
      <c r="E886" s="14"/>
    </row>
    <row r="887" spans="3:5" ht="12.75" customHeight="1" x14ac:dyDescent="0.2">
      <c r="C887" s="14"/>
      <c r="D887" s="14"/>
      <c r="E887" s="14"/>
    </row>
    <row r="888" spans="3:5" ht="12.75" customHeight="1" x14ac:dyDescent="0.2">
      <c r="C888" s="14"/>
      <c r="D888" s="14"/>
      <c r="E888" s="14"/>
    </row>
    <row r="889" spans="3:5" ht="12.75" customHeight="1" x14ac:dyDescent="0.2">
      <c r="C889" s="14"/>
      <c r="D889" s="14"/>
      <c r="E889" s="14"/>
    </row>
    <row r="890" spans="3:5" ht="12.75" customHeight="1" x14ac:dyDescent="0.2">
      <c r="C890" s="14"/>
      <c r="D890" s="14"/>
      <c r="E890" s="14"/>
    </row>
    <row r="891" spans="3:5" ht="12.75" customHeight="1" x14ac:dyDescent="0.2">
      <c r="C891" s="14"/>
      <c r="D891" s="14"/>
      <c r="E891" s="14"/>
    </row>
    <row r="892" spans="3:5" ht="12.75" customHeight="1" x14ac:dyDescent="0.2">
      <c r="C892" s="14"/>
      <c r="D892" s="14"/>
      <c r="E892" s="14"/>
    </row>
    <row r="893" spans="3:5" ht="12.75" customHeight="1" x14ac:dyDescent="0.2">
      <c r="C893" s="14"/>
      <c r="D893" s="14"/>
      <c r="E893" s="14"/>
    </row>
    <row r="894" spans="3:5" ht="12.75" customHeight="1" x14ac:dyDescent="0.2">
      <c r="C894" s="14"/>
      <c r="D894" s="14"/>
      <c r="E894" s="14"/>
    </row>
    <row r="895" spans="3:5" ht="12.75" customHeight="1" x14ac:dyDescent="0.2">
      <c r="C895" s="14"/>
      <c r="D895" s="14"/>
      <c r="E895" s="14"/>
    </row>
    <row r="896" spans="3:5" ht="12.75" customHeight="1" x14ac:dyDescent="0.2">
      <c r="C896" s="14"/>
      <c r="D896" s="14"/>
      <c r="E896" s="14"/>
    </row>
    <row r="897" spans="3:5" ht="12.75" customHeight="1" x14ac:dyDescent="0.2">
      <c r="C897" s="14"/>
      <c r="D897" s="14"/>
      <c r="E897" s="14"/>
    </row>
    <row r="898" spans="3:5" ht="12.75" customHeight="1" x14ac:dyDescent="0.2">
      <c r="C898" s="14"/>
      <c r="D898" s="14"/>
      <c r="E898" s="14"/>
    </row>
    <row r="899" spans="3:5" ht="12.75" customHeight="1" x14ac:dyDescent="0.2">
      <c r="C899" s="14"/>
      <c r="D899" s="14"/>
      <c r="E899" s="14"/>
    </row>
    <row r="900" spans="3:5" ht="12.75" customHeight="1" x14ac:dyDescent="0.2">
      <c r="C900" s="14"/>
      <c r="D900" s="14"/>
      <c r="E900" s="14"/>
    </row>
    <row r="901" spans="3:5" ht="12.75" customHeight="1" x14ac:dyDescent="0.2">
      <c r="C901" s="14"/>
      <c r="D901" s="14"/>
      <c r="E901" s="14"/>
    </row>
    <row r="902" spans="3:5" ht="12.75" customHeight="1" x14ac:dyDescent="0.2">
      <c r="C902" s="14"/>
      <c r="D902" s="14"/>
      <c r="E902" s="14"/>
    </row>
    <row r="903" spans="3:5" ht="12.75" customHeight="1" x14ac:dyDescent="0.2">
      <c r="C903" s="14"/>
      <c r="D903" s="14"/>
      <c r="E903" s="14"/>
    </row>
    <row r="904" spans="3:5" ht="12.75" customHeight="1" x14ac:dyDescent="0.2">
      <c r="C904" s="14"/>
      <c r="D904" s="14"/>
      <c r="E904" s="14"/>
    </row>
    <row r="905" spans="3:5" ht="12.75" customHeight="1" x14ac:dyDescent="0.2">
      <c r="C905" s="14"/>
      <c r="D905" s="14"/>
      <c r="E905" s="14"/>
    </row>
    <row r="906" spans="3:5" ht="12.75" customHeight="1" x14ac:dyDescent="0.2">
      <c r="C906" s="14"/>
      <c r="D906" s="14"/>
      <c r="E906" s="14"/>
    </row>
    <row r="907" spans="3:5" ht="12.75" customHeight="1" x14ac:dyDescent="0.2">
      <c r="C907" s="14"/>
      <c r="D907" s="14"/>
      <c r="E907" s="14"/>
    </row>
    <row r="908" spans="3:5" ht="12.75" customHeight="1" x14ac:dyDescent="0.2">
      <c r="C908" s="14"/>
      <c r="D908" s="14"/>
      <c r="E908" s="14"/>
    </row>
    <row r="909" spans="3:5" ht="12.75" customHeight="1" x14ac:dyDescent="0.2">
      <c r="C909" s="14"/>
      <c r="D909" s="14"/>
      <c r="E909" s="14"/>
    </row>
    <row r="910" spans="3:5" ht="12.75" customHeight="1" x14ac:dyDescent="0.2">
      <c r="C910" s="14"/>
      <c r="D910" s="14"/>
      <c r="E910" s="14"/>
    </row>
    <row r="911" spans="3:5" ht="12.75" customHeight="1" x14ac:dyDescent="0.2">
      <c r="C911" s="14"/>
      <c r="D911" s="14"/>
      <c r="E911" s="14"/>
    </row>
    <row r="912" spans="3:5" ht="12.75" customHeight="1" x14ac:dyDescent="0.2">
      <c r="C912" s="14"/>
      <c r="D912" s="14"/>
      <c r="E912" s="14"/>
    </row>
    <row r="913" spans="3:5" ht="12.75" customHeight="1" x14ac:dyDescent="0.2">
      <c r="C913" s="14"/>
      <c r="D913" s="14"/>
      <c r="E913" s="14"/>
    </row>
    <row r="914" spans="3:5" ht="12.75" customHeight="1" x14ac:dyDescent="0.2">
      <c r="C914" s="14"/>
      <c r="D914" s="14"/>
      <c r="E914" s="14"/>
    </row>
    <row r="915" spans="3:5" ht="12.75" customHeight="1" x14ac:dyDescent="0.2">
      <c r="C915" s="14"/>
      <c r="D915" s="14"/>
      <c r="E915" s="14"/>
    </row>
    <row r="916" spans="3:5" ht="12.75" customHeight="1" x14ac:dyDescent="0.2">
      <c r="C916" s="14"/>
      <c r="D916" s="14"/>
      <c r="E916" s="14"/>
    </row>
    <row r="917" spans="3:5" ht="12.75" customHeight="1" x14ac:dyDescent="0.2">
      <c r="C917" s="14"/>
      <c r="D917" s="14"/>
      <c r="E917" s="14"/>
    </row>
    <row r="918" spans="3:5" ht="12.75" customHeight="1" x14ac:dyDescent="0.2">
      <c r="C918" s="14"/>
      <c r="D918" s="14"/>
      <c r="E918" s="14"/>
    </row>
    <row r="919" spans="3:5" ht="12.75" customHeight="1" x14ac:dyDescent="0.2">
      <c r="C919" s="14"/>
      <c r="D919" s="14"/>
      <c r="E919" s="14"/>
    </row>
    <row r="920" spans="3:5" ht="12.75" customHeight="1" x14ac:dyDescent="0.2">
      <c r="C920" s="14"/>
      <c r="D920" s="14"/>
      <c r="E920" s="14"/>
    </row>
    <row r="921" spans="3:5" ht="12.75" customHeight="1" x14ac:dyDescent="0.2">
      <c r="C921" s="14"/>
      <c r="D921" s="14"/>
      <c r="E921" s="14"/>
    </row>
    <row r="922" spans="3:5" ht="12.75" customHeight="1" x14ac:dyDescent="0.2">
      <c r="C922" s="14"/>
      <c r="D922" s="14"/>
      <c r="E922" s="14"/>
    </row>
    <row r="923" spans="3:5" ht="12.75" customHeight="1" x14ac:dyDescent="0.2">
      <c r="C923" s="14"/>
      <c r="D923" s="14"/>
      <c r="E923" s="14"/>
    </row>
    <row r="924" spans="3:5" ht="12.75" customHeight="1" x14ac:dyDescent="0.2">
      <c r="C924" s="14"/>
      <c r="D924" s="14"/>
      <c r="E924" s="14"/>
    </row>
    <row r="925" spans="3:5" ht="12.75" customHeight="1" x14ac:dyDescent="0.2">
      <c r="C925" s="14"/>
      <c r="D925" s="14"/>
      <c r="E925" s="14"/>
    </row>
    <row r="926" spans="3:5" ht="12.75" customHeight="1" x14ac:dyDescent="0.2">
      <c r="C926" s="14"/>
      <c r="D926" s="14"/>
      <c r="E926" s="14"/>
    </row>
    <row r="927" spans="3:5" ht="12.75" customHeight="1" x14ac:dyDescent="0.2">
      <c r="C927" s="14"/>
      <c r="D927" s="14"/>
      <c r="E927" s="14"/>
    </row>
    <row r="928" spans="3:5" ht="12.75" customHeight="1" x14ac:dyDescent="0.2">
      <c r="C928" s="14"/>
      <c r="D928" s="14"/>
      <c r="E928" s="14"/>
    </row>
    <row r="929" spans="3:5" ht="12.75" customHeight="1" x14ac:dyDescent="0.2">
      <c r="C929" s="14"/>
      <c r="D929" s="14"/>
      <c r="E929" s="14"/>
    </row>
    <row r="930" spans="3:5" ht="12.75" customHeight="1" x14ac:dyDescent="0.2">
      <c r="C930" s="14"/>
      <c r="D930" s="14"/>
      <c r="E930" s="14"/>
    </row>
    <row r="931" spans="3:5" ht="12.75" customHeight="1" x14ac:dyDescent="0.2">
      <c r="C931" s="14"/>
      <c r="D931" s="14"/>
      <c r="E931" s="14"/>
    </row>
    <row r="932" spans="3:5" ht="12.75" customHeight="1" x14ac:dyDescent="0.2">
      <c r="C932" s="14"/>
      <c r="D932" s="14"/>
      <c r="E932" s="14"/>
    </row>
    <row r="933" spans="3:5" ht="12.75" customHeight="1" x14ac:dyDescent="0.2">
      <c r="C933" s="14"/>
      <c r="D933" s="14"/>
      <c r="E933" s="14"/>
    </row>
    <row r="934" spans="3:5" ht="12.75" customHeight="1" x14ac:dyDescent="0.2">
      <c r="C934" s="14"/>
      <c r="D934" s="14"/>
      <c r="E934" s="14"/>
    </row>
    <row r="935" spans="3:5" ht="12.75" customHeight="1" x14ac:dyDescent="0.2">
      <c r="C935" s="14"/>
      <c r="D935" s="14"/>
      <c r="E935" s="14"/>
    </row>
    <row r="936" spans="3:5" ht="12.75" customHeight="1" x14ac:dyDescent="0.2">
      <c r="C936" s="14"/>
      <c r="D936" s="14"/>
      <c r="E936" s="14"/>
    </row>
    <row r="937" spans="3:5" ht="12.75" customHeight="1" x14ac:dyDescent="0.2">
      <c r="C937" s="14"/>
      <c r="D937" s="14"/>
      <c r="E937" s="14"/>
    </row>
    <row r="938" spans="3:5" ht="12.75" customHeight="1" x14ac:dyDescent="0.2">
      <c r="C938" s="14"/>
      <c r="D938" s="14"/>
      <c r="E938" s="14"/>
    </row>
    <row r="939" spans="3:5" ht="12.75" customHeight="1" x14ac:dyDescent="0.2">
      <c r="C939" s="14"/>
      <c r="D939" s="14"/>
      <c r="E939" s="14"/>
    </row>
    <row r="940" spans="3:5" ht="12.75" customHeight="1" x14ac:dyDescent="0.2">
      <c r="C940" s="14"/>
      <c r="D940" s="14"/>
      <c r="E940" s="14"/>
    </row>
    <row r="941" spans="3:5" ht="12.75" customHeight="1" x14ac:dyDescent="0.2">
      <c r="C941" s="14"/>
      <c r="D941" s="14"/>
      <c r="E941" s="14"/>
    </row>
    <row r="942" spans="3:5" ht="12.75" customHeight="1" x14ac:dyDescent="0.2">
      <c r="C942" s="14"/>
      <c r="D942" s="14"/>
      <c r="E942" s="14"/>
    </row>
    <row r="943" spans="3:5" ht="12.75" customHeight="1" x14ac:dyDescent="0.2">
      <c r="C943" s="14"/>
      <c r="D943" s="14"/>
      <c r="E943" s="14"/>
    </row>
    <row r="944" spans="3:5" ht="12.75" customHeight="1" x14ac:dyDescent="0.2">
      <c r="C944" s="14"/>
      <c r="D944" s="14"/>
      <c r="E944" s="14"/>
    </row>
    <row r="945" spans="3:5" ht="12.75" customHeight="1" x14ac:dyDescent="0.2">
      <c r="C945" s="14"/>
      <c r="D945" s="14"/>
      <c r="E945" s="14"/>
    </row>
    <row r="946" spans="3:5" ht="12.75" customHeight="1" x14ac:dyDescent="0.2">
      <c r="C946" s="14"/>
      <c r="D946" s="14"/>
      <c r="E946" s="14"/>
    </row>
    <row r="947" spans="3:5" ht="12.75" customHeight="1" x14ac:dyDescent="0.2">
      <c r="C947" s="14"/>
      <c r="D947" s="14"/>
      <c r="E947" s="14"/>
    </row>
    <row r="948" spans="3:5" ht="12.75" customHeight="1" x14ac:dyDescent="0.2">
      <c r="C948" s="14"/>
      <c r="D948" s="14"/>
      <c r="E948" s="14"/>
    </row>
    <row r="949" spans="3:5" ht="12.75" customHeight="1" x14ac:dyDescent="0.2">
      <c r="C949" s="14"/>
      <c r="D949" s="14"/>
      <c r="E949" s="14"/>
    </row>
    <row r="950" spans="3:5" ht="12.75" customHeight="1" x14ac:dyDescent="0.2">
      <c r="C950" s="14"/>
      <c r="D950" s="14"/>
      <c r="E950" s="14"/>
    </row>
    <row r="951" spans="3:5" ht="12.75" customHeight="1" x14ac:dyDescent="0.2">
      <c r="C951" s="14"/>
      <c r="D951" s="14"/>
      <c r="E951" s="14"/>
    </row>
    <row r="952" spans="3:5" ht="12.75" customHeight="1" x14ac:dyDescent="0.2">
      <c r="C952" s="14"/>
      <c r="D952" s="14"/>
      <c r="E952" s="14"/>
    </row>
    <row r="953" spans="3:5" ht="12.75" customHeight="1" x14ac:dyDescent="0.2">
      <c r="C953" s="14"/>
      <c r="D953" s="14"/>
      <c r="E953" s="14"/>
    </row>
    <row r="954" spans="3:5" ht="12.75" customHeight="1" x14ac:dyDescent="0.2">
      <c r="C954" s="14"/>
      <c r="D954" s="14"/>
      <c r="E954" s="14"/>
    </row>
    <row r="955" spans="3:5" ht="12.75" customHeight="1" x14ac:dyDescent="0.2">
      <c r="C955" s="14"/>
      <c r="D955" s="14"/>
      <c r="E955" s="14"/>
    </row>
    <row r="956" spans="3:5" ht="12.75" customHeight="1" x14ac:dyDescent="0.2">
      <c r="C956" s="14"/>
      <c r="D956" s="14"/>
      <c r="E956" s="14"/>
    </row>
    <row r="957" spans="3:5" ht="12.75" customHeight="1" x14ac:dyDescent="0.2">
      <c r="C957" s="14"/>
      <c r="D957" s="14"/>
      <c r="E957" s="14"/>
    </row>
    <row r="958" spans="3:5" ht="12.75" customHeight="1" x14ac:dyDescent="0.2">
      <c r="C958" s="14"/>
      <c r="D958" s="14"/>
      <c r="E958" s="14"/>
    </row>
    <row r="959" spans="3:5" ht="12.75" customHeight="1" x14ac:dyDescent="0.2">
      <c r="C959" s="14"/>
      <c r="D959" s="14"/>
      <c r="E959" s="14"/>
    </row>
    <row r="960" spans="3:5" ht="12.75" customHeight="1" x14ac:dyDescent="0.2">
      <c r="C960" s="14"/>
      <c r="D960" s="14"/>
      <c r="E960" s="14"/>
    </row>
    <row r="961" spans="3:5" ht="12.75" customHeight="1" x14ac:dyDescent="0.2">
      <c r="C961" s="14"/>
      <c r="D961" s="14"/>
      <c r="E961" s="14"/>
    </row>
    <row r="962" spans="3:5" ht="12.75" customHeight="1" x14ac:dyDescent="0.2">
      <c r="C962" s="14"/>
      <c r="D962" s="14"/>
      <c r="E962" s="14"/>
    </row>
    <row r="963" spans="3:5" ht="12.75" customHeight="1" x14ac:dyDescent="0.2">
      <c r="C963" s="14"/>
      <c r="D963" s="14"/>
      <c r="E963" s="14"/>
    </row>
    <row r="964" spans="3:5" ht="12.75" customHeight="1" x14ac:dyDescent="0.2">
      <c r="C964" s="14"/>
      <c r="D964" s="14"/>
      <c r="E964" s="14"/>
    </row>
    <row r="965" spans="3:5" ht="12.75" customHeight="1" x14ac:dyDescent="0.2">
      <c r="C965" s="14"/>
      <c r="D965" s="14"/>
      <c r="E965" s="14"/>
    </row>
    <row r="966" spans="3:5" ht="12.75" customHeight="1" x14ac:dyDescent="0.2">
      <c r="C966" s="14"/>
      <c r="D966" s="14"/>
      <c r="E966" s="14"/>
    </row>
    <row r="967" spans="3:5" ht="12.75" customHeight="1" x14ac:dyDescent="0.2">
      <c r="C967" s="14"/>
      <c r="D967" s="14"/>
      <c r="E967" s="14"/>
    </row>
    <row r="968" spans="3:5" ht="12.75" customHeight="1" x14ac:dyDescent="0.2">
      <c r="C968" s="14"/>
      <c r="D968" s="14"/>
      <c r="E968" s="14"/>
    </row>
    <row r="969" spans="3:5" ht="12.75" customHeight="1" x14ac:dyDescent="0.2">
      <c r="C969" s="14"/>
      <c r="D969" s="14"/>
      <c r="E969" s="14"/>
    </row>
    <row r="970" spans="3:5" ht="12.75" customHeight="1" x14ac:dyDescent="0.2">
      <c r="C970" s="14"/>
      <c r="D970" s="14"/>
      <c r="E970" s="14"/>
    </row>
    <row r="971" spans="3:5" ht="12.75" customHeight="1" x14ac:dyDescent="0.2">
      <c r="C971" s="14"/>
      <c r="D971" s="14"/>
      <c r="E971" s="14"/>
    </row>
    <row r="972" spans="3:5" ht="12.75" customHeight="1" x14ac:dyDescent="0.2">
      <c r="C972" s="14"/>
      <c r="D972" s="14"/>
      <c r="E972" s="14"/>
    </row>
    <row r="973" spans="3:5" ht="12.75" customHeight="1" x14ac:dyDescent="0.2">
      <c r="C973" s="14"/>
      <c r="D973" s="14"/>
      <c r="E973" s="14"/>
    </row>
    <row r="974" spans="3:5" ht="12.75" customHeight="1" x14ac:dyDescent="0.2">
      <c r="C974" s="14"/>
      <c r="D974" s="14"/>
      <c r="E974" s="14"/>
    </row>
    <row r="975" spans="3:5" ht="12.75" customHeight="1" x14ac:dyDescent="0.2">
      <c r="C975" s="14"/>
      <c r="D975" s="14"/>
      <c r="E975" s="14"/>
    </row>
    <row r="976" spans="3:5" ht="12.75" customHeight="1" x14ac:dyDescent="0.2">
      <c r="C976" s="14"/>
      <c r="D976" s="14"/>
      <c r="E976" s="14"/>
    </row>
    <row r="977" spans="3:5" ht="12.75" customHeight="1" x14ac:dyDescent="0.2">
      <c r="C977" s="14"/>
      <c r="D977" s="14"/>
      <c r="E977" s="14"/>
    </row>
    <row r="978" spans="3:5" ht="12.75" customHeight="1" x14ac:dyDescent="0.2">
      <c r="C978" s="14"/>
      <c r="D978" s="14"/>
      <c r="E978" s="14"/>
    </row>
    <row r="979" spans="3:5" ht="12.75" customHeight="1" x14ac:dyDescent="0.2">
      <c r="C979" s="14"/>
      <c r="D979" s="14"/>
      <c r="E979" s="14"/>
    </row>
    <row r="980" spans="3:5" ht="12.75" customHeight="1" x14ac:dyDescent="0.2">
      <c r="C980" s="14"/>
      <c r="D980" s="14"/>
      <c r="E980" s="14"/>
    </row>
    <row r="981" spans="3:5" ht="12.75" customHeight="1" x14ac:dyDescent="0.2">
      <c r="C981" s="14"/>
      <c r="D981" s="14"/>
      <c r="E981" s="14"/>
    </row>
    <row r="982" spans="3:5" ht="12.75" customHeight="1" x14ac:dyDescent="0.2">
      <c r="C982" s="14"/>
      <c r="D982" s="14"/>
      <c r="E982" s="14"/>
    </row>
    <row r="983" spans="3:5" ht="12.75" customHeight="1" x14ac:dyDescent="0.2">
      <c r="C983" s="14"/>
      <c r="D983" s="14"/>
      <c r="E983" s="14"/>
    </row>
    <row r="984" spans="3:5" ht="12.75" customHeight="1" x14ac:dyDescent="0.2">
      <c r="C984" s="14"/>
      <c r="D984" s="14"/>
      <c r="E984" s="14"/>
    </row>
    <row r="985" spans="3:5" ht="12.75" customHeight="1" x14ac:dyDescent="0.2">
      <c r="C985" s="14"/>
      <c r="D985" s="14"/>
      <c r="E985" s="14"/>
    </row>
    <row r="986" spans="3:5" ht="12.75" customHeight="1" x14ac:dyDescent="0.2">
      <c r="C986" s="14"/>
      <c r="D986" s="14"/>
      <c r="E986" s="14"/>
    </row>
    <row r="987" spans="3:5" ht="12.75" customHeight="1" x14ac:dyDescent="0.2">
      <c r="C987" s="14"/>
      <c r="D987" s="14"/>
      <c r="E987" s="14"/>
    </row>
    <row r="988" spans="3:5" ht="12.75" customHeight="1" x14ac:dyDescent="0.2">
      <c r="C988" s="14"/>
      <c r="D988" s="14"/>
      <c r="E988" s="14"/>
    </row>
    <row r="989" spans="3:5" ht="12.75" customHeight="1" x14ac:dyDescent="0.2">
      <c r="C989" s="14"/>
      <c r="D989" s="14"/>
      <c r="E989" s="14"/>
    </row>
    <row r="990" spans="3:5" ht="12.75" customHeight="1" x14ac:dyDescent="0.2">
      <c r="C990" s="14"/>
      <c r="D990" s="14"/>
      <c r="E990" s="14"/>
    </row>
    <row r="991" spans="3:5" ht="12.75" customHeight="1" x14ac:dyDescent="0.2">
      <c r="C991" s="14"/>
      <c r="D991" s="14"/>
      <c r="E991" s="14"/>
    </row>
    <row r="992" spans="3:5" ht="12.75" customHeight="1" x14ac:dyDescent="0.2">
      <c r="C992" s="14"/>
      <c r="D992" s="14"/>
      <c r="E992" s="14"/>
    </row>
    <row r="993" spans="3:5" ht="12.75" customHeight="1" x14ac:dyDescent="0.2">
      <c r="C993" s="14"/>
      <c r="D993" s="14"/>
      <c r="E993" s="14"/>
    </row>
    <row r="994" spans="3:5" ht="12.75" customHeight="1" x14ac:dyDescent="0.2">
      <c r="C994" s="14"/>
      <c r="D994" s="14"/>
      <c r="E994" s="14"/>
    </row>
    <row r="995" spans="3:5" ht="12.75" customHeight="1" x14ac:dyDescent="0.2">
      <c r="C995" s="14"/>
      <c r="D995" s="14"/>
      <c r="E995" s="14"/>
    </row>
    <row r="996" spans="3:5" ht="12.75" customHeight="1" x14ac:dyDescent="0.2">
      <c r="C996" s="14"/>
      <c r="D996" s="14"/>
      <c r="E996" s="14"/>
    </row>
    <row r="997" spans="3:5" ht="12.75" customHeight="1" x14ac:dyDescent="0.2">
      <c r="C997" s="14"/>
      <c r="D997" s="14"/>
      <c r="E997" s="14"/>
    </row>
    <row r="998" spans="3:5" ht="12.75" customHeight="1" x14ac:dyDescent="0.2">
      <c r="C998" s="14"/>
      <c r="D998" s="14"/>
      <c r="E998" s="14"/>
    </row>
    <row r="999" spans="3:5" ht="12.75" customHeight="1" x14ac:dyDescent="0.2">
      <c r="C999" s="14"/>
      <c r="D999" s="14"/>
      <c r="E999" s="14"/>
    </row>
    <row r="1000" spans="3:5" ht="12.75" customHeight="1" x14ac:dyDescent="0.2">
      <c r="C1000" s="14"/>
      <c r="D1000" s="14"/>
      <c r="E1000" s="14"/>
    </row>
    <row r="1001" spans="3:5" ht="12.75" customHeight="1" x14ac:dyDescent="0.2">
      <c r="C1001" s="14"/>
      <c r="D1001" s="14"/>
      <c r="E1001" s="14"/>
    </row>
  </sheetData>
  <sheetProtection algorithmName="SHA-512" hashValue="klYUYdLHegOzT609rNyIVp0a6dJ9mJwFrcZvTBJ/fgFxsjgIU01zyMMvFFSuFBsnPD10WH5CmiaZwEaty5Njow==" saltValue="6MHHzEQXDciIq1GikPVSPQ==" spinCount="100000" sheet="1" objects="1" scenarios="1"/>
  <mergeCells count="18">
    <mergeCell ref="B1:G1"/>
    <mergeCell ref="E2:G2"/>
    <mergeCell ref="E3:G3"/>
    <mergeCell ref="E4:G4"/>
    <mergeCell ref="D5:G5"/>
    <mergeCell ref="D6:G6"/>
    <mergeCell ref="E7:G7"/>
    <mergeCell ref="E19:F19"/>
    <mergeCell ref="E24:F24"/>
    <mergeCell ref="D37:E37"/>
    <mergeCell ref="D38:E38"/>
    <mergeCell ref="D11:G11"/>
    <mergeCell ref="D12:G12"/>
    <mergeCell ref="E13:G13"/>
    <mergeCell ref="E15:F15"/>
    <mergeCell ref="E16:F16"/>
    <mergeCell ref="E17:F17"/>
    <mergeCell ref="E18:F18"/>
  </mergeCells>
  <pageMargins left="0.39370078740157483" right="0.19685039370078741" top="0.59055118110236227" bottom="0.39370078740157483" header="0" footer="0"/>
  <pageSetup paperSize="9" orientation="portrait"/>
  <headerFooter>
    <oddFooter>&amp;LZpracováno programem BUILDpower S,  © RTS, a.s.&amp;RStránka &amp;P z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6" ht="12.75" customHeight="1" x14ac:dyDescent="0.2">
      <c r="A1" s="208" t="s">
        <v>36</v>
      </c>
      <c r="B1" s="195"/>
      <c r="C1" s="195"/>
      <c r="D1" s="195"/>
      <c r="E1" s="195"/>
      <c r="F1" s="195"/>
      <c r="G1" s="195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4.75" customHeight="1" x14ac:dyDescent="0.2">
      <c r="A2" s="89" t="s">
        <v>37</v>
      </c>
      <c r="B2" s="90"/>
      <c r="C2" s="209"/>
      <c r="D2" s="210"/>
      <c r="E2" s="210"/>
      <c r="F2" s="210"/>
      <c r="G2" s="193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24.75" customHeight="1" x14ac:dyDescent="0.2">
      <c r="A3" s="89" t="s">
        <v>38</v>
      </c>
      <c r="B3" s="90"/>
      <c r="C3" s="209"/>
      <c r="D3" s="210"/>
      <c r="E3" s="210"/>
      <c r="F3" s="210"/>
      <c r="G3" s="193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89" t="s">
        <v>39</v>
      </c>
      <c r="B4" s="90"/>
      <c r="C4" s="209"/>
      <c r="D4" s="210"/>
      <c r="E4" s="210"/>
      <c r="F4" s="210"/>
      <c r="G4" s="193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2.75" customHeight="1" x14ac:dyDescent="0.2">
      <c r="A5" s="88"/>
      <c r="B5" s="91"/>
      <c r="C5" s="92"/>
      <c r="D5" s="93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2.75" customHeight="1" x14ac:dyDescent="0.2">
      <c r="A6" s="88"/>
      <c r="B6" s="88"/>
      <c r="C6" s="94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2.75" customHeight="1" x14ac:dyDescent="0.2">
      <c r="A7" s="88"/>
      <c r="B7" s="88"/>
      <c r="C7" s="94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2.75" customHeight="1" x14ac:dyDescent="0.2">
      <c r="A8" s="88"/>
      <c r="B8" s="88"/>
      <c r="C8" s="94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2.75" customHeight="1" x14ac:dyDescent="0.2">
      <c r="A9" s="88"/>
      <c r="B9" s="88"/>
      <c r="C9" s="94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2.75" customHeight="1" x14ac:dyDescent="0.2">
      <c r="A10" s="88"/>
      <c r="B10" s="88"/>
      <c r="C10" s="94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2.75" customHeight="1" x14ac:dyDescent="0.2">
      <c r="A11" s="88"/>
      <c r="B11" s="88"/>
      <c r="C11" s="94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2.75" customHeight="1" x14ac:dyDescent="0.2">
      <c r="A12" s="88"/>
      <c r="B12" s="88"/>
      <c r="C12" s="94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2.75" customHeight="1" x14ac:dyDescent="0.2">
      <c r="A13" s="88"/>
      <c r="B13" s="88"/>
      <c r="C13" s="94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2.75" customHeight="1" x14ac:dyDescent="0.2">
      <c r="A14" s="88"/>
      <c r="B14" s="88"/>
      <c r="C14" s="94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2.75" customHeight="1" x14ac:dyDescent="0.2">
      <c r="A15" s="88"/>
      <c r="B15" s="88"/>
      <c r="C15" s="9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2.75" customHeight="1" x14ac:dyDescent="0.2">
      <c r="A16" s="88"/>
      <c r="B16" s="88"/>
      <c r="C16" s="94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2.75" customHeight="1" x14ac:dyDescent="0.2">
      <c r="A17" s="88"/>
      <c r="B17" s="88"/>
      <c r="C17" s="94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2.75" customHeight="1" x14ac:dyDescent="0.2">
      <c r="A18" s="88"/>
      <c r="B18" s="88"/>
      <c r="C18" s="94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2.75" customHeight="1" x14ac:dyDescent="0.2">
      <c r="A19" s="88"/>
      <c r="B19" s="88"/>
      <c r="C19" s="94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2.75" customHeight="1" x14ac:dyDescent="0.2">
      <c r="A20" s="88"/>
      <c r="B20" s="88"/>
      <c r="C20" s="94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2.75" customHeight="1" x14ac:dyDescent="0.2">
      <c r="A21" s="88"/>
      <c r="B21" s="88"/>
      <c r="C21" s="94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2.75" customHeight="1" x14ac:dyDescent="0.2">
      <c r="A22" s="88"/>
      <c r="B22" s="88"/>
      <c r="C22" s="94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2.75" customHeight="1" x14ac:dyDescent="0.2">
      <c r="A23" s="88"/>
      <c r="B23" s="88"/>
      <c r="C23" s="94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2.75" customHeight="1" x14ac:dyDescent="0.2">
      <c r="A24" s="88"/>
      <c r="B24" s="88"/>
      <c r="C24" s="94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2.75" customHeight="1" x14ac:dyDescent="0.2">
      <c r="A25" s="88"/>
      <c r="B25" s="88"/>
      <c r="C25" s="94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2.75" customHeight="1" x14ac:dyDescent="0.2">
      <c r="A26" s="88"/>
      <c r="B26" s="88"/>
      <c r="C26" s="94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2.75" customHeight="1" x14ac:dyDescent="0.2">
      <c r="A27" s="88"/>
      <c r="B27" s="88"/>
      <c r="C27" s="94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2.75" customHeight="1" x14ac:dyDescent="0.2">
      <c r="A28" s="88"/>
      <c r="B28" s="88"/>
      <c r="C28" s="94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2.75" customHeight="1" x14ac:dyDescent="0.2">
      <c r="A29" s="88"/>
      <c r="B29" s="88"/>
      <c r="C29" s="94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2.75" customHeight="1" x14ac:dyDescent="0.2">
      <c r="A30" s="88"/>
      <c r="B30" s="88"/>
      <c r="C30" s="94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 x14ac:dyDescent="0.2">
      <c r="A31" s="88"/>
      <c r="B31" s="88"/>
      <c r="C31" s="94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2.75" customHeight="1" x14ac:dyDescent="0.2">
      <c r="A32" s="88"/>
      <c r="B32" s="88"/>
      <c r="C32" s="94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2.75" customHeight="1" x14ac:dyDescent="0.2">
      <c r="A33" s="88"/>
      <c r="B33" s="88"/>
      <c r="C33" s="94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2.75" customHeight="1" x14ac:dyDescent="0.2">
      <c r="A34" s="88"/>
      <c r="B34" s="88"/>
      <c r="C34" s="94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2.75" customHeight="1" x14ac:dyDescent="0.2">
      <c r="A35" s="88"/>
      <c r="B35" s="88"/>
      <c r="C35" s="94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2.75" customHeight="1" x14ac:dyDescent="0.2">
      <c r="A36" s="88"/>
      <c r="B36" s="88"/>
      <c r="C36" s="94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 x14ac:dyDescent="0.2">
      <c r="A37" s="88"/>
      <c r="B37" s="88"/>
      <c r="C37" s="94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2.75" customHeight="1" x14ac:dyDescent="0.2">
      <c r="A38" s="88"/>
      <c r="B38" s="88"/>
      <c r="C38" s="94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2.75" customHeight="1" x14ac:dyDescent="0.2">
      <c r="A39" s="88"/>
      <c r="B39" s="88"/>
      <c r="C39" s="94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2.75" customHeight="1" x14ac:dyDescent="0.2">
      <c r="A40" s="88"/>
      <c r="B40" s="88"/>
      <c r="C40" s="94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2.75" customHeight="1" x14ac:dyDescent="0.2">
      <c r="A41" s="88"/>
      <c r="B41" s="88"/>
      <c r="C41" s="94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2.75" customHeight="1" x14ac:dyDescent="0.2">
      <c r="A42" s="88"/>
      <c r="B42" s="88"/>
      <c r="C42" s="94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2.75" customHeight="1" x14ac:dyDescent="0.2">
      <c r="A43" s="88"/>
      <c r="B43" s="88"/>
      <c r="C43" s="94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2.75" customHeight="1" x14ac:dyDescent="0.2">
      <c r="A44" s="88"/>
      <c r="B44" s="88"/>
      <c r="C44" s="94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2.75" customHeight="1" x14ac:dyDescent="0.2">
      <c r="A45" s="88"/>
      <c r="B45" s="88"/>
      <c r="C45" s="94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2.75" customHeight="1" x14ac:dyDescent="0.2">
      <c r="A46" s="88"/>
      <c r="B46" s="88"/>
      <c r="C46" s="94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2.75" customHeight="1" x14ac:dyDescent="0.2">
      <c r="A47" s="88"/>
      <c r="B47" s="88"/>
      <c r="C47" s="94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2.75" customHeight="1" x14ac:dyDescent="0.2">
      <c r="A48" s="88"/>
      <c r="B48" s="88"/>
      <c r="C48" s="94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.75" customHeight="1" x14ac:dyDescent="0.2">
      <c r="A49" s="88"/>
      <c r="B49" s="88"/>
      <c r="C49" s="94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2.75" customHeight="1" x14ac:dyDescent="0.2">
      <c r="A50" s="88"/>
      <c r="B50" s="88"/>
      <c r="C50" s="94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2.75" customHeight="1" x14ac:dyDescent="0.2">
      <c r="A51" s="88"/>
      <c r="B51" s="88"/>
      <c r="C51" s="94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2.75" customHeight="1" x14ac:dyDescent="0.2">
      <c r="A52" s="88"/>
      <c r="B52" s="88"/>
      <c r="C52" s="94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2.75" customHeight="1" x14ac:dyDescent="0.2">
      <c r="A53" s="88"/>
      <c r="B53" s="88"/>
      <c r="C53" s="94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2.75" customHeight="1" x14ac:dyDescent="0.2">
      <c r="A54" s="88"/>
      <c r="B54" s="88"/>
      <c r="C54" s="94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2.75" customHeight="1" x14ac:dyDescent="0.2">
      <c r="A55" s="88"/>
      <c r="B55" s="88"/>
      <c r="C55" s="94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2.75" customHeight="1" x14ac:dyDescent="0.2">
      <c r="A56" s="88"/>
      <c r="B56" s="88"/>
      <c r="C56" s="94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2.75" customHeight="1" x14ac:dyDescent="0.2">
      <c r="A57" s="88"/>
      <c r="B57" s="88"/>
      <c r="C57" s="94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2.75" customHeight="1" x14ac:dyDescent="0.2">
      <c r="A58" s="88"/>
      <c r="B58" s="88"/>
      <c r="C58" s="94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2.75" customHeight="1" x14ac:dyDescent="0.2">
      <c r="A59" s="88"/>
      <c r="B59" s="88"/>
      <c r="C59" s="94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2.75" customHeight="1" x14ac:dyDescent="0.2">
      <c r="A60" s="88"/>
      <c r="B60" s="88"/>
      <c r="C60" s="94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2.75" customHeight="1" x14ac:dyDescent="0.2">
      <c r="A61" s="88"/>
      <c r="B61" s="88"/>
      <c r="C61" s="94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2.75" customHeight="1" x14ac:dyDescent="0.2">
      <c r="A62" s="88"/>
      <c r="B62" s="88"/>
      <c r="C62" s="94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2.75" customHeight="1" x14ac:dyDescent="0.2">
      <c r="A63" s="88"/>
      <c r="B63" s="88"/>
      <c r="C63" s="94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2.75" customHeight="1" x14ac:dyDescent="0.2">
      <c r="A64" s="88"/>
      <c r="B64" s="88"/>
      <c r="C64" s="94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2.75" customHeight="1" x14ac:dyDescent="0.2">
      <c r="A65" s="88"/>
      <c r="B65" s="88"/>
      <c r="C65" s="94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2.75" customHeight="1" x14ac:dyDescent="0.2">
      <c r="A66" s="88"/>
      <c r="B66" s="88"/>
      <c r="C66" s="94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2.75" customHeight="1" x14ac:dyDescent="0.2">
      <c r="A67" s="88"/>
      <c r="B67" s="88"/>
      <c r="C67" s="94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2.75" customHeight="1" x14ac:dyDescent="0.2">
      <c r="A68" s="88"/>
      <c r="B68" s="88"/>
      <c r="C68" s="94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2.75" customHeight="1" x14ac:dyDescent="0.2">
      <c r="A69" s="88"/>
      <c r="B69" s="88"/>
      <c r="C69" s="94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2.75" customHeight="1" x14ac:dyDescent="0.2">
      <c r="A70" s="88"/>
      <c r="B70" s="88"/>
      <c r="C70" s="9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2.75" customHeight="1" x14ac:dyDescent="0.2">
      <c r="A71" s="88"/>
      <c r="B71" s="88"/>
      <c r="C71" s="94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2.75" customHeight="1" x14ac:dyDescent="0.2">
      <c r="A72" s="88"/>
      <c r="B72" s="88"/>
      <c r="C72" s="94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2.75" customHeight="1" x14ac:dyDescent="0.2">
      <c r="A73" s="88"/>
      <c r="B73" s="88"/>
      <c r="C73" s="94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2.75" customHeight="1" x14ac:dyDescent="0.2">
      <c r="A74" s="88"/>
      <c r="B74" s="88"/>
      <c r="C74" s="94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2.75" customHeight="1" x14ac:dyDescent="0.2">
      <c r="A75" s="88"/>
      <c r="B75" s="88"/>
      <c r="C75" s="94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2.75" customHeight="1" x14ac:dyDescent="0.2">
      <c r="A76" s="88"/>
      <c r="B76" s="88"/>
      <c r="C76" s="94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2.75" customHeight="1" x14ac:dyDescent="0.2">
      <c r="A77" s="88"/>
      <c r="B77" s="88"/>
      <c r="C77" s="94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2.75" customHeight="1" x14ac:dyDescent="0.2">
      <c r="A78" s="88"/>
      <c r="B78" s="88"/>
      <c r="C78" s="94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2.75" customHeight="1" x14ac:dyDescent="0.2">
      <c r="A79" s="88"/>
      <c r="B79" s="88"/>
      <c r="C79" s="94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2.75" customHeight="1" x14ac:dyDescent="0.2">
      <c r="A80" s="88"/>
      <c r="B80" s="88"/>
      <c r="C80" s="94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2.75" customHeight="1" x14ac:dyDescent="0.2">
      <c r="A81" s="88"/>
      <c r="B81" s="88"/>
      <c r="C81" s="94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2.75" customHeight="1" x14ac:dyDescent="0.2">
      <c r="A82" s="88"/>
      <c r="B82" s="88"/>
      <c r="C82" s="94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2.75" customHeight="1" x14ac:dyDescent="0.2">
      <c r="A83" s="88"/>
      <c r="B83" s="88"/>
      <c r="C83" s="94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2.75" customHeight="1" x14ac:dyDescent="0.2">
      <c r="A84" s="88"/>
      <c r="B84" s="88"/>
      <c r="C84" s="94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2.75" customHeight="1" x14ac:dyDescent="0.2">
      <c r="A85" s="88"/>
      <c r="B85" s="88"/>
      <c r="C85" s="94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2.75" customHeight="1" x14ac:dyDescent="0.2">
      <c r="A86" s="88"/>
      <c r="B86" s="88"/>
      <c r="C86" s="94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2.75" customHeight="1" x14ac:dyDescent="0.2">
      <c r="A87" s="88"/>
      <c r="B87" s="88"/>
      <c r="C87" s="94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2.75" customHeight="1" x14ac:dyDescent="0.2">
      <c r="A88" s="88"/>
      <c r="B88" s="88"/>
      <c r="C88" s="94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2.75" customHeight="1" x14ac:dyDescent="0.2">
      <c r="A89" s="88"/>
      <c r="B89" s="88"/>
      <c r="C89" s="94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2.75" customHeight="1" x14ac:dyDescent="0.2">
      <c r="A90" s="88"/>
      <c r="B90" s="88"/>
      <c r="C90" s="94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2.75" customHeight="1" x14ac:dyDescent="0.2">
      <c r="A91" s="88"/>
      <c r="B91" s="88"/>
      <c r="C91" s="94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2.75" customHeight="1" x14ac:dyDescent="0.2">
      <c r="A92" s="88"/>
      <c r="B92" s="88"/>
      <c r="C92" s="94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2.75" customHeight="1" x14ac:dyDescent="0.2">
      <c r="A93" s="88"/>
      <c r="B93" s="88"/>
      <c r="C93" s="94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2.75" customHeight="1" x14ac:dyDescent="0.2">
      <c r="A94" s="88"/>
      <c r="B94" s="88"/>
      <c r="C94" s="94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2.75" customHeight="1" x14ac:dyDescent="0.2">
      <c r="A95" s="88"/>
      <c r="B95" s="88"/>
      <c r="C95" s="94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2.75" customHeight="1" x14ac:dyDescent="0.2">
      <c r="A96" s="88"/>
      <c r="B96" s="88"/>
      <c r="C96" s="94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2.75" customHeight="1" x14ac:dyDescent="0.2">
      <c r="A97" s="88"/>
      <c r="B97" s="88"/>
      <c r="C97" s="94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2.75" customHeight="1" x14ac:dyDescent="0.2">
      <c r="A98" s="88"/>
      <c r="B98" s="88"/>
      <c r="C98" s="94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2.75" customHeight="1" x14ac:dyDescent="0.2">
      <c r="A99" s="88"/>
      <c r="B99" s="88"/>
      <c r="C99" s="94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 x14ac:dyDescent="0.2">
      <c r="A100" s="88"/>
      <c r="B100" s="88"/>
      <c r="C100" s="94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2.75" customHeight="1" x14ac:dyDescent="0.2">
      <c r="A101" s="88"/>
      <c r="B101" s="88"/>
      <c r="C101" s="94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2.75" customHeight="1" x14ac:dyDescent="0.2">
      <c r="A102" s="88"/>
      <c r="B102" s="88"/>
      <c r="C102" s="94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2.75" customHeight="1" x14ac:dyDescent="0.2">
      <c r="A103" s="88"/>
      <c r="B103" s="88"/>
      <c r="C103" s="94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2.75" customHeight="1" x14ac:dyDescent="0.2">
      <c r="A104" s="88"/>
      <c r="B104" s="88"/>
      <c r="C104" s="94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2.75" customHeight="1" x14ac:dyDescent="0.2">
      <c r="A105" s="88"/>
      <c r="B105" s="88"/>
      <c r="C105" s="94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2.75" customHeight="1" x14ac:dyDescent="0.2">
      <c r="A106" s="88"/>
      <c r="B106" s="88"/>
      <c r="C106" s="94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2.75" customHeight="1" x14ac:dyDescent="0.2">
      <c r="A107" s="88"/>
      <c r="B107" s="88"/>
      <c r="C107" s="94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 x14ac:dyDescent="0.2">
      <c r="A108" s="88"/>
      <c r="B108" s="88"/>
      <c r="C108" s="94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2.75" customHeight="1" x14ac:dyDescent="0.2">
      <c r="A109" s="88"/>
      <c r="B109" s="88"/>
      <c r="C109" s="94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2.75" customHeight="1" x14ac:dyDescent="0.2">
      <c r="A110" s="88"/>
      <c r="B110" s="88"/>
      <c r="C110" s="94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customHeight="1" x14ac:dyDescent="0.2">
      <c r="A111" s="88"/>
      <c r="B111" s="88"/>
      <c r="C111" s="94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2.75" customHeight="1" x14ac:dyDescent="0.2">
      <c r="A112" s="88"/>
      <c r="B112" s="88"/>
      <c r="C112" s="94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2.75" customHeight="1" x14ac:dyDescent="0.2">
      <c r="A113" s="88"/>
      <c r="B113" s="88"/>
      <c r="C113" s="94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2.75" customHeight="1" x14ac:dyDescent="0.2">
      <c r="A114" s="88"/>
      <c r="B114" s="88"/>
      <c r="C114" s="94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2.75" customHeight="1" x14ac:dyDescent="0.2">
      <c r="A115" s="88"/>
      <c r="B115" s="88"/>
      <c r="C115" s="94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2.75" customHeight="1" x14ac:dyDescent="0.2">
      <c r="A116" s="88"/>
      <c r="B116" s="88"/>
      <c r="C116" s="94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2.75" customHeight="1" x14ac:dyDescent="0.2">
      <c r="A117" s="88"/>
      <c r="B117" s="88"/>
      <c r="C117" s="94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2.75" customHeight="1" x14ac:dyDescent="0.2">
      <c r="A118" s="88"/>
      <c r="B118" s="88"/>
      <c r="C118" s="94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2.75" customHeight="1" x14ac:dyDescent="0.2">
      <c r="A119" s="88"/>
      <c r="B119" s="88"/>
      <c r="C119" s="94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 x14ac:dyDescent="0.2">
      <c r="A120" s="88"/>
      <c r="B120" s="88"/>
      <c r="C120" s="94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2.75" customHeight="1" x14ac:dyDescent="0.2">
      <c r="A121" s="88"/>
      <c r="B121" s="88"/>
      <c r="C121" s="94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2.75" customHeight="1" x14ac:dyDescent="0.2">
      <c r="A122" s="88"/>
      <c r="B122" s="88"/>
      <c r="C122" s="94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2.75" customHeight="1" x14ac:dyDescent="0.2">
      <c r="A123" s="88"/>
      <c r="B123" s="88"/>
      <c r="C123" s="94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2.75" customHeight="1" x14ac:dyDescent="0.2">
      <c r="A124" s="88"/>
      <c r="B124" s="88"/>
      <c r="C124" s="94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2.75" customHeight="1" x14ac:dyDescent="0.2">
      <c r="A125" s="88"/>
      <c r="B125" s="88"/>
      <c r="C125" s="94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2.75" customHeight="1" x14ac:dyDescent="0.2">
      <c r="A126" s="88"/>
      <c r="B126" s="88"/>
      <c r="C126" s="94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2.75" customHeight="1" x14ac:dyDescent="0.2">
      <c r="A127" s="88"/>
      <c r="B127" s="88"/>
      <c r="C127" s="94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2.75" customHeight="1" x14ac:dyDescent="0.2">
      <c r="A128" s="88"/>
      <c r="B128" s="88"/>
      <c r="C128" s="94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2.75" customHeight="1" x14ac:dyDescent="0.2">
      <c r="A129" s="88"/>
      <c r="B129" s="88"/>
      <c r="C129" s="94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2.75" customHeight="1" x14ac:dyDescent="0.2">
      <c r="A130" s="88"/>
      <c r="B130" s="88"/>
      <c r="C130" s="94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2.75" customHeight="1" x14ac:dyDescent="0.2">
      <c r="A131" s="88"/>
      <c r="B131" s="88"/>
      <c r="C131" s="94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2.75" customHeight="1" x14ac:dyDescent="0.2">
      <c r="A132" s="88"/>
      <c r="B132" s="88"/>
      <c r="C132" s="94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2.75" customHeight="1" x14ac:dyDescent="0.2">
      <c r="A133" s="88"/>
      <c r="B133" s="88"/>
      <c r="C133" s="94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2.75" customHeight="1" x14ac:dyDescent="0.2">
      <c r="A134" s="88"/>
      <c r="B134" s="88"/>
      <c r="C134" s="94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2.75" customHeight="1" x14ac:dyDescent="0.2">
      <c r="A135" s="88"/>
      <c r="B135" s="88"/>
      <c r="C135" s="94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2.75" customHeight="1" x14ac:dyDescent="0.2">
      <c r="A136" s="88"/>
      <c r="B136" s="88"/>
      <c r="C136" s="94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2.75" customHeight="1" x14ac:dyDescent="0.2">
      <c r="A137" s="88"/>
      <c r="B137" s="88"/>
      <c r="C137" s="94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2.75" customHeight="1" x14ac:dyDescent="0.2">
      <c r="A138" s="88"/>
      <c r="B138" s="88"/>
      <c r="C138" s="94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2.75" customHeight="1" x14ac:dyDescent="0.2">
      <c r="A139" s="88"/>
      <c r="B139" s="88"/>
      <c r="C139" s="94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2.75" customHeight="1" x14ac:dyDescent="0.2">
      <c r="A140" s="88"/>
      <c r="B140" s="88"/>
      <c r="C140" s="94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2.75" customHeight="1" x14ac:dyDescent="0.2">
      <c r="A141" s="88"/>
      <c r="B141" s="88"/>
      <c r="C141" s="94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2.75" customHeight="1" x14ac:dyDescent="0.2">
      <c r="A142" s="88"/>
      <c r="B142" s="88"/>
      <c r="C142" s="94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2.75" customHeight="1" x14ac:dyDescent="0.2">
      <c r="A143" s="88"/>
      <c r="B143" s="88"/>
      <c r="C143" s="94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2.75" customHeight="1" x14ac:dyDescent="0.2">
      <c r="A144" s="88"/>
      <c r="B144" s="88"/>
      <c r="C144" s="94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2.75" customHeight="1" x14ac:dyDescent="0.2">
      <c r="A145" s="88"/>
      <c r="B145" s="88"/>
      <c r="C145" s="94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2.75" customHeight="1" x14ac:dyDescent="0.2">
      <c r="A146" s="88"/>
      <c r="B146" s="88"/>
      <c r="C146" s="94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2.75" customHeight="1" x14ac:dyDescent="0.2">
      <c r="A147" s="88"/>
      <c r="B147" s="88"/>
      <c r="C147" s="94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2.75" customHeight="1" x14ac:dyDescent="0.2">
      <c r="A148" s="88"/>
      <c r="B148" s="88"/>
      <c r="C148" s="94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2.75" customHeight="1" x14ac:dyDescent="0.2">
      <c r="A149" s="88"/>
      <c r="B149" s="88"/>
      <c r="C149" s="94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2.75" customHeight="1" x14ac:dyDescent="0.2">
      <c r="A150" s="88"/>
      <c r="B150" s="88"/>
      <c r="C150" s="94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2.75" customHeight="1" x14ac:dyDescent="0.2">
      <c r="A151" s="88"/>
      <c r="B151" s="88"/>
      <c r="C151" s="94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2.75" customHeight="1" x14ac:dyDescent="0.2">
      <c r="A152" s="88"/>
      <c r="B152" s="88"/>
      <c r="C152" s="94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2.75" customHeight="1" x14ac:dyDescent="0.2">
      <c r="A153" s="88"/>
      <c r="B153" s="88"/>
      <c r="C153" s="94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2.75" customHeight="1" x14ac:dyDescent="0.2">
      <c r="A154" s="88"/>
      <c r="B154" s="88"/>
      <c r="C154" s="94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2.75" customHeight="1" x14ac:dyDescent="0.2">
      <c r="A155" s="88"/>
      <c r="B155" s="88"/>
      <c r="C155" s="94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2.75" customHeight="1" x14ac:dyDescent="0.2">
      <c r="A156" s="88"/>
      <c r="B156" s="88"/>
      <c r="C156" s="94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2.75" customHeight="1" x14ac:dyDescent="0.2">
      <c r="A157" s="88"/>
      <c r="B157" s="88"/>
      <c r="C157" s="94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2.75" customHeight="1" x14ac:dyDescent="0.2">
      <c r="A158" s="88"/>
      <c r="B158" s="88"/>
      <c r="C158" s="94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2.75" customHeight="1" x14ac:dyDescent="0.2">
      <c r="A159" s="88"/>
      <c r="B159" s="88"/>
      <c r="C159" s="94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2.75" customHeight="1" x14ac:dyDescent="0.2">
      <c r="A160" s="88"/>
      <c r="B160" s="88"/>
      <c r="C160" s="94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2.75" customHeight="1" x14ac:dyDescent="0.2">
      <c r="A161" s="88"/>
      <c r="B161" s="88"/>
      <c r="C161" s="94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2.75" customHeight="1" x14ac:dyDescent="0.2">
      <c r="A162" s="88"/>
      <c r="B162" s="88"/>
      <c r="C162" s="94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2.75" customHeight="1" x14ac:dyDescent="0.2">
      <c r="A163" s="88"/>
      <c r="B163" s="88"/>
      <c r="C163" s="94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2.75" customHeight="1" x14ac:dyDescent="0.2">
      <c r="A164" s="88"/>
      <c r="B164" s="88"/>
      <c r="C164" s="94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2.75" customHeight="1" x14ac:dyDescent="0.2">
      <c r="A165" s="88"/>
      <c r="B165" s="88"/>
      <c r="C165" s="94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2.75" customHeight="1" x14ac:dyDescent="0.2">
      <c r="A166" s="88"/>
      <c r="B166" s="88"/>
      <c r="C166" s="94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2.75" customHeight="1" x14ac:dyDescent="0.2">
      <c r="A167" s="88"/>
      <c r="B167" s="88"/>
      <c r="C167" s="94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2.75" customHeight="1" x14ac:dyDescent="0.2">
      <c r="A168" s="88"/>
      <c r="B168" s="88"/>
      <c r="C168" s="94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2.75" customHeight="1" x14ac:dyDescent="0.2">
      <c r="A169" s="88"/>
      <c r="B169" s="88"/>
      <c r="C169" s="94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2.75" customHeight="1" x14ac:dyDescent="0.2">
      <c r="A170" s="88"/>
      <c r="B170" s="88"/>
      <c r="C170" s="94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2.75" customHeight="1" x14ac:dyDescent="0.2">
      <c r="A171" s="88"/>
      <c r="B171" s="88"/>
      <c r="C171" s="94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2.75" customHeight="1" x14ac:dyDescent="0.2">
      <c r="A172" s="88"/>
      <c r="B172" s="88"/>
      <c r="C172" s="94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2.75" customHeight="1" x14ac:dyDescent="0.2">
      <c r="A173" s="88"/>
      <c r="B173" s="88"/>
      <c r="C173" s="94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2.75" customHeight="1" x14ac:dyDescent="0.2">
      <c r="A174" s="88"/>
      <c r="B174" s="88"/>
      <c r="C174" s="94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2.75" customHeight="1" x14ac:dyDescent="0.2">
      <c r="A175" s="88"/>
      <c r="B175" s="88"/>
      <c r="C175" s="94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2.75" customHeight="1" x14ac:dyDescent="0.2">
      <c r="A176" s="88"/>
      <c r="B176" s="88"/>
      <c r="C176" s="94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2.75" customHeight="1" x14ac:dyDescent="0.2">
      <c r="A177" s="88"/>
      <c r="B177" s="88"/>
      <c r="C177" s="94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2.75" customHeight="1" x14ac:dyDescent="0.2">
      <c r="A178" s="88"/>
      <c r="B178" s="88"/>
      <c r="C178" s="94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2.75" customHeight="1" x14ac:dyDescent="0.2">
      <c r="A179" s="88"/>
      <c r="B179" s="88"/>
      <c r="C179" s="94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2.75" customHeight="1" x14ac:dyDescent="0.2">
      <c r="A180" s="88"/>
      <c r="B180" s="88"/>
      <c r="C180" s="94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2.75" customHeight="1" x14ac:dyDescent="0.2">
      <c r="A181" s="88"/>
      <c r="B181" s="88"/>
      <c r="C181" s="94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2.75" customHeight="1" x14ac:dyDescent="0.2">
      <c r="A182" s="88"/>
      <c r="B182" s="88"/>
      <c r="C182" s="94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2.75" customHeight="1" x14ac:dyDescent="0.2">
      <c r="A183" s="88"/>
      <c r="B183" s="88"/>
      <c r="C183" s="94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2.75" customHeight="1" x14ac:dyDescent="0.2">
      <c r="A184" s="88"/>
      <c r="B184" s="88"/>
      <c r="C184" s="94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2.75" customHeight="1" x14ac:dyDescent="0.2">
      <c r="A185" s="88"/>
      <c r="B185" s="88"/>
      <c r="C185" s="94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2.75" customHeight="1" x14ac:dyDescent="0.2">
      <c r="A186" s="88"/>
      <c r="B186" s="88"/>
      <c r="C186" s="94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2.75" customHeight="1" x14ac:dyDescent="0.2">
      <c r="A187" s="88"/>
      <c r="B187" s="88"/>
      <c r="C187" s="94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2.75" customHeight="1" x14ac:dyDescent="0.2">
      <c r="A188" s="88"/>
      <c r="B188" s="88"/>
      <c r="C188" s="94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2.75" customHeight="1" x14ac:dyDescent="0.2">
      <c r="A189" s="88"/>
      <c r="B189" s="88"/>
      <c r="C189" s="94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2.75" customHeight="1" x14ac:dyDescent="0.2">
      <c r="A190" s="88"/>
      <c r="B190" s="88"/>
      <c r="C190" s="94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2.75" customHeight="1" x14ac:dyDescent="0.2">
      <c r="A191" s="88"/>
      <c r="B191" s="88"/>
      <c r="C191" s="94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2.75" customHeight="1" x14ac:dyDescent="0.2">
      <c r="A192" s="88"/>
      <c r="B192" s="88"/>
      <c r="C192" s="94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2.75" customHeight="1" x14ac:dyDescent="0.2">
      <c r="A193" s="88"/>
      <c r="B193" s="88"/>
      <c r="C193" s="94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2.75" customHeight="1" x14ac:dyDescent="0.2">
      <c r="A194" s="88"/>
      <c r="B194" s="88"/>
      <c r="C194" s="94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2.75" customHeight="1" x14ac:dyDescent="0.2">
      <c r="A195" s="88"/>
      <c r="B195" s="88"/>
      <c r="C195" s="94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2.75" customHeight="1" x14ac:dyDescent="0.2">
      <c r="A196" s="88"/>
      <c r="B196" s="88"/>
      <c r="C196" s="94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2.75" customHeight="1" x14ac:dyDescent="0.2">
      <c r="A197" s="88"/>
      <c r="B197" s="88"/>
      <c r="C197" s="94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2.75" customHeight="1" x14ac:dyDescent="0.2">
      <c r="A198" s="88"/>
      <c r="B198" s="88"/>
      <c r="C198" s="94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2.75" customHeight="1" x14ac:dyDescent="0.2">
      <c r="A199" s="88"/>
      <c r="B199" s="88"/>
      <c r="C199" s="94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2.75" customHeight="1" x14ac:dyDescent="0.2">
      <c r="A200" s="88"/>
      <c r="B200" s="88"/>
      <c r="C200" s="94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2.75" customHeight="1" x14ac:dyDescent="0.2">
      <c r="A201" s="88"/>
      <c r="B201" s="88"/>
      <c r="C201" s="94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2.75" customHeight="1" x14ac:dyDescent="0.2">
      <c r="A202" s="88"/>
      <c r="B202" s="88"/>
      <c r="C202" s="94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2.75" customHeight="1" x14ac:dyDescent="0.2">
      <c r="A203" s="88"/>
      <c r="B203" s="88"/>
      <c r="C203" s="94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2.75" customHeight="1" x14ac:dyDescent="0.2">
      <c r="A204" s="88"/>
      <c r="B204" s="88"/>
      <c r="C204" s="94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2.75" customHeight="1" x14ac:dyDescent="0.2">
      <c r="A205" s="88"/>
      <c r="B205" s="88"/>
      <c r="C205" s="94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2.75" customHeight="1" x14ac:dyDescent="0.2">
      <c r="A206" s="88"/>
      <c r="B206" s="88"/>
      <c r="C206" s="94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2.75" customHeight="1" x14ac:dyDescent="0.2">
      <c r="A207" s="88"/>
      <c r="B207" s="88"/>
      <c r="C207" s="94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2.75" customHeight="1" x14ac:dyDescent="0.2">
      <c r="A208" s="88"/>
      <c r="B208" s="88"/>
      <c r="C208" s="94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2.75" customHeight="1" x14ac:dyDescent="0.2">
      <c r="A209" s="88"/>
      <c r="B209" s="88"/>
      <c r="C209" s="94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2.75" customHeight="1" x14ac:dyDescent="0.2">
      <c r="A210" s="88"/>
      <c r="B210" s="88"/>
      <c r="C210" s="94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2.75" customHeight="1" x14ac:dyDescent="0.2">
      <c r="A211" s="88"/>
      <c r="B211" s="88"/>
      <c r="C211" s="94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2.75" customHeight="1" x14ac:dyDescent="0.2">
      <c r="A212" s="88"/>
      <c r="B212" s="88"/>
      <c r="C212" s="94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2.75" customHeight="1" x14ac:dyDescent="0.2">
      <c r="A213" s="88"/>
      <c r="B213" s="88"/>
      <c r="C213" s="94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2.75" customHeight="1" x14ac:dyDescent="0.2">
      <c r="A214" s="88"/>
      <c r="B214" s="88"/>
      <c r="C214" s="94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2.75" customHeight="1" x14ac:dyDescent="0.2">
      <c r="A215" s="88"/>
      <c r="B215" s="88"/>
      <c r="C215" s="94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2.75" customHeight="1" x14ac:dyDescent="0.2">
      <c r="A216" s="88"/>
      <c r="B216" s="88"/>
      <c r="C216" s="94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2.75" customHeight="1" x14ac:dyDescent="0.2">
      <c r="A217" s="88"/>
      <c r="B217" s="88"/>
      <c r="C217" s="94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2.75" customHeight="1" x14ac:dyDescent="0.2">
      <c r="A218" s="88"/>
      <c r="B218" s="88"/>
      <c r="C218" s="94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2.75" customHeight="1" x14ac:dyDescent="0.2">
      <c r="A219" s="88"/>
      <c r="B219" s="88"/>
      <c r="C219" s="94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2.75" customHeight="1" x14ac:dyDescent="0.2">
      <c r="A220" s="88"/>
      <c r="B220" s="88"/>
      <c r="C220" s="94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2.75" customHeight="1" x14ac:dyDescent="0.2">
      <c r="A221" s="88"/>
      <c r="B221" s="88"/>
      <c r="C221" s="94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2.75" customHeight="1" x14ac:dyDescent="0.2">
      <c r="A222" s="88"/>
      <c r="B222" s="88"/>
      <c r="C222" s="94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2.75" customHeight="1" x14ac:dyDescent="0.2">
      <c r="A223" s="88"/>
      <c r="B223" s="88"/>
      <c r="C223" s="94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2.75" customHeight="1" x14ac:dyDescent="0.2">
      <c r="A224" s="88"/>
      <c r="B224" s="88"/>
      <c r="C224" s="94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2.75" customHeight="1" x14ac:dyDescent="0.2">
      <c r="A225" s="88"/>
      <c r="B225" s="88"/>
      <c r="C225" s="94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2.75" customHeight="1" x14ac:dyDescent="0.2">
      <c r="A226" s="88"/>
      <c r="B226" s="88"/>
      <c r="C226" s="94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2.75" customHeight="1" x14ac:dyDescent="0.2">
      <c r="A227" s="88"/>
      <c r="B227" s="88"/>
      <c r="C227" s="94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2.75" customHeight="1" x14ac:dyDescent="0.2">
      <c r="A228" s="88"/>
      <c r="B228" s="88"/>
      <c r="C228" s="94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2.75" customHeight="1" x14ac:dyDescent="0.2">
      <c r="A229" s="88"/>
      <c r="B229" s="88"/>
      <c r="C229" s="94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2.75" customHeight="1" x14ac:dyDescent="0.2">
      <c r="A230" s="88"/>
      <c r="B230" s="88"/>
      <c r="C230" s="94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2.75" customHeight="1" x14ac:dyDescent="0.2">
      <c r="A231" s="88"/>
      <c r="B231" s="88"/>
      <c r="C231" s="94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2.75" customHeight="1" x14ac:dyDescent="0.2">
      <c r="A232" s="88"/>
      <c r="B232" s="88"/>
      <c r="C232" s="94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2.75" customHeight="1" x14ac:dyDescent="0.2">
      <c r="A233" s="88"/>
      <c r="B233" s="88"/>
      <c r="C233" s="94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2.75" customHeight="1" x14ac:dyDescent="0.2">
      <c r="A234" s="88"/>
      <c r="B234" s="88"/>
      <c r="C234" s="94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2.75" customHeight="1" x14ac:dyDescent="0.2">
      <c r="A235" s="88"/>
      <c r="B235" s="88"/>
      <c r="C235" s="94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2.75" customHeight="1" x14ac:dyDescent="0.2">
      <c r="A236" s="88"/>
      <c r="B236" s="88"/>
      <c r="C236" s="94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2.75" customHeight="1" x14ac:dyDescent="0.2">
      <c r="A237" s="88"/>
      <c r="B237" s="88"/>
      <c r="C237" s="94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2.75" customHeight="1" x14ac:dyDescent="0.2">
      <c r="A238" s="88"/>
      <c r="B238" s="88"/>
      <c r="C238" s="94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2.75" customHeight="1" x14ac:dyDescent="0.2">
      <c r="A239" s="88"/>
      <c r="B239" s="88"/>
      <c r="C239" s="94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2.75" customHeight="1" x14ac:dyDescent="0.2">
      <c r="A240" s="88"/>
      <c r="B240" s="88"/>
      <c r="C240" s="94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2.75" customHeight="1" x14ac:dyDescent="0.2">
      <c r="A241" s="88"/>
      <c r="B241" s="88"/>
      <c r="C241" s="94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2.75" customHeight="1" x14ac:dyDescent="0.2">
      <c r="A242" s="88"/>
      <c r="B242" s="88"/>
      <c r="C242" s="94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2.75" customHeight="1" x14ac:dyDescent="0.2">
      <c r="A243" s="88"/>
      <c r="B243" s="88"/>
      <c r="C243" s="94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2.75" customHeight="1" x14ac:dyDescent="0.2">
      <c r="A244" s="88"/>
      <c r="B244" s="88"/>
      <c r="C244" s="94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2.75" customHeight="1" x14ac:dyDescent="0.2">
      <c r="A245" s="88"/>
      <c r="B245" s="88"/>
      <c r="C245" s="94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2.75" customHeight="1" x14ac:dyDescent="0.2">
      <c r="A246" s="88"/>
      <c r="B246" s="88"/>
      <c r="C246" s="94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2.75" customHeight="1" x14ac:dyDescent="0.2">
      <c r="A247" s="88"/>
      <c r="B247" s="88"/>
      <c r="C247" s="94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2.75" customHeight="1" x14ac:dyDescent="0.2">
      <c r="A248" s="88"/>
      <c r="B248" s="88"/>
      <c r="C248" s="94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2.75" customHeight="1" x14ac:dyDescent="0.2">
      <c r="A249" s="88"/>
      <c r="B249" s="88"/>
      <c r="C249" s="94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2.75" customHeight="1" x14ac:dyDescent="0.2">
      <c r="A250" s="88"/>
      <c r="B250" s="88"/>
      <c r="C250" s="94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2.75" customHeight="1" x14ac:dyDescent="0.2">
      <c r="A251" s="88"/>
      <c r="B251" s="88"/>
      <c r="C251" s="94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2.75" customHeight="1" x14ac:dyDescent="0.2">
      <c r="A252" s="88"/>
      <c r="B252" s="88"/>
      <c r="C252" s="94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2.75" customHeight="1" x14ac:dyDescent="0.2">
      <c r="A253" s="88"/>
      <c r="B253" s="88"/>
      <c r="C253" s="94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2.75" customHeight="1" x14ac:dyDescent="0.2">
      <c r="A254" s="88"/>
      <c r="B254" s="88"/>
      <c r="C254" s="94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2.75" customHeight="1" x14ac:dyDescent="0.2">
      <c r="A255" s="88"/>
      <c r="B255" s="88"/>
      <c r="C255" s="94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2.75" customHeight="1" x14ac:dyDescent="0.2">
      <c r="A256" s="88"/>
      <c r="B256" s="88"/>
      <c r="C256" s="94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2.75" customHeight="1" x14ac:dyDescent="0.2">
      <c r="A257" s="88"/>
      <c r="B257" s="88"/>
      <c r="C257" s="94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2.75" customHeight="1" x14ac:dyDescent="0.2">
      <c r="A258" s="88"/>
      <c r="B258" s="88"/>
      <c r="C258" s="94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2.75" customHeight="1" x14ac:dyDescent="0.2">
      <c r="A259" s="88"/>
      <c r="B259" s="88"/>
      <c r="C259" s="94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2.75" customHeight="1" x14ac:dyDescent="0.2">
      <c r="A260" s="88"/>
      <c r="B260" s="88"/>
      <c r="C260" s="94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2.75" customHeight="1" x14ac:dyDescent="0.2">
      <c r="A261" s="88"/>
      <c r="B261" s="88"/>
      <c r="C261" s="94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2.75" customHeight="1" x14ac:dyDescent="0.2">
      <c r="A262" s="88"/>
      <c r="B262" s="88"/>
      <c r="C262" s="94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2.75" customHeight="1" x14ac:dyDescent="0.2">
      <c r="A263" s="88"/>
      <c r="B263" s="88"/>
      <c r="C263" s="94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2.75" customHeight="1" x14ac:dyDescent="0.2">
      <c r="A264" s="88"/>
      <c r="B264" s="88"/>
      <c r="C264" s="94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2.75" customHeight="1" x14ac:dyDescent="0.2">
      <c r="A265" s="88"/>
      <c r="B265" s="88"/>
      <c r="C265" s="94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2.75" customHeight="1" x14ac:dyDescent="0.2">
      <c r="A266" s="88"/>
      <c r="B266" s="88"/>
      <c r="C266" s="94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2.75" customHeight="1" x14ac:dyDescent="0.2">
      <c r="A267" s="88"/>
      <c r="B267" s="88"/>
      <c r="C267" s="94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2.75" customHeight="1" x14ac:dyDescent="0.2">
      <c r="A268" s="88"/>
      <c r="B268" s="88"/>
      <c r="C268" s="94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2.75" customHeight="1" x14ac:dyDescent="0.2">
      <c r="A269" s="88"/>
      <c r="B269" s="88"/>
      <c r="C269" s="94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2.75" customHeight="1" x14ac:dyDescent="0.2">
      <c r="A270" s="88"/>
      <c r="B270" s="88"/>
      <c r="C270" s="94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2.75" customHeight="1" x14ac:dyDescent="0.2">
      <c r="A271" s="88"/>
      <c r="B271" s="88"/>
      <c r="C271" s="94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2.75" customHeight="1" x14ac:dyDescent="0.2">
      <c r="A272" s="88"/>
      <c r="B272" s="88"/>
      <c r="C272" s="94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2.75" customHeight="1" x14ac:dyDescent="0.2">
      <c r="A273" s="88"/>
      <c r="B273" s="88"/>
      <c r="C273" s="94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2.75" customHeight="1" x14ac:dyDescent="0.2">
      <c r="A274" s="88"/>
      <c r="B274" s="88"/>
      <c r="C274" s="94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2.75" customHeight="1" x14ac:dyDescent="0.2">
      <c r="A275" s="88"/>
      <c r="B275" s="88"/>
      <c r="C275" s="94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2.75" customHeight="1" x14ac:dyDescent="0.2">
      <c r="A276" s="88"/>
      <c r="B276" s="88"/>
      <c r="C276" s="94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2.75" customHeight="1" x14ac:dyDescent="0.2">
      <c r="A277" s="88"/>
      <c r="B277" s="88"/>
      <c r="C277" s="94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2.75" customHeight="1" x14ac:dyDescent="0.2">
      <c r="A278" s="88"/>
      <c r="B278" s="88"/>
      <c r="C278" s="94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2.75" customHeight="1" x14ac:dyDescent="0.2">
      <c r="A279" s="88"/>
      <c r="B279" s="88"/>
      <c r="C279" s="94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2.75" customHeight="1" x14ac:dyDescent="0.2">
      <c r="A280" s="88"/>
      <c r="B280" s="88"/>
      <c r="C280" s="94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2.75" customHeight="1" x14ac:dyDescent="0.2">
      <c r="A281" s="88"/>
      <c r="B281" s="88"/>
      <c r="C281" s="94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2.75" customHeight="1" x14ac:dyDescent="0.2">
      <c r="A282" s="88"/>
      <c r="B282" s="88"/>
      <c r="C282" s="94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2.75" customHeight="1" x14ac:dyDescent="0.2">
      <c r="A283" s="88"/>
      <c r="B283" s="88"/>
      <c r="C283" s="94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2.75" customHeight="1" x14ac:dyDescent="0.2">
      <c r="A284" s="88"/>
      <c r="B284" s="88"/>
      <c r="C284" s="94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2.75" customHeight="1" x14ac:dyDescent="0.2">
      <c r="A285" s="88"/>
      <c r="B285" s="88"/>
      <c r="C285" s="94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2.75" customHeight="1" x14ac:dyDescent="0.2">
      <c r="A286" s="88"/>
      <c r="B286" s="88"/>
      <c r="C286" s="94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2.75" customHeight="1" x14ac:dyDescent="0.2">
      <c r="A287" s="88"/>
      <c r="B287" s="88"/>
      <c r="C287" s="94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2.75" customHeight="1" x14ac:dyDescent="0.2">
      <c r="A288" s="88"/>
      <c r="B288" s="88"/>
      <c r="C288" s="94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2.75" customHeight="1" x14ac:dyDescent="0.2">
      <c r="A289" s="88"/>
      <c r="B289" s="88"/>
      <c r="C289" s="94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2.75" customHeight="1" x14ac:dyDescent="0.2">
      <c r="A290" s="88"/>
      <c r="B290" s="88"/>
      <c r="C290" s="94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2.75" customHeight="1" x14ac:dyDescent="0.2">
      <c r="A291" s="88"/>
      <c r="B291" s="88"/>
      <c r="C291" s="94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2.75" customHeight="1" x14ac:dyDescent="0.2">
      <c r="A292" s="88"/>
      <c r="B292" s="88"/>
      <c r="C292" s="94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2.75" customHeight="1" x14ac:dyDescent="0.2">
      <c r="A293" s="88"/>
      <c r="B293" s="88"/>
      <c r="C293" s="94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2.75" customHeight="1" x14ac:dyDescent="0.2">
      <c r="A294" s="88"/>
      <c r="B294" s="88"/>
      <c r="C294" s="94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2.75" customHeight="1" x14ac:dyDescent="0.2">
      <c r="A295" s="88"/>
      <c r="B295" s="88"/>
      <c r="C295" s="94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2.75" customHeight="1" x14ac:dyDescent="0.2">
      <c r="A296" s="88"/>
      <c r="B296" s="88"/>
      <c r="C296" s="94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2.75" customHeight="1" x14ac:dyDescent="0.2">
      <c r="A297" s="88"/>
      <c r="B297" s="88"/>
      <c r="C297" s="94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2.75" customHeight="1" x14ac:dyDescent="0.2">
      <c r="A298" s="88"/>
      <c r="B298" s="88"/>
      <c r="C298" s="94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2.75" customHeight="1" x14ac:dyDescent="0.2">
      <c r="A299" s="88"/>
      <c r="B299" s="88"/>
      <c r="C299" s="94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2.75" customHeight="1" x14ac:dyDescent="0.2">
      <c r="A300" s="88"/>
      <c r="B300" s="88"/>
      <c r="C300" s="94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2.75" customHeight="1" x14ac:dyDescent="0.2">
      <c r="A301" s="88"/>
      <c r="B301" s="88"/>
      <c r="C301" s="94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2.75" customHeight="1" x14ac:dyDescent="0.2">
      <c r="A302" s="88"/>
      <c r="B302" s="88"/>
      <c r="C302" s="94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2.75" customHeight="1" x14ac:dyDescent="0.2">
      <c r="A303" s="88"/>
      <c r="B303" s="88"/>
      <c r="C303" s="94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2.75" customHeight="1" x14ac:dyDescent="0.2">
      <c r="A304" s="88"/>
      <c r="B304" s="88"/>
      <c r="C304" s="94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2.75" customHeight="1" x14ac:dyDescent="0.2">
      <c r="A305" s="88"/>
      <c r="B305" s="88"/>
      <c r="C305" s="94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2.75" customHeight="1" x14ac:dyDescent="0.2">
      <c r="A306" s="88"/>
      <c r="B306" s="88"/>
      <c r="C306" s="94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2.75" customHeight="1" x14ac:dyDescent="0.2">
      <c r="A307" s="88"/>
      <c r="B307" s="88"/>
      <c r="C307" s="94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2.75" customHeight="1" x14ac:dyDescent="0.2">
      <c r="A308" s="88"/>
      <c r="B308" s="88"/>
      <c r="C308" s="94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2.75" customHeight="1" x14ac:dyDescent="0.2">
      <c r="A309" s="88"/>
      <c r="B309" s="88"/>
      <c r="C309" s="94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2.75" customHeight="1" x14ac:dyDescent="0.2">
      <c r="A310" s="88"/>
      <c r="B310" s="88"/>
      <c r="C310" s="94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2.75" customHeight="1" x14ac:dyDescent="0.2">
      <c r="A311" s="88"/>
      <c r="B311" s="88"/>
      <c r="C311" s="94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2.75" customHeight="1" x14ac:dyDescent="0.2">
      <c r="A312" s="88"/>
      <c r="B312" s="88"/>
      <c r="C312" s="94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2.75" customHeight="1" x14ac:dyDescent="0.2">
      <c r="A313" s="88"/>
      <c r="B313" s="88"/>
      <c r="C313" s="94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2.75" customHeight="1" x14ac:dyDescent="0.2">
      <c r="A314" s="88"/>
      <c r="B314" s="88"/>
      <c r="C314" s="94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2.75" customHeight="1" x14ac:dyDescent="0.2">
      <c r="A315" s="88"/>
      <c r="B315" s="88"/>
      <c r="C315" s="94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2.75" customHeight="1" x14ac:dyDescent="0.2">
      <c r="A316" s="88"/>
      <c r="B316" s="88"/>
      <c r="C316" s="94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2.75" customHeight="1" x14ac:dyDescent="0.2">
      <c r="A317" s="88"/>
      <c r="B317" s="88"/>
      <c r="C317" s="94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2.75" customHeight="1" x14ac:dyDescent="0.2">
      <c r="A318" s="88"/>
      <c r="B318" s="88"/>
      <c r="C318" s="94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2.75" customHeight="1" x14ac:dyDescent="0.2">
      <c r="A319" s="88"/>
      <c r="B319" s="88"/>
      <c r="C319" s="94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2.75" customHeight="1" x14ac:dyDescent="0.2">
      <c r="A320" s="88"/>
      <c r="B320" s="88"/>
      <c r="C320" s="94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2.75" customHeight="1" x14ac:dyDescent="0.2">
      <c r="A321" s="88"/>
      <c r="B321" s="88"/>
      <c r="C321" s="94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2.75" customHeight="1" x14ac:dyDescent="0.2">
      <c r="A322" s="88"/>
      <c r="B322" s="88"/>
      <c r="C322" s="94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2.75" customHeight="1" x14ac:dyDescent="0.2">
      <c r="A323" s="88"/>
      <c r="B323" s="88"/>
      <c r="C323" s="94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2.75" customHeight="1" x14ac:dyDescent="0.2">
      <c r="A324" s="88"/>
      <c r="B324" s="88"/>
      <c r="C324" s="94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2.75" customHeight="1" x14ac:dyDescent="0.2">
      <c r="A325" s="88"/>
      <c r="B325" s="88"/>
      <c r="C325" s="94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2.75" customHeight="1" x14ac:dyDescent="0.2">
      <c r="A326" s="88"/>
      <c r="B326" s="88"/>
      <c r="C326" s="94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2.75" customHeight="1" x14ac:dyDescent="0.2">
      <c r="A327" s="88"/>
      <c r="B327" s="88"/>
      <c r="C327" s="94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2.75" customHeight="1" x14ac:dyDescent="0.2">
      <c r="A328" s="88"/>
      <c r="B328" s="88"/>
      <c r="C328" s="94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2.75" customHeight="1" x14ac:dyDescent="0.2">
      <c r="A329" s="88"/>
      <c r="B329" s="88"/>
      <c r="C329" s="94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2.75" customHeight="1" x14ac:dyDescent="0.2">
      <c r="A330" s="88"/>
      <c r="B330" s="88"/>
      <c r="C330" s="94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2.75" customHeight="1" x14ac:dyDescent="0.2">
      <c r="A331" s="88"/>
      <c r="B331" s="88"/>
      <c r="C331" s="94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2.75" customHeight="1" x14ac:dyDescent="0.2">
      <c r="A332" s="88"/>
      <c r="B332" s="88"/>
      <c r="C332" s="94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2.75" customHeight="1" x14ac:dyDescent="0.2">
      <c r="A333" s="88"/>
      <c r="B333" s="88"/>
      <c r="C333" s="94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2.75" customHeight="1" x14ac:dyDescent="0.2">
      <c r="A334" s="88"/>
      <c r="B334" s="88"/>
      <c r="C334" s="94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2.75" customHeight="1" x14ac:dyDescent="0.2">
      <c r="A335" s="88"/>
      <c r="B335" s="88"/>
      <c r="C335" s="94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2.75" customHeight="1" x14ac:dyDescent="0.2">
      <c r="A336" s="88"/>
      <c r="B336" s="88"/>
      <c r="C336" s="94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2.75" customHeight="1" x14ac:dyDescent="0.2">
      <c r="A337" s="88"/>
      <c r="B337" s="88"/>
      <c r="C337" s="94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2.75" customHeight="1" x14ac:dyDescent="0.2">
      <c r="A338" s="88"/>
      <c r="B338" s="88"/>
      <c r="C338" s="94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2.75" customHeight="1" x14ac:dyDescent="0.2">
      <c r="A339" s="88"/>
      <c r="B339" s="88"/>
      <c r="C339" s="94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2.75" customHeight="1" x14ac:dyDescent="0.2">
      <c r="A340" s="88"/>
      <c r="B340" s="88"/>
      <c r="C340" s="94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2.75" customHeight="1" x14ac:dyDescent="0.2">
      <c r="A341" s="88"/>
      <c r="B341" s="88"/>
      <c r="C341" s="94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2.75" customHeight="1" x14ac:dyDescent="0.2">
      <c r="A342" s="88"/>
      <c r="B342" s="88"/>
      <c r="C342" s="94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2.75" customHeight="1" x14ac:dyDescent="0.2">
      <c r="A343" s="88"/>
      <c r="B343" s="88"/>
      <c r="C343" s="94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2.75" customHeight="1" x14ac:dyDescent="0.2">
      <c r="A344" s="88"/>
      <c r="B344" s="88"/>
      <c r="C344" s="94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2.75" customHeight="1" x14ac:dyDescent="0.2">
      <c r="A345" s="88"/>
      <c r="B345" s="88"/>
      <c r="C345" s="94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2.75" customHeight="1" x14ac:dyDescent="0.2">
      <c r="A346" s="88"/>
      <c r="B346" s="88"/>
      <c r="C346" s="94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2.75" customHeight="1" x14ac:dyDescent="0.2">
      <c r="A347" s="88"/>
      <c r="B347" s="88"/>
      <c r="C347" s="94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2.75" customHeight="1" x14ac:dyDescent="0.2">
      <c r="A348" s="88"/>
      <c r="B348" s="88"/>
      <c r="C348" s="94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2.75" customHeight="1" x14ac:dyDescent="0.2">
      <c r="A349" s="88"/>
      <c r="B349" s="88"/>
      <c r="C349" s="94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2.75" customHeight="1" x14ac:dyDescent="0.2">
      <c r="A350" s="88"/>
      <c r="B350" s="88"/>
      <c r="C350" s="94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2.75" customHeight="1" x14ac:dyDescent="0.2">
      <c r="A351" s="88"/>
      <c r="B351" s="88"/>
      <c r="C351" s="94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2.75" customHeight="1" x14ac:dyDescent="0.2">
      <c r="A352" s="88"/>
      <c r="B352" s="88"/>
      <c r="C352" s="94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2.75" customHeight="1" x14ac:dyDescent="0.2">
      <c r="A353" s="88"/>
      <c r="B353" s="88"/>
      <c r="C353" s="94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2.75" customHeight="1" x14ac:dyDescent="0.2">
      <c r="A354" s="88"/>
      <c r="B354" s="88"/>
      <c r="C354" s="94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2.75" customHeight="1" x14ac:dyDescent="0.2">
      <c r="A355" s="88"/>
      <c r="B355" s="88"/>
      <c r="C355" s="94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2.75" customHeight="1" x14ac:dyDescent="0.2">
      <c r="A356" s="88"/>
      <c r="B356" s="88"/>
      <c r="C356" s="94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2.75" customHeight="1" x14ac:dyDescent="0.2">
      <c r="A357" s="88"/>
      <c r="B357" s="88"/>
      <c r="C357" s="94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2.75" customHeight="1" x14ac:dyDescent="0.2">
      <c r="A358" s="88"/>
      <c r="B358" s="88"/>
      <c r="C358" s="94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2.75" customHeight="1" x14ac:dyDescent="0.2">
      <c r="A359" s="88"/>
      <c r="B359" s="88"/>
      <c r="C359" s="94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2.75" customHeight="1" x14ac:dyDescent="0.2">
      <c r="A360" s="88"/>
      <c r="B360" s="88"/>
      <c r="C360" s="94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2.75" customHeight="1" x14ac:dyDescent="0.2">
      <c r="A361" s="88"/>
      <c r="B361" s="88"/>
      <c r="C361" s="94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2.75" customHeight="1" x14ac:dyDescent="0.2">
      <c r="A362" s="88"/>
      <c r="B362" s="88"/>
      <c r="C362" s="94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2.75" customHeight="1" x14ac:dyDescent="0.2">
      <c r="A363" s="88"/>
      <c r="B363" s="88"/>
      <c r="C363" s="94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2.75" customHeight="1" x14ac:dyDescent="0.2">
      <c r="A364" s="88"/>
      <c r="B364" s="88"/>
      <c r="C364" s="94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2.75" customHeight="1" x14ac:dyDescent="0.2">
      <c r="A365" s="88"/>
      <c r="B365" s="88"/>
      <c r="C365" s="94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2.75" customHeight="1" x14ac:dyDescent="0.2">
      <c r="A366" s="88"/>
      <c r="B366" s="88"/>
      <c r="C366" s="94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2.75" customHeight="1" x14ac:dyDescent="0.2">
      <c r="A367" s="88"/>
      <c r="B367" s="88"/>
      <c r="C367" s="94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2.75" customHeight="1" x14ac:dyDescent="0.2">
      <c r="A368" s="88"/>
      <c r="B368" s="88"/>
      <c r="C368" s="94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2.75" customHeight="1" x14ac:dyDescent="0.2">
      <c r="A369" s="88"/>
      <c r="B369" s="88"/>
      <c r="C369" s="94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2.75" customHeight="1" x14ac:dyDescent="0.2">
      <c r="A370" s="88"/>
      <c r="B370" s="88"/>
      <c r="C370" s="94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2.75" customHeight="1" x14ac:dyDescent="0.2">
      <c r="A371" s="88"/>
      <c r="B371" s="88"/>
      <c r="C371" s="94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2.75" customHeight="1" x14ac:dyDescent="0.2">
      <c r="A372" s="88"/>
      <c r="B372" s="88"/>
      <c r="C372" s="94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2.75" customHeight="1" x14ac:dyDescent="0.2">
      <c r="A373" s="88"/>
      <c r="B373" s="88"/>
      <c r="C373" s="94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2.75" customHeight="1" x14ac:dyDescent="0.2">
      <c r="A374" s="88"/>
      <c r="B374" s="88"/>
      <c r="C374" s="94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2.75" customHeight="1" x14ac:dyDescent="0.2">
      <c r="A375" s="88"/>
      <c r="B375" s="88"/>
      <c r="C375" s="94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2.75" customHeight="1" x14ac:dyDescent="0.2">
      <c r="A376" s="88"/>
      <c r="B376" s="88"/>
      <c r="C376" s="94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2.75" customHeight="1" x14ac:dyDescent="0.2">
      <c r="A377" s="88"/>
      <c r="B377" s="88"/>
      <c r="C377" s="94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2.75" customHeight="1" x14ac:dyDescent="0.2">
      <c r="A378" s="88"/>
      <c r="B378" s="88"/>
      <c r="C378" s="94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2.75" customHeight="1" x14ac:dyDescent="0.2">
      <c r="A379" s="88"/>
      <c r="B379" s="88"/>
      <c r="C379" s="94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2.75" customHeight="1" x14ac:dyDescent="0.2">
      <c r="A380" s="88"/>
      <c r="B380" s="88"/>
      <c r="C380" s="94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2.75" customHeight="1" x14ac:dyDescent="0.2">
      <c r="A381" s="88"/>
      <c r="B381" s="88"/>
      <c r="C381" s="94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2.75" customHeight="1" x14ac:dyDescent="0.2">
      <c r="A382" s="88"/>
      <c r="B382" s="88"/>
      <c r="C382" s="94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2.75" customHeight="1" x14ac:dyDescent="0.2">
      <c r="A383" s="88"/>
      <c r="B383" s="88"/>
      <c r="C383" s="94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2.75" customHeight="1" x14ac:dyDescent="0.2">
      <c r="A384" s="88"/>
      <c r="B384" s="88"/>
      <c r="C384" s="94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2.75" customHeight="1" x14ac:dyDescent="0.2">
      <c r="A385" s="88"/>
      <c r="B385" s="88"/>
      <c r="C385" s="94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2.75" customHeight="1" x14ac:dyDescent="0.2">
      <c r="A386" s="88"/>
      <c r="B386" s="88"/>
      <c r="C386" s="94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2.75" customHeight="1" x14ac:dyDescent="0.2">
      <c r="A387" s="88"/>
      <c r="B387" s="88"/>
      <c r="C387" s="94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2.75" customHeight="1" x14ac:dyDescent="0.2">
      <c r="A388" s="88"/>
      <c r="B388" s="88"/>
      <c r="C388" s="94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2.75" customHeight="1" x14ac:dyDescent="0.2">
      <c r="A389" s="88"/>
      <c r="B389" s="88"/>
      <c r="C389" s="94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2.75" customHeight="1" x14ac:dyDescent="0.2">
      <c r="A390" s="88"/>
      <c r="B390" s="88"/>
      <c r="C390" s="94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2.75" customHeight="1" x14ac:dyDescent="0.2">
      <c r="A391" s="88"/>
      <c r="B391" s="88"/>
      <c r="C391" s="94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2.75" customHeight="1" x14ac:dyDescent="0.2">
      <c r="A392" s="88"/>
      <c r="B392" s="88"/>
      <c r="C392" s="94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2.75" customHeight="1" x14ac:dyDescent="0.2">
      <c r="A393" s="88"/>
      <c r="B393" s="88"/>
      <c r="C393" s="94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2.75" customHeight="1" x14ac:dyDescent="0.2">
      <c r="A394" s="88"/>
      <c r="B394" s="88"/>
      <c r="C394" s="94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2.75" customHeight="1" x14ac:dyDescent="0.2">
      <c r="A395" s="88"/>
      <c r="B395" s="88"/>
      <c r="C395" s="94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2.75" customHeight="1" x14ac:dyDescent="0.2">
      <c r="A396" s="88"/>
      <c r="B396" s="88"/>
      <c r="C396" s="94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2.75" customHeight="1" x14ac:dyDescent="0.2">
      <c r="A397" s="88"/>
      <c r="B397" s="88"/>
      <c r="C397" s="94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2.75" customHeight="1" x14ac:dyDescent="0.2">
      <c r="A398" s="88"/>
      <c r="B398" s="88"/>
      <c r="C398" s="94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2.75" customHeight="1" x14ac:dyDescent="0.2">
      <c r="A399" s="88"/>
      <c r="B399" s="88"/>
      <c r="C399" s="94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2.75" customHeight="1" x14ac:dyDescent="0.2">
      <c r="A400" s="88"/>
      <c r="B400" s="88"/>
      <c r="C400" s="94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2.75" customHeight="1" x14ac:dyDescent="0.2">
      <c r="A401" s="88"/>
      <c r="B401" s="88"/>
      <c r="C401" s="94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2.75" customHeight="1" x14ac:dyDescent="0.2">
      <c r="A402" s="88"/>
      <c r="B402" s="88"/>
      <c r="C402" s="94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2.75" customHeight="1" x14ac:dyDescent="0.2">
      <c r="A403" s="88"/>
      <c r="B403" s="88"/>
      <c r="C403" s="94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2.75" customHeight="1" x14ac:dyDescent="0.2">
      <c r="A404" s="88"/>
      <c r="B404" s="88"/>
      <c r="C404" s="94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2.75" customHeight="1" x14ac:dyDescent="0.2">
      <c r="A405" s="88"/>
      <c r="B405" s="88"/>
      <c r="C405" s="94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2.75" customHeight="1" x14ac:dyDescent="0.2">
      <c r="A406" s="88"/>
      <c r="B406" s="88"/>
      <c r="C406" s="94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2.75" customHeight="1" x14ac:dyDescent="0.2">
      <c r="A407" s="88"/>
      <c r="B407" s="88"/>
      <c r="C407" s="94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2.75" customHeight="1" x14ac:dyDescent="0.2">
      <c r="A408" s="88"/>
      <c r="B408" s="88"/>
      <c r="C408" s="94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2.75" customHeight="1" x14ac:dyDescent="0.2">
      <c r="A409" s="88"/>
      <c r="B409" s="88"/>
      <c r="C409" s="94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2.75" customHeight="1" x14ac:dyDescent="0.2">
      <c r="A410" s="88"/>
      <c r="B410" s="88"/>
      <c r="C410" s="94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2.75" customHeight="1" x14ac:dyDescent="0.2">
      <c r="A411" s="88"/>
      <c r="B411" s="88"/>
      <c r="C411" s="94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2.75" customHeight="1" x14ac:dyDescent="0.2">
      <c r="A412" s="88"/>
      <c r="B412" s="88"/>
      <c r="C412" s="94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2.75" customHeight="1" x14ac:dyDescent="0.2">
      <c r="A413" s="88"/>
      <c r="B413" s="88"/>
      <c r="C413" s="94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2.75" customHeight="1" x14ac:dyDescent="0.2">
      <c r="A414" s="88"/>
      <c r="B414" s="88"/>
      <c r="C414" s="94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2.75" customHeight="1" x14ac:dyDescent="0.2">
      <c r="A415" s="88"/>
      <c r="B415" s="88"/>
      <c r="C415" s="94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2.75" customHeight="1" x14ac:dyDescent="0.2">
      <c r="A416" s="88"/>
      <c r="B416" s="88"/>
      <c r="C416" s="94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2.75" customHeight="1" x14ac:dyDescent="0.2">
      <c r="A417" s="88"/>
      <c r="B417" s="88"/>
      <c r="C417" s="94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2.75" customHeight="1" x14ac:dyDescent="0.2">
      <c r="A418" s="88"/>
      <c r="B418" s="88"/>
      <c r="C418" s="94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2.75" customHeight="1" x14ac:dyDescent="0.2">
      <c r="A419" s="88"/>
      <c r="B419" s="88"/>
      <c r="C419" s="94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2.75" customHeight="1" x14ac:dyDescent="0.2">
      <c r="A420" s="88"/>
      <c r="B420" s="88"/>
      <c r="C420" s="94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2.75" customHeight="1" x14ac:dyDescent="0.2">
      <c r="A421" s="88"/>
      <c r="B421" s="88"/>
      <c r="C421" s="94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2.75" customHeight="1" x14ac:dyDescent="0.2">
      <c r="A422" s="88"/>
      <c r="B422" s="88"/>
      <c r="C422" s="94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2.75" customHeight="1" x14ac:dyDescent="0.2">
      <c r="A423" s="88"/>
      <c r="B423" s="88"/>
      <c r="C423" s="94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2.75" customHeight="1" x14ac:dyDescent="0.2">
      <c r="A424" s="88"/>
      <c r="B424" s="88"/>
      <c r="C424" s="94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2.75" customHeight="1" x14ac:dyDescent="0.2">
      <c r="A425" s="88"/>
      <c r="B425" s="88"/>
      <c r="C425" s="94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2.75" customHeight="1" x14ac:dyDescent="0.2">
      <c r="A426" s="88"/>
      <c r="B426" s="88"/>
      <c r="C426" s="94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2.75" customHeight="1" x14ac:dyDescent="0.2">
      <c r="A427" s="88"/>
      <c r="B427" s="88"/>
      <c r="C427" s="94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2.75" customHeight="1" x14ac:dyDescent="0.2">
      <c r="A428" s="88"/>
      <c r="B428" s="88"/>
      <c r="C428" s="94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2.75" customHeight="1" x14ac:dyDescent="0.2">
      <c r="A429" s="88"/>
      <c r="B429" s="88"/>
      <c r="C429" s="94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2.75" customHeight="1" x14ac:dyDescent="0.2">
      <c r="A430" s="88"/>
      <c r="B430" s="88"/>
      <c r="C430" s="94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2.75" customHeight="1" x14ac:dyDescent="0.2">
      <c r="A431" s="88"/>
      <c r="B431" s="88"/>
      <c r="C431" s="94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2.75" customHeight="1" x14ac:dyDescent="0.2">
      <c r="A432" s="88"/>
      <c r="B432" s="88"/>
      <c r="C432" s="94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2.75" customHeight="1" x14ac:dyDescent="0.2">
      <c r="A433" s="88"/>
      <c r="B433" s="88"/>
      <c r="C433" s="94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2.75" customHeight="1" x14ac:dyDescent="0.2">
      <c r="A434" s="88"/>
      <c r="B434" s="88"/>
      <c r="C434" s="94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2.75" customHeight="1" x14ac:dyDescent="0.2">
      <c r="A435" s="88"/>
      <c r="B435" s="88"/>
      <c r="C435" s="94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2.75" customHeight="1" x14ac:dyDescent="0.2">
      <c r="A436" s="88"/>
      <c r="B436" s="88"/>
      <c r="C436" s="94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2.75" customHeight="1" x14ac:dyDescent="0.2">
      <c r="A437" s="88"/>
      <c r="B437" s="88"/>
      <c r="C437" s="94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2.75" customHeight="1" x14ac:dyDescent="0.2">
      <c r="A438" s="88"/>
      <c r="B438" s="88"/>
      <c r="C438" s="94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2.75" customHeight="1" x14ac:dyDescent="0.2">
      <c r="A439" s="88"/>
      <c r="B439" s="88"/>
      <c r="C439" s="94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2.75" customHeight="1" x14ac:dyDescent="0.2">
      <c r="A440" s="88"/>
      <c r="B440" s="88"/>
      <c r="C440" s="94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2.75" customHeight="1" x14ac:dyDescent="0.2">
      <c r="A441" s="88"/>
      <c r="B441" s="88"/>
      <c r="C441" s="94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2.75" customHeight="1" x14ac:dyDescent="0.2">
      <c r="A442" s="88"/>
      <c r="B442" s="88"/>
      <c r="C442" s="94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2.75" customHeight="1" x14ac:dyDescent="0.2">
      <c r="A443" s="88"/>
      <c r="B443" s="88"/>
      <c r="C443" s="94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2.75" customHeight="1" x14ac:dyDescent="0.2">
      <c r="A444" s="88"/>
      <c r="B444" s="88"/>
      <c r="C444" s="94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2.75" customHeight="1" x14ac:dyDescent="0.2">
      <c r="A445" s="88"/>
      <c r="B445" s="88"/>
      <c r="C445" s="94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2.75" customHeight="1" x14ac:dyDescent="0.2">
      <c r="A446" s="88"/>
      <c r="B446" s="88"/>
      <c r="C446" s="94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2.75" customHeight="1" x14ac:dyDescent="0.2">
      <c r="A447" s="88"/>
      <c r="B447" s="88"/>
      <c r="C447" s="94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2.75" customHeight="1" x14ac:dyDescent="0.2">
      <c r="A448" s="88"/>
      <c r="B448" s="88"/>
      <c r="C448" s="94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2.75" customHeight="1" x14ac:dyDescent="0.2">
      <c r="A449" s="88"/>
      <c r="B449" s="88"/>
      <c r="C449" s="94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2.75" customHeight="1" x14ac:dyDescent="0.2">
      <c r="A450" s="88"/>
      <c r="B450" s="88"/>
      <c r="C450" s="94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2.75" customHeight="1" x14ac:dyDescent="0.2">
      <c r="A451" s="88"/>
      <c r="B451" s="88"/>
      <c r="C451" s="94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2.75" customHeight="1" x14ac:dyDescent="0.2">
      <c r="A452" s="88"/>
      <c r="B452" s="88"/>
      <c r="C452" s="94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2.75" customHeight="1" x14ac:dyDescent="0.2">
      <c r="A453" s="88"/>
      <c r="B453" s="88"/>
      <c r="C453" s="94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2.75" customHeight="1" x14ac:dyDescent="0.2">
      <c r="A454" s="88"/>
      <c r="B454" s="88"/>
      <c r="C454" s="94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2.75" customHeight="1" x14ac:dyDescent="0.2">
      <c r="A455" s="88"/>
      <c r="B455" s="88"/>
      <c r="C455" s="94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2.75" customHeight="1" x14ac:dyDescent="0.2">
      <c r="A456" s="88"/>
      <c r="B456" s="88"/>
      <c r="C456" s="94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2.75" customHeight="1" x14ac:dyDescent="0.2">
      <c r="A457" s="88"/>
      <c r="B457" s="88"/>
      <c r="C457" s="94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2.75" customHeight="1" x14ac:dyDescent="0.2">
      <c r="A458" s="88"/>
      <c r="B458" s="88"/>
      <c r="C458" s="94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2.75" customHeight="1" x14ac:dyDescent="0.2">
      <c r="A459" s="88"/>
      <c r="B459" s="88"/>
      <c r="C459" s="94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2.75" customHeight="1" x14ac:dyDescent="0.2">
      <c r="A460" s="88"/>
      <c r="B460" s="88"/>
      <c r="C460" s="94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2.75" customHeight="1" x14ac:dyDescent="0.2">
      <c r="A461" s="88"/>
      <c r="B461" s="88"/>
      <c r="C461" s="94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2.75" customHeight="1" x14ac:dyDescent="0.2">
      <c r="A462" s="88"/>
      <c r="B462" s="88"/>
      <c r="C462" s="94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2.75" customHeight="1" x14ac:dyDescent="0.2">
      <c r="A463" s="88"/>
      <c r="B463" s="88"/>
      <c r="C463" s="94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2.75" customHeight="1" x14ac:dyDescent="0.2">
      <c r="A464" s="88"/>
      <c r="B464" s="88"/>
      <c r="C464" s="94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2.75" customHeight="1" x14ac:dyDescent="0.2">
      <c r="A465" s="88"/>
      <c r="B465" s="88"/>
      <c r="C465" s="94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2.75" customHeight="1" x14ac:dyDescent="0.2">
      <c r="A466" s="88"/>
      <c r="B466" s="88"/>
      <c r="C466" s="94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2.75" customHeight="1" x14ac:dyDescent="0.2">
      <c r="A467" s="88"/>
      <c r="B467" s="88"/>
      <c r="C467" s="94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2.75" customHeight="1" x14ac:dyDescent="0.2">
      <c r="A468" s="88"/>
      <c r="B468" s="88"/>
      <c r="C468" s="94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2.75" customHeight="1" x14ac:dyDescent="0.2">
      <c r="A469" s="88"/>
      <c r="B469" s="88"/>
      <c r="C469" s="94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2.75" customHeight="1" x14ac:dyDescent="0.2">
      <c r="A470" s="88"/>
      <c r="B470" s="88"/>
      <c r="C470" s="94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2.75" customHeight="1" x14ac:dyDescent="0.2">
      <c r="A471" s="88"/>
      <c r="B471" s="88"/>
      <c r="C471" s="94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2.75" customHeight="1" x14ac:dyDescent="0.2">
      <c r="A472" s="88"/>
      <c r="B472" s="88"/>
      <c r="C472" s="94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2.75" customHeight="1" x14ac:dyDescent="0.2">
      <c r="A473" s="88"/>
      <c r="B473" s="88"/>
      <c r="C473" s="94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2.75" customHeight="1" x14ac:dyDescent="0.2">
      <c r="A474" s="88"/>
      <c r="B474" s="88"/>
      <c r="C474" s="94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2.75" customHeight="1" x14ac:dyDescent="0.2">
      <c r="A475" s="88"/>
      <c r="B475" s="88"/>
      <c r="C475" s="94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2.75" customHeight="1" x14ac:dyDescent="0.2">
      <c r="A476" s="88"/>
      <c r="B476" s="88"/>
      <c r="C476" s="94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2.75" customHeight="1" x14ac:dyDescent="0.2">
      <c r="A477" s="88"/>
      <c r="B477" s="88"/>
      <c r="C477" s="94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2.75" customHeight="1" x14ac:dyDescent="0.2">
      <c r="A478" s="88"/>
      <c r="B478" s="88"/>
      <c r="C478" s="94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2.75" customHeight="1" x14ac:dyDescent="0.2">
      <c r="A479" s="88"/>
      <c r="B479" s="88"/>
      <c r="C479" s="94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2.75" customHeight="1" x14ac:dyDescent="0.2">
      <c r="A480" s="88"/>
      <c r="B480" s="88"/>
      <c r="C480" s="94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2.75" customHeight="1" x14ac:dyDescent="0.2">
      <c r="A481" s="88"/>
      <c r="B481" s="88"/>
      <c r="C481" s="94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2.75" customHeight="1" x14ac:dyDescent="0.2">
      <c r="A482" s="88"/>
      <c r="B482" s="88"/>
      <c r="C482" s="94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2.75" customHeight="1" x14ac:dyDescent="0.2">
      <c r="A483" s="88"/>
      <c r="B483" s="88"/>
      <c r="C483" s="94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2.75" customHeight="1" x14ac:dyDescent="0.2">
      <c r="A484" s="88"/>
      <c r="B484" s="88"/>
      <c r="C484" s="94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2.75" customHeight="1" x14ac:dyDescent="0.2">
      <c r="A485" s="88"/>
      <c r="B485" s="88"/>
      <c r="C485" s="94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2.75" customHeight="1" x14ac:dyDescent="0.2">
      <c r="A486" s="88"/>
      <c r="B486" s="88"/>
      <c r="C486" s="94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2.75" customHeight="1" x14ac:dyDescent="0.2">
      <c r="A487" s="88"/>
      <c r="B487" s="88"/>
      <c r="C487" s="94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2.75" customHeight="1" x14ac:dyDescent="0.2">
      <c r="A488" s="88"/>
      <c r="B488" s="88"/>
      <c r="C488" s="94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2.75" customHeight="1" x14ac:dyDescent="0.2">
      <c r="A489" s="88"/>
      <c r="B489" s="88"/>
      <c r="C489" s="94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2.75" customHeight="1" x14ac:dyDescent="0.2">
      <c r="A490" s="88"/>
      <c r="B490" s="88"/>
      <c r="C490" s="94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2.75" customHeight="1" x14ac:dyDescent="0.2">
      <c r="A491" s="88"/>
      <c r="B491" s="88"/>
      <c r="C491" s="94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2.75" customHeight="1" x14ac:dyDescent="0.2">
      <c r="A492" s="88"/>
      <c r="B492" s="88"/>
      <c r="C492" s="94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2.75" customHeight="1" x14ac:dyDescent="0.2">
      <c r="A493" s="88"/>
      <c r="B493" s="88"/>
      <c r="C493" s="94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2.75" customHeight="1" x14ac:dyDescent="0.2">
      <c r="A494" s="88"/>
      <c r="B494" s="88"/>
      <c r="C494" s="94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2.75" customHeight="1" x14ac:dyDescent="0.2">
      <c r="A495" s="88"/>
      <c r="B495" s="88"/>
      <c r="C495" s="94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2.75" customHeight="1" x14ac:dyDescent="0.2">
      <c r="A496" s="88"/>
      <c r="B496" s="88"/>
      <c r="C496" s="94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2.75" customHeight="1" x14ac:dyDescent="0.2">
      <c r="A497" s="88"/>
      <c r="B497" s="88"/>
      <c r="C497" s="94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2.75" customHeight="1" x14ac:dyDescent="0.2">
      <c r="A498" s="88"/>
      <c r="B498" s="88"/>
      <c r="C498" s="94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2.75" customHeight="1" x14ac:dyDescent="0.2">
      <c r="A499" s="88"/>
      <c r="B499" s="88"/>
      <c r="C499" s="94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2.75" customHeight="1" x14ac:dyDescent="0.2">
      <c r="A500" s="88"/>
      <c r="B500" s="88"/>
      <c r="C500" s="94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2.75" customHeight="1" x14ac:dyDescent="0.2">
      <c r="A501" s="88"/>
      <c r="B501" s="88"/>
      <c r="C501" s="94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2.75" customHeight="1" x14ac:dyDescent="0.2">
      <c r="A502" s="88"/>
      <c r="B502" s="88"/>
      <c r="C502" s="94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2.75" customHeight="1" x14ac:dyDescent="0.2">
      <c r="A503" s="88"/>
      <c r="B503" s="88"/>
      <c r="C503" s="94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2.75" customHeight="1" x14ac:dyDescent="0.2">
      <c r="A504" s="88"/>
      <c r="B504" s="88"/>
      <c r="C504" s="94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2.75" customHeight="1" x14ac:dyDescent="0.2">
      <c r="A505" s="88"/>
      <c r="B505" s="88"/>
      <c r="C505" s="94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2.75" customHeight="1" x14ac:dyDescent="0.2">
      <c r="A506" s="88"/>
      <c r="B506" s="88"/>
      <c r="C506" s="94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2.75" customHeight="1" x14ac:dyDescent="0.2">
      <c r="A507" s="88"/>
      <c r="B507" s="88"/>
      <c r="C507" s="94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2.75" customHeight="1" x14ac:dyDescent="0.2">
      <c r="A508" s="88"/>
      <c r="B508" s="88"/>
      <c r="C508" s="94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2.75" customHeight="1" x14ac:dyDescent="0.2">
      <c r="A509" s="88"/>
      <c r="B509" s="88"/>
      <c r="C509" s="94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2.75" customHeight="1" x14ac:dyDescent="0.2">
      <c r="A510" s="88"/>
      <c r="B510" s="88"/>
      <c r="C510" s="94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2.75" customHeight="1" x14ac:dyDescent="0.2">
      <c r="A511" s="88"/>
      <c r="B511" s="88"/>
      <c r="C511" s="94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2.75" customHeight="1" x14ac:dyDescent="0.2">
      <c r="A512" s="88"/>
      <c r="B512" s="88"/>
      <c r="C512" s="94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2.75" customHeight="1" x14ac:dyDescent="0.2">
      <c r="A513" s="88"/>
      <c r="B513" s="88"/>
      <c r="C513" s="94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2.75" customHeight="1" x14ac:dyDescent="0.2">
      <c r="A514" s="88"/>
      <c r="B514" s="88"/>
      <c r="C514" s="94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2.75" customHeight="1" x14ac:dyDescent="0.2">
      <c r="A515" s="88"/>
      <c r="B515" s="88"/>
      <c r="C515" s="94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2.75" customHeight="1" x14ac:dyDescent="0.2">
      <c r="A516" s="88"/>
      <c r="B516" s="88"/>
      <c r="C516" s="94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2.75" customHeight="1" x14ac:dyDescent="0.2">
      <c r="A517" s="88"/>
      <c r="B517" s="88"/>
      <c r="C517" s="94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2.75" customHeight="1" x14ac:dyDescent="0.2">
      <c r="A518" s="88"/>
      <c r="B518" s="88"/>
      <c r="C518" s="94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2.75" customHeight="1" x14ac:dyDescent="0.2">
      <c r="A519" s="88"/>
      <c r="B519" s="88"/>
      <c r="C519" s="94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2.75" customHeight="1" x14ac:dyDescent="0.2">
      <c r="A520" s="88"/>
      <c r="B520" s="88"/>
      <c r="C520" s="94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2.75" customHeight="1" x14ac:dyDescent="0.2">
      <c r="A521" s="88"/>
      <c r="B521" s="88"/>
      <c r="C521" s="94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2.75" customHeight="1" x14ac:dyDescent="0.2">
      <c r="A522" s="88"/>
      <c r="B522" s="88"/>
      <c r="C522" s="94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2.75" customHeight="1" x14ac:dyDescent="0.2">
      <c r="A523" s="88"/>
      <c r="B523" s="88"/>
      <c r="C523" s="94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2.75" customHeight="1" x14ac:dyDescent="0.2">
      <c r="A524" s="88"/>
      <c r="B524" s="88"/>
      <c r="C524" s="94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2.75" customHeight="1" x14ac:dyDescent="0.2">
      <c r="A525" s="88"/>
      <c r="B525" s="88"/>
      <c r="C525" s="94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2.75" customHeight="1" x14ac:dyDescent="0.2">
      <c r="A526" s="88"/>
      <c r="B526" s="88"/>
      <c r="C526" s="94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2.75" customHeight="1" x14ac:dyDescent="0.2">
      <c r="A527" s="88"/>
      <c r="B527" s="88"/>
      <c r="C527" s="94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2.75" customHeight="1" x14ac:dyDescent="0.2">
      <c r="A528" s="88"/>
      <c r="B528" s="88"/>
      <c r="C528" s="94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2.75" customHeight="1" x14ac:dyDescent="0.2">
      <c r="A529" s="88"/>
      <c r="B529" s="88"/>
      <c r="C529" s="94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2.75" customHeight="1" x14ac:dyDescent="0.2">
      <c r="A530" s="88"/>
      <c r="B530" s="88"/>
      <c r="C530" s="94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2.75" customHeight="1" x14ac:dyDescent="0.2">
      <c r="A531" s="88"/>
      <c r="B531" s="88"/>
      <c r="C531" s="94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2.75" customHeight="1" x14ac:dyDescent="0.2">
      <c r="A532" s="88"/>
      <c r="B532" s="88"/>
      <c r="C532" s="94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2.75" customHeight="1" x14ac:dyDescent="0.2">
      <c r="A533" s="88"/>
      <c r="B533" s="88"/>
      <c r="C533" s="94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2.75" customHeight="1" x14ac:dyDescent="0.2">
      <c r="A534" s="88"/>
      <c r="B534" s="88"/>
      <c r="C534" s="94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2.75" customHeight="1" x14ac:dyDescent="0.2">
      <c r="A535" s="88"/>
      <c r="B535" s="88"/>
      <c r="C535" s="94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2.75" customHeight="1" x14ac:dyDescent="0.2">
      <c r="A536" s="88"/>
      <c r="B536" s="88"/>
      <c r="C536" s="94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2.75" customHeight="1" x14ac:dyDescent="0.2">
      <c r="A537" s="88"/>
      <c r="B537" s="88"/>
      <c r="C537" s="94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2.75" customHeight="1" x14ac:dyDescent="0.2">
      <c r="A538" s="88"/>
      <c r="B538" s="88"/>
      <c r="C538" s="94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2.75" customHeight="1" x14ac:dyDescent="0.2">
      <c r="A539" s="88"/>
      <c r="B539" s="88"/>
      <c r="C539" s="94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2.75" customHeight="1" x14ac:dyDescent="0.2">
      <c r="A540" s="88"/>
      <c r="B540" s="88"/>
      <c r="C540" s="94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2.75" customHeight="1" x14ac:dyDescent="0.2">
      <c r="A541" s="88"/>
      <c r="B541" s="88"/>
      <c r="C541" s="94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2.75" customHeight="1" x14ac:dyDescent="0.2">
      <c r="A542" s="88"/>
      <c r="B542" s="88"/>
      <c r="C542" s="94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2.75" customHeight="1" x14ac:dyDescent="0.2">
      <c r="A543" s="88"/>
      <c r="B543" s="88"/>
      <c r="C543" s="94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2.75" customHeight="1" x14ac:dyDescent="0.2">
      <c r="A544" s="88"/>
      <c r="B544" s="88"/>
      <c r="C544" s="94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2.75" customHeight="1" x14ac:dyDescent="0.2">
      <c r="A545" s="88"/>
      <c r="B545" s="88"/>
      <c r="C545" s="94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2.75" customHeight="1" x14ac:dyDescent="0.2">
      <c r="A546" s="88"/>
      <c r="B546" s="88"/>
      <c r="C546" s="94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2.75" customHeight="1" x14ac:dyDescent="0.2">
      <c r="A547" s="88"/>
      <c r="B547" s="88"/>
      <c r="C547" s="94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2.75" customHeight="1" x14ac:dyDescent="0.2">
      <c r="A548" s="88"/>
      <c r="B548" s="88"/>
      <c r="C548" s="94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2.75" customHeight="1" x14ac:dyDescent="0.2">
      <c r="A549" s="88"/>
      <c r="B549" s="88"/>
      <c r="C549" s="94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2.75" customHeight="1" x14ac:dyDescent="0.2">
      <c r="A550" s="88"/>
      <c r="B550" s="88"/>
      <c r="C550" s="94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2.75" customHeight="1" x14ac:dyDescent="0.2">
      <c r="A551" s="88"/>
      <c r="B551" s="88"/>
      <c r="C551" s="94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2.75" customHeight="1" x14ac:dyDescent="0.2">
      <c r="A552" s="88"/>
      <c r="B552" s="88"/>
      <c r="C552" s="94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2.75" customHeight="1" x14ac:dyDescent="0.2">
      <c r="A553" s="88"/>
      <c r="B553" s="88"/>
      <c r="C553" s="94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2.75" customHeight="1" x14ac:dyDescent="0.2">
      <c r="A554" s="88"/>
      <c r="B554" s="88"/>
      <c r="C554" s="94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2.75" customHeight="1" x14ac:dyDescent="0.2">
      <c r="A555" s="88"/>
      <c r="B555" s="88"/>
      <c r="C555" s="94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2.75" customHeight="1" x14ac:dyDescent="0.2">
      <c r="A556" s="88"/>
      <c r="B556" s="88"/>
      <c r="C556" s="94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2.75" customHeight="1" x14ac:dyDescent="0.2">
      <c r="A557" s="88"/>
      <c r="B557" s="88"/>
      <c r="C557" s="94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2.75" customHeight="1" x14ac:dyDescent="0.2">
      <c r="A558" s="88"/>
      <c r="B558" s="88"/>
      <c r="C558" s="94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2.75" customHeight="1" x14ac:dyDescent="0.2">
      <c r="A559" s="88"/>
      <c r="B559" s="88"/>
      <c r="C559" s="94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2.75" customHeight="1" x14ac:dyDescent="0.2">
      <c r="A560" s="88"/>
      <c r="B560" s="88"/>
      <c r="C560" s="94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2.75" customHeight="1" x14ac:dyDescent="0.2">
      <c r="A561" s="88"/>
      <c r="B561" s="88"/>
      <c r="C561" s="94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2.75" customHeight="1" x14ac:dyDescent="0.2">
      <c r="A562" s="88"/>
      <c r="B562" s="88"/>
      <c r="C562" s="94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2.75" customHeight="1" x14ac:dyDescent="0.2">
      <c r="A563" s="88"/>
      <c r="B563" s="88"/>
      <c r="C563" s="94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2.75" customHeight="1" x14ac:dyDescent="0.2">
      <c r="A564" s="88"/>
      <c r="B564" s="88"/>
      <c r="C564" s="94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2.75" customHeight="1" x14ac:dyDescent="0.2">
      <c r="A565" s="88"/>
      <c r="B565" s="88"/>
      <c r="C565" s="94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2.75" customHeight="1" x14ac:dyDescent="0.2">
      <c r="A566" s="88"/>
      <c r="B566" s="88"/>
      <c r="C566" s="94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2.75" customHeight="1" x14ac:dyDescent="0.2">
      <c r="A567" s="88"/>
      <c r="B567" s="88"/>
      <c r="C567" s="94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2.75" customHeight="1" x14ac:dyDescent="0.2">
      <c r="A568" s="88"/>
      <c r="B568" s="88"/>
      <c r="C568" s="94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2.75" customHeight="1" x14ac:dyDescent="0.2">
      <c r="A569" s="88"/>
      <c r="B569" s="88"/>
      <c r="C569" s="94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2.75" customHeight="1" x14ac:dyDescent="0.2">
      <c r="A570" s="88"/>
      <c r="B570" s="88"/>
      <c r="C570" s="94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2.75" customHeight="1" x14ac:dyDescent="0.2">
      <c r="A571" s="88"/>
      <c r="B571" s="88"/>
      <c r="C571" s="94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2.75" customHeight="1" x14ac:dyDescent="0.2">
      <c r="A572" s="88"/>
      <c r="B572" s="88"/>
      <c r="C572" s="94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2.75" customHeight="1" x14ac:dyDescent="0.2">
      <c r="A573" s="88"/>
      <c r="B573" s="88"/>
      <c r="C573" s="94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2.75" customHeight="1" x14ac:dyDescent="0.2">
      <c r="A574" s="88"/>
      <c r="B574" s="88"/>
      <c r="C574" s="94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2.75" customHeight="1" x14ac:dyDescent="0.2">
      <c r="A575" s="88"/>
      <c r="B575" s="88"/>
      <c r="C575" s="94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2.75" customHeight="1" x14ac:dyDescent="0.2">
      <c r="A576" s="88"/>
      <c r="B576" s="88"/>
      <c r="C576" s="94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2.75" customHeight="1" x14ac:dyDescent="0.2">
      <c r="A577" s="88"/>
      <c r="B577" s="88"/>
      <c r="C577" s="94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2.75" customHeight="1" x14ac:dyDescent="0.2">
      <c r="A578" s="88"/>
      <c r="B578" s="88"/>
      <c r="C578" s="94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2.75" customHeight="1" x14ac:dyDescent="0.2">
      <c r="A579" s="88"/>
      <c r="B579" s="88"/>
      <c r="C579" s="94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2.75" customHeight="1" x14ac:dyDescent="0.2">
      <c r="A580" s="88"/>
      <c r="B580" s="88"/>
      <c r="C580" s="94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2.75" customHeight="1" x14ac:dyDescent="0.2">
      <c r="A581" s="88"/>
      <c r="B581" s="88"/>
      <c r="C581" s="94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2.75" customHeight="1" x14ac:dyDescent="0.2">
      <c r="A582" s="88"/>
      <c r="B582" s="88"/>
      <c r="C582" s="94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2.75" customHeight="1" x14ac:dyDescent="0.2">
      <c r="A583" s="88"/>
      <c r="B583" s="88"/>
      <c r="C583" s="94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2.75" customHeight="1" x14ac:dyDescent="0.2">
      <c r="A584" s="88"/>
      <c r="B584" s="88"/>
      <c r="C584" s="94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2.75" customHeight="1" x14ac:dyDescent="0.2">
      <c r="A585" s="88"/>
      <c r="B585" s="88"/>
      <c r="C585" s="94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2.75" customHeight="1" x14ac:dyDescent="0.2">
      <c r="A586" s="88"/>
      <c r="B586" s="88"/>
      <c r="C586" s="94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2.75" customHeight="1" x14ac:dyDescent="0.2">
      <c r="A587" s="88"/>
      <c r="B587" s="88"/>
      <c r="C587" s="94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2.75" customHeight="1" x14ac:dyDescent="0.2">
      <c r="A588" s="88"/>
      <c r="B588" s="88"/>
      <c r="C588" s="94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2.75" customHeight="1" x14ac:dyDescent="0.2">
      <c r="A589" s="88"/>
      <c r="B589" s="88"/>
      <c r="C589" s="94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2.75" customHeight="1" x14ac:dyDescent="0.2">
      <c r="A590" s="88"/>
      <c r="B590" s="88"/>
      <c r="C590" s="94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2.75" customHeight="1" x14ac:dyDescent="0.2">
      <c r="A591" s="88"/>
      <c r="B591" s="88"/>
      <c r="C591" s="94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2.75" customHeight="1" x14ac:dyDescent="0.2">
      <c r="A592" s="88"/>
      <c r="B592" s="88"/>
      <c r="C592" s="94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2.75" customHeight="1" x14ac:dyDescent="0.2">
      <c r="A593" s="88"/>
      <c r="B593" s="88"/>
      <c r="C593" s="94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2.75" customHeight="1" x14ac:dyDescent="0.2">
      <c r="A594" s="88"/>
      <c r="B594" s="88"/>
      <c r="C594" s="94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2.75" customHeight="1" x14ac:dyDescent="0.2">
      <c r="A595" s="88"/>
      <c r="B595" s="88"/>
      <c r="C595" s="94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2.75" customHeight="1" x14ac:dyDescent="0.2">
      <c r="A596" s="88"/>
      <c r="B596" s="88"/>
      <c r="C596" s="94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2.75" customHeight="1" x14ac:dyDescent="0.2">
      <c r="A597" s="88"/>
      <c r="B597" s="88"/>
      <c r="C597" s="94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2.75" customHeight="1" x14ac:dyDescent="0.2">
      <c r="A598" s="88"/>
      <c r="B598" s="88"/>
      <c r="C598" s="94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2.75" customHeight="1" x14ac:dyDescent="0.2">
      <c r="A599" s="88"/>
      <c r="B599" s="88"/>
      <c r="C599" s="94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2.75" customHeight="1" x14ac:dyDescent="0.2">
      <c r="A600" s="88"/>
      <c r="B600" s="88"/>
      <c r="C600" s="94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2.75" customHeight="1" x14ac:dyDescent="0.2">
      <c r="A601" s="88"/>
      <c r="B601" s="88"/>
      <c r="C601" s="94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2.75" customHeight="1" x14ac:dyDescent="0.2">
      <c r="A602" s="88"/>
      <c r="B602" s="88"/>
      <c r="C602" s="94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2.75" customHeight="1" x14ac:dyDescent="0.2">
      <c r="A603" s="88"/>
      <c r="B603" s="88"/>
      <c r="C603" s="94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2.75" customHeight="1" x14ac:dyDescent="0.2">
      <c r="A604" s="88"/>
      <c r="B604" s="88"/>
      <c r="C604" s="94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2.75" customHeight="1" x14ac:dyDescent="0.2">
      <c r="A605" s="88"/>
      <c r="B605" s="88"/>
      <c r="C605" s="94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2.75" customHeight="1" x14ac:dyDescent="0.2">
      <c r="A606" s="88"/>
      <c r="B606" s="88"/>
      <c r="C606" s="94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2.75" customHeight="1" x14ac:dyDescent="0.2">
      <c r="A607" s="88"/>
      <c r="B607" s="88"/>
      <c r="C607" s="94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2.75" customHeight="1" x14ac:dyDescent="0.2">
      <c r="A608" s="88"/>
      <c r="B608" s="88"/>
      <c r="C608" s="94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2.75" customHeight="1" x14ac:dyDescent="0.2">
      <c r="A609" s="88"/>
      <c r="B609" s="88"/>
      <c r="C609" s="94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2.75" customHeight="1" x14ac:dyDescent="0.2">
      <c r="A610" s="88"/>
      <c r="B610" s="88"/>
      <c r="C610" s="94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2.75" customHeight="1" x14ac:dyDescent="0.2">
      <c r="A611" s="88"/>
      <c r="B611" s="88"/>
      <c r="C611" s="94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2.75" customHeight="1" x14ac:dyDescent="0.2">
      <c r="A612" s="88"/>
      <c r="B612" s="88"/>
      <c r="C612" s="94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2.75" customHeight="1" x14ac:dyDescent="0.2">
      <c r="A613" s="88"/>
      <c r="B613" s="88"/>
      <c r="C613" s="94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2.75" customHeight="1" x14ac:dyDescent="0.2">
      <c r="A614" s="88"/>
      <c r="B614" s="88"/>
      <c r="C614" s="94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2.75" customHeight="1" x14ac:dyDescent="0.2">
      <c r="A615" s="88"/>
      <c r="B615" s="88"/>
      <c r="C615" s="94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2.75" customHeight="1" x14ac:dyDescent="0.2">
      <c r="A616" s="88"/>
      <c r="B616" s="88"/>
      <c r="C616" s="94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2.75" customHeight="1" x14ac:dyDescent="0.2">
      <c r="A617" s="88"/>
      <c r="B617" s="88"/>
      <c r="C617" s="94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2.75" customHeight="1" x14ac:dyDescent="0.2">
      <c r="A618" s="88"/>
      <c r="B618" s="88"/>
      <c r="C618" s="94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2.75" customHeight="1" x14ac:dyDescent="0.2">
      <c r="A619" s="88"/>
      <c r="B619" s="88"/>
      <c r="C619" s="94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2.75" customHeight="1" x14ac:dyDescent="0.2">
      <c r="A620" s="88"/>
      <c r="B620" s="88"/>
      <c r="C620" s="94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2.75" customHeight="1" x14ac:dyDescent="0.2">
      <c r="A621" s="88"/>
      <c r="B621" s="88"/>
      <c r="C621" s="94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2.75" customHeight="1" x14ac:dyDescent="0.2">
      <c r="A622" s="88"/>
      <c r="B622" s="88"/>
      <c r="C622" s="94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2.75" customHeight="1" x14ac:dyDescent="0.2">
      <c r="A623" s="88"/>
      <c r="B623" s="88"/>
      <c r="C623" s="94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2.75" customHeight="1" x14ac:dyDescent="0.2">
      <c r="A624" s="88"/>
      <c r="B624" s="88"/>
      <c r="C624" s="94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2.75" customHeight="1" x14ac:dyDescent="0.2">
      <c r="A625" s="88"/>
      <c r="B625" s="88"/>
      <c r="C625" s="94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2.75" customHeight="1" x14ac:dyDescent="0.2">
      <c r="A626" s="88"/>
      <c r="B626" s="88"/>
      <c r="C626" s="94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2.75" customHeight="1" x14ac:dyDescent="0.2">
      <c r="A627" s="88"/>
      <c r="B627" s="88"/>
      <c r="C627" s="94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2.75" customHeight="1" x14ac:dyDescent="0.2">
      <c r="A628" s="88"/>
      <c r="B628" s="88"/>
      <c r="C628" s="94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2.75" customHeight="1" x14ac:dyDescent="0.2">
      <c r="A629" s="88"/>
      <c r="B629" s="88"/>
      <c r="C629" s="94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2.75" customHeight="1" x14ac:dyDescent="0.2">
      <c r="A630" s="88"/>
      <c r="B630" s="88"/>
      <c r="C630" s="94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2.75" customHeight="1" x14ac:dyDescent="0.2">
      <c r="A631" s="88"/>
      <c r="B631" s="88"/>
      <c r="C631" s="94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2.75" customHeight="1" x14ac:dyDescent="0.2">
      <c r="A632" s="88"/>
      <c r="B632" s="88"/>
      <c r="C632" s="94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2.75" customHeight="1" x14ac:dyDescent="0.2">
      <c r="A633" s="88"/>
      <c r="B633" s="88"/>
      <c r="C633" s="94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2.75" customHeight="1" x14ac:dyDescent="0.2">
      <c r="A634" s="88"/>
      <c r="B634" s="88"/>
      <c r="C634" s="94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2.75" customHeight="1" x14ac:dyDescent="0.2">
      <c r="A635" s="88"/>
      <c r="B635" s="88"/>
      <c r="C635" s="94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2.75" customHeight="1" x14ac:dyDescent="0.2">
      <c r="A636" s="88"/>
      <c r="B636" s="88"/>
      <c r="C636" s="94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2.75" customHeight="1" x14ac:dyDescent="0.2">
      <c r="A637" s="88"/>
      <c r="B637" s="88"/>
      <c r="C637" s="94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2.75" customHeight="1" x14ac:dyDescent="0.2">
      <c r="A638" s="88"/>
      <c r="B638" s="88"/>
      <c r="C638" s="94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2.75" customHeight="1" x14ac:dyDescent="0.2">
      <c r="A639" s="88"/>
      <c r="B639" s="88"/>
      <c r="C639" s="94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2.75" customHeight="1" x14ac:dyDescent="0.2">
      <c r="A640" s="88"/>
      <c r="B640" s="88"/>
      <c r="C640" s="94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2.75" customHeight="1" x14ac:dyDescent="0.2">
      <c r="A641" s="88"/>
      <c r="B641" s="88"/>
      <c r="C641" s="94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2.75" customHeight="1" x14ac:dyDescent="0.2">
      <c r="A642" s="88"/>
      <c r="B642" s="88"/>
      <c r="C642" s="94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2.75" customHeight="1" x14ac:dyDescent="0.2">
      <c r="A643" s="88"/>
      <c r="B643" s="88"/>
      <c r="C643" s="94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2.75" customHeight="1" x14ac:dyDescent="0.2">
      <c r="A644" s="88"/>
      <c r="B644" s="88"/>
      <c r="C644" s="94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2.75" customHeight="1" x14ac:dyDescent="0.2">
      <c r="A645" s="88"/>
      <c r="B645" s="88"/>
      <c r="C645" s="94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2.75" customHeight="1" x14ac:dyDescent="0.2">
      <c r="A646" s="88"/>
      <c r="B646" s="88"/>
      <c r="C646" s="94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2.75" customHeight="1" x14ac:dyDescent="0.2">
      <c r="A647" s="88"/>
      <c r="B647" s="88"/>
      <c r="C647" s="94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2.75" customHeight="1" x14ac:dyDescent="0.2">
      <c r="A648" s="88"/>
      <c r="B648" s="88"/>
      <c r="C648" s="94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2.75" customHeight="1" x14ac:dyDescent="0.2">
      <c r="A649" s="88"/>
      <c r="B649" s="88"/>
      <c r="C649" s="94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2.75" customHeight="1" x14ac:dyDescent="0.2">
      <c r="A650" s="88"/>
      <c r="B650" s="88"/>
      <c r="C650" s="94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2.75" customHeight="1" x14ac:dyDescent="0.2">
      <c r="A651" s="88"/>
      <c r="B651" s="88"/>
      <c r="C651" s="94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2.75" customHeight="1" x14ac:dyDescent="0.2">
      <c r="A652" s="88"/>
      <c r="B652" s="88"/>
      <c r="C652" s="94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2.75" customHeight="1" x14ac:dyDescent="0.2">
      <c r="A653" s="88"/>
      <c r="B653" s="88"/>
      <c r="C653" s="94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2.75" customHeight="1" x14ac:dyDescent="0.2">
      <c r="A654" s="88"/>
      <c r="B654" s="88"/>
      <c r="C654" s="94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2.75" customHeight="1" x14ac:dyDescent="0.2">
      <c r="A655" s="88"/>
      <c r="B655" s="88"/>
      <c r="C655" s="94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2.75" customHeight="1" x14ac:dyDescent="0.2">
      <c r="A656" s="88"/>
      <c r="B656" s="88"/>
      <c r="C656" s="94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2.75" customHeight="1" x14ac:dyDescent="0.2">
      <c r="A657" s="88"/>
      <c r="B657" s="88"/>
      <c r="C657" s="94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2.75" customHeight="1" x14ac:dyDescent="0.2">
      <c r="A658" s="88"/>
      <c r="B658" s="88"/>
      <c r="C658" s="94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2.75" customHeight="1" x14ac:dyDescent="0.2">
      <c r="A659" s="88"/>
      <c r="B659" s="88"/>
      <c r="C659" s="94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2.75" customHeight="1" x14ac:dyDescent="0.2">
      <c r="A660" s="88"/>
      <c r="B660" s="88"/>
      <c r="C660" s="94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2.75" customHeight="1" x14ac:dyDescent="0.2">
      <c r="A661" s="88"/>
      <c r="B661" s="88"/>
      <c r="C661" s="94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2.75" customHeight="1" x14ac:dyDescent="0.2">
      <c r="A662" s="88"/>
      <c r="B662" s="88"/>
      <c r="C662" s="94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2.75" customHeight="1" x14ac:dyDescent="0.2">
      <c r="A663" s="88"/>
      <c r="B663" s="88"/>
      <c r="C663" s="94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2.75" customHeight="1" x14ac:dyDescent="0.2">
      <c r="A664" s="88"/>
      <c r="B664" s="88"/>
      <c r="C664" s="94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2.75" customHeight="1" x14ac:dyDescent="0.2">
      <c r="A665" s="88"/>
      <c r="B665" s="88"/>
      <c r="C665" s="94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2.75" customHeight="1" x14ac:dyDescent="0.2">
      <c r="A666" s="88"/>
      <c r="B666" s="88"/>
      <c r="C666" s="94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2.75" customHeight="1" x14ac:dyDescent="0.2">
      <c r="A667" s="88"/>
      <c r="B667" s="88"/>
      <c r="C667" s="94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2.75" customHeight="1" x14ac:dyDescent="0.2">
      <c r="A668" s="88"/>
      <c r="B668" s="88"/>
      <c r="C668" s="94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2.75" customHeight="1" x14ac:dyDescent="0.2">
      <c r="A669" s="88"/>
      <c r="B669" s="88"/>
      <c r="C669" s="94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2.75" customHeight="1" x14ac:dyDescent="0.2">
      <c r="A670" s="88"/>
      <c r="B670" s="88"/>
      <c r="C670" s="94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2.75" customHeight="1" x14ac:dyDescent="0.2">
      <c r="A671" s="88"/>
      <c r="B671" s="88"/>
      <c r="C671" s="94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2.75" customHeight="1" x14ac:dyDescent="0.2">
      <c r="A672" s="88"/>
      <c r="B672" s="88"/>
      <c r="C672" s="94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2.75" customHeight="1" x14ac:dyDescent="0.2">
      <c r="A673" s="88"/>
      <c r="B673" s="88"/>
      <c r="C673" s="94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2.75" customHeight="1" x14ac:dyDescent="0.2">
      <c r="A674" s="88"/>
      <c r="B674" s="88"/>
      <c r="C674" s="94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2.75" customHeight="1" x14ac:dyDescent="0.2">
      <c r="A675" s="88"/>
      <c r="B675" s="88"/>
      <c r="C675" s="94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2.75" customHeight="1" x14ac:dyDescent="0.2">
      <c r="A676" s="88"/>
      <c r="B676" s="88"/>
      <c r="C676" s="94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2.75" customHeight="1" x14ac:dyDescent="0.2">
      <c r="A677" s="88"/>
      <c r="B677" s="88"/>
      <c r="C677" s="94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2.75" customHeight="1" x14ac:dyDescent="0.2">
      <c r="A678" s="88"/>
      <c r="B678" s="88"/>
      <c r="C678" s="94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2.75" customHeight="1" x14ac:dyDescent="0.2">
      <c r="A679" s="88"/>
      <c r="B679" s="88"/>
      <c r="C679" s="94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2.75" customHeight="1" x14ac:dyDescent="0.2">
      <c r="A680" s="88"/>
      <c r="B680" s="88"/>
      <c r="C680" s="94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2.75" customHeight="1" x14ac:dyDescent="0.2">
      <c r="A681" s="88"/>
      <c r="B681" s="88"/>
      <c r="C681" s="94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2.75" customHeight="1" x14ac:dyDescent="0.2">
      <c r="A682" s="88"/>
      <c r="B682" s="88"/>
      <c r="C682" s="94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2.75" customHeight="1" x14ac:dyDescent="0.2">
      <c r="A683" s="88"/>
      <c r="B683" s="88"/>
      <c r="C683" s="94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2.75" customHeight="1" x14ac:dyDescent="0.2">
      <c r="A684" s="88"/>
      <c r="B684" s="88"/>
      <c r="C684" s="94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2.75" customHeight="1" x14ac:dyDescent="0.2">
      <c r="A685" s="88"/>
      <c r="B685" s="88"/>
      <c r="C685" s="94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2.75" customHeight="1" x14ac:dyDescent="0.2">
      <c r="A686" s="88"/>
      <c r="B686" s="88"/>
      <c r="C686" s="94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2.75" customHeight="1" x14ac:dyDescent="0.2">
      <c r="A687" s="88"/>
      <c r="B687" s="88"/>
      <c r="C687" s="94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2.75" customHeight="1" x14ac:dyDescent="0.2">
      <c r="A688" s="88"/>
      <c r="B688" s="88"/>
      <c r="C688" s="94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2.75" customHeight="1" x14ac:dyDescent="0.2">
      <c r="A689" s="88"/>
      <c r="B689" s="88"/>
      <c r="C689" s="94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2.75" customHeight="1" x14ac:dyDescent="0.2">
      <c r="A690" s="88"/>
      <c r="B690" s="88"/>
      <c r="C690" s="94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2.75" customHeight="1" x14ac:dyDescent="0.2">
      <c r="A691" s="88"/>
      <c r="B691" s="88"/>
      <c r="C691" s="94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2.75" customHeight="1" x14ac:dyDescent="0.2">
      <c r="A692" s="88"/>
      <c r="B692" s="88"/>
      <c r="C692" s="94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2.75" customHeight="1" x14ac:dyDescent="0.2">
      <c r="A693" s="88"/>
      <c r="B693" s="88"/>
      <c r="C693" s="94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2.75" customHeight="1" x14ac:dyDescent="0.2">
      <c r="A694" s="88"/>
      <c r="B694" s="88"/>
      <c r="C694" s="94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2.75" customHeight="1" x14ac:dyDescent="0.2">
      <c r="A695" s="88"/>
      <c r="B695" s="88"/>
      <c r="C695" s="94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2.75" customHeight="1" x14ac:dyDescent="0.2">
      <c r="A696" s="88"/>
      <c r="B696" s="88"/>
      <c r="C696" s="94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2.75" customHeight="1" x14ac:dyDescent="0.2">
      <c r="A697" s="88"/>
      <c r="B697" s="88"/>
      <c r="C697" s="94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2.75" customHeight="1" x14ac:dyDescent="0.2">
      <c r="A698" s="88"/>
      <c r="B698" s="88"/>
      <c r="C698" s="94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2.75" customHeight="1" x14ac:dyDescent="0.2">
      <c r="A699" s="88"/>
      <c r="B699" s="88"/>
      <c r="C699" s="94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2.75" customHeight="1" x14ac:dyDescent="0.2">
      <c r="A700" s="88"/>
      <c r="B700" s="88"/>
      <c r="C700" s="94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2.75" customHeight="1" x14ac:dyDescent="0.2">
      <c r="A701" s="88"/>
      <c r="B701" s="88"/>
      <c r="C701" s="94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2.75" customHeight="1" x14ac:dyDescent="0.2">
      <c r="A702" s="88"/>
      <c r="B702" s="88"/>
      <c r="C702" s="94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2.75" customHeight="1" x14ac:dyDescent="0.2">
      <c r="A703" s="88"/>
      <c r="B703" s="88"/>
      <c r="C703" s="94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2.75" customHeight="1" x14ac:dyDescent="0.2">
      <c r="A704" s="88"/>
      <c r="B704" s="88"/>
      <c r="C704" s="94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2.75" customHeight="1" x14ac:dyDescent="0.2">
      <c r="A705" s="88"/>
      <c r="B705" s="88"/>
      <c r="C705" s="94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2.75" customHeight="1" x14ac:dyDescent="0.2">
      <c r="A706" s="88"/>
      <c r="B706" s="88"/>
      <c r="C706" s="94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2.75" customHeight="1" x14ac:dyDescent="0.2">
      <c r="A707" s="88"/>
      <c r="B707" s="88"/>
      <c r="C707" s="94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2.75" customHeight="1" x14ac:dyDescent="0.2">
      <c r="A708" s="88"/>
      <c r="B708" s="88"/>
      <c r="C708" s="94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2.75" customHeight="1" x14ac:dyDescent="0.2">
      <c r="A709" s="88"/>
      <c r="B709" s="88"/>
      <c r="C709" s="94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2.75" customHeight="1" x14ac:dyDescent="0.2">
      <c r="A710" s="88"/>
      <c r="B710" s="88"/>
      <c r="C710" s="94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2.75" customHeight="1" x14ac:dyDescent="0.2">
      <c r="A711" s="88"/>
      <c r="B711" s="88"/>
      <c r="C711" s="94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2.75" customHeight="1" x14ac:dyDescent="0.2">
      <c r="A712" s="88"/>
      <c r="B712" s="88"/>
      <c r="C712" s="94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2.75" customHeight="1" x14ac:dyDescent="0.2">
      <c r="A713" s="88"/>
      <c r="B713" s="88"/>
      <c r="C713" s="94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2.75" customHeight="1" x14ac:dyDescent="0.2">
      <c r="A714" s="88"/>
      <c r="B714" s="88"/>
      <c r="C714" s="94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2.75" customHeight="1" x14ac:dyDescent="0.2">
      <c r="A715" s="88"/>
      <c r="B715" s="88"/>
      <c r="C715" s="94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2.75" customHeight="1" x14ac:dyDescent="0.2">
      <c r="A716" s="88"/>
      <c r="B716" s="88"/>
      <c r="C716" s="94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2.75" customHeight="1" x14ac:dyDescent="0.2">
      <c r="A717" s="88"/>
      <c r="B717" s="88"/>
      <c r="C717" s="94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2.75" customHeight="1" x14ac:dyDescent="0.2">
      <c r="A718" s="88"/>
      <c r="B718" s="88"/>
      <c r="C718" s="94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2.75" customHeight="1" x14ac:dyDescent="0.2">
      <c r="A719" s="88"/>
      <c r="B719" s="88"/>
      <c r="C719" s="94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2.75" customHeight="1" x14ac:dyDescent="0.2">
      <c r="A720" s="88"/>
      <c r="B720" s="88"/>
      <c r="C720" s="94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2.75" customHeight="1" x14ac:dyDescent="0.2">
      <c r="A721" s="88"/>
      <c r="B721" s="88"/>
      <c r="C721" s="94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2.75" customHeight="1" x14ac:dyDescent="0.2">
      <c r="A722" s="88"/>
      <c r="B722" s="88"/>
      <c r="C722" s="94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2.75" customHeight="1" x14ac:dyDescent="0.2">
      <c r="A723" s="88"/>
      <c r="B723" s="88"/>
      <c r="C723" s="94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2.75" customHeight="1" x14ac:dyDescent="0.2">
      <c r="A724" s="88"/>
      <c r="B724" s="88"/>
      <c r="C724" s="94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2.75" customHeight="1" x14ac:dyDescent="0.2">
      <c r="A725" s="88"/>
      <c r="B725" s="88"/>
      <c r="C725" s="94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2.75" customHeight="1" x14ac:dyDescent="0.2">
      <c r="A726" s="88"/>
      <c r="B726" s="88"/>
      <c r="C726" s="94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2.75" customHeight="1" x14ac:dyDescent="0.2">
      <c r="A727" s="88"/>
      <c r="B727" s="88"/>
      <c r="C727" s="94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2.75" customHeight="1" x14ac:dyDescent="0.2">
      <c r="A728" s="88"/>
      <c r="B728" s="88"/>
      <c r="C728" s="94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2.75" customHeight="1" x14ac:dyDescent="0.2">
      <c r="A729" s="88"/>
      <c r="B729" s="88"/>
      <c r="C729" s="94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2.75" customHeight="1" x14ac:dyDescent="0.2">
      <c r="A730" s="88"/>
      <c r="B730" s="88"/>
      <c r="C730" s="94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2.75" customHeight="1" x14ac:dyDescent="0.2">
      <c r="A731" s="88"/>
      <c r="B731" s="88"/>
      <c r="C731" s="94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2.75" customHeight="1" x14ac:dyDescent="0.2">
      <c r="A732" s="88"/>
      <c r="B732" s="88"/>
      <c r="C732" s="94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2.75" customHeight="1" x14ac:dyDescent="0.2">
      <c r="A733" s="88"/>
      <c r="B733" s="88"/>
      <c r="C733" s="94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2.75" customHeight="1" x14ac:dyDescent="0.2">
      <c r="A734" s="88"/>
      <c r="B734" s="88"/>
      <c r="C734" s="94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2.75" customHeight="1" x14ac:dyDescent="0.2">
      <c r="A735" s="88"/>
      <c r="B735" s="88"/>
      <c r="C735" s="94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2.75" customHeight="1" x14ac:dyDescent="0.2">
      <c r="A736" s="88"/>
      <c r="B736" s="88"/>
      <c r="C736" s="94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2.75" customHeight="1" x14ac:dyDescent="0.2">
      <c r="A737" s="88"/>
      <c r="B737" s="88"/>
      <c r="C737" s="94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2.75" customHeight="1" x14ac:dyDescent="0.2">
      <c r="A738" s="88"/>
      <c r="B738" s="88"/>
      <c r="C738" s="94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2.75" customHeight="1" x14ac:dyDescent="0.2">
      <c r="A739" s="88"/>
      <c r="B739" s="88"/>
      <c r="C739" s="94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2.75" customHeight="1" x14ac:dyDescent="0.2">
      <c r="A740" s="88"/>
      <c r="B740" s="88"/>
      <c r="C740" s="94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2.75" customHeight="1" x14ac:dyDescent="0.2">
      <c r="A741" s="88"/>
      <c r="B741" s="88"/>
      <c r="C741" s="94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2.75" customHeight="1" x14ac:dyDescent="0.2">
      <c r="A742" s="88"/>
      <c r="B742" s="88"/>
      <c r="C742" s="94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2.75" customHeight="1" x14ac:dyDescent="0.2">
      <c r="A743" s="88"/>
      <c r="B743" s="88"/>
      <c r="C743" s="94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2.75" customHeight="1" x14ac:dyDescent="0.2">
      <c r="A744" s="88"/>
      <c r="B744" s="88"/>
      <c r="C744" s="94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2.75" customHeight="1" x14ac:dyDescent="0.2">
      <c r="A745" s="88"/>
      <c r="B745" s="88"/>
      <c r="C745" s="94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2.75" customHeight="1" x14ac:dyDescent="0.2">
      <c r="A746" s="88"/>
      <c r="B746" s="88"/>
      <c r="C746" s="94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2.75" customHeight="1" x14ac:dyDescent="0.2">
      <c r="A747" s="88"/>
      <c r="B747" s="88"/>
      <c r="C747" s="94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2.75" customHeight="1" x14ac:dyDescent="0.2">
      <c r="A748" s="88"/>
      <c r="B748" s="88"/>
      <c r="C748" s="94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2.75" customHeight="1" x14ac:dyDescent="0.2">
      <c r="A749" s="88"/>
      <c r="B749" s="88"/>
      <c r="C749" s="94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2.75" customHeight="1" x14ac:dyDescent="0.2">
      <c r="A750" s="88"/>
      <c r="B750" s="88"/>
      <c r="C750" s="94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2.75" customHeight="1" x14ac:dyDescent="0.2">
      <c r="A751" s="88"/>
      <c r="B751" s="88"/>
      <c r="C751" s="94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2.75" customHeight="1" x14ac:dyDescent="0.2">
      <c r="A752" s="88"/>
      <c r="B752" s="88"/>
      <c r="C752" s="94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2.75" customHeight="1" x14ac:dyDescent="0.2">
      <c r="A753" s="88"/>
      <c r="B753" s="88"/>
      <c r="C753" s="94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2.75" customHeight="1" x14ac:dyDescent="0.2">
      <c r="A754" s="88"/>
      <c r="B754" s="88"/>
      <c r="C754" s="94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2.75" customHeight="1" x14ac:dyDescent="0.2">
      <c r="A755" s="88"/>
      <c r="B755" s="88"/>
      <c r="C755" s="94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2.75" customHeight="1" x14ac:dyDescent="0.2">
      <c r="A756" s="88"/>
      <c r="B756" s="88"/>
      <c r="C756" s="94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2.75" customHeight="1" x14ac:dyDescent="0.2">
      <c r="A757" s="88"/>
      <c r="B757" s="88"/>
      <c r="C757" s="94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2.75" customHeight="1" x14ac:dyDescent="0.2">
      <c r="A758" s="88"/>
      <c r="B758" s="88"/>
      <c r="C758" s="94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2.75" customHeight="1" x14ac:dyDescent="0.2">
      <c r="A759" s="88"/>
      <c r="B759" s="88"/>
      <c r="C759" s="94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2.75" customHeight="1" x14ac:dyDescent="0.2">
      <c r="A760" s="88"/>
      <c r="B760" s="88"/>
      <c r="C760" s="94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2.75" customHeight="1" x14ac:dyDescent="0.2">
      <c r="A761" s="88"/>
      <c r="B761" s="88"/>
      <c r="C761" s="94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2.75" customHeight="1" x14ac:dyDescent="0.2">
      <c r="A762" s="88"/>
      <c r="B762" s="88"/>
      <c r="C762" s="94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2.75" customHeight="1" x14ac:dyDescent="0.2">
      <c r="A763" s="88"/>
      <c r="B763" s="88"/>
      <c r="C763" s="94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2.75" customHeight="1" x14ac:dyDescent="0.2">
      <c r="A764" s="88"/>
      <c r="B764" s="88"/>
      <c r="C764" s="94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2.75" customHeight="1" x14ac:dyDescent="0.2">
      <c r="A765" s="88"/>
      <c r="B765" s="88"/>
      <c r="C765" s="94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2.75" customHeight="1" x14ac:dyDescent="0.2">
      <c r="A766" s="88"/>
      <c r="B766" s="88"/>
      <c r="C766" s="94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2.75" customHeight="1" x14ac:dyDescent="0.2">
      <c r="A767" s="88"/>
      <c r="B767" s="88"/>
      <c r="C767" s="94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2.75" customHeight="1" x14ac:dyDescent="0.2">
      <c r="A768" s="88"/>
      <c r="B768" s="88"/>
      <c r="C768" s="94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2.75" customHeight="1" x14ac:dyDescent="0.2">
      <c r="A769" s="88"/>
      <c r="B769" s="88"/>
      <c r="C769" s="94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2.75" customHeight="1" x14ac:dyDescent="0.2">
      <c r="A770" s="88"/>
      <c r="B770" s="88"/>
      <c r="C770" s="94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2.75" customHeight="1" x14ac:dyDescent="0.2">
      <c r="A771" s="88"/>
      <c r="B771" s="88"/>
      <c r="C771" s="94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2.75" customHeight="1" x14ac:dyDescent="0.2">
      <c r="A772" s="88"/>
      <c r="B772" s="88"/>
      <c r="C772" s="94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2.75" customHeight="1" x14ac:dyDescent="0.2">
      <c r="A773" s="88"/>
      <c r="B773" s="88"/>
      <c r="C773" s="94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2.75" customHeight="1" x14ac:dyDescent="0.2">
      <c r="A774" s="88"/>
      <c r="B774" s="88"/>
      <c r="C774" s="94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2.75" customHeight="1" x14ac:dyDescent="0.2">
      <c r="A775" s="88"/>
      <c r="B775" s="88"/>
      <c r="C775" s="94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2.75" customHeight="1" x14ac:dyDescent="0.2">
      <c r="A776" s="88"/>
      <c r="B776" s="88"/>
      <c r="C776" s="94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2.75" customHeight="1" x14ac:dyDescent="0.2">
      <c r="A777" s="88"/>
      <c r="B777" s="88"/>
      <c r="C777" s="94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2.75" customHeight="1" x14ac:dyDescent="0.2">
      <c r="A778" s="88"/>
      <c r="B778" s="88"/>
      <c r="C778" s="94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2.75" customHeight="1" x14ac:dyDescent="0.2">
      <c r="A779" s="88"/>
      <c r="B779" s="88"/>
      <c r="C779" s="94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2.75" customHeight="1" x14ac:dyDescent="0.2">
      <c r="A780" s="88"/>
      <c r="B780" s="88"/>
      <c r="C780" s="94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2.75" customHeight="1" x14ac:dyDescent="0.2">
      <c r="A781" s="88"/>
      <c r="B781" s="88"/>
      <c r="C781" s="94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2.75" customHeight="1" x14ac:dyDescent="0.2">
      <c r="A782" s="88"/>
      <c r="B782" s="88"/>
      <c r="C782" s="94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2.75" customHeight="1" x14ac:dyDescent="0.2">
      <c r="A783" s="88"/>
      <c r="B783" s="88"/>
      <c r="C783" s="94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2.75" customHeight="1" x14ac:dyDescent="0.2">
      <c r="A784" s="88"/>
      <c r="B784" s="88"/>
      <c r="C784" s="94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2.75" customHeight="1" x14ac:dyDescent="0.2">
      <c r="A785" s="88"/>
      <c r="B785" s="88"/>
      <c r="C785" s="94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2.75" customHeight="1" x14ac:dyDescent="0.2">
      <c r="A786" s="88"/>
      <c r="B786" s="88"/>
      <c r="C786" s="94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2.75" customHeight="1" x14ac:dyDescent="0.2">
      <c r="A787" s="88"/>
      <c r="B787" s="88"/>
      <c r="C787" s="94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2.75" customHeight="1" x14ac:dyDescent="0.2">
      <c r="A788" s="88"/>
      <c r="B788" s="88"/>
      <c r="C788" s="94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2.75" customHeight="1" x14ac:dyDescent="0.2">
      <c r="A789" s="88"/>
      <c r="B789" s="88"/>
      <c r="C789" s="94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2.75" customHeight="1" x14ac:dyDescent="0.2">
      <c r="A790" s="88"/>
      <c r="B790" s="88"/>
      <c r="C790" s="94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2.75" customHeight="1" x14ac:dyDescent="0.2">
      <c r="A791" s="88"/>
      <c r="B791" s="88"/>
      <c r="C791" s="94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2.75" customHeight="1" x14ac:dyDescent="0.2">
      <c r="A792" s="88"/>
      <c r="B792" s="88"/>
      <c r="C792" s="94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2.75" customHeight="1" x14ac:dyDescent="0.2">
      <c r="A793" s="88"/>
      <c r="B793" s="88"/>
      <c r="C793" s="94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2.75" customHeight="1" x14ac:dyDescent="0.2">
      <c r="A794" s="88"/>
      <c r="B794" s="88"/>
      <c r="C794" s="94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2.75" customHeight="1" x14ac:dyDescent="0.2">
      <c r="A795" s="88"/>
      <c r="B795" s="88"/>
      <c r="C795" s="94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2.75" customHeight="1" x14ac:dyDescent="0.2">
      <c r="A796" s="88"/>
      <c r="B796" s="88"/>
      <c r="C796" s="94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2.75" customHeight="1" x14ac:dyDescent="0.2">
      <c r="A797" s="88"/>
      <c r="B797" s="88"/>
      <c r="C797" s="94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2.75" customHeight="1" x14ac:dyDescent="0.2">
      <c r="A798" s="88"/>
      <c r="B798" s="88"/>
      <c r="C798" s="94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2.75" customHeight="1" x14ac:dyDescent="0.2">
      <c r="A799" s="88"/>
      <c r="B799" s="88"/>
      <c r="C799" s="94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2.75" customHeight="1" x14ac:dyDescent="0.2">
      <c r="A800" s="88"/>
      <c r="B800" s="88"/>
      <c r="C800" s="94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2.75" customHeight="1" x14ac:dyDescent="0.2">
      <c r="A801" s="88"/>
      <c r="B801" s="88"/>
      <c r="C801" s="94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2.75" customHeight="1" x14ac:dyDescent="0.2">
      <c r="A802" s="88"/>
      <c r="B802" s="88"/>
      <c r="C802" s="94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2.75" customHeight="1" x14ac:dyDescent="0.2">
      <c r="A803" s="88"/>
      <c r="B803" s="88"/>
      <c r="C803" s="94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2.75" customHeight="1" x14ac:dyDescent="0.2">
      <c r="A804" s="88"/>
      <c r="B804" s="88"/>
      <c r="C804" s="94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2.75" customHeight="1" x14ac:dyDescent="0.2">
      <c r="A805" s="88"/>
      <c r="B805" s="88"/>
      <c r="C805" s="94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2.75" customHeight="1" x14ac:dyDescent="0.2">
      <c r="A806" s="88"/>
      <c r="B806" s="88"/>
      <c r="C806" s="94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2.75" customHeight="1" x14ac:dyDescent="0.2">
      <c r="A807" s="88"/>
      <c r="B807" s="88"/>
      <c r="C807" s="94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2.75" customHeight="1" x14ac:dyDescent="0.2">
      <c r="A808" s="88"/>
      <c r="B808" s="88"/>
      <c r="C808" s="94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2.75" customHeight="1" x14ac:dyDescent="0.2">
      <c r="A809" s="88"/>
      <c r="B809" s="88"/>
      <c r="C809" s="94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2.75" customHeight="1" x14ac:dyDescent="0.2">
      <c r="A810" s="88"/>
      <c r="B810" s="88"/>
      <c r="C810" s="94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2.75" customHeight="1" x14ac:dyDescent="0.2">
      <c r="A811" s="88"/>
      <c r="B811" s="88"/>
      <c r="C811" s="94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2.75" customHeight="1" x14ac:dyDescent="0.2">
      <c r="A812" s="88"/>
      <c r="B812" s="88"/>
      <c r="C812" s="94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2.75" customHeight="1" x14ac:dyDescent="0.2">
      <c r="A813" s="88"/>
      <c r="B813" s="88"/>
      <c r="C813" s="94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2.75" customHeight="1" x14ac:dyDescent="0.2">
      <c r="A814" s="88"/>
      <c r="B814" s="88"/>
      <c r="C814" s="94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2.75" customHeight="1" x14ac:dyDescent="0.2">
      <c r="A815" s="88"/>
      <c r="B815" s="88"/>
      <c r="C815" s="94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2.75" customHeight="1" x14ac:dyDescent="0.2">
      <c r="A816" s="88"/>
      <c r="B816" s="88"/>
      <c r="C816" s="94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2.75" customHeight="1" x14ac:dyDescent="0.2">
      <c r="A817" s="88"/>
      <c r="B817" s="88"/>
      <c r="C817" s="94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2.75" customHeight="1" x14ac:dyDescent="0.2">
      <c r="A818" s="88"/>
      <c r="B818" s="88"/>
      <c r="C818" s="94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2.75" customHeight="1" x14ac:dyDescent="0.2">
      <c r="A819" s="88"/>
      <c r="B819" s="88"/>
      <c r="C819" s="94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2.75" customHeight="1" x14ac:dyDescent="0.2">
      <c r="A820" s="88"/>
      <c r="B820" s="88"/>
      <c r="C820" s="94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2.75" customHeight="1" x14ac:dyDescent="0.2">
      <c r="A821" s="88"/>
      <c r="B821" s="88"/>
      <c r="C821" s="94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2.75" customHeight="1" x14ac:dyDescent="0.2">
      <c r="A822" s="88"/>
      <c r="B822" s="88"/>
      <c r="C822" s="94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2.75" customHeight="1" x14ac:dyDescent="0.2">
      <c r="A823" s="88"/>
      <c r="B823" s="88"/>
      <c r="C823" s="94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2.75" customHeight="1" x14ac:dyDescent="0.2">
      <c r="A824" s="88"/>
      <c r="B824" s="88"/>
      <c r="C824" s="94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2.75" customHeight="1" x14ac:dyDescent="0.2">
      <c r="A825" s="88"/>
      <c r="B825" s="88"/>
      <c r="C825" s="94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2.75" customHeight="1" x14ac:dyDescent="0.2">
      <c r="A826" s="88"/>
      <c r="B826" s="88"/>
      <c r="C826" s="94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2.75" customHeight="1" x14ac:dyDescent="0.2">
      <c r="A827" s="88"/>
      <c r="B827" s="88"/>
      <c r="C827" s="94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2.75" customHeight="1" x14ac:dyDescent="0.2">
      <c r="A828" s="88"/>
      <c r="B828" s="88"/>
      <c r="C828" s="94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2.75" customHeight="1" x14ac:dyDescent="0.2">
      <c r="A829" s="88"/>
      <c r="B829" s="88"/>
      <c r="C829" s="94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2.75" customHeight="1" x14ac:dyDescent="0.2">
      <c r="A830" s="88"/>
      <c r="B830" s="88"/>
      <c r="C830" s="94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2.75" customHeight="1" x14ac:dyDescent="0.2">
      <c r="A831" s="88"/>
      <c r="B831" s="88"/>
      <c r="C831" s="94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2.75" customHeight="1" x14ac:dyDescent="0.2">
      <c r="A832" s="88"/>
      <c r="B832" s="88"/>
      <c r="C832" s="94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2.75" customHeight="1" x14ac:dyDescent="0.2">
      <c r="A833" s="88"/>
      <c r="B833" s="88"/>
      <c r="C833" s="94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2.75" customHeight="1" x14ac:dyDescent="0.2">
      <c r="A834" s="88"/>
      <c r="B834" s="88"/>
      <c r="C834" s="94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2.75" customHeight="1" x14ac:dyDescent="0.2">
      <c r="A835" s="88"/>
      <c r="B835" s="88"/>
      <c r="C835" s="94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2.75" customHeight="1" x14ac:dyDescent="0.2">
      <c r="A836" s="88"/>
      <c r="B836" s="88"/>
      <c r="C836" s="94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2.75" customHeight="1" x14ac:dyDescent="0.2">
      <c r="A837" s="88"/>
      <c r="B837" s="88"/>
      <c r="C837" s="94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2.75" customHeight="1" x14ac:dyDescent="0.2">
      <c r="A838" s="88"/>
      <c r="B838" s="88"/>
      <c r="C838" s="94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2.75" customHeight="1" x14ac:dyDescent="0.2">
      <c r="A839" s="88"/>
      <c r="B839" s="88"/>
      <c r="C839" s="94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2.75" customHeight="1" x14ac:dyDescent="0.2">
      <c r="A840" s="88"/>
      <c r="B840" s="88"/>
      <c r="C840" s="94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2.75" customHeight="1" x14ac:dyDescent="0.2">
      <c r="A841" s="88"/>
      <c r="B841" s="88"/>
      <c r="C841" s="94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2.75" customHeight="1" x14ac:dyDescent="0.2">
      <c r="A842" s="88"/>
      <c r="B842" s="88"/>
      <c r="C842" s="94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2.75" customHeight="1" x14ac:dyDescent="0.2">
      <c r="A843" s="88"/>
      <c r="B843" s="88"/>
      <c r="C843" s="94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2.75" customHeight="1" x14ac:dyDescent="0.2">
      <c r="A844" s="88"/>
      <c r="B844" s="88"/>
      <c r="C844" s="94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2.75" customHeight="1" x14ac:dyDescent="0.2">
      <c r="A845" s="88"/>
      <c r="B845" s="88"/>
      <c r="C845" s="94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2.75" customHeight="1" x14ac:dyDescent="0.2">
      <c r="A846" s="88"/>
      <c r="B846" s="88"/>
      <c r="C846" s="94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2.75" customHeight="1" x14ac:dyDescent="0.2">
      <c r="A847" s="88"/>
      <c r="B847" s="88"/>
      <c r="C847" s="94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2.75" customHeight="1" x14ac:dyDescent="0.2">
      <c r="A848" s="88"/>
      <c r="B848" s="88"/>
      <c r="C848" s="94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2.75" customHeight="1" x14ac:dyDescent="0.2">
      <c r="A849" s="88"/>
      <c r="B849" s="88"/>
      <c r="C849" s="94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2.75" customHeight="1" x14ac:dyDescent="0.2">
      <c r="A850" s="88"/>
      <c r="B850" s="88"/>
      <c r="C850" s="94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2.75" customHeight="1" x14ac:dyDescent="0.2">
      <c r="A851" s="88"/>
      <c r="B851" s="88"/>
      <c r="C851" s="94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2.75" customHeight="1" x14ac:dyDescent="0.2">
      <c r="A852" s="88"/>
      <c r="B852" s="88"/>
      <c r="C852" s="94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2.75" customHeight="1" x14ac:dyDescent="0.2">
      <c r="A853" s="88"/>
      <c r="B853" s="88"/>
      <c r="C853" s="94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2.75" customHeight="1" x14ac:dyDescent="0.2">
      <c r="A854" s="88"/>
      <c r="B854" s="88"/>
      <c r="C854" s="94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2.75" customHeight="1" x14ac:dyDescent="0.2">
      <c r="A855" s="88"/>
      <c r="B855" s="88"/>
      <c r="C855" s="94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2.75" customHeight="1" x14ac:dyDescent="0.2">
      <c r="A856" s="88"/>
      <c r="B856" s="88"/>
      <c r="C856" s="94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2.75" customHeight="1" x14ac:dyDescent="0.2">
      <c r="A857" s="88"/>
      <c r="B857" s="88"/>
      <c r="C857" s="94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2.75" customHeight="1" x14ac:dyDescent="0.2">
      <c r="A858" s="88"/>
      <c r="B858" s="88"/>
      <c r="C858" s="94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2.75" customHeight="1" x14ac:dyDescent="0.2">
      <c r="A859" s="88"/>
      <c r="B859" s="88"/>
      <c r="C859" s="94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2.75" customHeight="1" x14ac:dyDescent="0.2">
      <c r="A860" s="88"/>
      <c r="B860" s="88"/>
      <c r="C860" s="94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2.75" customHeight="1" x14ac:dyDescent="0.2">
      <c r="A861" s="88"/>
      <c r="B861" s="88"/>
      <c r="C861" s="94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2.75" customHeight="1" x14ac:dyDescent="0.2">
      <c r="A862" s="88"/>
      <c r="B862" s="88"/>
      <c r="C862" s="94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2.75" customHeight="1" x14ac:dyDescent="0.2">
      <c r="A863" s="88"/>
      <c r="B863" s="88"/>
      <c r="C863" s="94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2.75" customHeight="1" x14ac:dyDescent="0.2">
      <c r="A864" s="88"/>
      <c r="B864" s="88"/>
      <c r="C864" s="94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2.75" customHeight="1" x14ac:dyDescent="0.2">
      <c r="A865" s="88"/>
      <c r="B865" s="88"/>
      <c r="C865" s="94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2.75" customHeight="1" x14ac:dyDescent="0.2">
      <c r="A866" s="88"/>
      <c r="B866" s="88"/>
      <c r="C866" s="94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2.75" customHeight="1" x14ac:dyDescent="0.2">
      <c r="A867" s="88"/>
      <c r="B867" s="88"/>
      <c r="C867" s="94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2.75" customHeight="1" x14ac:dyDescent="0.2">
      <c r="A868" s="88"/>
      <c r="B868" s="88"/>
      <c r="C868" s="94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2.75" customHeight="1" x14ac:dyDescent="0.2">
      <c r="A869" s="88"/>
      <c r="B869" s="88"/>
      <c r="C869" s="94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2.75" customHeight="1" x14ac:dyDescent="0.2">
      <c r="A870" s="88"/>
      <c r="B870" s="88"/>
      <c r="C870" s="94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2.75" customHeight="1" x14ac:dyDescent="0.2">
      <c r="A871" s="88"/>
      <c r="B871" s="88"/>
      <c r="C871" s="94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2.75" customHeight="1" x14ac:dyDescent="0.2">
      <c r="A872" s="88"/>
      <c r="B872" s="88"/>
      <c r="C872" s="94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2.75" customHeight="1" x14ac:dyDescent="0.2">
      <c r="A873" s="88"/>
      <c r="B873" s="88"/>
      <c r="C873" s="94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2.75" customHeight="1" x14ac:dyDescent="0.2">
      <c r="A874" s="88"/>
      <c r="B874" s="88"/>
      <c r="C874" s="94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2.75" customHeight="1" x14ac:dyDescent="0.2">
      <c r="A875" s="88"/>
      <c r="B875" s="88"/>
      <c r="C875" s="94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2.75" customHeight="1" x14ac:dyDescent="0.2">
      <c r="A876" s="88"/>
      <c r="B876" s="88"/>
      <c r="C876" s="94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2.75" customHeight="1" x14ac:dyDescent="0.2">
      <c r="A877" s="88"/>
      <c r="B877" s="88"/>
      <c r="C877" s="94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2.75" customHeight="1" x14ac:dyDescent="0.2">
      <c r="A878" s="88"/>
      <c r="B878" s="88"/>
      <c r="C878" s="94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2.75" customHeight="1" x14ac:dyDescent="0.2">
      <c r="A879" s="88"/>
      <c r="B879" s="88"/>
      <c r="C879" s="94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2.75" customHeight="1" x14ac:dyDescent="0.2">
      <c r="A880" s="88"/>
      <c r="B880" s="88"/>
      <c r="C880" s="94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2.75" customHeight="1" x14ac:dyDescent="0.2">
      <c r="A881" s="88"/>
      <c r="B881" s="88"/>
      <c r="C881" s="94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2.75" customHeight="1" x14ac:dyDescent="0.2">
      <c r="A882" s="88"/>
      <c r="B882" s="88"/>
      <c r="C882" s="94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2.75" customHeight="1" x14ac:dyDescent="0.2">
      <c r="A883" s="88"/>
      <c r="B883" s="88"/>
      <c r="C883" s="94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2.75" customHeight="1" x14ac:dyDescent="0.2">
      <c r="A884" s="88"/>
      <c r="B884" s="88"/>
      <c r="C884" s="94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2.75" customHeight="1" x14ac:dyDescent="0.2">
      <c r="A885" s="88"/>
      <c r="B885" s="88"/>
      <c r="C885" s="94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2.75" customHeight="1" x14ac:dyDescent="0.2">
      <c r="A886" s="88"/>
      <c r="B886" s="88"/>
      <c r="C886" s="94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2.75" customHeight="1" x14ac:dyDescent="0.2">
      <c r="A887" s="88"/>
      <c r="B887" s="88"/>
      <c r="C887" s="94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2.75" customHeight="1" x14ac:dyDescent="0.2">
      <c r="A888" s="88"/>
      <c r="B888" s="88"/>
      <c r="C888" s="94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2.75" customHeight="1" x14ac:dyDescent="0.2">
      <c r="A889" s="88"/>
      <c r="B889" s="88"/>
      <c r="C889" s="94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2.75" customHeight="1" x14ac:dyDescent="0.2">
      <c r="A890" s="88"/>
      <c r="B890" s="88"/>
      <c r="C890" s="94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2.75" customHeight="1" x14ac:dyDescent="0.2">
      <c r="A891" s="88"/>
      <c r="B891" s="88"/>
      <c r="C891" s="94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2.75" customHeight="1" x14ac:dyDescent="0.2">
      <c r="A892" s="88"/>
      <c r="B892" s="88"/>
      <c r="C892" s="94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2.75" customHeight="1" x14ac:dyDescent="0.2">
      <c r="A893" s="88"/>
      <c r="B893" s="88"/>
      <c r="C893" s="94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2.75" customHeight="1" x14ac:dyDescent="0.2">
      <c r="A894" s="88"/>
      <c r="B894" s="88"/>
      <c r="C894" s="94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2.75" customHeight="1" x14ac:dyDescent="0.2">
      <c r="A895" s="88"/>
      <c r="B895" s="88"/>
      <c r="C895" s="94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2.75" customHeight="1" x14ac:dyDescent="0.2">
      <c r="A896" s="88"/>
      <c r="B896" s="88"/>
      <c r="C896" s="94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2.75" customHeight="1" x14ac:dyDescent="0.2">
      <c r="A897" s="88"/>
      <c r="B897" s="88"/>
      <c r="C897" s="94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2.75" customHeight="1" x14ac:dyDescent="0.2">
      <c r="A898" s="88"/>
      <c r="B898" s="88"/>
      <c r="C898" s="94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2.75" customHeight="1" x14ac:dyDescent="0.2">
      <c r="A899" s="88"/>
      <c r="B899" s="88"/>
      <c r="C899" s="94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2.75" customHeight="1" x14ac:dyDescent="0.2">
      <c r="A900" s="88"/>
      <c r="B900" s="88"/>
      <c r="C900" s="94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2.75" customHeight="1" x14ac:dyDescent="0.2">
      <c r="A901" s="88"/>
      <c r="B901" s="88"/>
      <c r="C901" s="94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2.75" customHeight="1" x14ac:dyDescent="0.2">
      <c r="A902" s="88"/>
      <c r="B902" s="88"/>
      <c r="C902" s="94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2.75" customHeight="1" x14ac:dyDescent="0.2">
      <c r="A903" s="88"/>
      <c r="B903" s="88"/>
      <c r="C903" s="94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2.75" customHeight="1" x14ac:dyDescent="0.2">
      <c r="A904" s="88"/>
      <c r="B904" s="88"/>
      <c r="C904" s="94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2.75" customHeight="1" x14ac:dyDescent="0.2">
      <c r="A905" s="88"/>
      <c r="B905" s="88"/>
      <c r="C905" s="94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2.75" customHeight="1" x14ac:dyDescent="0.2">
      <c r="A906" s="88"/>
      <c r="B906" s="88"/>
      <c r="C906" s="94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2.75" customHeight="1" x14ac:dyDescent="0.2">
      <c r="A907" s="88"/>
      <c r="B907" s="88"/>
      <c r="C907" s="94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2.75" customHeight="1" x14ac:dyDescent="0.2">
      <c r="A908" s="88"/>
      <c r="B908" s="88"/>
      <c r="C908" s="94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2.75" customHeight="1" x14ac:dyDescent="0.2">
      <c r="A909" s="88"/>
      <c r="B909" s="88"/>
      <c r="C909" s="94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2.75" customHeight="1" x14ac:dyDescent="0.2">
      <c r="A910" s="88"/>
      <c r="B910" s="88"/>
      <c r="C910" s="94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2.75" customHeight="1" x14ac:dyDescent="0.2">
      <c r="A911" s="88"/>
      <c r="B911" s="88"/>
      <c r="C911" s="94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2.75" customHeight="1" x14ac:dyDescent="0.2">
      <c r="A912" s="88"/>
      <c r="B912" s="88"/>
      <c r="C912" s="94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2.75" customHeight="1" x14ac:dyDescent="0.2">
      <c r="A913" s="88"/>
      <c r="B913" s="88"/>
      <c r="C913" s="94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2.75" customHeight="1" x14ac:dyDescent="0.2">
      <c r="A914" s="88"/>
      <c r="B914" s="88"/>
      <c r="C914" s="94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2.75" customHeight="1" x14ac:dyDescent="0.2">
      <c r="A915" s="88"/>
      <c r="B915" s="88"/>
      <c r="C915" s="94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2.75" customHeight="1" x14ac:dyDescent="0.2">
      <c r="A916" s="88"/>
      <c r="B916" s="88"/>
      <c r="C916" s="94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2.75" customHeight="1" x14ac:dyDescent="0.2">
      <c r="A917" s="88"/>
      <c r="B917" s="88"/>
      <c r="C917" s="94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2.75" customHeight="1" x14ac:dyDescent="0.2">
      <c r="A918" s="88"/>
      <c r="B918" s="88"/>
      <c r="C918" s="94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2.75" customHeight="1" x14ac:dyDescent="0.2">
      <c r="A919" s="88"/>
      <c r="B919" s="88"/>
      <c r="C919" s="94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2.75" customHeight="1" x14ac:dyDescent="0.2">
      <c r="A920" s="88"/>
      <c r="B920" s="88"/>
      <c r="C920" s="94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2.75" customHeight="1" x14ac:dyDescent="0.2">
      <c r="A921" s="88"/>
      <c r="B921" s="88"/>
      <c r="C921" s="94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2.75" customHeight="1" x14ac:dyDescent="0.2">
      <c r="A922" s="88"/>
      <c r="B922" s="88"/>
      <c r="C922" s="94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2.75" customHeight="1" x14ac:dyDescent="0.2">
      <c r="A923" s="88"/>
      <c r="B923" s="88"/>
      <c r="C923" s="94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2.75" customHeight="1" x14ac:dyDescent="0.2">
      <c r="A924" s="88"/>
      <c r="B924" s="88"/>
      <c r="C924" s="94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2.75" customHeight="1" x14ac:dyDescent="0.2">
      <c r="A925" s="88"/>
      <c r="B925" s="88"/>
      <c r="C925" s="94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2.75" customHeight="1" x14ac:dyDescent="0.2">
      <c r="A926" s="88"/>
      <c r="B926" s="88"/>
      <c r="C926" s="94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2.75" customHeight="1" x14ac:dyDescent="0.2">
      <c r="A927" s="88"/>
      <c r="B927" s="88"/>
      <c r="C927" s="94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2.75" customHeight="1" x14ac:dyDescent="0.2">
      <c r="A928" s="88"/>
      <c r="B928" s="88"/>
      <c r="C928" s="94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2.75" customHeight="1" x14ac:dyDescent="0.2">
      <c r="A929" s="88"/>
      <c r="B929" s="88"/>
      <c r="C929" s="94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2.75" customHeight="1" x14ac:dyDescent="0.2">
      <c r="A930" s="88"/>
      <c r="B930" s="88"/>
      <c r="C930" s="94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2.75" customHeight="1" x14ac:dyDescent="0.2">
      <c r="A931" s="88"/>
      <c r="B931" s="88"/>
      <c r="C931" s="94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2.75" customHeight="1" x14ac:dyDescent="0.2">
      <c r="A932" s="88"/>
      <c r="B932" s="88"/>
      <c r="C932" s="94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2.75" customHeight="1" x14ac:dyDescent="0.2">
      <c r="A933" s="88"/>
      <c r="B933" s="88"/>
      <c r="C933" s="94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2.75" customHeight="1" x14ac:dyDescent="0.2">
      <c r="A934" s="88"/>
      <c r="B934" s="88"/>
      <c r="C934" s="94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2.75" customHeight="1" x14ac:dyDescent="0.2">
      <c r="A935" s="88"/>
      <c r="B935" s="88"/>
      <c r="C935" s="94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2.75" customHeight="1" x14ac:dyDescent="0.2">
      <c r="A936" s="88"/>
      <c r="B936" s="88"/>
      <c r="C936" s="94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2.75" customHeight="1" x14ac:dyDescent="0.2">
      <c r="A937" s="88"/>
      <c r="B937" s="88"/>
      <c r="C937" s="94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2.75" customHeight="1" x14ac:dyDescent="0.2">
      <c r="A938" s="88"/>
      <c r="B938" s="88"/>
      <c r="C938" s="94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2.75" customHeight="1" x14ac:dyDescent="0.2">
      <c r="A939" s="88"/>
      <c r="B939" s="88"/>
      <c r="C939" s="94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2.75" customHeight="1" x14ac:dyDescent="0.2">
      <c r="A940" s="88"/>
      <c r="B940" s="88"/>
      <c r="C940" s="94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2.75" customHeight="1" x14ac:dyDescent="0.2">
      <c r="A941" s="88"/>
      <c r="B941" s="88"/>
      <c r="C941" s="94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2.75" customHeight="1" x14ac:dyDescent="0.2">
      <c r="A942" s="88"/>
      <c r="B942" s="88"/>
      <c r="C942" s="94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2.75" customHeight="1" x14ac:dyDescent="0.2">
      <c r="A943" s="88"/>
      <c r="B943" s="88"/>
      <c r="C943" s="94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2.75" customHeight="1" x14ac:dyDescent="0.2">
      <c r="A944" s="88"/>
      <c r="B944" s="88"/>
      <c r="C944" s="94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2.75" customHeight="1" x14ac:dyDescent="0.2">
      <c r="A945" s="88"/>
      <c r="B945" s="88"/>
      <c r="C945" s="94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2.75" customHeight="1" x14ac:dyDescent="0.2">
      <c r="A946" s="88"/>
      <c r="B946" s="88"/>
      <c r="C946" s="94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2.75" customHeight="1" x14ac:dyDescent="0.2">
      <c r="A947" s="88"/>
      <c r="B947" s="88"/>
      <c r="C947" s="94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2.75" customHeight="1" x14ac:dyDescent="0.2">
      <c r="A948" s="88"/>
      <c r="B948" s="88"/>
      <c r="C948" s="94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2.75" customHeight="1" x14ac:dyDescent="0.2">
      <c r="A949" s="88"/>
      <c r="B949" s="88"/>
      <c r="C949" s="94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2.75" customHeight="1" x14ac:dyDescent="0.2">
      <c r="A950" s="88"/>
      <c r="B950" s="88"/>
      <c r="C950" s="94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2.75" customHeight="1" x14ac:dyDescent="0.2">
      <c r="A951" s="88"/>
      <c r="B951" s="88"/>
      <c r="C951" s="94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2.75" customHeight="1" x14ac:dyDescent="0.2">
      <c r="A952" s="88"/>
      <c r="B952" s="88"/>
      <c r="C952" s="94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2.75" customHeight="1" x14ac:dyDescent="0.2">
      <c r="A953" s="88"/>
      <c r="B953" s="88"/>
      <c r="C953" s="94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2.75" customHeight="1" x14ac:dyDescent="0.2">
      <c r="A954" s="88"/>
      <c r="B954" s="88"/>
      <c r="C954" s="94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2.75" customHeight="1" x14ac:dyDescent="0.2">
      <c r="A955" s="88"/>
      <c r="B955" s="88"/>
      <c r="C955" s="94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2.75" customHeight="1" x14ac:dyDescent="0.2">
      <c r="A956" s="88"/>
      <c r="B956" s="88"/>
      <c r="C956" s="94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2.75" customHeight="1" x14ac:dyDescent="0.2">
      <c r="A957" s="88"/>
      <c r="B957" s="88"/>
      <c r="C957" s="94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2.75" customHeight="1" x14ac:dyDescent="0.2">
      <c r="A958" s="88"/>
      <c r="B958" s="88"/>
      <c r="C958" s="94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2.75" customHeight="1" x14ac:dyDescent="0.2">
      <c r="A959" s="88"/>
      <c r="B959" s="88"/>
      <c r="C959" s="94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2.75" customHeight="1" x14ac:dyDescent="0.2">
      <c r="A960" s="88"/>
      <c r="B960" s="88"/>
      <c r="C960" s="94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2.75" customHeight="1" x14ac:dyDescent="0.2">
      <c r="A961" s="88"/>
      <c r="B961" s="88"/>
      <c r="C961" s="94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2.75" customHeight="1" x14ac:dyDescent="0.2">
      <c r="A962" s="88"/>
      <c r="B962" s="88"/>
      <c r="C962" s="94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2.75" customHeight="1" x14ac:dyDescent="0.2">
      <c r="A963" s="88"/>
      <c r="B963" s="88"/>
      <c r="C963" s="94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2.75" customHeight="1" x14ac:dyDescent="0.2">
      <c r="A964" s="88"/>
      <c r="B964" s="88"/>
      <c r="C964" s="94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2.75" customHeight="1" x14ac:dyDescent="0.2">
      <c r="A965" s="88"/>
      <c r="B965" s="88"/>
      <c r="C965" s="94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2.75" customHeight="1" x14ac:dyDescent="0.2">
      <c r="A966" s="88"/>
      <c r="B966" s="88"/>
      <c r="C966" s="94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2.75" customHeight="1" x14ac:dyDescent="0.2">
      <c r="A967" s="88"/>
      <c r="B967" s="88"/>
      <c r="C967" s="94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2.75" customHeight="1" x14ac:dyDescent="0.2">
      <c r="A968" s="88"/>
      <c r="B968" s="88"/>
      <c r="C968" s="94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2.75" customHeight="1" x14ac:dyDescent="0.2">
      <c r="A969" s="88"/>
      <c r="B969" s="88"/>
      <c r="C969" s="94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2.75" customHeight="1" x14ac:dyDescent="0.2">
      <c r="A970" s="88"/>
      <c r="B970" s="88"/>
      <c r="C970" s="94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2.75" customHeight="1" x14ac:dyDescent="0.2">
      <c r="A971" s="88"/>
      <c r="B971" s="88"/>
      <c r="C971" s="94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2.75" customHeight="1" x14ac:dyDescent="0.2">
      <c r="A972" s="88"/>
      <c r="B972" s="88"/>
      <c r="C972" s="94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2.75" customHeight="1" x14ac:dyDescent="0.2">
      <c r="A973" s="88"/>
      <c r="B973" s="88"/>
      <c r="C973" s="94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2.75" customHeight="1" x14ac:dyDescent="0.2">
      <c r="A974" s="88"/>
      <c r="B974" s="88"/>
      <c r="C974" s="94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2.75" customHeight="1" x14ac:dyDescent="0.2">
      <c r="A975" s="88"/>
      <c r="B975" s="88"/>
      <c r="C975" s="94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2.75" customHeight="1" x14ac:dyDescent="0.2">
      <c r="A976" s="88"/>
      <c r="B976" s="88"/>
      <c r="C976" s="94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2.75" customHeight="1" x14ac:dyDescent="0.2">
      <c r="A977" s="88"/>
      <c r="B977" s="88"/>
      <c r="C977" s="94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2.75" customHeight="1" x14ac:dyDescent="0.2">
      <c r="A978" s="88"/>
      <c r="B978" s="88"/>
      <c r="C978" s="94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2.75" customHeight="1" x14ac:dyDescent="0.2">
      <c r="A979" s="88"/>
      <c r="B979" s="88"/>
      <c r="C979" s="94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2.75" customHeight="1" x14ac:dyDescent="0.2">
      <c r="A980" s="88"/>
      <c r="B980" s="88"/>
      <c r="C980" s="94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2.75" customHeight="1" x14ac:dyDescent="0.2">
      <c r="A981" s="88"/>
      <c r="B981" s="88"/>
      <c r="C981" s="94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2.75" customHeight="1" x14ac:dyDescent="0.2">
      <c r="A982" s="88"/>
      <c r="B982" s="88"/>
      <c r="C982" s="94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2.75" customHeight="1" x14ac:dyDescent="0.2">
      <c r="A983" s="88"/>
      <c r="B983" s="88"/>
      <c r="C983" s="94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2.75" customHeight="1" x14ac:dyDescent="0.2">
      <c r="A984" s="88"/>
      <c r="B984" s="88"/>
      <c r="C984" s="94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2.75" customHeight="1" x14ac:dyDescent="0.2">
      <c r="A985" s="88"/>
      <c r="B985" s="88"/>
      <c r="C985" s="94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2.75" customHeight="1" x14ac:dyDescent="0.2">
      <c r="A986" s="88"/>
      <c r="B986" s="88"/>
      <c r="C986" s="94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2.75" customHeight="1" x14ac:dyDescent="0.2">
      <c r="A987" s="88"/>
      <c r="B987" s="88"/>
      <c r="C987" s="94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2.75" customHeight="1" x14ac:dyDescent="0.2">
      <c r="A988" s="88"/>
      <c r="B988" s="88"/>
      <c r="C988" s="94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2.75" customHeight="1" x14ac:dyDescent="0.2">
      <c r="A989" s="88"/>
      <c r="B989" s="88"/>
      <c r="C989" s="94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2.75" customHeight="1" x14ac:dyDescent="0.2">
      <c r="A990" s="88"/>
      <c r="B990" s="88"/>
      <c r="C990" s="94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2.75" customHeight="1" x14ac:dyDescent="0.2">
      <c r="A991" s="88"/>
      <c r="B991" s="88"/>
      <c r="C991" s="94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2.75" customHeight="1" x14ac:dyDescent="0.2">
      <c r="A992" s="88"/>
      <c r="B992" s="88"/>
      <c r="C992" s="94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2.75" customHeight="1" x14ac:dyDescent="0.2">
      <c r="A993" s="88"/>
      <c r="B993" s="88"/>
      <c r="C993" s="94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2.75" customHeight="1" x14ac:dyDescent="0.2">
      <c r="A994" s="88"/>
      <c r="B994" s="88"/>
      <c r="C994" s="94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2.75" customHeight="1" x14ac:dyDescent="0.2">
      <c r="A995" s="88"/>
      <c r="B995" s="88"/>
      <c r="C995" s="94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2.75" customHeight="1" x14ac:dyDescent="0.2">
      <c r="A996" s="88"/>
      <c r="B996" s="88"/>
      <c r="C996" s="94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2.75" customHeight="1" x14ac:dyDescent="0.2">
      <c r="A997" s="88"/>
      <c r="B997" s="88"/>
      <c r="C997" s="94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2.75" customHeight="1" x14ac:dyDescent="0.2">
      <c r="A998" s="88"/>
      <c r="B998" s="88"/>
      <c r="C998" s="94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2.75" customHeight="1" x14ac:dyDescent="0.2">
      <c r="A999" s="88"/>
      <c r="B999" s="88"/>
      <c r="C999" s="94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2.75" customHeight="1" x14ac:dyDescent="0.2">
      <c r="A1000" s="88"/>
      <c r="B1000" s="88"/>
      <c r="C1000" s="94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" footer="0"/>
  <pageSetup paperSize="9" orientation="portrait"/>
  <headerFooter>
    <oddFooter>&amp;LZpracováno programem BUILDpower S,  © RTS, a.s.&amp;RStrana &amp;P 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X1000"/>
  <sheetViews>
    <sheetView workbookViewId="0">
      <pane ySplit="7" topLeftCell="A8" activePane="bottomLeft" state="frozen"/>
      <selection pane="bottomLeft" activeCell="M40" sqref="M40"/>
    </sheetView>
  </sheetViews>
  <sheetFormatPr defaultColWidth="14.42578125" defaultRowHeight="15" customHeight="1" outlineLevelRow="3" x14ac:dyDescent="0.2"/>
  <cols>
    <col min="1" max="1" width="3.4257812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4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4" ht="12.75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4" ht="12.75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4" ht="12.75" x14ac:dyDescent="0.2">
      <c r="A4" s="95" t="s">
        <v>39</v>
      </c>
      <c r="B4" s="96" t="s">
        <v>42</v>
      </c>
      <c r="C4" s="215" t="s">
        <v>13</v>
      </c>
      <c r="D4" s="210"/>
      <c r="E4" s="210"/>
      <c r="F4" s="210"/>
      <c r="G4" s="193"/>
    </row>
    <row r="5" spans="1:24" ht="12.75" x14ac:dyDescent="0.2">
      <c r="B5" s="97"/>
      <c r="C5" s="97"/>
      <c r="D5" s="98"/>
    </row>
    <row r="6" spans="1:24" ht="12.75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4" ht="12.75" x14ac:dyDescent="0.2">
      <c r="A7" s="88"/>
      <c r="B7" s="91"/>
      <c r="C7" s="91"/>
      <c r="D7" s="93"/>
      <c r="E7" s="103"/>
      <c r="F7" s="104"/>
      <c r="G7" s="104"/>
    </row>
    <row r="8" spans="1:24" ht="25.5" x14ac:dyDescent="0.2">
      <c r="A8" s="105" t="s">
        <v>49</v>
      </c>
      <c r="B8" s="106" t="s">
        <v>50</v>
      </c>
      <c r="C8" s="107" t="s">
        <v>51</v>
      </c>
      <c r="D8" s="108"/>
      <c r="E8" s="109"/>
      <c r="F8" s="110"/>
      <c r="G8" s="111">
        <f>G9+G11+G12+G14+G16+G18</f>
        <v>0</v>
      </c>
    </row>
    <row r="9" spans="1:24" ht="22.5" outlineLevel="1" x14ac:dyDescent="0.2">
      <c r="A9" s="112">
        <v>1</v>
      </c>
      <c r="B9" s="113" t="s">
        <v>52</v>
      </c>
      <c r="C9" s="114" t="s">
        <v>53</v>
      </c>
      <c r="D9" s="115" t="s">
        <v>54</v>
      </c>
      <c r="E9" s="116">
        <v>1</v>
      </c>
      <c r="F9" s="176"/>
      <c r="G9" s="117">
        <f>ROUND(E9*F9,2)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2.75" outlineLevel="2" x14ac:dyDescent="0.2">
      <c r="A10" s="119"/>
      <c r="B10" s="120"/>
      <c r="C10" s="211" t="s">
        <v>55</v>
      </c>
      <c r="D10" s="181"/>
      <c r="E10" s="181"/>
      <c r="F10" s="181"/>
      <c r="G10" s="181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22.5" outlineLevel="1" x14ac:dyDescent="0.2">
      <c r="A11" s="121">
        <v>2</v>
      </c>
      <c r="B11" s="122" t="s">
        <v>56</v>
      </c>
      <c r="C11" s="123" t="s">
        <v>57</v>
      </c>
      <c r="D11" s="124" t="s">
        <v>54</v>
      </c>
      <c r="E11" s="125">
        <v>1</v>
      </c>
      <c r="F11" s="176"/>
      <c r="G11" s="126">
        <f t="shared" ref="G11:G12" si="0">ROUND(E11*F11,2)</f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2.75" outlineLevel="1" x14ac:dyDescent="0.2">
      <c r="A12" s="112">
        <v>3</v>
      </c>
      <c r="B12" s="113" t="s">
        <v>58</v>
      </c>
      <c r="C12" s="114" t="s">
        <v>59</v>
      </c>
      <c r="D12" s="115" t="s">
        <v>54</v>
      </c>
      <c r="E12" s="116">
        <v>1</v>
      </c>
      <c r="F12" s="176"/>
      <c r="G12" s="117">
        <f t="shared" si="0"/>
        <v>0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2.75" outlineLevel="2" x14ac:dyDescent="0.2">
      <c r="A13" s="119"/>
      <c r="B13" s="120"/>
      <c r="C13" s="211" t="s">
        <v>60</v>
      </c>
      <c r="D13" s="181"/>
      <c r="E13" s="181"/>
      <c r="F13" s="181"/>
      <c r="G13" s="18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2.75" outlineLevel="1" x14ac:dyDescent="0.2">
      <c r="A14" s="112">
        <v>4</v>
      </c>
      <c r="B14" s="113" t="s">
        <v>61</v>
      </c>
      <c r="C14" s="114" t="s">
        <v>62</v>
      </c>
      <c r="D14" s="115" t="s">
        <v>54</v>
      </c>
      <c r="E14" s="116">
        <v>1</v>
      </c>
      <c r="F14" s="176"/>
      <c r="G14" s="117">
        <f>ROUND(E14*F14,2)</f>
        <v>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2.75" outlineLevel="2" x14ac:dyDescent="0.2">
      <c r="A15" s="119"/>
      <c r="B15" s="120"/>
      <c r="C15" s="211" t="s">
        <v>63</v>
      </c>
      <c r="D15" s="181"/>
      <c r="E15" s="181"/>
      <c r="F15" s="181"/>
      <c r="G15" s="181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2.75" outlineLevel="1" x14ac:dyDescent="0.2">
      <c r="A16" s="112">
        <v>5</v>
      </c>
      <c r="B16" s="113" t="s">
        <v>64</v>
      </c>
      <c r="C16" s="114" t="s">
        <v>65</v>
      </c>
      <c r="D16" s="115" t="s">
        <v>54</v>
      </c>
      <c r="E16" s="116">
        <v>1</v>
      </c>
      <c r="F16" s="176"/>
      <c r="G16" s="117">
        <f>ROUND(E16*F16,2)</f>
        <v>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12.75" outlineLevel="2" x14ac:dyDescent="0.2">
      <c r="A17" s="119"/>
      <c r="B17" s="120"/>
      <c r="C17" s="211" t="s">
        <v>66</v>
      </c>
      <c r="D17" s="181"/>
      <c r="E17" s="181"/>
      <c r="F17" s="181"/>
      <c r="G17" s="181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</row>
    <row r="18" spans="1:24" ht="12.75" outlineLevel="1" x14ac:dyDescent="0.2">
      <c r="A18" s="112">
        <v>6</v>
      </c>
      <c r="B18" s="113" t="s">
        <v>67</v>
      </c>
      <c r="C18" s="114" t="s">
        <v>68</v>
      </c>
      <c r="D18" s="115" t="s">
        <v>54</v>
      </c>
      <c r="E18" s="116">
        <v>1</v>
      </c>
      <c r="F18" s="176"/>
      <c r="G18" s="117">
        <f>ROUND(E18*F18,2)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12.75" outlineLevel="2" x14ac:dyDescent="0.2">
      <c r="A19" s="119"/>
      <c r="B19" s="120"/>
      <c r="C19" s="211" t="s">
        <v>69</v>
      </c>
      <c r="D19" s="181"/>
      <c r="E19" s="181"/>
      <c r="F19" s="181"/>
      <c r="G19" s="181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</row>
    <row r="20" spans="1:24" ht="12.75" x14ac:dyDescent="0.2">
      <c r="A20" s="105" t="s">
        <v>49</v>
      </c>
      <c r="B20" s="106" t="s">
        <v>70</v>
      </c>
      <c r="C20" s="107" t="s">
        <v>71</v>
      </c>
      <c r="D20" s="108"/>
      <c r="E20" s="109"/>
      <c r="F20" s="110"/>
      <c r="G20" s="111">
        <f>G21+G23+G24</f>
        <v>0</v>
      </c>
    </row>
    <row r="21" spans="1:24" ht="12.75" outlineLevel="1" x14ac:dyDescent="0.2">
      <c r="A21" s="112">
        <v>7</v>
      </c>
      <c r="B21" s="113" t="s">
        <v>72</v>
      </c>
      <c r="C21" s="114" t="s">
        <v>73</v>
      </c>
      <c r="D21" s="115" t="s">
        <v>54</v>
      </c>
      <c r="E21" s="116">
        <v>1</v>
      </c>
      <c r="F21" s="176"/>
      <c r="G21" s="117">
        <f>ROUND(E21*F21,2)</f>
        <v>0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</row>
    <row r="22" spans="1:24" ht="12.75" outlineLevel="2" x14ac:dyDescent="0.2">
      <c r="A22" s="119"/>
      <c r="B22" s="120"/>
      <c r="C22" s="211" t="s">
        <v>55</v>
      </c>
      <c r="D22" s="181"/>
      <c r="E22" s="181"/>
      <c r="F22" s="181"/>
      <c r="G22" s="181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4" ht="22.5" outlineLevel="1" x14ac:dyDescent="0.2">
      <c r="A23" s="121">
        <v>8</v>
      </c>
      <c r="B23" s="122" t="s">
        <v>74</v>
      </c>
      <c r="C23" s="123" t="s">
        <v>75</v>
      </c>
      <c r="D23" s="124" t="s">
        <v>54</v>
      </c>
      <c r="E23" s="125">
        <v>1</v>
      </c>
      <c r="F23" s="176"/>
      <c r="G23" s="126">
        <f t="shared" ref="G23:G24" si="1">ROUND(E23*F23,2)</f>
        <v>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4" ht="12.75" outlineLevel="1" x14ac:dyDescent="0.2">
      <c r="A24" s="112">
        <v>9</v>
      </c>
      <c r="B24" s="113" t="s">
        <v>76</v>
      </c>
      <c r="C24" s="114" t="s">
        <v>77</v>
      </c>
      <c r="D24" s="115" t="s">
        <v>54</v>
      </c>
      <c r="E24" s="116">
        <v>1</v>
      </c>
      <c r="F24" s="176"/>
      <c r="G24" s="117">
        <f t="shared" si="1"/>
        <v>0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4" ht="12.75" outlineLevel="2" x14ac:dyDescent="0.2">
      <c r="A25" s="119"/>
      <c r="B25" s="120"/>
      <c r="C25" s="211" t="s">
        <v>78</v>
      </c>
      <c r="D25" s="181"/>
      <c r="E25" s="181"/>
      <c r="F25" s="181"/>
      <c r="G25" s="181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4" ht="12.75" x14ac:dyDescent="0.2">
      <c r="A26" s="105" t="s">
        <v>49</v>
      </c>
      <c r="B26" s="106" t="s">
        <v>79</v>
      </c>
      <c r="C26" s="107" t="s">
        <v>80</v>
      </c>
      <c r="D26" s="108"/>
      <c r="E26" s="109"/>
      <c r="F26" s="110"/>
      <c r="G26" s="111">
        <f>G27+G29+G31+G33+G37+G39</f>
        <v>0</v>
      </c>
    </row>
    <row r="27" spans="1:24" ht="12.75" outlineLevel="1" x14ac:dyDescent="0.2">
      <c r="A27" s="112">
        <v>10</v>
      </c>
      <c r="B27" s="113" t="s">
        <v>81</v>
      </c>
      <c r="C27" s="114" t="s">
        <v>82</v>
      </c>
      <c r="D27" s="115" t="s">
        <v>54</v>
      </c>
      <c r="E27" s="116">
        <v>1</v>
      </c>
      <c r="F27" s="176"/>
      <c r="G27" s="117">
        <f>ROUND(E27*F27,2)</f>
        <v>0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</row>
    <row r="28" spans="1:24" ht="12.75" outlineLevel="2" x14ac:dyDescent="0.2">
      <c r="A28" s="119"/>
      <c r="B28" s="120"/>
      <c r="C28" s="211" t="s">
        <v>83</v>
      </c>
      <c r="D28" s="181"/>
      <c r="E28" s="181"/>
      <c r="F28" s="181"/>
      <c r="G28" s="181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</row>
    <row r="29" spans="1:24" ht="12.75" outlineLevel="1" x14ac:dyDescent="0.2">
      <c r="A29" s="112">
        <v>11</v>
      </c>
      <c r="B29" s="113" t="s">
        <v>84</v>
      </c>
      <c r="C29" s="114" t="s">
        <v>85</v>
      </c>
      <c r="D29" s="115" t="s">
        <v>54</v>
      </c>
      <c r="E29" s="116">
        <v>1</v>
      </c>
      <c r="F29" s="176"/>
      <c r="G29" s="117">
        <f>ROUND(E29*F29,2)</f>
        <v>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</row>
    <row r="30" spans="1:24" ht="12.75" outlineLevel="2" x14ac:dyDescent="0.2">
      <c r="A30" s="119"/>
      <c r="B30" s="120"/>
      <c r="C30" s="211" t="s">
        <v>86</v>
      </c>
      <c r="D30" s="181"/>
      <c r="E30" s="181"/>
      <c r="F30" s="181"/>
      <c r="G30" s="181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</row>
    <row r="31" spans="1:24" ht="12.75" outlineLevel="1" x14ac:dyDescent="0.2">
      <c r="A31" s="112">
        <v>12</v>
      </c>
      <c r="B31" s="113" t="s">
        <v>87</v>
      </c>
      <c r="C31" s="114" t="s">
        <v>88</v>
      </c>
      <c r="D31" s="115" t="s">
        <v>54</v>
      </c>
      <c r="E31" s="116">
        <v>1</v>
      </c>
      <c r="F31" s="176"/>
      <c r="G31" s="117">
        <f>ROUND(E31*F31,2)</f>
        <v>0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</row>
    <row r="32" spans="1:24" ht="12.75" outlineLevel="2" x14ac:dyDescent="0.2">
      <c r="A32" s="119"/>
      <c r="B32" s="120"/>
      <c r="C32" s="211" t="s">
        <v>89</v>
      </c>
      <c r="D32" s="181"/>
      <c r="E32" s="181"/>
      <c r="F32" s="181"/>
      <c r="G32" s="181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</row>
    <row r="33" spans="1:24" ht="12.75" outlineLevel="1" x14ac:dyDescent="0.2">
      <c r="A33" s="112">
        <v>13</v>
      </c>
      <c r="B33" s="113" t="s">
        <v>90</v>
      </c>
      <c r="C33" s="114" t="s">
        <v>91</v>
      </c>
      <c r="D33" s="115" t="s">
        <v>54</v>
      </c>
      <c r="E33" s="116">
        <v>1</v>
      </c>
      <c r="F33" s="176"/>
      <c r="G33" s="117">
        <f>ROUND(E33*F33,2)</f>
        <v>0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</row>
    <row r="34" spans="1:24" ht="12.75" outlineLevel="2" x14ac:dyDescent="0.2">
      <c r="A34" s="119"/>
      <c r="B34" s="120"/>
      <c r="C34" s="211" t="s">
        <v>92</v>
      </c>
      <c r="D34" s="181"/>
      <c r="E34" s="181"/>
      <c r="F34" s="181"/>
      <c r="G34" s="181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1:24" ht="12.75" outlineLevel="3" x14ac:dyDescent="0.2">
      <c r="A35" s="119"/>
      <c r="B35" s="120"/>
      <c r="C35" s="212" t="s">
        <v>93</v>
      </c>
      <c r="D35" s="195"/>
      <c r="E35" s="195"/>
      <c r="F35" s="195"/>
      <c r="G35" s="195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</row>
    <row r="36" spans="1:24" ht="12.75" outlineLevel="3" x14ac:dyDescent="0.2">
      <c r="A36" s="119"/>
      <c r="B36" s="120"/>
      <c r="C36" s="212" t="s">
        <v>94</v>
      </c>
      <c r="D36" s="195"/>
      <c r="E36" s="195"/>
      <c r="F36" s="195"/>
      <c r="G36" s="195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</row>
    <row r="37" spans="1:24" ht="12.75" outlineLevel="1" x14ac:dyDescent="0.2">
      <c r="A37" s="112">
        <v>14</v>
      </c>
      <c r="B37" s="113" t="s">
        <v>95</v>
      </c>
      <c r="C37" s="114" t="s">
        <v>96</v>
      </c>
      <c r="D37" s="115" t="s">
        <v>54</v>
      </c>
      <c r="E37" s="116">
        <v>1</v>
      </c>
      <c r="F37" s="176"/>
      <c r="G37" s="117">
        <f>ROUND(E37*F37,2)</f>
        <v>0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24" ht="12.75" outlineLevel="2" x14ac:dyDescent="0.2">
      <c r="A38" s="119"/>
      <c r="B38" s="120"/>
      <c r="C38" s="211" t="s">
        <v>97</v>
      </c>
      <c r="D38" s="181"/>
      <c r="E38" s="181"/>
      <c r="F38" s="181"/>
      <c r="G38" s="181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</row>
    <row r="39" spans="1:24" ht="12.75" outlineLevel="1" x14ac:dyDescent="0.2">
      <c r="A39" s="112">
        <v>15</v>
      </c>
      <c r="B39" s="113" t="s">
        <v>98</v>
      </c>
      <c r="C39" s="114" t="s">
        <v>99</v>
      </c>
      <c r="D39" s="115" t="s">
        <v>100</v>
      </c>
      <c r="E39" s="116">
        <v>1</v>
      </c>
      <c r="F39" s="176"/>
      <c r="G39" s="117">
        <f>ROUND(E39*F39,2)</f>
        <v>0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</row>
    <row r="40" spans="1:24" ht="12.75" outlineLevel="2" x14ac:dyDescent="0.2">
      <c r="A40" s="119"/>
      <c r="B40" s="120"/>
      <c r="C40" s="211" t="s">
        <v>55</v>
      </c>
      <c r="D40" s="181"/>
      <c r="E40" s="181"/>
      <c r="F40" s="181"/>
      <c r="G40" s="181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</row>
    <row r="41" spans="1:24" ht="12.75" x14ac:dyDescent="0.2">
      <c r="A41" s="105" t="s">
        <v>49</v>
      </c>
      <c r="B41" s="106" t="s">
        <v>101</v>
      </c>
      <c r="C41" s="107" t="s">
        <v>102</v>
      </c>
      <c r="D41" s="108"/>
      <c r="E41" s="109"/>
      <c r="F41" s="110"/>
      <c r="G41" s="111">
        <f>G42</f>
        <v>0</v>
      </c>
    </row>
    <row r="42" spans="1:24" ht="22.5" outlineLevel="1" x14ac:dyDescent="0.2">
      <c r="A42" s="121">
        <v>16</v>
      </c>
      <c r="B42" s="122" t="s">
        <v>103</v>
      </c>
      <c r="C42" s="123" t="s">
        <v>104</v>
      </c>
      <c r="D42" s="124" t="s">
        <v>105</v>
      </c>
      <c r="E42" s="125">
        <v>100</v>
      </c>
      <c r="F42" s="176"/>
      <c r="G42" s="126">
        <f>ROUND(E42*F42,2)</f>
        <v>0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</row>
    <row r="43" spans="1:24" ht="12.75" x14ac:dyDescent="0.2">
      <c r="A43" s="105" t="s">
        <v>49</v>
      </c>
      <c r="B43" s="106" t="s">
        <v>106</v>
      </c>
      <c r="C43" s="107" t="s">
        <v>107</v>
      </c>
      <c r="D43" s="108"/>
      <c r="E43" s="109"/>
      <c r="F43" s="110"/>
      <c r="G43" s="111">
        <f>G44</f>
        <v>0</v>
      </c>
    </row>
    <row r="44" spans="1:24" ht="12.75" outlineLevel="1" x14ac:dyDescent="0.2">
      <c r="A44" s="112">
        <v>17</v>
      </c>
      <c r="B44" s="113" t="s">
        <v>108</v>
      </c>
      <c r="C44" s="114" t="s">
        <v>109</v>
      </c>
      <c r="D44" s="115" t="s">
        <v>54</v>
      </c>
      <c r="E44" s="116">
        <v>1</v>
      </c>
      <c r="F44" s="176"/>
      <c r="G44" s="117">
        <f>ROUND(E44*F44,2)</f>
        <v>0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</row>
    <row r="45" spans="1:24" ht="12.75" outlineLevel="2" x14ac:dyDescent="0.2">
      <c r="A45" s="119"/>
      <c r="B45" s="120"/>
      <c r="C45" s="211" t="s">
        <v>110</v>
      </c>
      <c r="D45" s="181"/>
      <c r="E45" s="181"/>
      <c r="F45" s="181"/>
      <c r="G45" s="181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</row>
    <row r="46" spans="1:24" ht="12.75" x14ac:dyDescent="0.2">
      <c r="A46" s="105" t="s">
        <v>49</v>
      </c>
      <c r="B46" s="106" t="s">
        <v>111</v>
      </c>
      <c r="C46" s="107" t="s">
        <v>112</v>
      </c>
      <c r="D46" s="108"/>
      <c r="E46" s="109"/>
      <c r="F46" s="110"/>
      <c r="G46" s="111">
        <f>G47+G48</f>
        <v>0</v>
      </c>
    </row>
    <row r="47" spans="1:24" ht="12.75" outlineLevel="1" x14ac:dyDescent="0.2">
      <c r="A47" s="121">
        <v>18</v>
      </c>
      <c r="B47" s="122" t="s">
        <v>113</v>
      </c>
      <c r="C47" s="123" t="s">
        <v>114</v>
      </c>
      <c r="D47" s="124" t="s">
        <v>54</v>
      </c>
      <c r="E47" s="125">
        <v>1</v>
      </c>
      <c r="F47" s="176"/>
      <c r="G47" s="126">
        <f t="shared" ref="G47:G48" si="2">ROUND(E47*F47,2)</f>
        <v>0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</row>
    <row r="48" spans="1:24" ht="12.75" outlineLevel="1" x14ac:dyDescent="0.2">
      <c r="A48" s="112">
        <v>19</v>
      </c>
      <c r="B48" s="113" t="s">
        <v>115</v>
      </c>
      <c r="C48" s="114" t="s">
        <v>116</v>
      </c>
      <c r="D48" s="115" t="s">
        <v>54</v>
      </c>
      <c r="E48" s="116">
        <v>1</v>
      </c>
      <c r="F48" s="176"/>
      <c r="G48" s="117">
        <f t="shared" si="2"/>
        <v>0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</row>
    <row r="49" spans="1:24" ht="12.75" outlineLevel="2" x14ac:dyDescent="0.2">
      <c r="A49" s="119"/>
      <c r="B49" s="120"/>
      <c r="C49" s="211" t="s">
        <v>117</v>
      </c>
      <c r="D49" s="181"/>
      <c r="E49" s="181"/>
      <c r="F49" s="181"/>
      <c r="G49" s="181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ht="12.75" x14ac:dyDescent="0.2">
      <c r="A50" s="88"/>
      <c r="B50" s="91"/>
      <c r="C50" s="127"/>
      <c r="D50" s="93"/>
      <c r="E50" s="88"/>
      <c r="F50" s="88"/>
      <c r="G50" s="88"/>
    </row>
    <row r="51" spans="1:24" ht="12.75" x14ac:dyDescent="0.2">
      <c r="A51" s="128"/>
      <c r="B51" s="129" t="s">
        <v>23</v>
      </c>
      <c r="C51" s="130"/>
      <c r="D51" s="131"/>
      <c r="E51" s="132"/>
      <c r="F51" s="132"/>
      <c r="G51" s="133">
        <f>G8+G20+G26+G41+G43+G46</f>
        <v>0</v>
      </c>
    </row>
    <row r="52" spans="1:24" ht="12.75" customHeight="1" x14ac:dyDescent="0.2">
      <c r="A52" s="88"/>
      <c r="B52" s="91"/>
      <c r="C52" s="127"/>
      <c r="D52" s="93"/>
      <c r="E52" s="88"/>
      <c r="F52" s="88"/>
      <c r="G52" s="88"/>
    </row>
    <row r="53" spans="1:24" ht="12.75" customHeight="1" x14ac:dyDescent="0.2">
      <c r="A53" s="88"/>
      <c r="B53" s="91"/>
      <c r="C53" s="127"/>
      <c r="D53" s="93"/>
      <c r="E53" s="88"/>
      <c r="F53" s="88"/>
      <c r="G53" s="88"/>
    </row>
    <row r="54" spans="1:24" ht="12.75" customHeight="1" x14ac:dyDescent="0.2">
      <c r="A54" s="88"/>
      <c r="B54" s="91"/>
      <c r="C54" s="127"/>
      <c r="D54" s="93"/>
      <c r="E54" s="88"/>
      <c r="F54" s="88"/>
      <c r="G54" s="88"/>
    </row>
    <row r="55" spans="1:24" ht="12.75" customHeight="1" x14ac:dyDescent="0.2">
      <c r="B55" s="97"/>
      <c r="C55" s="134"/>
      <c r="D55" s="98"/>
    </row>
    <row r="56" spans="1:24" ht="12.75" customHeight="1" x14ac:dyDescent="0.2">
      <c r="B56" s="97"/>
      <c r="C56" s="97"/>
      <c r="D56" s="98"/>
    </row>
    <row r="57" spans="1:24" ht="12.75" customHeight="1" x14ac:dyDescent="0.2">
      <c r="B57" s="97"/>
      <c r="C57" s="97"/>
      <c r="D57" s="98"/>
    </row>
    <row r="58" spans="1:24" ht="12.75" customHeight="1" x14ac:dyDescent="0.2">
      <c r="B58" s="97"/>
      <c r="C58" s="97"/>
      <c r="D58" s="98"/>
    </row>
    <row r="59" spans="1:24" ht="12.75" customHeight="1" x14ac:dyDescent="0.2">
      <c r="B59" s="97"/>
      <c r="C59" s="97"/>
      <c r="D59" s="98"/>
    </row>
    <row r="60" spans="1:24" ht="12.75" customHeight="1" x14ac:dyDescent="0.2">
      <c r="B60" s="97"/>
      <c r="C60" s="97"/>
      <c r="D60" s="98"/>
    </row>
    <row r="61" spans="1:24" ht="12.75" customHeight="1" x14ac:dyDescent="0.2">
      <c r="B61" s="97"/>
      <c r="C61" s="97"/>
      <c r="D61" s="98"/>
    </row>
    <row r="62" spans="1:24" ht="12.75" customHeight="1" x14ac:dyDescent="0.2">
      <c r="B62" s="97"/>
      <c r="C62" s="97"/>
      <c r="D62" s="98"/>
    </row>
    <row r="63" spans="1:24" ht="12.75" customHeight="1" x14ac:dyDescent="0.2">
      <c r="B63" s="97"/>
      <c r="C63" s="97"/>
      <c r="D63" s="98"/>
    </row>
    <row r="64" spans="1:24" ht="12.75" customHeight="1" x14ac:dyDescent="0.2">
      <c r="B64" s="97"/>
      <c r="C64" s="97"/>
      <c r="D64" s="98"/>
    </row>
    <row r="65" spans="2:4" ht="12.75" customHeight="1" x14ac:dyDescent="0.2">
      <c r="B65" s="97"/>
      <c r="C65" s="97"/>
      <c r="D65" s="98"/>
    </row>
    <row r="66" spans="2:4" ht="12.75" customHeight="1" x14ac:dyDescent="0.2">
      <c r="B66" s="97"/>
      <c r="C66" s="97"/>
      <c r="D66" s="98"/>
    </row>
    <row r="67" spans="2:4" ht="12.75" customHeight="1" x14ac:dyDescent="0.2">
      <c r="B67" s="97"/>
      <c r="C67" s="97"/>
      <c r="D67" s="98"/>
    </row>
    <row r="68" spans="2:4" ht="12.75" customHeight="1" x14ac:dyDescent="0.2">
      <c r="B68" s="97"/>
      <c r="C68" s="97"/>
      <c r="D68" s="98"/>
    </row>
    <row r="69" spans="2:4" ht="12.75" customHeight="1" x14ac:dyDescent="0.2">
      <c r="B69" s="97"/>
      <c r="C69" s="97"/>
      <c r="D69" s="98"/>
    </row>
    <row r="70" spans="2:4" ht="12.75" customHeight="1" x14ac:dyDescent="0.2">
      <c r="B70" s="97"/>
      <c r="C70" s="97"/>
      <c r="D70" s="98"/>
    </row>
    <row r="71" spans="2:4" ht="12.75" customHeight="1" x14ac:dyDescent="0.2">
      <c r="B71" s="97"/>
      <c r="C71" s="97"/>
      <c r="D71" s="98"/>
    </row>
    <row r="72" spans="2:4" ht="12.75" customHeight="1" x14ac:dyDescent="0.2">
      <c r="B72" s="97"/>
      <c r="C72" s="97"/>
      <c r="D72" s="98"/>
    </row>
    <row r="73" spans="2:4" ht="12.75" customHeight="1" x14ac:dyDescent="0.2">
      <c r="B73" s="97"/>
      <c r="C73" s="97"/>
      <c r="D73" s="98"/>
    </row>
    <row r="74" spans="2:4" ht="12.75" customHeight="1" x14ac:dyDescent="0.2">
      <c r="B74" s="97"/>
      <c r="C74" s="97"/>
      <c r="D74" s="98"/>
    </row>
    <row r="75" spans="2:4" ht="12.75" customHeight="1" x14ac:dyDescent="0.2">
      <c r="B75" s="97"/>
      <c r="C75" s="97"/>
      <c r="D75" s="98"/>
    </row>
    <row r="76" spans="2:4" ht="12.75" customHeight="1" x14ac:dyDescent="0.2">
      <c r="B76" s="97"/>
      <c r="C76" s="97"/>
      <c r="D76" s="98"/>
    </row>
    <row r="77" spans="2:4" ht="12.75" customHeight="1" x14ac:dyDescent="0.2">
      <c r="B77" s="97"/>
      <c r="C77" s="97"/>
      <c r="D77" s="98"/>
    </row>
    <row r="78" spans="2:4" ht="12.75" customHeight="1" x14ac:dyDescent="0.2">
      <c r="B78" s="97"/>
      <c r="C78" s="97"/>
      <c r="D78" s="98"/>
    </row>
    <row r="79" spans="2:4" ht="12.75" customHeight="1" x14ac:dyDescent="0.2">
      <c r="B79" s="97"/>
      <c r="C79" s="97"/>
      <c r="D79" s="98"/>
    </row>
    <row r="80" spans="2:4" ht="12.75" customHeight="1" x14ac:dyDescent="0.2">
      <c r="B80" s="97"/>
      <c r="C80" s="97"/>
      <c r="D80" s="98"/>
    </row>
    <row r="81" spans="2:4" ht="12.75" customHeight="1" x14ac:dyDescent="0.2">
      <c r="B81" s="97"/>
      <c r="C81" s="97"/>
      <c r="D81" s="98"/>
    </row>
    <row r="82" spans="2:4" ht="12.75" customHeight="1" x14ac:dyDescent="0.2">
      <c r="B82" s="97"/>
      <c r="C82" s="97"/>
      <c r="D82" s="98"/>
    </row>
    <row r="83" spans="2:4" ht="12.75" customHeight="1" x14ac:dyDescent="0.2">
      <c r="B83" s="97"/>
      <c r="C83" s="97"/>
      <c r="D83" s="98"/>
    </row>
    <row r="84" spans="2:4" ht="12.75" customHeight="1" x14ac:dyDescent="0.2">
      <c r="B84" s="97"/>
      <c r="C84" s="97"/>
      <c r="D84" s="98"/>
    </row>
    <row r="85" spans="2:4" ht="12.75" customHeight="1" x14ac:dyDescent="0.2">
      <c r="B85" s="97"/>
      <c r="C85" s="97"/>
      <c r="D85" s="98"/>
    </row>
    <row r="86" spans="2:4" ht="12.75" customHeight="1" x14ac:dyDescent="0.2">
      <c r="B86" s="97"/>
      <c r="C86" s="97"/>
      <c r="D86" s="98"/>
    </row>
    <row r="87" spans="2:4" ht="12.75" customHeight="1" x14ac:dyDescent="0.2">
      <c r="B87" s="97"/>
      <c r="C87" s="97"/>
      <c r="D87" s="98"/>
    </row>
    <row r="88" spans="2:4" ht="12.75" customHeight="1" x14ac:dyDescent="0.2">
      <c r="B88" s="97"/>
      <c r="C88" s="97"/>
      <c r="D88" s="98"/>
    </row>
    <row r="89" spans="2:4" ht="12.75" customHeight="1" x14ac:dyDescent="0.2">
      <c r="B89" s="97"/>
      <c r="C89" s="97"/>
      <c r="D89" s="98"/>
    </row>
    <row r="90" spans="2:4" ht="12.75" customHeight="1" x14ac:dyDescent="0.2">
      <c r="B90" s="97"/>
      <c r="C90" s="97"/>
      <c r="D90" s="98"/>
    </row>
    <row r="91" spans="2:4" ht="12.75" customHeight="1" x14ac:dyDescent="0.2">
      <c r="B91" s="97"/>
      <c r="C91" s="97"/>
      <c r="D91" s="98"/>
    </row>
    <row r="92" spans="2:4" ht="12.75" customHeight="1" x14ac:dyDescent="0.2">
      <c r="B92" s="97"/>
      <c r="C92" s="97"/>
      <c r="D92" s="98"/>
    </row>
    <row r="93" spans="2:4" ht="12.75" customHeight="1" x14ac:dyDescent="0.2">
      <c r="B93" s="97"/>
      <c r="C93" s="97"/>
      <c r="D93" s="98"/>
    </row>
    <row r="94" spans="2:4" ht="12.75" customHeight="1" x14ac:dyDescent="0.2">
      <c r="B94" s="97"/>
      <c r="C94" s="97"/>
      <c r="D94" s="98"/>
    </row>
    <row r="95" spans="2:4" ht="12.75" customHeight="1" x14ac:dyDescent="0.2">
      <c r="B95" s="97"/>
      <c r="C95" s="97"/>
      <c r="D95" s="98"/>
    </row>
    <row r="96" spans="2:4" ht="12.75" customHeight="1" x14ac:dyDescent="0.2">
      <c r="B96" s="97"/>
      <c r="C96" s="97"/>
      <c r="D96" s="98"/>
    </row>
    <row r="97" spans="2:4" ht="12.75" customHeight="1" x14ac:dyDescent="0.2">
      <c r="B97" s="97"/>
      <c r="C97" s="97"/>
      <c r="D97" s="98"/>
    </row>
    <row r="98" spans="2:4" ht="12.75" customHeight="1" x14ac:dyDescent="0.2">
      <c r="B98" s="97"/>
      <c r="C98" s="97"/>
      <c r="D98" s="98"/>
    </row>
    <row r="99" spans="2:4" ht="12.75" customHeight="1" x14ac:dyDescent="0.2">
      <c r="B99" s="97"/>
      <c r="C99" s="97"/>
      <c r="D99" s="98"/>
    </row>
    <row r="100" spans="2:4" ht="12.75" customHeight="1" x14ac:dyDescent="0.2">
      <c r="B100" s="97"/>
      <c r="C100" s="97"/>
      <c r="D100" s="98"/>
    </row>
    <row r="101" spans="2:4" ht="12.75" customHeight="1" x14ac:dyDescent="0.2">
      <c r="B101" s="97"/>
      <c r="C101" s="97"/>
      <c r="D101" s="98"/>
    </row>
    <row r="102" spans="2:4" ht="12.75" customHeight="1" x14ac:dyDescent="0.2">
      <c r="B102" s="97"/>
      <c r="C102" s="97"/>
      <c r="D102" s="98"/>
    </row>
    <row r="103" spans="2:4" ht="12.75" customHeight="1" x14ac:dyDescent="0.2">
      <c r="B103" s="97"/>
      <c r="C103" s="97"/>
      <c r="D103" s="98"/>
    </row>
    <row r="104" spans="2:4" ht="12.75" customHeight="1" x14ac:dyDescent="0.2">
      <c r="B104" s="97"/>
      <c r="C104" s="97"/>
      <c r="D104" s="98"/>
    </row>
    <row r="105" spans="2:4" ht="12.75" customHeight="1" x14ac:dyDescent="0.2">
      <c r="B105" s="97"/>
      <c r="C105" s="97"/>
      <c r="D105" s="98"/>
    </row>
    <row r="106" spans="2:4" ht="12.75" customHeight="1" x14ac:dyDescent="0.2">
      <c r="B106" s="97"/>
      <c r="C106" s="97"/>
      <c r="D106" s="98"/>
    </row>
    <row r="107" spans="2:4" ht="12.75" customHeight="1" x14ac:dyDescent="0.2">
      <c r="B107" s="97"/>
      <c r="C107" s="97"/>
      <c r="D107" s="98"/>
    </row>
    <row r="108" spans="2:4" ht="12.75" customHeight="1" x14ac:dyDescent="0.2">
      <c r="B108" s="97"/>
      <c r="C108" s="97"/>
      <c r="D108" s="98"/>
    </row>
    <row r="109" spans="2:4" ht="12.75" customHeight="1" x14ac:dyDescent="0.2">
      <c r="B109" s="97"/>
      <c r="C109" s="97"/>
      <c r="D109" s="98"/>
    </row>
    <row r="110" spans="2:4" ht="12.75" customHeight="1" x14ac:dyDescent="0.2">
      <c r="B110" s="97"/>
      <c r="C110" s="97"/>
      <c r="D110" s="98"/>
    </row>
    <row r="111" spans="2:4" ht="12.75" customHeight="1" x14ac:dyDescent="0.2">
      <c r="B111" s="97"/>
      <c r="C111" s="97"/>
      <c r="D111" s="98"/>
    </row>
    <row r="112" spans="2:4" ht="12.75" customHeight="1" x14ac:dyDescent="0.2">
      <c r="B112" s="97"/>
      <c r="C112" s="97"/>
      <c r="D112" s="98"/>
    </row>
    <row r="113" spans="2:4" ht="12.75" customHeight="1" x14ac:dyDescent="0.2">
      <c r="B113" s="97"/>
      <c r="C113" s="97"/>
      <c r="D113" s="98"/>
    </row>
    <row r="114" spans="2:4" ht="12.75" customHeight="1" x14ac:dyDescent="0.2">
      <c r="B114" s="97"/>
      <c r="C114" s="97"/>
      <c r="D114" s="98"/>
    </row>
    <row r="115" spans="2:4" ht="12.75" customHeight="1" x14ac:dyDescent="0.2">
      <c r="B115" s="97"/>
      <c r="C115" s="97"/>
      <c r="D115" s="98"/>
    </row>
    <row r="116" spans="2:4" ht="12.75" customHeight="1" x14ac:dyDescent="0.2">
      <c r="B116" s="97"/>
      <c r="C116" s="97"/>
      <c r="D116" s="98"/>
    </row>
    <row r="117" spans="2:4" ht="12.75" customHeight="1" x14ac:dyDescent="0.2">
      <c r="B117" s="97"/>
      <c r="C117" s="97"/>
      <c r="D117" s="98"/>
    </row>
    <row r="118" spans="2:4" ht="12.75" customHeight="1" x14ac:dyDescent="0.2">
      <c r="B118" s="97"/>
      <c r="C118" s="97"/>
      <c r="D118" s="98"/>
    </row>
    <row r="119" spans="2:4" ht="12.75" customHeight="1" x14ac:dyDescent="0.2">
      <c r="B119" s="97"/>
      <c r="C119" s="97"/>
      <c r="D119" s="98"/>
    </row>
    <row r="120" spans="2:4" ht="12.75" customHeight="1" x14ac:dyDescent="0.2">
      <c r="B120" s="97"/>
      <c r="C120" s="97"/>
      <c r="D120" s="98"/>
    </row>
    <row r="121" spans="2:4" ht="12.75" customHeight="1" x14ac:dyDescent="0.2">
      <c r="B121" s="97"/>
      <c r="C121" s="97"/>
      <c r="D121" s="98"/>
    </row>
    <row r="122" spans="2:4" ht="12.75" customHeight="1" x14ac:dyDescent="0.2">
      <c r="B122" s="97"/>
      <c r="C122" s="97"/>
      <c r="D122" s="98"/>
    </row>
    <row r="123" spans="2:4" ht="12.75" customHeight="1" x14ac:dyDescent="0.2">
      <c r="B123" s="97"/>
      <c r="C123" s="97"/>
      <c r="D123" s="98"/>
    </row>
    <row r="124" spans="2:4" ht="12.75" customHeight="1" x14ac:dyDescent="0.2">
      <c r="B124" s="97"/>
      <c r="C124" s="97"/>
      <c r="D124" s="98"/>
    </row>
    <row r="125" spans="2:4" ht="12.75" customHeight="1" x14ac:dyDescent="0.2">
      <c r="B125" s="97"/>
      <c r="C125" s="97"/>
      <c r="D125" s="98"/>
    </row>
    <row r="126" spans="2:4" ht="12.75" customHeight="1" x14ac:dyDescent="0.2">
      <c r="B126" s="97"/>
      <c r="C126" s="97"/>
      <c r="D126" s="98"/>
    </row>
    <row r="127" spans="2:4" ht="12.75" customHeight="1" x14ac:dyDescent="0.2">
      <c r="B127" s="97"/>
      <c r="C127" s="97"/>
      <c r="D127" s="98"/>
    </row>
    <row r="128" spans="2:4" ht="12.75" customHeight="1" x14ac:dyDescent="0.2">
      <c r="B128" s="97"/>
      <c r="C128" s="97"/>
      <c r="D128" s="98"/>
    </row>
    <row r="129" spans="2:4" ht="12.75" customHeight="1" x14ac:dyDescent="0.2">
      <c r="B129" s="97"/>
      <c r="C129" s="97"/>
      <c r="D129" s="98"/>
    </row>
    <row r="130" spans="2:4" ht="12.75" customHeight="1" x14ac:dyDescent="0.2">
      <c r="B130" s="97"/>
      <c r="C130" s="97"/>
      <c r="D130" s="98"/>
    </row>
    <row r="131" spans="2:4" ht="12.75" customHeight="1" x14ac:dyDescent="0.2">
      <c r="B131" s="97"/>
      <c r="C131" s="97"/>
      <c r="D131" s="98"/>
    </row>
    <row r="132" spans="2:4" ht="12.75" customHeight="1" x14ac:dyDescent="0.2">
      <c r="B132" s="97"/>
      <c r="C132" s="97"/>
      <c r="D132" s="98"/>
    </row>
    <row r="133" spans="2:4" ht="12.75" customHeight="1" x14ac:dyDescent="0.2">
      <c r="B133" s="97"/>
      <c r="C133" s="97"/>
      <c r="D133" s="98"/>
    </row>
    <row r="134" spans="2:4" ht="12.75" customHeight="1" x14ac:dyDescent="0.2">
      <c r="B134" s="97"/>
      <c r="C134" s="97"/>
      <c r="D134" s="98"/>
    </row>
    <row r="135" spans="2:4" ht="12.75" customHeight="1" x14ac:dyDescent="0.2">
      <c r="B135" s="97"/>
      <c r="C135" s="97"/>
      <c r="D135" s="98"/>
    </row>
    <row r="136" spans="2:4" ht="12.75" customHeight="1" x14ac:dyDescent="0.2">
      <c r="B136" s="97"/>
      <c r="C136" s="97"/>
      <c r="D136" s="98"/>
    </row>
    <row r="137" spans="2:4" ht="12.75" customHeight="1" x14ac:dyDescent="0.2">
      <c r="B137" s="97"/>
      <c r="C137" s="97"/>
      <c r="D137" s="98"/>
    </row>
    <row r="138" spans="2:4" ht="12.75" customHeight="1" x14ac:dyDescent="0.2">
      <c r="B138" s="97"/>
      <c r="C138" s="97"/>
      <c r="D138" s="98"/>
    </row>
    <row r="139" spans="2:4" ht="12.75" customHeight="1" x14ac:dyDescent="0.2">
      <c r="B139" s="97"/>
      <c r="C139" s="97"/>
      <c r="D139" s="98"/>
    </row>
    <row r="140" spans="2:4" ht="12.75" customHeight="1" x14ac:dyDescent="0.2">
      <c r="B140" s="97"/>
      <c r="C140" s="97"/>
      <c r="D140" s="98"/>
    </row>
    <row r="141" spans="2:4" ht="12.75" customHeight="1" x14ac:dyDescent="0.2">
      <c r="B141" s="97"/>
      <c r="C141" s="97"/>
      <c r="D141" s="98"/>
    </row>
    <row r="142" spans="2:4" ht="12.75" customHeight="1" x14ac:dyDescent="0.2">
      <c r="B142" s="97"/>
      <c r="C142" s="97"/>
      <c r="D142" s="98"/>
    </row>
    <row r="143" spans="2:4" ht="12.75" customHeight="1" x14ac:dyDescent="0.2">
      <c r="B143" s="97"/>
      <c r="C143" s="97"/>
      <c r="D143" s="98"/>
    </row>
    <row r="144" spans="2:4" ht="12.75" customHeight="1" x14ac:dyDescent="0.2">
      <c r="B144" s="97"/>
      <c r="C144" s="97"/>
      <c r="D144" s="98"/>
    </row>
    <row r="145" spans="2:4" ht="12.75" customHeight="1" x14ac:dyDescent="0.2">
      <c r="B145" s="97"/>
      <c r="C145" s="97"/>
      <c r="D145" s="98"/>
    </row>
    <row r="146" spans="2:4" ht="12.75" customHeight="1" x14ac:dyDescent="0.2">
      <c r="B146" s="97"/>
      <c r="C146" s="97"/>
      <c r="D146" s="98"/>
    </row>
    <row r="147" spans="2:4" ht="12.75" customHeight="1" x14ac:dyDescent="0.2">
      <c r="B147" s="97"/>
      <c r="C147" s="97"/>
      <c r="D147" s="98"/>
    </row>
    <row r="148" spans="2:4" ht="12.75" customHeight="1" x14ac:dyDescent="0.2">
      <c r="B148" s="97"/>
      <c r="C148" s="97"/>
      <c r="D148" s="98"/>
    </row>
    <row r="149" spans="2:4" ht="12.75" customHeight="1" x14ac:dyDescent="0.2">
      <c r="B149" s="97"/>
      <c r="C149" s="97"/>
      <c r="D149" s="98"/>
    </row>
    <row r="150" spans="2:4" ht="12.75" customHeight="1" x14ac:dyDescent="0.2">
      <c r="B150" s="97"/>
      <c r="C150" s="97"/>
      <c r="D150" s="98"/>
    </row>
    <row r="151" spans="2:4" ht="12.75" customHeight="1" x14ac:dyDescent="0.2">
      <c r="B151" s="97"/>
      <c r="C151" s="97"/>
      <c r="D151" s="98"/>
    </row>
    <row r="152" spans="2:4" ht="12.75" customHeight="1" x14ac:dyDescent="0.2">
      <c r="B152" s="97"/>
      <c r="C152" s="97"/>
      <c r="D152" s="98"/>
    </row>
    <row r="153" spans="2:4" ht="12.75" customHeight="1" x14ac:dyDescent="0.2">
      <c r="B153" s="97"/>
      <c r="C153" s="97"/>
      <c r="D153" s="98"/>
    </row>
    <row r="154" spans="2:4" ht="12.75" customHeight="1" x14ac:dyDescent="0.2">
      <c r="B154" s="97"/>
      <c r="C154" s="97"/>
      <c r="D154" s="98"/>
    </row>
    <row r="155" spans="2:4" ht="12.75" customHeight="1" x14ac:dyDescent="0.2">
      <c r="B155" s="97"/>
      <c r="C155" s="97"/>
      <c r="D155" s="98"/>
    </row>
    <row r="156" spans="2:4" ht="12.75" customHeight="1" x14ac:dyDescent="0.2">
      <c r="B156" s="97"/>
      <c r="C156" s="97"/>
      <c r="D156" s="98"/>
    </row>
    <row r="157" spans="2:4" ht="12.75" customHeight="1" x14ac:dyDescent="0.2">
      <c r="B157" s="97"/>
      <c r="C157" s="97"/>
      <c r="D157" s="98"/>
    </row>
    <row r="158" spans="2:4" ht="12.75" customHeight="1" x14ac:dyDescent="0.2">
      <c r="B158" s="97"/>
      <c r="C158" s="97"/>
      <c r="D158" s="98"/>
    </row>
    <row r="159" spans="2:4" ht="12.75" customHeight="1" x14ac:dyDescent="0.2">
      <c r="B159" s="97"/>
      <c r="C159" s="97"/>
      <c r="D159" s="98"/>
    </row>
    <row r="160" spans="2:4" ht="12.75" customHeight="1" x14ac:dyDescent="0.2">
      <c r="B160" s="97"/>
      <c r="C160" s="97"/>
      <c r="D160" s="98"/>
    </row>
    <row r="161" spans="2:4" ht="12.75" customHeight="1" x14ac:dyDescent="0.2">
      <c r="B161" s="97"/>
      <c r="C161" s="97"/>
      <c r="D161" s="98"/>
    </row>
    <row r="162" spans="2:4" ht="12.75" customHeight="1" x14ac:dyDescent="0.2">
      <c r="B162" s="97"/>
      <c r="C162" s="97"/>
      <c r="D162" s="98"/>
    </row>
    <row r="163" spans="2:4" ht="12.75" customHeight="1" x14ac:dyDescent="0.2">
      <c r="B163" s="97"/>
      <c r="C163" s="97"/>
      <c r="D163" s="98"/>
    </row>
    <row r="164" spans="2:4" ht="12.75" customHeight="1" x14ac:dyDescent="0.2">
      <c r="B164" s="97"/>
      <c r="C164" s="97"/>
      <c r="D164" s="98"/>
    </row>
    <row r="165" spans="2:4" ht="12.75" customHeight="1" x14ac:dyDescent="0.2">
      <c r="B165" s="97"/>
      <c r="C165" s="97"/>
      <c r="D165" s="98"/>
    </row>
    <row r="166" spans="2:4" ht="12.75" customHeight="1" x14ac:dyDescent="0.2">
      <c r="B166" s="97"/>
      <c r="C166" s="97"/>
      <c r="D166" s="98"/>
    </row>
    <row r="167" spans="2:4" ht="12.75" customHeight="1" x14ac:dyDescent="0.2">
      <c r="B167" s="97"/>
      <c r="C167" s="97"/>
      <c r="D167" s="98"/>
    </row>
    <row r="168" spans="2:4" ht="12.75" customHeight="1" x14ac:dyDescent="0.2">
      <c r="B168" s="97"/>
      <c r="C168" s="97"/>
      <c r="D168" s="98"/>
    </row>
    <row r="169" spans="2:4" ht="12.75" customHeight="1" x14ac:dyDescent="0.2">
      <c r="B169" s="97"/>
      <c r="C169" s="97"/>
      <c r="D169" s="98"/>
    </row>
    <row r="170" spans="2:4" ht="12.75" customHeight="1" x14ac:dyDescent="0.2">
      <c r="B170" s="97"/>
      <c r="C170" s="97"/>
      <c r="D170" s="98"/>
    </row>
    <row r="171" spans="2:4" ht="12.75" customHeight="1" x14ac:dyDescent="0.2">
      <c r="B171" s="97"/>
      <c r="C171" s="97"/>
      <c r="D171" s="98"/>
    </row>
    <row r="172" spans="2:4" ht="12.75" customHeight="1" x14ac:dyDescent="0.2">
      <c r="B172" s="97"/>
      <c r="C172" s="97"/>
      <c r="D172" s="98"/>
    </row>
    <row r="173" spans="2:4" ht="12.75" customHeight="1" x14ac:dyDescent="0.2">
      <c r="B173" s="97"/>
      <c r="C173" s="97"/>
      <c r="D173" s="98"/>
    </row>
    <row r="174" spans="2:4" ht="12.75" customHeight="1" x14ac:dyDescent="0.2">
      <c r="B174" s="97"/>
      <c r="C174" s="97"/>
      <c r="D174" s="98"/>
    </row>
    <row r="175" spans="2:4" ht="12.75" customHeight="1" x14ac:dyDescent="0.2">
      <c r="B175" s="97"/>
      <c r="C175" s="97"/>
      <c r="D175" s="98"/>
    </row>
    <row r="176" spans="2:4" ht="12.75" customHeight="1" x14ac:dyDescent="0.2">
      <c r="B176" s="97"/>
      <c r="C176" s="97"/>
      <c r="D176" s="98"/>
    </row>
    <row r="177" spans="2:4" ht="12.75" customHeight="1" x14ac:dyDescent="0.2">
      <c r="B177" s="97"/>
      <c r="C177" s="97"/>
      <c r="D177" s="98"/>
    </row>
    <row r="178" spans="2:4" ht="12.75" customHeight="1" x14ac:dyDescent="0.2">
      <c r="B178" s="97"/>
      <c r="C178" s="97"/>
      <c r="D178" s="98"/>
    </row>
    <row r="179" spans="2:4" ht="12.75" customHeight="1" x14ac:dyDescent="0.2">
      <c r="B179" s="97"/>
      <c r="C179" s="97"/>
      <c r="D179" s="98"/>
    </row>
    <row r="180" spans="2:4" ht="12.75" customHeight="1" x14ac:dyDescent="0.2">
      <c r="B180" s="97"/>
      <c r="C180" s="97"/>
      <c r="D180" s="98"/>
    </row>
    <row r="181" spans="2:4" ht="12.75" customHeight="1" x14ac:dyDescent="0.2">
      <c r="B181" s="97"/>
      <c r="C181" s="97"/>
      <c r="D181" s="98"/>
    </row>
    <row r="182" spans="2:4" ht="12.75" customHeight="1" x14ac:dyDescent="0.2">
      <c r="B182" s="97"/>
      <c r="C182" s="97"/>
      <c r="D182" s="98"/>
    </row>
    <row r="183" spans="2:4" ht="12.75" customHeight="1" x14ac:dyDescent="0.2">
      <c r="B183" s="97"/>
      <c r="C183" s="97"/>
      <c r="D183" s="98"/>
    </row>
    <row r="184" spans="2:4" ht="12.75" customHeight="1" x14ac:dyDescent="0.2">
      <c r="B184" s="97"/>
      <c r="C184" s="97"/>
      <c r="D184" s="98"/>
    </row>
    <row r="185" spans="2:4" ht="12.75" customHeight="1" x14ac:dyDescent="0.2">
      <c r="B185" s="97"/>
      <c r="C185" s="97"/>
      <c r="D185" s="98"/>
    </row>
    <row r="186" spans="2:4" ht="12.75" customHeight="1" x14ac:dyDescent="0.2">
      <c r="B186" s="97"/>
      <c r="C186" s="97"/>
      <c r="D186" s="98"/>
    </row>
    <row r="187" spans="2:4" ht="12.75" customHeight="1" x14ac:dyDescent="0.2">
      <c r="B187" s="97"/>
      <c r="C187" s="97"/>
      <c r="D187" s="98"/>
    </row>
    <row r="188" spans="2:4" ht="12.75" customHeight="1" x14ac:dyDescent="0.2">
      <c r="B188" s="97"/>
      <c r="C188" s="97"/>
      <c r="D188" s="98"/>
    </row>
    <row r="189" spans="2:4" ht="12.75" customHeight="1" x14ac:dyDescent="0.2">
      <c r="B189" s="97"/>
      <c r="C189" s="97"/>
      <c r="D189" s="98"/>
    </row>
    <row r="190" spans="2:4" ht="12.75" customHeight="1" x14ac:dyDescent="0.2">
      <c r="B190" s="97"/>
      <c r="C190" s="97"/>
      <c r="D190" s="98"/>
    </row>
    <row r="191" spans="2:4" ht="12.75" customHeight="1" x14ac:dyDescent="0.2">
      <c r="B191" s="97"/>
      <c r="C191" s="97"/>
      <c r="D191" s="98"/>
    </row>
    <row r="192" spans="2:4" ht="12.75" customHeight="1" x14ac:dyDescent="0.2">
      <c r="B192" s="97"/>
      <c r="C192" s="97"/>
      <c r="D192" s="98"/>
    </row>
    <row r="193" spans="2:4" ht="12.75" customHeight="1" x14ac:dyDescent="0.2">
      <c r="B193" s="97"/>
      <c r="C193" s="97"/>
      <c r="D193" s="98"/>
    </row>
    <row r="194" spans="2:4" ht="12.75" customHeight="1" x14ac:dyDescent="0.2">
      <c r="B194" s="97"/>
      <c r="C194" s="97"/>
      <c r="D194" s="98"/>
    </row>
    <row r="195" spans="2:4" ht="12.75" customHeight="1" x14ac:dyDescent="0.2">
      <c r="B195" s="97"/>
      <c r="C195" s="97"/>
      <c r="D195" s="98"/>
    </row>
    <row r="196" spans="2:4" ht="12.75" customHeight="1" x14ac:dyDescent="0.2">
      <c r="B196" s="97"/>
      <c r="C196" s="97"/>
      <c r="D196" s="98"/>
    </row>
    <row r="197" spans="2:4" ht="12.75" customHeight="1" x14ac:dyDescent="0.2">
      <c r="B197" s="97"/>
      <c r="C197" s="97"/>
      <c r="D197" s="98"/>
    </row>
    <row r="198" spans="2:4" ht="12.75" customHeight="1" x14ac:dyDescent="0.2">
      <c r="B198" s="97"/>
      <c r="C198" s="97"/>
      <c r="D198" s="98"/>
    </row>
    <row r="199" spans="2:4" ht="12.75" customHeight="1" x14ac:dyDescent="0.2">
      <c r="B199" s="97"/>
      <c r="C199" s="97"/>
      <c r="D199" s="98"/>
    </row>
    <row r="200" spans="2:4" ht="12.75" customHeight="1" x14ac:dyDescent="0.2">
      <c r="B200" s="97"/>
      <c r="C200" s="97"/>
      <c r="D200" s="98"/>
    </row>
    <row r="201" spans="2:4" ht="12.75" customHeight="1" x14ac:dyDescent="0.2">
      <c r="B201" s="97"/>
      <c r="C201" s="97"/>
      <c r="D201" s="98"/>
    </row>
    <row r="202" spans="2:4" ht="12.75" customHeight="1" x14ac:dyDescent="0.2">
      <c r="B202" s="97"/>
      <c r="C202" s="97"/>
      <c r="D202" s="98"/>
    </row>
    <row r="203" spans="2:4" ht="12.75" customHeight="1" x14ac:dyDescent="0.2">
      <c r="B203" s="97"/>
      <c r="C203" s="97"/>
      <c r="D203" s="98"/>
    </row>
    <row r="204" spans="2:4" ht="12.75" customHeight="1" x14ac:dyDescent="0.2">
      <c r="B204" s="97"/>
      <c r="C204" s="97"/>
      <c r="D204" s="98"/>
    </row>
    <row r="205" spans="2:4" ht="12.75" customHeight="1" x14ac:dyDescent="0.2">
      <c r="B205" s="97"/>
      <c r="C205" s="97"/>
      <c r="D205" s="98"/>
    </row>
    <row r="206" spans="2:4" ht="12.75" customHeight="1" x14ac:dyDescent="0.2">
      <c r="B206" s="97"/>
      <c r="C206" s="97"/>
      <c r="D206" s="98"/>
    </row>
    <row r="207" spans="2:4" ht="12.75" customHeight="1" x14ac:dyDescent="0.2">
      <c r="B207" s="97"/>
      <c r="C207" s="97"/>
      <c r="D207" s="98"/>
    </row>
    <row r="208" spans="2:4" ht="12.75" customHeight="1" x14ac:dyDescent="0.2">
      <c r="B208" s="97"/>
      <c r="C208" s="97"/>
      <c r="D208" s="98"/>
    </row>
    <row r="209" spans="2:4" ht="12.75" customHeight="1" x14ac:dyDescent="0.2">
      <c r="B209" s="97"/>
      <c r="C209" s="97"/>
      <c r="D209" s="98"/>
    </row>
    <row r="210" spans="2:4" ht="12.75" customHeight="1" x14ac:dyDescent="0.2">
      <c r="B210" s="97"/>
      <c r="C210" s="97"/>
      <c r="D210" s="98"/>
    </row>
    <row r="211" spans="2:4" ht="12.75" customHeight="1" x14ac:dyDescent="0.2">
      <c r="B211" s="97"/>
      <c r="C211" s="97"/>
      <c r="D211" s="98"/>
    </row>
    <row r="212" spans="2:4" ht="12.75" customHeight="1" x14ac:dyDescent="0.2">
      <c r="B212" s="97"/>
      <c r="C212" s="97"/>
      <c r="D212" s="98"/>
    </row>
    <row r="213" spans="2:4" ht="12.75" customHeight="1" x14ac:dyDescent="0.2">
      <c r="B213" s="97"/>
      <c r="C213" s="97"/>
      <c r="D213" s="98"/>
    </row>
    <row r="214" spans="2:4" ht="12.75" customHeight="1" x14ac:dyDescent="0.2">
      <c r="B214" s="97"/>
      <c r="C214" s="97"/>
      <c r="D214" s="98"/>
    </row>
    <row r="215" spans="2:4" ht="12.75" customHeight="1" x14ac:dyDescent="0.2">
      <c r="B215" s="97"/>
      <c r="C215" s="97"/>
      <c r="D215" s="98"/>
    </row>
    <row r="216" spans="2:4" ht="12.75" customHeight="1" x14ac:dyDescent="0.2">
      <c r="B216" s="97"/>
      <c r="C216" s="97"/>
      <c r="D216" s="98"/>
    </row>
    <row r="217" spans="2:4" ht="12.75" customHeight="1" x14ac:dyDescent="0.2">
      <c r="B217" s="97"/>
      <c r="C217" s="97"/>
      <c r="D217" s="98"/>
    </row>
    <row r="218" spans="2:4" ht="12.75" customHeight="1" x14ac:dyDescent="0.2">
      <c r="B218" s="97"/>
      <c r="C218" s="97"/>
      <c r="D218" s="98"/>
    </row>
    <row r="219" spans="2:4" ht="12.75" customHeight="1" x14ac:dyDescent="0.2">
      <c r="B219" s="97"/>
      <c r="C219" s="97"/>
      <c r="D219" s="98"/>
    </row>
    <row r="220" spans="2:4" ht="12.75" customHeight="1" x14ac:dyDescent="0.2">
      <c r="B220" s="97"/>
      <c r="C220" s="97"/>
      <c r="D220" s="98"/>
    </row>
    <row r="221" spans="2:4" ht="12.75" customHeight="1" x14ac:dyDescent="0.2">
      <c r="B221" s="97"/>
      <c r="C221" s="97"/>
      <c r="D221" s="98"/>
    </row>
    <row r="222" spans="2:4" ht="12.75" customHeight="1" x14ac:dyDescent="0.2">
      <c r="B222" s="97"/>
      <c r="C222" s="97"/>
      <c r="D222" s="98"/>
    </row>
    <row r="223" spans="2:4" ht="12.75" customHeight="1" x14ac:dyDescent="0.2">
      <c r="B223" s="97"/>
      <c r="C223" s="97"/>
      <c r="D223" s="98"/>
    </row>
    <row r="224" spans="2:4" ht="12.75" customHeight="1" x14ac:dyDescent="0.2">
      <c r="B224" s="97"/>
      <c r="C224" s="97"/>
      <c r="D224" s="98"/>
    </row>
    <row r="225" spans="2:4" ht="12.75" customHeight="1" x14ac:dyDescent="0.2">
      <c r="B225" s="97"/>
      <c r="C225" s="97"/>
      <c r="D225" s="98"/>
    </row>
    <row r="226" spans="2:4" ht="12.75" customHeight="1" x14ac:dyDescent="0.2">
      <c r="B226" s="97"/>
      <c r="C226" s="97"/>
      <c r="D226" s="98"/>
    </row>
    <row r="227" spans="2:4" ht="12.75" customHeight="1" x14ac:dyDescent="0.2">
      <c r="B227" s="97"/>
      <c r="C227" s="97"/>
      <c r="D227" s="98"/>
    </row>
    <row r="228" spans="2:4" ht="12.75" customHeight="1" x14ac:dyDescent="0.2">
      <c r="B228" s="97"/>
      <c r="C228" s="97"/>
      <c r="D228" s="98"/>
    </row>
    <row r="229" spans="2:4" ht="12.75" customHeight="1" x14ac:dyDescent="0.2">
      <c r="B229" s="97"/>
      <c r="C229" s="97"/>
      <c r="D229" s="98"/>
    </row>
    <row r="230" spans="2:4" ht="12.75" customHeight="1" x14ac:dyDescent="0.2">
      <c r="B230" s="97"/>
      <c r="C230" s="97"/>
      <c r="D230" s="98"/>
    </row>
    <row r="231" spans="2:4" ht="12.75" customHeight="1" x14ac:dyDescent="0.2">
      <c r="B231" s="97"/>
      <c r="C231" s="97"/>
      <c r="D231" s="98"/>
    </row>
    <row r="232" spans="2:4" ht="12.75" customHeight="1" x14ac:dyDescent="0.2">
      <c r="B232" s="97"/>
      <c r="C232" s="97"/>
      <c r="D232" s="98"/>
    </row>
    <row r="233" spans="2:4" ht="12.75" customHeight="1" x14ac:dyDescent="0.2">
      <c r="B233" s="97"/>
      <c r="C233" s="97"/>
      <c r="D233" s="98"/>
    </row>
    <row r="234" spans="2:4" ht="12.75" customHeight="1" x14ac:dyDescent="0.2">
      <c r="B234" s="97"/>
      <c r="C234" s="97"/>
      <c r="D234" s="98"/>
    </row>
    <row r="235" spans="2:4" ht="12.75" customHeight="1" x14ac:dyDescent="0.2">
      <c r="B235" s="97"/>
      <c r="C235" s="97"/>
      <c r="D235" s="98"/>
    </row>
    <row r="236" spans="2:4" ht="12.75" customHeight="1" x14ac:dyDescent="0.2">
      <c r="B236" s="97"/>
      <c r="C236" s="97"/>
      <c r="D236" s="98"/>
    </row>
    <row r="237" spans="2:4" ht="12.75" customHeight="1" x14ac:dyDescent="0.2">
      <c r="B237" s="97"/>
      <c r="C237" s="97"/>
      <c r="D237" s="98"/>
    </row>
    <row r="238" spans="2:4" ht="12.75" customHeight="1" x14ac:dyDescent="0.2">
      <c r="B238" s="97"/>
      <c r="C238" s="97"/>
      <c r="D238" s="98"/>
    </row>
    <row r="239" spans="2:4" ht="12.75" customHeight="1" x14ac:dyDescent="0.2">
      <c r="B239" s="97"/>
      <c r="C239" s="97"/>
      <c r="D239" s="98"/>
    </row>
    <row r="240" spans="2:4" ht="12.75" customHeight="1" x14ac:dyDescent="0.2">
      <c r="B240" s="97"/>
      <c r="C240" s="97"/>
      <c r="D240" s="98"/>
    </row>
    <row r="241" spans="2:4" ht="12.75" customHeight="1" x14ac:dyDescent="0.2">
      <c r="B241" s="97"/>
      <c r="C241" s="97"/>
      <c r="D241" s="98"/>
    </row>
    <row r="242" spans="2:4" ht="12.75" customHeight="1" x14ac:dyDescent="0.2">
      <c r="B242" s="97"/>
      <c r="C242" s="97"/>
      <c r="D242" s="98"/>
    </row>
    <row r="243" spans="2:4" ht="12.75" customHeight="1" x14ac:dyDescent="0.2">
      <c r="B243" s="97"/>
      <c r="C243" s="97"/>
      <c r="D243" s="98"/>
    </row>
    <row r="244" spans="2:4" ht="12.75" customHeight="1" x14ac:dyDescent="0.2">
      <c r="B244" s="97"/>
      <c r="C244" s="97"/>
      <c r="D244" s="98"/>
    </row>
    <row r="245" spans="2:4" ht="12.75" customHeight="1" x14ac:dyDescent="0.2">
      <c r="B245" s="97"/>
      <c r="C245" s="97"/>
      <c r="D245" s="98"/>
    </row>
    <row r="246" spans="2:4" ht="12.75" customHeight="1" x14ac:dyDescent="0.2">
      <c r="B246" s="97"/>
      <c r="C246" s="97"/>
      <c r="D246" s="98"/>
    </row>
    <row r="247" spans="2:4" ht="12.75" customHeight="1" x14ac:dyDescent="0.2">
      <c r="B247" s="97"/>
      <c r="C247" s="97"/>
      <c r="D247" s="98"/>
    </row>
    <row r="248" spans="2:4" ht="12.75" customHeight="1" x14ac:dyDescent="0.2">
      <c r="B248" s="97"/>
      <c r="C248" s="97"/>
      <c r="D248" s="98"/>
    </row>
    <row r="249" spans="2:4" ht="12.75" customHeight="1" x14ac:dyDescent="0.2">
      <c r="B249" s="97"/>
      <c r="C249" s="97"/>
      <c r="D249" s="98"/>
    </row>
    <row r="250" spans="2:4" ht="12.75" customHeight="1" x14ac:dyDescent="0.2">
      <c r="B250" s="97"/>
      <c r="C250" s="97"/>
      <c r="D250" s="98"/>
    </row>
    <row r="251" spans="2:4" ht="12.75" customHeight="1" x14ac:dyDescent="0.2">
      <c r="B251" s="97"/>
      <c r="C251" s="97"/>
      <c r="D251" s="98"/>
    </row>
    <row r="252" spans="2:4" ht="12.75" customHeight="1" x14ac:dyDescent="0.2">
      <c r="B252" s="97"/>
      <c r="C252" s="97"/>
    </row>
    <row r="253" spans="2:4" ht="12.75" customHeight="1" x14ac:dyDescent="0.2">
      <c r="B253" s="97"/>
      <c r="C253" s="97"/>
    </row>
    <row r="254" spans="2:4" ht="12.75" customHeight="1" x14ac:dyDescent="0.2">
      <c r="B254" s="97"/>
      <c r="C254" s="97"/>
    </row>
    <row r="255" spans="2:4" ht="12.75" customHeight="1" x14ac:dyDescent="0.2">
      <c r="B255" s="97"/>
      <c r="C255" s="97"/>
    </row>
    <row r="256" spans="2:4" ht="12.75" customHeight="1" x14ac:dyDescent="0.2">
      <c r="B256" s="97"/>
      <c r="C256" s="97"/>
    </row>
    <row r="257" spans="2:3" ht="12.75" customHeight="1" x14ac:dyDescent="0.2">
      <c r="B257" s="97"/>
      <c r="C257" s="97"/>
    </row>
    <row r="258" spans="2:3" ht="12.75" customHeight="1" x14ac:dyDescent="0.2">
      <c r="B258" s="97"/>
      <c r="C258" s="97"/>
    </row>
    <row r="259" spans="2:3" ht="12.75" customHeight="1" x14ac:dyDescent="0.2">
      <c r="B259" s="97"/>
      <c r="C259" s="97"/>
    </row>
    <row r="260" spans="2:3" ht="12.75" customHeight="1" x14ac:dyDescent="0.2">
      <c r="B260" s="97"/>
      <c r="C260" s="97"/>
    </row>
    <row r="261" spans="2:3" ht="12.75" customHeight="1" x14ac:dyDescent="0.2">
      <c r="B261" s="97"/>
      <c r="C261" s="97"/>
    </row>
    <row r="262" spans="2:3" ht="12.75" customHeight="1" x14ac:dyDescent="0.2">
      <c r="B262" s="97"/>
      <c r="C262" s="97"/>
    </row>
    <row r="263" spans="2:3" ht="12.75" customHeight="1" x14ac:dyDescent="0.2">
      <c r="B263" s="97"/>
      <c r="C263" s="97"/>
    </row>
    <row r="264" spans="2:3" ht="12.75" customHeight="1" x14ac:dyDescent="0.2">
      <c r="B264" s="97"/>
      <c r="C264" s="97"/>
    </row>
    <row r="265" spans="2:3" ht="12.75" customHeight="1" x14ac:dyDescent="0.2">
      <c r="B265" s="97"/>
      <c r="C265" s="97"/>
    </row>
    <row r="266" spans="2:3" ht="12.75" customHeight="1" x14ac:dyDescent="0.2">
      <c r="B266" s="97"/>
      <c r="C266" s="97"/>
    </row>
    <row r="267" spans="2:3" ht="12.75" customHeight="1" x14ac:dyDescent="0.2">
      <c r="B267" s="97"/>
      <c r="C267" s="97"/>
    </row>
    <row r="268" spans="2:3" ht="12.75" customHeight="1" x14ac:dyDescent="0.2">
      <c r="B268" s="97"/>
      <c r="C268" s="97"/>
    </row>
    <row r="269" spans="2:3" ht="12.75" customHeight="1" x14ac:dyDescent="0.2">
      <c r="B269" s="97"/>
      <c r="C269" s="97"/>
    </row>
    <row r="270" spans="2:3" ht="12.75" customHeight="1" x14ac:dyDescent="0.2">
      <c r="B270" s="97"/>
      <c r="C270" s="97"/>
    </row>
    <row r="271" spans="2:3" ht="12.75" customHeight="1" x14ac:dyDescent="0.2">
      <c r="B271" s="97"/>
      <c r="C271" s="97"/>
    </row>
    <row r="272" spans="2:3" ht="12.75" customHeight="1" x14ac:dyDescent="0.2">
      <c r="B272" s="97"/>
      <c r="C272" s="97"/>
    </row>
    <row r="273" spans="2:3" ht="12.75" customHeight="1" x14ac:dyDescent="0.2">
      <c r="B273" s="97"/>
      <c r="C273" s="97"/>
    </row>
    <row r="274" spans="2:3" ht="12.75" customHeight="1" x14ac:dyDescent="0.2">
      <c r="B274" s="97"/>
      <c r="C274" s="97"/>
    </row>
    <row r="275" spans="2:3" ht="12.75" customHeight="1" x14ac:dyDescent="0.2">
      <c r="B275" s="97"/>
      <c r="C275" s="97"/>
    </row>
    <row r="276" spans="2:3" ht="12.75" customHeight="1" x14ac:dyDescent="0.2">
      <c r="B276" s="97"/>
      <c r="C276" s="97"/>
    </row>
    <row r="277" spans="2:3" ht="12.75" customHeight="1" x14ac:dyDescent="0.2">
      <c r="B277" s="97"/>
      <c r="C277" s="97"/>
    </row>
    <row r="278" spans="2:3" ht="12.75" customHeight="1" x14ac:dyDescent="0.2">
      <c r="B278" s="97"/>
      <c r="C278" s="97"/>
    </row>
    <row r="279" spans="2:3" ht="12.75" customHeight="1" x14ac:dyDescent="0.2">
      <c r="B279" s="97"/>
      <c r="C279" s="97"/>
    </row>
    <row r="280" spans="2:3" ht="12.75" customHeight="1" x14ac:dyDescent="0.2">
      <c r="B280" s="97"/>
      <c r="C280" s="97"/>
    </row>
    <row r="281" spans="2:3" ht="12.75" customHeight="1" x14ac:dyDescent="0.2">
      <c r="B281" s="97"/>
      <c r="C281" s="97"/>
    </row>
    <row r="282" spans="2:3" ht="12.75" customHeight="1" x14ac:dyDescent="0.2">
      <c r="B282" s="97"/>
      <c r="C282" s="97"/>
    </row>
    <row r="283" spans="2:3" ht="12.75" customHeight="1" x14ac:dyDescent="0.2">
      <c r="B283" s="97"/>
      <c r="C283" s="97"/>
    </row>
    <row r="284" spans="2:3" ht="12.75" customHeight="1" x14ac:dyDescent="0.2">
      <c r="B284" s="97"/>
      <c r="C284" s="97"/>
    </row>
    <row r="285" spans="2:3" ht="12.75" customHeight="1" x14ac:dyDescent="0.2">
      <c r="B285" s="97"/>
      <c r="C285" s="97"/>
    </row>
    <row r="286" spans="2:3" ht="12.75" customHeight="1" x14ac:dyDescent="0.2">
      <c r="B286" s="97"/>
      <c r="C286" s="97"/>
    </row>
    <row r="287" spans="2:3" ht="12.75" customHeight="1" x14ac:dyDescent="0.2">
      <c r="B287" s="97"/>
      <c r="C287" s="97"/>
    </row>
    <row r="288" spans="2:3" ht="12.75" customHeight="1" x14ac:dyDescent="0.2">
      <c r="B288" s="97"/>
      <c r="C288" s="97"/>
    </row>
    <row r="289" spans="2:3" ht="12.75" customHeight="1" x14ac:dyDescent="0.2">
      <c r="B289" s="97"/>
      <c r="C289" s="97"/>
    </row>
    <row r="290" spans="2:3" ht="12.75" customHeight="1" x14ac:dyDescent="0.2">
      <c r="B290" s="97"/>
      <c r="C290" s="97"/>
    </row>
    <row r="291" spans="2:3" ht="12.75" customHeight="1" x14ac:dyDescent="0.2">
      <c r="B291" s="97"/>
      <c r="C291" s="97"/>
    </row>
    <row r="292" spans="2:3" ht="12.75" customHeight="1" x14ac:dyDescent="0.2">
      <c r="B292" s="97"/>
      <c r="C292" s="97"/>
    </row>
    <row r="293" spans="2:3" ht="12.75" customHeight="1" x14ac:dyDescent="0.2">
      <c r="B293" s="97"/>
      <c r="C293" s="97"/>
    </row>
    <row r="294" spans="2:3" ht="12.75" customHeight="1" x14ac:dyDescent="0.2">
      <c r="B294" s="97"/>
      <c r="C294" s="97"/>
    </row>
    <row r="295" spans="2:3" ht="12.75" customHeight="1" x14ac:dyDescent="0.2">
      <c r="B295" s="97"/>
      <c r="C295" s="97"/>
    </row>
    <row r="296" spans="2:3" ht="12.75" customHeight="1" x14ac:dyDescent="0.2">
      <c r="B296" s="97"/>
      <c r="C296" s="97"/>
    </row>
    <row r="297" spans="2:3" ht="12.75" customHeight="1" x14ac:dyDescent="0.2">
      <c r="B297" s="97"/>
      <c r="C297" s="97"/>
    </row>
    <row r="298" spans="2:3" ht="12.75" customHeight="1" x14ac:dyDescent="0.2">
      <c r="B298" s="97"/>
      <c r="C298" s="97"/>
    </row>
    <row r="299" spans="2:3" ht="12.75" customHeight="1" x14ac:dyDescent="0.2">
      <c r="B299" s="97"/>
      <c r="C299" s="97"/>
    </row>
    <row r="300" spans="2:3" ht="12.75" customHeight="1" x14ac:dyDescent="0.2">
      <c r="B300" s="97"/>
      <c r="C300" s="97"/>
    </row>
    <row r="301" spans="2:3" ht="12.75" customHeight="1" x14ac:dyDescent="0.2">
      <c r="B301" s="97"/>
      <c r="C301" s="97"/>
    </row>
    <row r="302" spans="2:3" ht="12.75" customHeight="1" x14ac:dyDescent="0.2">
      <c r="B302" s="97"/>
      <c r="C302" s="97"/>
    </row>
    <row r="303" spans="2:3" ht="12.75" customHeight="1" x14ac:dyDescent="0.2">
      <c r="B303" s="97"/>
      <c r="C303" s="97"/>
    </row>
    <row r="304" spans="2:3" ht="12.75" customHeight="1" x14ac:dyDescent="0.2">
      <c r="B304" s="97"/>
      <c r="C304" s="97"/>
    </row>
    <row r="305" spans="2:3" ht="12.75" customHeight="1" x14ac:dyDescent="0.2">
      <c r="B305" s="97"/>
      <c r="C305" s="97"/>
    </row>
    <row r="306" spans="2:3" ht="12.75" customHeight="1" x14ac:dyDescent="0.2">
      <c r="B306" s="97"/>
      <c r="C306" s="97"/>
    </row>
    <row r="307" spans="2:3" ht="12.75" customHeight="1" x14ac:dyDescent="0.2">
      <c r="B307" s="97"/>
      <c r="C307" s="97"/>
    </row>
    <row r="308" spans="2:3" ht="12.75" customHeight="1" x14ac:dyDescent="0.2">
      <c r="B308" s="97"/>
      <c r="C308" s="97"/>
    </row>
    <row r="309" spans="2:3" ht="12.75" customHeight="1" x14ac:dyDescent="0.2">
      <c r="B309" s="97"/>
      <c r="C309" s="97"/>
    </row>
    <row r="310" spans="2:3" ht="12.75" customHeight="1" x14ac:dyDescent="0.2">
      <c r="B310" s="97"/>
      <c r="C310" s="97"/>
    </row>
    <row r="311" spans="2:3" ht="12.75" customHeight="1" x14ac:dyDescent="0.2">
      <c r="B311" s="97"/>
      <c r="C311" s="97"/>
    </row>
    <row r="312" spans="2:3" ht="12.75" customHeight="1" x14ac:dyDescent="0.2">
      <c r="B312" s="97"/>
      <c r="C312" s="97"/>
    </row>
    <row r="313" spans="2:3" ht="12.75" customHeight="1" x14ac:dyDescent="0.2">
      <c r="B313" s="97"/>
      <c r="C313" s="97"/>
    </row>
    <row r="314" spans="2:3" ht="12.75" customHeight="1" x14ac:dyDescent="0.2">
      <c r="B314" s="97"/>
      <c r="C314" s="97"/>
    </row>
    <row r="315" spans="2:3" ht="12.75" customHeight="1" x14ac:dyDescent="0.2">
      <c r="B315" s="97"/>
      <c r="C315" s="97"/>
    </row>
    <row r="316" spans="2:3" ht="12.75" customHeight="1" x14ac:dyDescent="0.2">
      <c r="B316" s="97"/>
      <c r="C316" s="97"/>
    </row>
    <row r="317" spans="2:3" ht="12.75" customHeight="1" x14ac:dyDescent="0.2">
      <c r="B317" s="97"/>
      <c r="C317" s="97"/>
    </row>
    <row r="318" spans="2:3" ht="12.75" customHeight="1" x14ac:dyDescent="0.2">
      <c r="B318" s="97"/>
      <c r="C318" s="97"/>
    </row>
    <row r="319" spans="2:3" ht="12.75" customHeight="1" x14ac:dyDescent="0.2">
      <c r="B319" s="97"/>
      <c r="C319" s="97"/>
    </row>
    <row r="320" spans="2:3" ht="12.75" customHeight="1" x14ac:dyDescent="0.2">
      <c r="B320" s="97"/>
      <c r="C320" s="97"/>
    </row>
    <row r="321" spans="2:3" ht="12.75" customHeight="1" x14ac:dyDescent="0.2">
      <c r="B321" s="97"/>
      <c r="C321" s="97"/>
    </row>
    <row r="322" spans="2:3" ht="12.75" customHeight="1" x14ac:dyDescent="0.2">
      <c r="B322" s="97"/>
      <c r="C322" s="97"/>
    </row>
    <row r="323" spans="2:3" ht="12.75" customHeight="1" x14ac:dyDescent="0.2">
      <c r="B323" s="97"/>
      <c r="C323" s="97"/>
    </row>
    <row r="324" spans="2:3" ht="12.75" customHeight="1" x14ac:dyDescent="0.2">
      <c r="B324" s="97"/>
      <c r="C324" s="97"/>
    </row>
    <row r="325" spans="2:3" ht="12.75" customHeight="1" x14ac:dyDescent="0.2">
      <c r="B325" s="97"/>
      <c r="C325" s="97"/>
    </row>
    <row r="326" spans="2:3" ht="12.75" customHeight="1" x14ac:dyDescent="0.2">
      <c r="B326" s="97"/>
      <c r="C326" s="97"/>
    </row>
    <row r="327" spans="2:3" ht="12.75" customHeight="1" x14ac:dyDescent="0.2">
      <c r="B327" s="97"/>
      <c r="C327" s="97"/>
    </row>
    <row r="328" spans="2:3" ht="12.75" customHeight="1" x14ac:dyDescent="0.2">
      <c r="B328" s="97"/>
      <c r="C328" s="97"/>
    </row>
    <row r="329" spans="2:3" ht="12.75" customHeight="1" x14ac:dyDescent="0.2">
      <c r="B329" s="97"/>
      <c r="C329" s="97"/>
    </row>
    <row r="330" spans="2:3" ht="12.75" customHeight="1" x14ac:dyDescent="0.2">
      <c r="B330" s="97"/>
      <c r="C330" s="97"/>
    </row>
    <row r="331" spans="2:3" ht="12.75" customHeight="1" x14ac:dyDescent="0.2">
      <c r="B331" s="97"/>
      <c r="C331" s="97"/>
    </row>
    <row r="332" spans="2:3" ht="12.75" customHeight="1" x14ac:dyDescent="0.2">
      <c r="B332" s="97"/>
      <c r="C332" s="97"/>
    </row>
    <row r="333" spans="2:3" ht="12.75" customHeight="1" x14ac:dyDescent="0.2">
      <c r="B333" s="97"/>
      <c r="C333" s="97"/>
    </row>
    <row r="334" spans="2:3" ht="12.75" customHeight="1" x14ac:dyDescent="0.2">
      <c r="B334" s="97"/>
      <c r="C334" s="97"/>
    </row>
    <row r="335" spans="2:3" ht="12.75" customHeight="1" x14ac:dyDescent="0.2">
      <c r="B335" s="97"/>
      <c r="C335" s="97"/>
    </row>
    <row r="336" spans="2:3" ht="12.75" customHeight="1" x14ac:dyDescent="0.2">
      <c r="B336" s="97"/>
      <c r="C336" s="97"/>
    </row>
    <row r="337" spans="2:3" ht="12.75" customHeight="1" x14ac:dyDescent="0.2">
      <c r="B337" s="97"/>
      <c r="C337" s="97"/>
    </row>
    <row r="338" spans="2:3" ht="12.75" customHeight="1" x14ac:dyDescent="0.2">
      <c r="B338" s="97"/>
      <c r="C338" s="97"/>
    </row>
    <row r="339" spans="2:3" ht="12.75" customHeight="1" x14ac:dyDescent="0.2">
      <c r="B339" s="97"/>
      <c r="C339" s="97"/>
    </row>
    <row r="340" spans="2:3" ht="12.75" customHeight="1" x14ac:dyDescent="0.2">
      <c r="B340" s="97"/>
      <c r="C340" s="97"/>
    </row>
    <row r="341" spans="2:3" ht="12.75" customHeight="1" x14ac:dyDescent="0.2">
      <c r="B341" s="97"/>
      <c r="C341" s="97"/>
    </row>
    <row r="342" spans="2:3" ht="12.75" customHeight="1" x14ac:dyDescent="0.2">
      <c r="B342" s="97"/>
      <c r="C342" s="97"/>
    </row>
    <row r="343" spans="2:3" ht="12.75" customHeight="1" x14ac:dyDescent="0.2">
      <c r="B343" s="97"/>
      <c r="C343" s="97"/>
    </row>
    <row r="344" spans="2:3" ht="12.75" customHeight="1" x14ac:dyDescent="0.2">
      <c r="B344" s="97"/>
      <c r="C344" s="97"/>
    </row>
    <row r="345" spans="2:3" ht="12.75" customHeight="1" x14ac:dyDescent="0.2">
      <c r="B345" s="97"/>
      <c r="C345" s="97"/>
    </row>
    <row r="346" spans="2:3" ht="12.75" customHeight="1" x14ac:dyDescent="0.2">
      <c r="B346" s="97"/>
      <c r="C346" s="97"/>
    </row>
    <row r="347" spans="2:3" ht="12.75" customHeight="1" x14ac:dyDescent="0.2">
      <c r="B347" s="97"/>
      <c r="C347" s="97"/>
    </row>
    <row r="348" spans="2:3" ht="12.75" customHeight="1" x14ac:dyDescent="0.2">
      <c r="B348" s="97"/>
      <c r="C348" s="97"/>
    </row>
    <row r="349" spans="2:3" ht="12.75" customHeight="1" x14ac:dyDescent="0.2">
      <c r="B349" s="97"/>
      <c r="C349" s="97"/>
    </row>
    <row r="350" spans="2:3" ht="12.75" customHeight="1" x14ac:dyDescent="0.2">
      <c r="B350" s="97"/>
      <c r="C350" s="97"/>
    </row>
    <row r="351" spans="2:3" ht="12.75" customHeight="1" x14ac:dyDescent="0.2">
      <c r="B351" s="97"/>
      <c r="C351" s="97"/>
    </row>
    <row r="352" spans="2:3" ht="12.75" customHeight="1" x14ac:dyDescent="0.2">
      <c r="B352" s="97"/>
      <c r="C352" s="97"/>
    </row>
    <row r="353" spans="2:3" ht="12.75" customHeight="1" x14ac:dyDescent="0.2">
      <c r="B353" s="97"/>
      <c r="C353" s="97"/>
    </row>
    <row r="354" spans="2:3" ht="12.75" customHeight="1" x14ac:dyDescent="0.2">
      <c r="B354" s="97"/>
      <c r="C354" s="97"/>
    </row>
    <row r="355" spans="2:3" ht="12.75" customHeight="1" x14ac:dyDescent="0.2">
      <c r="B355" s="97"/>
      <c r="C355" s="97"/>
    </row>
    <row r="356" spans="2:3" ht="12.75" customHeight="1" x14ac:dyDescent="0.2">
      <c r="B356" s="97"/>
      <c r="C356" s="97"/>
    </row>
    <row r="357" spans="2:3" ht="12.75" customHeight="1" x14ac:dyDescent="0.2">
      <c r="B357" s="97"/>
      <c r="C357" s="97"/>
    </row>
    <row r="358" spans="2:3" ht="12.75" customHeight="1" x14ac:dyDescent="0.2">
      <c r="B358" s="97"/>
      <c r="C358" s="97"/>
    </row>
    <row r="359" spans="2:3" ht="12.75" customHeight="1" x14ac:dyDescent="0.2">
      <c r="B359" s="97"/>
      <c r="C359" s="97"/>
    </row>
    <row r="360" spans="2:3" ht="12.75" customHeight="1" x14ac:dyDescent="0.2">
      <c r="B360" s="97"/>
      <c r="C360" s="97"/>
    </row>
    <row r="361" spans="2:3" ht="12.75" customHeight="1" x14ac:dyDescent="0.2">
      <c r="B361" s="97"/>
      <c r="C361" s="97"/>
    </row>
    <row r="362" spans="2:3" ht="12.75" customHeight="1" x14ac:dyDescent="0.2">
      <c r="B362" s="97"/>
      <c r="C362" s="97"/>
    </row>
    <row r="363" spans="2:3" ht="12.75" customHeight="1" x14ac:dyDescent="0.2">
      <c r="B363" s="97"/>
      <c r="C363" s="97"/>
    </row>
    <row r="364" spans="2:3" ht="12.75" customHeight="1" x14ac:dyDescent="0.2">
      <c r="B364" s="97"/>
      <c r="C364" s="97"/>
    </row>
    <row r="365" spans="2:3" ht="12.75" customHeight="1" x14ac:dyDescent="0.2">
      <c r="B365" s="97"/>
      <c r="C365" s="97"/>
    </row>
    <row r="366" spans="2:3" ht="12.75" customHeight="1" x14ac:dyDescent="0.2">
      <c r="B366" s="97"/>
      <c r="C366" s="97"/>
    </row>
    <row r="367" spans="2:3" ht="12.75" customHeight="1" x14ac:dyDescent="0.2">
      <c r="B367" s="97"/>
      <c r="C367" s="97"/>
    </row>
    <row r="368" spans="2:3" ht="12.75" customHeight="1" x14ac:dyDescent="0.2">
      <c r="B368" s="97"/>
      <c r="C368" s="97"/>
    </row>
    <row r="369" spans="2:3" ht="12.75" customHeight="1" x14ac:dyDescent="0.2">
      <c r="B369" s="97"/>
      <c r="C369" s="97"/>
    </row>
    <row r="370" spans="2:3" ht="12.75" customHeight="1" x14ac:dyDescent="0.2">
      <c r="B370" s="97"/>
      <c r="C370" s="97"/>
    </row>
    <row r="371" spans="2:3" ht="12.75" customHeight="1" x14ac:dyDescent="0.2">
      <c r="B371" s="97"/>
      <c r="C371" s="97"/>
    </row>
    <row r="372" spans="2:3" ht="12.75" customHeight="1" x14ac:dyDescent="0.2">
      <c r="B372" s="97"/>
      <c r="C372" s="97"/>
    </row>
    <row r="373" spans="2:3" ht="12.75" customHeight="1" x14ac:dyDescent="0.2">
      <c r="B373" s="97"/>
      <c r="C373" s="97"/>
    </row>
    <row r="374" spans="2:3" ht="12.75" customHeight="1" x14ac:dyDescent="0.2">
      <c r="B374" s="97"/>
      <c r="C374" s="97"/>
    </row>
    <row r="375" spans="2:3" ht="12.75" customHeight="1" x14ac:dyDescent="0.2">
      <c r="B375" s="97"/>
      <c r="C375" s="97"/>
    </row>
    <row r="376" spans="2:3" ht="12.75" customHeight="1" x14ac:dyDescent="0.2">
      <c r="B376" s="97"/>
      <c r="C376" s="97"/>
    </row>
    <row r="377" spans="2:3" ht="12.75" customHeight="1" x14ac:dyDescent="0.2">
      <c r="B377" s="97"/>
      <c r="C377" s="97"/>
    </row>
    <row r="378" spans="2:3" ht="12.75" customHeight="1" x14ac:dyDescent="0.2">
      <c r="B378" s="97"/>
      <c r="C378" s="97"/>
    </row>
    <row r="379" spans="2:3" ht="12.75" customHeight="1" x14ac:dyDescent="0.2">
      <c r="B379" s="97"/>
      <c r="C379" s="97"/>
    </row>
    <row r="380" spans="2:3" ht="12.75" customHeight="1" x14ac:dyDescent="0.2">
      <c r="B380" s="97"/>
      <c r="C380" s="97"/>
    </row>
    <row r="381" spans="2:3" ht="12.75" customHeight="1" x14ac:dyDescent="0.2">
      <c r="B381" s="97"/>
      <c r="C381" s="97"/>
    </row>
    <row r="382" spans="2:3" ht="12.75" customHeight="1" x14ac:dyDescent="0.2">
      <c r="B382" s="97"/>
      <c r="C382" s="97"/>
    </row>
    <row r="383" spans="2:3" ht="12.75" customHeight="1" x14ac:dyDescent="0.2">
      <c r="B383" s="97"/>
      <c r="C383" s="97"/>
    </row>
    <row r="384" spans="2:3" ht="12.75" customHeight="1" x14ac:dyDescent="0.2">
      <c r="B384" s="97"/>
      <c r="C384" s="97"/>
    </row>
    <row r="385" spans="2:3" ht="12.75" customHeight="1" x14ac:dyDescent="0.2">
      <c r="B385" s="97"/>
      <c r="C385" s="97"/>
    </row>
    <row r="386" spans="2:3" ht="12.75" customHeight="1" x14ac:dyDescent="0.2">
      <c r="B386" s="97"/>
      <c r="C386" s="97"/>
    </row>
    <row r="387" spans="2:3" ht="12.75" customHeight="1" x14ac:dyDescent="0.2">
      <c r="B387" s="97"/>
      <c r="C387" s="97"/>
    </row>
    <row r="388" spans="2:3" ht="12.75" customHeight="1" x14ac:dyDescent="0.2">
      <c r="B388" s="97"/>
      <c r="C388" s="97"/>
    </row>
    <row r="389" spans="2:3" ht="12.75" customHeight="1" x14ac:dyDescent="0.2">
      <c r="B389" s="97"/>
      <c r="C389" s="97"/>
    </row>
    <row r="390" spans="2:3" ht="12.75" customHeight="1" x14ac:dyDescent="0.2">
      <c r="B390" s="97"/>
      <c r="C390" s="97"/>
    </row>
    <row r="391" spans="2:3" ht="12.75" customHeight="1" x14ac:dyDescent="0.2">
      <c r="B391" s="97"/>
      <c r="C391" s="97"/>
    </row>
    <row r="392" spans="2:3" ht="12.75" customHeight="1" x14ac:dyDescent="0.2">
      <c r="B392" s="97"/>
      <c r="C392" s="97"/>
    </row>
    <row r="393" spans="2:3" ht="12.75" customHeight="1" x14ac:dyDescent="0.2">
      <c r="B393" s="97"/>
      <c r="C393" s="97"/>
    </row>
    <row r="394" spans="2:3" ht="12.75" customHeight="1" x14ac:dyDescent="0.2">
      <c r="B394" s="97"/>
      <c r="C394" s="97"/>
    </row>
    <row r="395" spans="2:3" ht="12.75" customHeight="1" x14ac:dyDescent="0.2">
      <c r="B395" s="97"/>
      <c r="C395" s="97"/>
    </row>
    <row r="396" spans="2:3" ht="12.75" customHeight="1" x14ac:dyDescent="0.2">
      <c r="B396" s="97"/>
      <c r="C396" s="97"/>
    </row>
    <row r="397" spans="2:3" ht="12.75" customHeight="1" x14ac:dyDescent="0.2">
      <c r="B397" s="97"/>
      <c r="C397" s="97"/>
    </row>
    <row r="398" spans="2:3" ht="12.75" customHeight="1" x14ac:dyDescent="0.2">
      <c r="B398" s="97"/>
      <c r="C398" s="97"/>
    </row>
    <row r="399" spans="2:3" ht="12.75" customHeight="1" x14ac:dyDescent="0.2">
      <c r="B399" s="97"/>
      <c r="C399" s="97"/>
    </row>
    <row r="400" spans="2:3" ht="12.75" customHeight="1" x14ac:dyDescent="0.2">
      <c r="B400" s="97"/>
      <c r="C400" s="97"/>
    </row>
    <row r="401" spans="2:3" ht="12.75" customHeight="1" x14ac:dyDescent="0.2">
      <c r="B401" s="97"/>
      <c r="C401" s="97"/>
    </row>
    <row r="402" spans="2:3" ht="12.75" customHeight="1" x14ac:dyDescent="0.2">
      <c r="B402" s="97"/>
      <c r="C402" s="97"/>
    </row>
    <row r="403" spans="2:3" ht="12.75" customHeight="1" x14ac:dyDescent="0.2">
      <c r="B403" s="97"/>
      <c r="C403" s="97"/>
    </row>
    <row r="404" spans="2:3" ht="12.75" customHeight="1" x14ac:dyDescent="0.2">
      <c r="B404" s="97"/>
      <c r="C404" s="97"/>
    </row>
    <row r="405" spans="2:3" ht="12.75" customHeight="1" x14ac:dyDescent="0.2">
      <c r="B405" s="97"/>
      <c r="C405" s="97"/>
    </row>
    <row r="406" spans="2:3" ht="12.75" customHeight="1" x14ac:dyDescent="0.2">
      <c r="B406" s="97"/>
      <c r="C406" s="97"/>
    </row>
    <row r="407" spans="2:3" ht="12.75" customHeight="1" x14ac:dyDescent="0.2">
      <c r="B407" s="97"/>
      <c r="C407" s="97"/>
    </row>
    <row r="408" spans="2:3" ht="12.75" customHeight="1" x14ac:dyDescent="0.2">
      <c r="B408" s="97"/>
      <c r="C408" s="97"/>
    </row>
    <row r="409" spans="2:3" ht="12.75" customHeight="1" x14ac:dyDescent="0.2">
      <c r="B409" s="97"/>
      <c r="C409" s="97"/>
    </row>
    <row r="410" spans="2:3" ht="12.75" customHeight="1" x14ac:dyDescent="0.2">
      <c r="B410" s="97"/>
      <c r="C410" s="97"/>
    </row>
    <row r="411" spans="2:3" ht="12.75" customHeight="1" x14ac:dyDescent="0.2">
      <c r="B411" s="97"/>
      <c r="C411" s="97"/>
    </row>
    <row r="412" spans="2:3" ht="12.75" customHeight="1" x14ac:dyDescent="0.2">
      <c r="B412" s="97"/>
      <c r="C412" s="97"/>
    </row>
    <row r="413" spans="2:3" ht="12.75" customHeight="1" x14ac:dyDescent="0.2">
      <c r="B413" s="97"/>
      <c r="C413" s="97"/>
    </row>
    <row r="414" spans="2:3" ht="12.75" customHeight="1" x14ac:dyDescent="0.2">
      <c r="B414" s="97"/>
      <c r="C414" s="97"/>
    </row>
    <row r="415" spans="2:3" ht="12.75" customHeight="1" x14ac:dyDescent="0.2">
      <c r="B415" s="97"/>
      <c r="C415" s="97"/>
    </row>
    <row r="416" spans="2:3" ht="12.75" customHeight="1" x14ac:dyDescent="0.2">
      <c r="B416" s="97"/>
      <c r="C416" s="97"/>
    </row>
    <row r="417" spans="2:3" ht="12.75" customHeight="1" x14ac:dyDescent="0.2">
      <c r="B417" s="97"/>
      <c r="C417" s="97"/>
    </row>
    <row r="418" spans="2:3" ht="12.75" customHeight="1" x14ac:dyDescent="0.2">
      <c r="B418" s="97"/>
      <c r="C418" s="97"/>
    </row>
    <row r="419" spans="2:3" ht="12.75" customHeight="1" x14ac:dyDescent="0.2">
      <c r="B419" s="97"/>
      <c r="C419" s="97"/>
    </row>
    <row r="420" spans="2:3" ht="12.75" customHeight="1" x14ac:dyDescent="0.2">
      <c r="B420" s="97"/>
      <c r="C420" s="97"/>
    </row>
    <row r="421" spans="2:3" ht="12.75" customHeight="1" x14ac:dyDescent="0.2">
      <c r="B421" s="97"/>
      <c r="C421" s="97"/>
    </row>
    <row r="422" spans="2:3" ht="12.75" customHeight="1" x14ac:dyDescent="0.2">
      <c r="B422" s="97"/>
      <c r="C422" s="97"/>
    </row>
    <row r="423" spans="2:3" ht="12.75" customHeight="1" x14ac:dyDescent="0.2">
      <c r="B423" s="97"/>
      <c r="C423" s="97"/>
    </row>
    <row r="424" spans="2:3" ht="12.75" customHeight="1" x14ac:dyDescent="0.2">
      <c r="B424" s="97"/>
      <c r="C424" s="97"/>
    </row>
    <row r="425" spans="2:3" ht="12.75" customHeight="1" x14ac:dyDescent="0.2">
      <c r="B425" s="97"/>
      <c r="C425" s="97"/>
    </row>
    <row r="426" spans="2:3" ht="12.75" customHeight="1" x14ac:dyDescent="0.2">
      <c r="B426" s="97"/>
      <c r="C426" s="97"/>
    </row>
    <row r="427" spans="2:3" ht="12.75" customHeight="1" x14ac:dyDescent="0.2">
      <c r="B427" s="97"/>
      <c r="C427" s="97"/>
    </row>
    <row r="428" spans="2:3" ht="12.75" customHeight="1" x14ac:dyDescent="0.2">
      <c r="B428" s="97"/>
      <c r="C428" s="97"/>
    </row>
    <row r="429" spans="2:3" ht="12.75" customHeight="1" x14ac:dyDescent="0.2">
      <c r="B429" s="97"/>
      <c r="C429" s="97"/>
    </row>
    <row r="430" spans="2:3" ht="12.75" customHeight="1" x14ac:dyDescent="0.2">
      <c r="B430" s="97"/>
      <c r="C430" s="97"/>
    </row>
    <row r="431" spans="2:3" ht="12.75" customHeight="1" x14ac:dyDescent="0.2">
      <c r="B431" s="97"/>
      <c r="C431" s="97"/>
    </row>
    <row r="432" spans="2:3" ht="12.75" customHeight="1" x14ac:dyDescent="0.2">
      <c r="B432" s="97"/>
      <c r="C432" s="97"/>
    </row>
    <row r="433" spans="2:3" ht="12.75" customHeight="1" x14ac:dyDescent="0.2">
      <c r="B433" s="97"/>
      <c r="C433" s="97"/>
    </row>
    <row r="434" spans="2:3" ht="12.75" customHeight="1" x14ac:dyDescent="0.2">
      <c r="B434" s="97"/>
      <c r="C434" s="97"/>
    </row>
    <row r="435" spans="2:3" ht="12.75" customHeight="1" x14ac:dyDescent="0.2">
      <c r="B435" s="97"/>
      <c r="C435" s="97"/>
    </row>
    <row r="436" spans="2:3" ht="12.75" customHeight="1" x14ac:dyDescent="0.2">
      <c r="B436" s="97"/>
      <c r="C436" s="97"/>
    </row>
    <row r="437" spans="2:3" ht="12.75" customHeight="1" x14ac:dyDescent="0.2">
      <c r="B437" s="97"/>
      <c r="C437" s="97"/>
    </row>
    <row r="438" spans="2:3" ht="12.75" customHeight="1" x14ac:dyDescent="0.2">
      <c r="B438" s="97"/>
      <c r="C438" s="97"/>
    </row>
    <row r="439" spans="2:3" ht="12.75" customHeight="1" x14ac:dyDescent="0.2">
      <c r="B439" s="97"/>
      <c r="C439" s="97"/>
    </row>
    <row r="440" spans="2:3" ht="12.75" customHeight="1" x14ac:dyDescent="0.2">
      <c r="B440" s="97"/>
      <c r="C440" s="97"/>
    </row>
    <row r="441" spans="2:3" ht="12.75" customHeight="1" x14ac:dyDescent="0.2">
      <c r="B441" s="97"/>
      <c r="C441" s="97"/>
    </row>
    <row r="442" spans="2:3" ht="12.75" customHeight="1" x14ac:dyDescent="0.2">
      <c r="B442" s="97"/>
      <c r="C442" s="97"/>
    </row>
    <row r="443" spans="2:3" ht="12.75" customHeight="1" x14ac:dyDescent="0.2">
      <c r="B443" s="97"/>
      <c r="C443" s="97"/>
    </row>
    <row r="444" spans="2:3" ht="12.75" customHeight="1" x14ac:dyDescent="0.2">
      <c r="B444" s="97"/>
      <c r="C444" s="97"/>
    </row>
    <row r="445" spans="2:3" ht="12.75" customHeight="1" x14ac:dyDescent="0.2">
      <c r="B445" s="97"/>
      <c r="C445" s="97"/>
    </row>
    <row r="446" spans="2:3" ht="12.75" customHeight="1" x14ac:dyDescent="0.2">
      <c r="B446" s="97"/>
      <c r="C446" s="97"/>
    </row>
    <row r="447" spans="2:3" ht="12.75" customHeight="1" x14ac:dyDescent="0.2">
      <c r="B447" s="97"/>
      <c r="C447" s="97"/>
    </row>
    <row r="448" spans="2:3" ht="12.75" customHeight="1" x14ac:dyDescent="0.2">
      <c r="B448" s="97"/>
      <c r="C448" s="97"/>
    </row>
    <row r="449" spans="2:3" ht="12.75" customHeight="1" x14ac:dyDescent="0.2">
      <c r="B449" s="97"/>
      <c r="C449" s="97"/>
    </row>
    <row r="450" spans="2:3" ht="12.75" customHeight="1" x14ac:dyDescent="0.2">
      <c r="B450" s="97"/>
      <c r="C450" s="97"/>
    </row>
    <row r="451" spans="2:3" ht="12.75" customHeight="1" x14ac:dyDescent="0.2">
      <c r="B451" s="97"/>
      <c r="C451" s="97"/>
    </row>
    <row r="452" spans="2:3" ht="12.75" customHeight="1" x14ac:dyDescent="0.2">
      <c r="B452" s="97"/>
      <c r="C452" s="97"/>
    </row>
    <row r="453" spans="2:3" ht="12.75" customHeight="1" x14ac:dyDescent="0.2">
      <c r="B453" s="97"/>
      <c r="C453" s="97"/>
    </row>
    <row r="454" spans="2:3" ht="12.75" customHeight="1" x14ac:dyDescent="0.2">
      <c r="B454" s="97"/>
      <c r="C454" s="97"/>
    </row>
    <row r="455" spans="2:3" ht="12.75" customHeight="1" x14ac:dyDescent="0.2">
      <c r="B455" s="97"/>
      <c r="C455" s="97"/>
    </row>
    <row r="456" spans="2:3" ht="12.75" customHeight="1" x14ac:dyDescent="0.2">
      <c r="B456" s="97"/>
      <c r="C456" s="97"/>
    </row>
    <row r="457" spans="2:3" ht="12.75" customHeight="1" x14ac:dyDescent="0.2">
      <c r="B457" s="97"/>
      <c r="C457" s="97"/>
    </row>
    <row r="458" spans="2:3" ht="12.75" customHeight="1" x14ac:dyDescent="0.2">
      <c r="B458" s="97"/>
      <c r="C458" s="97"/>
    </row>
    <row r="459" spans="2:3" ht="12.75" customHeight="1" x14ac:dyDescent="0.2">
      <c r="B459" s="97"/>
      <c r="C459" s="97"/>
    </row>
    <row r="460" spans="2:3" ht="12.75" customHeight="1" x14ac:dyDescent="0.2">
      <c r="B460" s="97"/>
      <c r="C460" s="97"/>
    </row>
    <row r="461" spans="2:3" ht="12.75" customHeight="1" x14ac:dyDescent="0.2">
      <c r="B461" s="97"/>
      <c r="C461" s="97"/>
    </row>
    <row r="462" spans="2:3" ht="12.75" customHeight="1" x14ac:dyDescent="0.2">
      <c r="B462" s="97"/>
      <c r="C462" s="97"/>
    </row>
    <row r="463" spans="2:3" ht="12.75" customHeight="1" x14ac:dyDescent="0.2">
      <c r="B463" s="97"/>
      <c r="C463" s="97"/>
    </row>
    <row r="464" spans="2:3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  <row r="996" spans="2:3" ht="12.75" customHeight="1" x14ac:dyDescent="0.2">
      <c r="B996" s="97"/>
      <c r="C996" s="97"/>
    </row>
    <row r="997" spans="2:3" ht="12.75" customHeight="1" x14ac:dyDescent="0.2">
      <c r="B997" s="97"/>
      <c r="C997" s="97"/>
    </row>
    <row r="998" spans="2:3" ht="12.75" customHeight="1" x14ac:dyDescent="0.2">
      <c r="B998" s="97"/>
      <c r="C998" s="97"/>
    </row>
    <row r="999" spans="2:3" ht="12.75" customHeight="1" x14ac:dyDescent="0.2">
      <c r="B999" s="97"/>
      <c r="C999" s="97"/>
    </row>
    <row r="1000" spans="2:3" ht="12.75" customHeight="1" x14ac:dyDescent="0.2">
      <c r="B1000" s="97"/>
      <c r="C1000" s="97"/>
    </row>
  </sheetData>
  <sheetProtection algorithmName="SHA-512" hashValue="LwvjWs0GE1CEsCqQJf8ap8QNq9643nzdcee0g1UIhNHOhYN7dUkj/bLpxLg9rSaJlqHiXRhv36zajwIcoCaf1A==" saltValue="6XuSKZVz05rqcG8yF0KSsg==" spinCount="100000" sheet="1" objects="1" scenarios="1"/>
  <mergeCells count="21">
    <mergeCell ref="A1:G1"/>
    <mergeCell ref="C2:G2"/>
    <mergeCell ref="C3:G3"/>
    <mergeCell ref="C4:G4"/>
    <mergeCell ref="C10:G10"/>
    <mergeCell ref="C13:G13"/>
    <mergeCell ref="C15:G15"/>
    <mergeCell ref="C34:G34"/>
    <mergeCell ref="C35:G35"/>
    <mergeCell ref="C36:G36"/>
    <mergeCell ref="C38:G38"/>
    <mergeCell ref="C40:G40"/>
    <mergeCell ref="C45:G45"/>
    <mergeCell ref="C49:G49"/>
    <mergeCell ref="C17:G17"/>
    <mergeCell ref="C19:G19"/>
    <mergeCell ref="C22:G22"/>
    <mergeCell ref="C25:G25"/>
    <mergeCell ref="C28:G28"/>
    <mergeCell ref="C30:G30"/>
    <mergeCell ref="C32:G32"/>
  </mergeCells>
  <pageMargins left="0.59055118110236204" right="0.196850393700787" top="0.78740157499999996" bottom="0.78740157499999996" header="0" footer="0"/>
  <pageSetup paperSize="9" orientation="portrait"/>
  <headerFooter>
    <oddFooter>&amp;LZpracováno programem BUILDpower S,  © RTS, a.s.&amp;RStránka &amp;P z</oddFooter>
  </headerFooter>
  <ignoredErrors>
    <ignoredError sqref="G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Y997"/>
  <sheetViews>
    <sheetView workbookViewId="0">
      <pane ySplit="7" topLeftCell="A137" activePane="bottomLeft" state="frozen"/>
      <selection pane="bottomLeft" activeCell="J169" sqref="J169"/>
    </sheetView>
  </sheetViews>
  <sheetFormatPr defaultColWidth="14.42578125" defaultRowHeight="15" customHeight="1" outlineLevelRow="3" x14ac:dyDescent="0.2"/>
  <cols>
    <col min="1" max="1" width="3.710937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5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5" ht="24.75" customHeight="1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5" ht="24.75" customHeight="1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5" ht="24.75" customHeight="1" x14ac:dyDescent="0.2">
      <c r="A4" s="95" t="s">
        <v>39</v>
      </c>
      <c r="B4" s="96" t="s">
        <v>118</v>
      </c>
      <c r="C4" s="215" t="s">
        <v>119</v>
      </c>
      <c r="D4" s="210"/>
      <c r="E4" s="210"/>
      <c r="F4" s="210"/>
      <c r="G4" s="193"/>
    </row>
    <row r="5" spans="1:25" ht="12.75" customHeight="1" x14ac:dyDescent="0.2">
      <c r="B5" s="97"/>
      <c r="C5" s="97"/>
      <c r="D5" s="98"/>
    </row>
    <row r="6" spans="1:25" ht="12.75" customHeight="1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5" ht="12.75" hidden="1" customHeight="1" x14ac:dyDescent="0.2">
      <c r="A7" s="88"/>
      <c r="B7" s="91"/>
      <c r="C7" s="91"/>
      <c r="D7" s="93"/>
      <c r="E7" s="103"/>
      <c r="F7" s="104"/>
      <c r="G7" s="104"/>
    </row>
    <row r="8" spans="1:25" ht="12.75" x14ac:dyDescent="0.2">
      <c r="A8" s="105" t="s">
        <v>49</v>
      </c>
      <c r="B8" s="106" t="s">
        <v>120</v>
      </c>
      <c r="C8" s="107" t="s">
        <v>121</v>
      </c>
      <c r="D8" s="108"/>
      <c r="E8" s="109"/>
      <c r="F8" s="110"/>
      <c r="G8" s="111">
        <f>SUM(G9:G51)</f>
        <v>0</v>
      </c>
    </row>
    <row r="9" spans="1:25" ht="12.75" outlineLevel="1" x14ac:dyDescent="0.2">
      <c r="A9" s="112">
        <v>1</v>
      </c>
      <c r="B9" s="113" t="s">
        <v>122</v>
      </c>
      <c r="C9" s="114" t="s">
        <v>123</v>
      </c>
      <c r="D9" s="115" t="s">
        <v>124</v>
      </c>
      <c r="E9" s="116">
        <v>0.14299999999999999</v>
      </c>
      <c r="F9" s="176"/>
      <c r="G9" s="117">
        <f>ROUND(E9*F9,2)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 outlineLevel="2" x14ac:dyDescent="0.2">
      <c r="A10" s="119"/>
      <c r="B10" s="120"/>
      <c r="C10" s="135" t="s">
        <v>125</v>
      </c>
      <c r="D10" s="136"/>
      <c r="E10" s="137">
        <v>0.14000000000000001</v>
      </c>
      <c r="F10" s="138"/>
      <c r="G10" s="13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12.75" outlineLevel="1" x14ac:dyDescent="0.2">
      <c r="A11" s="112">
        <f>A9+1</f>
        <v>2</v>
      </c>
      <c r="B11" s="113" t="s">
        <v>126</v>
      </c>
      <c r="C11" s="114" t="s">
        <v>127</v>
      </c>
      <c r="D11" s="115" t="s">
        <v>124</v>
      </c>
      <c r="E11" s="116">
        <v>5.5</v>
      </c>
      <c r="F11" s="176"/>
      <c r="G11" s="117">
        <f>ROUND(E11*F11,2)</f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2.75" outlineLevel="2" x14ac:dyDescent="0.2">
      <c r="A12" s="119"/>
      <c r="B12" s="120"/>
      <c r="C12" s="135" t="s">
        <v>128</v>
      </c>
      <c r="D12" s="136"/>
      <c r="E12" s="137">
        <v>1.5</v>
      </c>
      <c r="F12" s="138"/>
      <c r="G12" s="13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ht="12.75" outlineLevel="3" x14ac:dyDescent="0.2">
      <c r="A13" s="119"/>
      <c r="B13" s="120"/>
      <c r="C13" s="135" t="s">
        <v>128</v>
      </c>
      <c r="D13" s="136"/>
      <c r="E13" s="137">
        <v>1.5</v>
      </c>
      <c r="F13" s="138"/>
      <c r="G13" s="13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 ht="12.75" outlineLevel="3" x14ac:dyDescent="0.2">
      <c r="A14" s="119"/>
      <c r="B14" s="120"/>
      <c r="C14" s="135" t="s">
        <v>128</v>
      </c>
      <c r="D14" s="136"/>
      <c r="E14" s="137">
        <v>1.5</v>
      </c>
      <c r="F14" s="138"/>
      <c r="G14" s="13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2.75" outlineLevel="3" x14ac:dyDescent="0.2">
      <c r="A15" s="119"/>
      <c r="B15" s="120"/>
      <c r="C15" s="135" t="s">
        <v>129</v>
      </c>
      <c r="D15" s="136"/>
      <c r="E15" s="137">
        <v>1</v>
      </c>
      <c r="F15" s="138"/>
      <c r="G15" s="13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 ht="22.5" outlineLevel="1" x14ac:dyDescent="0.2">
      <c r="A16" s="112">
        <f>A11+1</f>
        <v>3</v>
      </c>
      <c r="B16" s="113" t="s">
        <v>130</v>
      </c>
      <c r="C16" s="114" t="s">
        <v>131</v>
      </c>
      <c r="D16" s="115" t="s">
        <v>124</v>
      </c>
      <c r="E16" s="116">
        <v>0.86960000000000004</v>
      </c>
      <c r="F16" s="176"/>
      <c r="G16" s="117">
        <f>ROUND(E16*F16,2)</f>
        <v>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ht="12.75" outlineLevel="2" x14ac:dyDescent="0.2">
      <c r="A17" s="119"/>
      <c r="B17" s="120"/>
      <c r="C17" s="135" t="s">
        <v>132</v>
      </c>
      <c r="D17" s="136"/>
      <c r="E17" s="137">
        <v>0.57999999999999996</v>
      </c>
      <c r="F17" s="138"/>
      <c r="G17" s="13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ht="12.75" outlineLevel="3" x14ac:dyDescent="0.2">
      <c r="A18" s="119"/>
      <c r="B18" s="120"/>
      <c r="C18" s="135" t="s">
        <v>133</v>
      </c>
      <c r="D18" s="136"/>
      <c r="E18" s="137">
        <v>0.2</v>
      </c>
      <c r="F18" s="138"/>
      <c r="G18" s="13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ht="12.75" outlineLevel="3" x14ac:dyDescent="0.2">
      <c r="A19" s="119"/>
      <c r="B19" s="120"/>
      <c r="C19" s="135" t="s">
        <v>134</v>
      </c>
      <c r="D19" s="136"/>
      <c r="E19" s="137">
        <v>0.09</v>
      </c>
      <c r="F19" s="138"/>
      <c r="G19" s="13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22.5" outlineLevel="1" x14ac:dyDescent="0.2">
      <c r="A20" s="112">
        <f>A16+1</f>
        <v>4</v>
      </c>
      <c r="B20" s="113" t="s">
        <v>135</v>
      </c>
      <c r="C20" s="114" t="s">
        <v>136</v>
      </c>
      <c r="D20" s="115" t="s">
        <v>137</v>
      </c>
      <c r="E20" s="116">
        <v>0.1205</v>
      </c>
      <c r="F20" s="176"/>
      <c r="G20" s="117">
        <f>ROUND(E20*F20,2)</f>
        <v>0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ht="12.75" outlineLevel="2" x14ac:dyDescent="0.2">
      <c r="A21" s="119"/>
      <c r="B21" s="120"/>
      <c r="C21" s="135" t="s">
        <v>138</v>
      </c>
      <c r="D21" s="136"/>
      <c r="E21" s="137">
        <v>0.08</v>
      </c>
      <c r="F21" s="138"/>
      <c r="G21" s="13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12.75" outlineLevel="3" x14ac:dyDescent="0.2">
      <c r="A22" s="119"/>
      <c r="B22" s="120"/>
      <c r="C22" s="135" t="s">
        <v>139</v>
      </c>
      <c r="D22" s="136"/>
      <c r="E22" s="137">
        <v>0.04</v>
      </c>
      <c r="F22" s="138"/>
      <c r="G22" s="13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ht="22.5" outlineLevel="1" x14ac:dyDescent="0.2">
      <c r="A23" s="112">
        <f>A20+1</f>
        <v>5</v>
      </c>
      <c r="B23" s="113" t="s">
        <v>140</v>
      </c>
      <c r="C23" s="114" t="s">
        <v>141</v>
      </c>
      <c r="D23" s="115" t="s">
        <v>137</v>
      </c>
      <c r="E23" s="116">
        <v>0.4763</v>
      </c>
      <c r="F23" s="176"/>
      <c r="G23" s="117">
        <f>ROUND(E23*F23,2)</f>
        <v>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ht="12.75" outlineLevel="2" x14ac:dyDescent="0.2">
      <c r="A24" s="119"/>
      <c r="B24" s="120"/>
      <c r="C24" s="135" t="s">
        <v>142</v>
      </c>
      <c r="D24" s="136"/>
      <c r="E24" s="137">
        <v>0.48</v>
      </c>
      <c r="F24" s="138"/>
      <c r="G24" s="13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22.5" outlineLevel="2" x14ac:dyDescent="0.2">
      <c r="A25" s="112">
        <f>A23+1</f>
        <v>6</v>
      </c>
      <c r="B25" s="113" t="s">
        <v>143</v>
      </c>
      <c r="C25" s="114" t="s">
        <v>144</v>
      </c>
      <c r="D25" s="115" t="s">
        <v>145</v>
      </c>
      <c r="E25" s="116">
        <v>2</v>
      </c>
      <c r="F25" s="176"/>
      <c r="G25" s="117">
        <f t="shared" ref="G25:G26" si="0">ROUND(E25*F25,2)</f>
        <v>0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ht="12.75" outlineLevel="1" x14ac:dyDescent="0.2">
      <c r="A26" s="112">
        <f>A25+1</f>
        <v>7</v>
      </c>
      <c r="B26" s="113" t="s">
        <v>146</v>
      </c>
      <c r="C26" s="114" t="s">
        <v>147</v>
      </c>
      <c r="D26" s="115" t="s">
        <v>148</v>
      </c>
      <c r="E26" s="116">
        <v>5.99</v>
      </c>
      <c r="F26" s="176"/>
      <c r="G26" s="117">
        <f t="shared" si="0"/>
        <v>0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ht="12.75" outlineLevel="2" x14ac:dyDescent="0.2">
      <c r="A27" s="119"/>
      <c r="B27" s="120"/>
      <c r="C27" s="135" t="s">
        <v>149</v>
      </c>
      <c r="D27" s="136"/>
      <c r="E27" s="137">
        <v>3.74</v>
      </c>
      <c r="F27" s="138"/>
      <c r="G27" s="13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ht="12.75" outlineLevel="3" x14ac:dyDescent="0.2">
      <c r="A28" s="119"/>
      <c r="B28" s="120"/>
      <c r="C28" s="135" t="s">
        <v>150</v>
      </c>
      <c r="D28" s="136"/>
      <c r="E28" s="137">
        <v>2.25</v>
      </c>
      <c r="F28" s="138"/>
      <c r="G28" s="13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 ht="12.75" outlineLevel="1" x14ac:dyDescent="0.2">
      <c r="A29" s="112">
        <f>A26+1</f>
        <v>8</v>
      </c>
      <c r="B29" s="113" t="s">
        <v>151</v>
      </c>
      <c r="C29" s="114" t="s">
        <v>152</v>
      </c>
      <c r="D29" s="115" t="s">
        <v>148</v>
      </c>
      <c r="E29" s="116">
        <v>3</v>
      </c>
      <c r="F29" s="176"/>
      <c r="G29" s="117">
        <f>ROUND(E29*F29,2)</f>
        <v>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 ht="12.75" outlineLevel="2" x14ac:dyDescent="0.2">
      <c r="A30" s="119"/>
      <c r="B30" s="120"/>
      <c r="C30" s="135" t="s">
        <v>153</v>
      </c>
      <c r="D30" s="136"/>
      <c r="E30" s="137">
        <v>1.4</v>
      </c>
      <c r="F30" s="138"/>
      <c r="G30" s="13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ht="12.75" outlineLevel="3" x14ac:dyDescent="0.2">
      <c r="A31" s="119"/>
      <c r="B31" s="120"/>
      <c r="C31" s="135" t="s">
        <v>154</v>
      </c>
      <c r="D31" s="136"/>
      <c r="E31" s="137">
        <v>1.6</v>
      </c>
      <c r="F31" s="138"/>
      <c r="G31" s="13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 ht="12.75" outlineLevel="1" x14ac:dyDescent="0.2">
      <c r="A32" s="112">
        <f>A29+1</f>
        <v>9</v>
      </c>
      <c r="B32" s="113" t="s">
        <v>155</v>
      </c>
      <c r="C32" s="114" t="s">
        <v>156</v>
      </c>
      <c r="D32" s="115" t="s">
        <v>148</v>
      </c>
      <c r="E32" s="116">
        <v>24.877700000000001</v>
      </c>
      <c r="F32" s="176"/>
      <c r="G32" s="117">
        <f>ROUND(E32*F32,2)</f>
        <v>0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ht="12.75" outlineLevel="2" x14ac:dyDescent="0.2">
      <c r="A33" s="119"/>
      <c r="B33" s="120"/>
      <c r="C33" s="135" t="s">
        <v>157</v>
      </c>
      <c r="D33" s="136"/>
      <c r="E33" s="137">
        <v>13.05</v>
      </c>
      <c r="F33" s="138"/>
      <c r="G33" s="13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ht="12.75" outlineLevel="3" x14ac:dyDescent="0.2">
      <c r="A34" s="119"/>
      <c r="B34" s="120"/>
      <c r="C34" s="135" t="s">
        <v>158</v>
      </c>
      <c r="D34" s="136"/>
      <c r="E34" s="137">
        <v>5.86</v>
      </c>
      <c r="F34" s="138"/>
      <c r="G34" s="13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ht="12.75" outlineLevel="3" x14ac:dyDescent="0.2">
      <c r="A35" s="119"/>
      <c r="B35" s="120"/>
      <c r="C35" s="135" t="s">
        <v>159</v>
      </c>
      <c r="D35" s="136"/>
      <c r="E35" s="137">
        <v>5.97</v>
      </c>
      <c r="F35" s="138"/>
      <c r="G35" s="13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 ht="12.75" outlineLevel="1" x14ac:dyDescent="0.2">
      <c r="A36" s="112">
        <f>A32+1</f>
        <v>10</v>
      </c>
      <c r="B36" s="113" t="s">
        <v>160</v>
      </c>
      <c r="C36" s="114" t="s">
        <v>161</v>
      </c>
      <c r="D36" s="115" t="s">
        <v>162</v>
      </c>
      <c r="E36" s="116">
        <v>4.665</v>
      </c>
      <c r="F36" s="176"/>
      <c r="G36" s="117">
        <f>ROUND(E36*F36,2)</f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 ht="12.75" outlineLevel="2" x14ac:dyDescent="0.2">
      <c r="A37" s="119"/>
      <c r="B37" s="120"/>
      <c r="C37" s="135" t="s">
        <v>163</v>
      </c>
      <c r="D37" s="136"/>
      <c r="E37" s="137">
        <v>4.67</v>
      </c>
      <c r="F37" s="138"/>
      <c r="G37" s="13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12.75" outlineLevel="1" x14ac:dyDescent="0.2">
      <c r="A38" s="112">
        <f>A36+1</f>
        <v>11</v>
      </c>
      <c r="B38" s="113" t="s">
        <v>164</v>
      </c>
      <c r="C38" s="114" t="s">
        <v>165</v>
      </c>
      <c r="D38" s="115" t="s">
        <v>148</v>
      </c>
      <c r="E38" s="116">
        <v>16.616</v>
      </c>
      <c r="F38" s="176"/>
      <c r="G38" s="117">
        <f>ROUND(E38*F38,2)</f>
        <v>0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 ht="12.75" outlineLevel="2" x14ac:dyDescent="0.2">
      <c r="A39" s="119"/>
      <c r="B39" s="120"/>
      <c r="C39" s="135" t="s">
        <v>166</v>
      </c>
      <c r="D39" s="136"/>
      <c r="E39" s="137">
        <v>5.8</v>
      </c>
      <c r="F39" s="138"/>
      <c r="G39" s="13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 ht="12.75" outlineLevel="3" x14ac:dyDescent="0.2">
      <c r="A40" s="119"/>
      <c r="B40" s="120"/>
      <c r="C40" s="135" t="s">
        <v>167</v>
      </c>
      <c r="D40" s="136"/>
      <c r="E40" s="137">
        <v>2.02</v>
      </c>
      <c r="F40" s="138"/>
      <c r="G40" s="13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1:25" ht="12.75" outlineLevel="3" x14ac:dyDescent="0.2">
      <c r="A41" s="119"/>
      <c r="B41" s="120"/>
      <c r="C41" s="135" t="s">
        <v>168</v>
      </c>
      <c r="D41" s="136"/>
      <c r="E41" s="137">
        <v>8.8000000000000007</v>
      </c>
      <c r="F41" s="138"/>
      <c r="G41" s="13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22.5" outlineLevel="1" x14ac:dyDescent="0.2">
      <c r="A42" s="112">
        <f>A38+1</f>
        <v>12</v>
      </c>
      <c r="B42" s="113" t="s">
        <v>169</v>
      </c>
      <c r="C42" s="114" t="s">
        <v>170</v>
      </c>
      <c r="D42" s="115" t="s">
        <v>148</v>
      </c>
      <c r="E42" s="116">
        <f>E43+E44+E45</f>
        <v>57.599999999999994</v>
      </c>
      <c r="F42" s="176"/>
      <c r="G42" s="117">
        <f>ROUND(E42*F42,2)</f>
        <v>0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2.75" outlineLevel="2" x14ac:dyDescent="0.2">
      <c r="A43" s="119"/>
      <c r="B43" s="120"/>
      <c r="C43" s="135" t="s">
        <v>171</v>
      </c>
      <c r="D43" s="136"/>
      <c r="E43" s="137">
        <f>17+3.1</f>
        <v>20.100000000000001</v>
      </c>
      <c r="F43" s="138"/>
      <c r="G43" s="13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2.75" outlineLevel="3" x14ac:dyDescent="0.2">
      <c r="A44" s="119"/>
      <c r="B44" s="120"/>
      <c r="C44" s="135" t="s">
        <v>172</v>
      </c>
      <c r="D44" s="136"/>
      <c r="E44" s="137">
        <v>21.7</v>
      </c>
      <c r="F44" s="138"/>
      <c r="G44" s="13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2.75" outlineLevel="3" x14ac:dyDescent="0.2">
      <c r="A45" s="119"/>
      <c r="B45" s="120"/>
      <c r="C45" s="135" t="s">
        <v>173</v>
      </c>
      <c r="D45" s="136"/>
      <c r="E45" s="137">
        <v>15.8</v>
      </c>
      <c r="F45" s="138"/>
      <c r="G45" s="13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ht="22.5" outlineLevel="1" x14ac:dyDescent="0.2">
      <c r="A46" s="112">
        <f>A42+1</f>
        <v>13</v>
      </c>
      <c r="B46" s="113" t="s">
        <v>174</v>
      </c>
      <c r="C46" s="114" t="s">
        <v>175</v>
      </c>
      <c r="D46" s="115" t="s">
        <v>162</v>
      </c>
      <c r="E46" s="116">
        <v>24.24</v>
      </c>
      <c r="F46" s="176"/>
      <c r="G46" s="117">
        <f>ROUND(E46*F46,2)</f>
        <v>0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 ht="12.75" outlineLevel="2" x14ac:dyDescent="0.2">
      <c r="A47" s="119"/>
      <c r="B47" s="120"/>
      <c r="C47" s="135" t="s">
        <v>176</v>
      </c>
      <c r="D47" s="136"/>
      <c r="E47" s="137">
        <v>24.24</v>
      </c>
      <c r="F47" s="138"/>
      <c r="G47" s="13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ht="22.5" outlineLevel="1" x14ac:dyDescent="0.2">
      <c r="A48" s="112">
        <f>A46+1</f>
        <v>14</v>
      </c>
      <c r="B48" s="113" t="s">
        <v>177</v>
      </c>
      <c r="C48" s="114" t="s">
        <v>178</v>
      </c>
      <c r="D48" s="115" t="s">
        <v>162</v>
      </c>
      <c r="E48" s="116">
        <v>12.12</v>
      </c>
      <c r="F48" s="176"/>
      <c r="G48" s="117">
        <f>ROUND(E48*F48,2)</f>
        <v>0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1:25" ht="12.75" outlineLevel="2" x14ac:dyDescent="0.2">
      <c r="A49" s="119"/>
      <c r="B49" s="120"/>
      <c r="C49" s="135" t="s">
        <v>179</v>
      </c>
      <c r="D49" s="136"/>
      <c r="E49" s="137">
        <v>12.12</v>
      </c>
      <c r="F49" s="138"/>
      <c r="G49" s="13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1:25" ht="12.75" outlineLevel="1" x14ac:dyDescent="0.2">
      <c r="A50" s="112">
        <f>A48+1</f>
        <v>15</v>
      </c>
      <c r="B50" s="113" t="s">
        <v>180</v>
      </c>
      <c r="C50" s="114" t="s">
        <v>181</v>
      </c>
      <c r="D50" s="115" t="s">
        <v>145</v>
      </c>
      <c r="E50" s="116">
        <v>11</v>
      </c>
      <c r="F50" s="176"/>
      <c r="G50" s="117">
        <f>ROUND(E50*F50,2)</f>
        <v>0</v>
      </c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 ht="12.75" outlineLevel="2" x14ac:dyDescent="0.2">
      <c r="A51" s="119"/>
      <c r="B51" s="120"/>
      <c r="C51" s="135" t="s">
        <v>182</v>
      </c>
      <c r="D51" s="136"/>
      <c r="E51" s="137">
        <v>11</v>
      </c>
      <c r="F51" s="138"/>
      <c r="G51" s="13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1:25" ht="12.75" x14ac:dyDescent="0.2">
      <c r="A52" s="105" t="s">
        <v>49</v>
      </c>
      <c r="B52" s="106" t="s">
        <v>183</v>
      </c>
      <c r="C52" s="107" t="s">
        <v>184</v>
      </c>
      <c r="D52" s="108"/>
      <c r="E52" s="109"/>
      <c r="F52" s="110"/>
      <c r="G52" s="111">
        <f>SUM(G53:G83)</f>
        <v>0</v>
      </c>
    </row>
    <row r="53" spans="1:25" ht="12.75" outlineLevel="1" x14ac:dyDescent="0.2">
      <c r="A53" s="112">
        <f>A50+1</f>
        <v>16</v>
      </c>
      <c r="B53" s="113" t="s">
        <v>185</v>
      </c>
      <c r="C53" s="114" t="s">
        <v>186</v>
      </c>
      <c r="D53" s="115" t="s">
        <v>148</v>
      </c>
      <c r="E53" s="116">
        <v>189.60669999999999</v>
      </c>
      <c r="F53" s="176"/>
      <c r="G53" s="117">
        <f>ROUND(E53*F53,2)</f>
        <v>0</v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1:25" ht="12.75" outlineLevel="2" x14ac:dyDescent="0.2">
      <c r="A54" s="119"/>
      <c r="B54" s="120"/>
      <c r="C54" s="135" t="s">
        <v>187</v>
      </c>
      <c r="D54" s="136"/>
      <c r="E54" s="137">
        <v>189.61</v>
      </c>
      <c r="F54" s="138"/>
      <c r="G54" s="13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 ht="12.75" outlineLevel="1" x14ac:dyDescent="0.2">
      <c r="A55" s="112">
        <f>A53+1</f>
        <v>17</v>
      </c>
      <c r="B55" s="113" t="s">
        <v>188</v>
      </c>
      <c r="C55" s="114" t="s">
        <v>189</v>
      </c>
      <c r="D55" s="115" t="s">
        <v>148</v>
      </c>
      <c r="E55" s="116">
        <v>34.549999999999997</v>
      </c>
      <c r="F55" s="176"/>
      <c r="G55" s="117">
        <f>ROUND(E55*F55,2)</f>
        <v>0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1:25" ht="12.75" outlineLevel="2" x14ac:dyDescent="0.2">
      <c r="A56" s="119"/>
      <c r="B56" s="120"/>
      <c r="C56" s="135" t="s">
        <v>190</v>
      </c>
      <c r="D56" s="136"/>
      <c r="E56" s="137">
        <v>3</v>
      </c>
      <c r="F56" s="138"/>
      <c r="G56" s="13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 ht="12.75" outlineLevel="3" x14ac:dyDescent="0.2">
      <c r="A57" s="119"/>
      <c r="B57" s="120"/>
      <c r="C57" s="135" t="s">
        <v>191</v>
      </c>
      <c r="D57" s="136"/>
      <c r="E57" s="137">
        <v>9.6</v>
      </c>
      <c r="F57" s="138"/>
      <c r="G57" s="13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 ht="12.75" outlineLevel="3" x14ac:dyDescent="0.2">
      <c r="A58" s="119"/>
      <c r="B58" s="120"/>
      <c r="C58" s="135" t="s">
        <v>192</v>
      </c>
      <c r="D58" s="136"/>
      <c r="E58" s="137">
        <v>5.45</v>
      </c>
      <c r="F58" s="138"/>
      <c r="G58" s="13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 ht="12.75" outlineLevel="3" x14ac:dyDescent="0.2">
      <c r="A59" s="119"/>
      <c r="B59" s="120"/>
      <c r="C59" s="135" t="s">
        <v>193</v>
      </c>
      <c r="D59" s="136"/>
      <c r="E59" s="137">
        <v>16.5</v>
      </c>
      <c r="F59" s="138"/>
      <c r="G59" s="13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5" ht="12.75" outlineLevel="1" x14ac:dyDescent="0.2">
      <c r="A60" s="112">
        <f>A55+1</f>
        <v>18</v>
      </c>
      <c r="B60" s="113" t="s">
        <v>194</v>
      </c>
      <c r="C60" s="114" t="s">
        <v>195</v>
      </c>
      <c r="D60" s="115" t="s">
        <v>148</v>
      </c>
      <c r="E60" s="116">
        <v>117.251</v>
      </c>
      <c r="F60" s="176"/>
      <c r="G60" s="117">
        <f>ROUND(E60*F60,2)</f>
        <v>0</v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ht="12.75" outlineLevel="2" x14ac:dyDescent="0.2">
      <c r="A61" s="119"/>
      <c r="B61" s="120"/>
      <c r="C61" s="135" t="s">
        <v>196</v>
      </c>
      <c r="D61" s="136"/>
      <c r="E61" s="137">
        <v>43.04</v>
      </c>
      <c r="F61" s="138"/>
      <c r="G61" s="13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25" ht="12.75" outlineLevel="3" x14ac:dyDescent="0.2">
      <c r="A62" s="119"/>
      <c r="B62" s="120"/>
      <c r="C62" s="135" t="s">
        <v>190</v>
      </c>
      <c r="D62" s="136"/>
      <c r="E62" s="137">
        <v>3</v>
      </c>
      <c r="F62" s="138"/>
      <c r="G62" s="13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25" ht="12.75" outlineLevel="3" x14ac:dyDescent="0.2">
      <c r="A63" s="119"/>
      <c r="B63" s="120"/>
      <c r="C63" s="135" t="s">
        <v>197</v>
      </c>
      <c r="D63" s="136"/>
      <c r="E63" s="137">
        <v>0.68</v>
      </c>
      <c r="F63" s="138"/>
      <c r="G63" s="13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 ht="12.75" outlineLevel="3" x14ac:dyDescent="0.2">
      <c r="A64" s="119"/>
      <c r="B64" s="120"/>
      <c r="C64" s="135" t="s">
        <v>150</v>
      </c>
      <c r="D64" s="136"/>
      <c r="E64" s="137">
        <v>2.25</v>
      </c>
      <c r="F64" s="138"/>
      <c r="G64" s="13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 ht="12.75" outlineLevel="1" x14ac:dyDescent="0.2">
      <c r="A65" s="112">
        <f>A60+1</f>
        <v>19</v>
      </c>
      <c r="B65" s="113" t="s">
        <v>198</v>
      </c>
      <c r="C65" s="114" t="s">
        <v>199</v>
      </c>
      <c r="D65" s="115" t="s">
        <v>148</v>
      </c>
      <c r="E65" s="116">
        <v>27.4512</v>
      </c>
      <c r="F65" s="176"/>
      <c r="G65" s="117">
        <f>ROUND(E65*F65,2)</f>
        <v>0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 ht="12.75" outlineLevel="2" x14ac:dyDescent="0.2">
      <c r="A66" s="119"/>
      <c r="B66" s="120"/>
      <c r="C66" s="135" t="s">
        <v>200</v>
      </c>
      <c r="D66" s="136"/>
      <c r="E66" s="137">
        <v>12.76</v>
      </c>
      <c r="F66" s="138"/>
      <c r="G66" s="13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ht="12.75" outlineLevel="3" x14ac:dyDescent="0.2">
      <c r="A67" s="119"/>
      <c r="B67" s="120"/>
      <c r="C67" s="135" t="s">
        <v>201</v>
      </c>
      <c r="D67" s="136"/>
      <c r="E67" s="137">
        <v>8.76</v>
      </c>
      <c r="F67" s="138"/>
      <c r="G67" s="13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 ht="12.75" outlineLevel="3" x14ac:dyDescent="0.2">
      <c r="A68" s="119"/>
      <c r="B68" s="120"/>
      <c r="C68" s="135" t="s">
        <v>202</v>
      </c>
      <c r="D68" s="136"/>
      <c r="E68" s="137">
        <v>5.93</v>
      </c>
      <c r="F68" s="138"/>
      <c r="G68" s="13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ht="22.5" outlineLevel="1" x14ac:dyDescent="0.2">
      <c r="A69" s="112">
        <f>A65+1</f>
        <v>20</v>
      </c>
      <c r="B69" s="113" t="s">
        <v>203</v>
      </c>
      <c r="C69" s="114" t="s">
        <v>204</v>
      </c>
      <c r="D69" s="115" t="s">
        <v>148</v>
      </c>
      <c r="E69" s="116">
        <v>49.755400000000002</v>
      </c>
      <c r="F69" s="176"/>
      <c r="G69" s="117">
        <f>ROUND(E69*F69,2)</f>
        <v>0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 ht="12.75" outlineLevel="2" x14ac:dyDescent="0.2">
      <c r="A70" s="119"/>
      <c r="B70" s="120"/>
      <c r="C70" s="135" t="s">
        <v>205</v>
      </c>
      <c r="D70" s="136"/>
      <c r="E70" s="137">
        <v>26.09</v>
      </c>
      <c r="F70" s="138"/>
      <c r="G70" s="13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 ht="12.75" outlineLevel="3" x14ac:dyDescent="0.2">
      <c r="A71" s="119"/>
      <c r="B71" s="120"/>
      <c r="C71" s="135" t="s">
        <v>206</v>
      </c>
      <c r="D71" s="136"/>
      <c r="E71" s="137">
        <v>11.71</v>
      </c>
      <c r="F71" s="138"/>
      <c r="G71" s="13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 ht="12.75" outlineLevel="3" x14ac:dyDescent="0.2">
      <c r="A72" s="119"/>
      <c r="B72" s="120"/>
      <c r="C72" s="135" t="s">
        <v>207</v>
      </c>
      <c r="D72" s="136"/>
      <c r="E72" s="137">
        <v>11.95</v>
      </c>
      <c r="F72" s="138"/>
      <c r="G72" s="13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22.5" outlineLevel="1" x14ac:dyDescent="0.2">
      <c r="A73" s="112">
        <f>A69+1</f>
        <v>21</v>
      </c>
      <c r="B73" s="113" t="s">
        <v>208</v>
      </c>
      <c r="C73" s="114" t="s">
        <v>209</v>
      </c>
      <c r="D73" s="115" t="s">
        <v>148</v>
      </c>
      <c r="E73" s="116">
        <v>5</v>
      </c>
      <c r="F73" s="176"/>
      <c r="G73" s="117">
        <f>ROUND(E73*F73,2)</f>
        <v>0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2.75" outlineLevel="2" x14ac:dyDescent="0.2">
      <c r="A74" s="119"/>
      <c r="B74" s="120"/>
      <c r="C74" s="135" t="s">
        <v>210</v>
      </c>
      <c r="D74" s="136"/>
      <c r="E74" s="137">
        <v>3</v>
      </c>
      <c r="F74" s="138"/>
      <c r="G74" s="13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1:25" ht="12.75" outlineLevel="3" x14ac:dyDescent="0.2">
      <c r="A75" s="119"/>
      <c r="B75" s="120"/>
      <c r="C75" s="135" t="s">
        <v>211</v>
      </c>
      <c r="D75" s="136"/>
      <c r="E75" s="137">
        <v>2</v>
      </c>
      <c r="F75" s="138"/>
      <c r="G75" s="13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 ht="22.5" outlineLevel="1" x14ac:dyDescent="0.2">
      <c r="A76" s="121">
        <f>A73+1</f>
        <v>22</v>
      </c>
      <c r="B76" s="122" t="s">
        <v>212</v>
      </c>
      <c r="C76" s="123" t="s">
        <v>204</v>
      </c>
      <c r="D76" s="124" t="s">
        <v>148</v>
      </c>
      <c r="E76" s="125">
        <v>8</v>
      </c>
      <c r="F76" s="176"/>
      <c r="G76" s="126">
        <f t="shared" ref="G76:G77" si="1">ROUND(E76*F76,2)</f>
        <v>0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 ht="12.75" outlineLevel="1" x14ac:dyDescent="0.2">
      <c r="A77" s="112">
        <f>A76+1</f>
        <v>23</v>
      </c>
      <c r="B77" s="113" t="s">
        <v>213</v>
      </c>
      <c r="C77" s="114" t="s">
        <v>214</v>
      </c>
      <c r="D77" s="115" t="s">
        <v>148</v>
      </c>
      <c r="E77" s="116">
        <v>2.36</v>
      </c>
      <c r="F77" s="176"/>
      <c r="G77" s="117">
        <f t="shared" si="1"/>
        <v>0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 ht="12.75" outlineLevel="2" x14ac:dyDescent="0.2">
      <c r="A78" s="119"/>
      <c r="B78" s="120"/>
      <c r="C78" s="135" t="s">
        <v>215</v>
      </c>
      <c r="D78" s="136"/>
      <c r="E78" s="137">
        <v>2.36</v>
      </c>
      <c r="F78" s="138"/>
      <c r="G78" s="13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 ht="12.75" outlineLevel="1" x14ac:dyDescent="0.2">
      <c r="A79" s="112">
        <f>A77+1</f>
        <v>24</v>
      </c>
      <c r="B79" s="113" t="s">
        <v>216</v>
      </c>
      <c r="C79" s="114" t="s">
        <v>217</v>
      </c>
      <c r="D79" s="115" t="s">
        <v>148</v>
      </c>
      <c r="E79" s="116">
        <v>2.36</v>
      </c>
      <c r="F79" s="176"/>
      <c r="G79" s="117">
        <f>ROUND(E79*F79,2)</f>
        <v>0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 ht="12.75" outlineLevel="2" x14ac:dyDescent="0.2">
      <c r="A80" s="119"/>
      <c r="B80" s="120"/>
      <c r="C80" s="135" t="s">
        <v>215</v>
      </c>
      <c r="D80" s="136"/>
      <c r="E80" s="137">
        <v>2.36</v>
      </c>
      <c r="F80" s="138"/>
      <c r="G80" s="13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ht="12.75" outlineLevel="1" x14ac:dyDescent="0.2">
      <c r="A81" s="112">
        <f>A79+1</f>
        <v>25</v>
      </c>
      <c r="B81" s="113" t="s">
        <v>218</v>
      </c>
      <c r="C81" s="114" t="s">
        <v>219</v>
      </c>
      <c r="D81" s="115" t="s">
        <v>148</v>
      </c>
      <c r="E81" s="116">
        <v>2.36</v>
      </c>
      <c r="F81" s="176"/>
      <c r="G81" s="117">
        <f>ROUND(E81*F81,2)</f>
        <v>0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 ht="12.75" outlineLevel="2" x14ac:dyDescent="0.2">
      <c r="A82" s="119"/>
      <c r="B82" s="120"/>
      <c r="C82" s="135" t="s">
        <v>215</v>
      </c>
      <c r="D82" s="136"/>
      <c r="E82" s="137">
        <v>2.36</v>
      </c>
      <c r="F82" s="138"/>
      <c r="G82" s="13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5" ht="56.25" outlineLevel="2" x14ac:dyDescent="0.2">
      <c r="A83" s="112">
        <f>A81+1</f>
        <v>26</v>
      </c>
      <c r="B83" s="113" t="s">
        <v>220</v>
      </c>
      <c r="C83" s="114" t="s">
        <v>221</v>
      </c>
      <c r="D83" s="115" t="s">
        <v>145</v>
      </c>
      <c r="E83" s="116">
        <v>12</v>
      </c>
      <c r="F83" s="176"/>
      <c r="G83" s="117">
        <f>ROUND(E83*F83,2)</f>
        <v>0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1:25" ht="12.75" x14ac:dyDescent="0.2">
      <c r="A84" s="105" t="s">
        <v>49</v>
      </c>
      <c r="B84" s="106" t="s">
        <v>222</v>
      </c>
      <c r="C84" s="107" t="s">
        <v>223</v>
      </c>
      <c r="D84" s="108"/>
      <c r="E84" s="109"/>
      <c r="F84" s="110"/>
      <c r="G84" s="111">
        <f>SUM(G85:G163)</f>
        <v>0</v>
      </c>
    </row>
    <row r="85" spans="1:25" ht="12.75" outlineLevel="1" x14ac:dyDescent="0.2">
      <c r="A85" s="121">
        <f>A83+1</f>
        <v>27</v>
      </c>
      <c r="B85" s="122" t="s">
        <v>224</v>
      </c>
      <c r="C85" s="123" t="s">
        <v>225</v>
      </c>
      <c r="D85" s="124" t="s">
        <v>148</v>
      </c>
      <c r="E85" s="125">
        <v>30</v>
      </c>
      <c r="F85" s="176"/>
      <c r="G85" s="126">
        <f t="shared" ref="G85:G88" si="2">ROUND(E85*F85,2)</f>
        <v>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2.75" outlineLevel="1" x14ac:dyDescent="0.2">
      <c r="A86" s="121">
        <f t="shared" ref="A86:A88" si="3">A85+1</f>
        <v>28</v>
      </c>
      <c r="B86" s="122" t="s">
        <v>226</v>
      </c>
      <c r="C86" s="123" t="s">
        <v>227</v>
      </c>
      <c r="D86" s="124" t="s">
        <v>148</v>
      </c>
      <c r="E86" s="125">
        <v>30</v>
      </c>
      <c r="F86" s="176"/>
      <c r="G86" s="126">
        <f t="shared" si="2"/>
        <v>0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 ht="12.75" outlineLevel="1" x14ac:dyDescent="0.2">
      <c r="A87" s="121">
        <f t="shared" si="3"/>
        <v>29</v>
      </c>
      <c r="B87" s="122" t="s">
        <v>228</v>
      </c>
      <c r="C87" s="123" t="s">
        <v>229</v>
      </c>
      <c r="D87" s="124" t="s">
        <v>148</v>
      </c>
      <c r="E87" s="125">
        <v>30</v>
      </c>
      <c r="F87" s="176"/>
      <c r="G87" s="126">
        <f t="shared" si="2"/>
        <v>0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 ht="12.75" outlineLevel="1" x14ac:dyDescent="0.2">
      <c r="A88" s="112">
        <f t="shared" si="3"/>
        <v>30</v>
      </c>
      <c r="B88" s="113" t="s">
        <v>230</v>
      </c>
      <c r="C88" s="114" t="s">
        <v>231</v>
      </c>
      <c r="D88" s="115" t="s">
        <v>148</v>
      </c>
      <c r="E88" s="116">
        <v>57.5</v>
      </c>
      <c r="F88" s="176"/>
      <c r="G88" s="117">
        <f t="shared" si="2"/>
        <v>0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</row>
    <row r="89" spans="1:25" ht="12.75" outlineLevel="2" x14ac:dyDescent="0.2">
      <c r="A89" s="119"/>
      <c r="B89" s="120"/>
      <c r="C89" s="135" t="s">
        <v>232</v>
      </c>
      <c r="D89" s="136"/>
      <c r="E89" s="137">
        <v>57.5</v>
      </c>
      <c r="F89" s="138"/>
      <c r="G89" s="13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1:25" ht="12.75" outlineLevel="1" x14ac:dyDescent="0.2">
      <c r="A90" s="121">
        <f>A88+1</f>
        <v>31</v>
      </c>
      <c r="B90" s="122" t="s">
        <v>233</v>
      </c>
      <c r="C90" s="123" t="s">
        <v>234</v>
      </c>
      <c r="D90" s="124" t="s">
        <v>148</v>
      </c>
      <c r="E90" s="125">
        <v>100</v>
      </c>
      <c r="F90" s="176"/>
      <c r="G90" s="126">
        <f t="shared" ref="G90:G91" si="4">ROUND(E90*F90,2)</f>
        <v>0</v>
      </c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5" ht="12.75" outlineLevel="1" x14ac:dyDescent="0.2">
      <c r="A91" s="112">
        <f>A90+1</f>
        <v>32</v>
      </c>
      <c r="B91" s="113" t="s">
        <v>235</v>
      </c>
      <c r="C91" s="114" t="s">
        <v>236</v>
      </c>
      <c r="D91" s="115" t="s">
        <v>148</v>
      </c>
      <c r="E91" s="116">
        <v>46.158799999999999</v>
      </c>
      <c r="F91" s="176"/>
      <c r="G91" s="117">
        <f t="shared" si="4"/>
        <v>0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1:25" ht="12.75" outlineLevel="2" x14ac:dyDescent="0.2">
      <c r="A92" s="119"/>
      <c r="B92" s="120"/>
      <c r="C92" s="135" t="s">
        <v>237</v>
      </c>
      <c r="D92" s="136"/>
      <c r="E92" s="137">
        <v>32.502000000000002</v>
      </c>
      <c r="F92" s="138"/>
      <c r="G92" s="13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1:25" ht="12.75" outlineLevel="3" x14ac:dyDescent="0.2">
      <c r="A93" s="119"/>
      <c r="B93" s="120"/>
      <c r="C93" s="135" t="s">
        <v>238</v>
      </c>
      <c r="D93" s="136"/>
      <c r="E93" s="137">
        <v>13.6568</v>
      </c>
      <c r="F93" s="138"/>
      <c r="G93" s="13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</row>
    <row r="94" spans="1:25" ht="12.75" outlineLevel="1" x14ac:dyDescent="0.2">
      <c r="A94" s="112">
        <v>34</v>
      </c>
      <c r="B94" s="113" t="s">
        <v>239</v>
      </c>
      <c r="C94" s="114" t="s">
        <v>240</v>
      </c>
      <c r="D94" s="115" t="s">
        <v>148</v>
      </c>
      <c r="E94" s="116">
        <v>53.7</v>
      </c>
      <c r="F94" s="176"/>
      <c r="G94" s="117">
        <f>ROUND(E94*F94,2)</f>
        <v>0</v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1:25" ht="12.75" outlineLevel="2" x14ac:dyDescent="0.2">
      <c r="A95" s="119"/>
      <c r="B95" s="120"/>
      <c r="C95" s="135" t="s">
        <v>241</v>
      </c>
      <c r="D95" s="136"/>
      <c r="E95" s="137">
        <v>19.3</v>
      </c>
      <c r="F95" s="138"/>
      <c r="G95" s="13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1:25" ht="12.75" outlineLevel="3" x14ac:dyDescent="0.2">
      <c r="A96" s="119"/>
      <c r="B96" s="120"/>
      <c r="C96" s="135" t="s">
        <v>242</v>
      </c>
      <c r="D96" s="136"/>
      <c r="E96" s="137">
        <v>19.5</v>
      </c>
      <c r="F96" s="138"/>
      <c r="G96" s="13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1:25" ht="12.75" outlineLevel="3" x14ac:dyDescent="0.2">
      <c r="A97" s="119"/>
      <c r="B97" s="120"/>
      <c r="C97" s="135" t="s">
        <v>243</v>
      </c>
      <c r="D97" s="136"/>
      <c r="E97" s="137">
        <v>14.9</v>
      </c>
      <c r="F97" s="138"/>
      <c r="G97" s="13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1:25" ht="12.75" outlineLevel="1" x14ac:dyDescent="0.2">
      <c r="A98" s="112">
        <f>A94+1</f>
        <v>35</v>
      </c>
      <c r="B98" s="113" t="s">
        <v>244</v>
      </c>
      <c r="C98" s="114" t="s">
        <v>245</v>
      </c>
      <c r="D98" s="115" t="s">
        <v>162</v>
      </c>
      <c r="E98" s="116">
        <v>5.66</v>
      </c>
      <c r="F98" s="176"/>
      <c r="G98" s="117">
        <f>ROUND(E98*F98,2)</f>
        <v>0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1:25" ht="12.75" outlineLevel="2" x14ac:dyDescent="0.2">
      <c r="A99" s="119"/>
      <c r="B99" s="120"/>
      <c r="C99" s="135" t="s">
        <v>246</v>
      </c>
      <c r="D99" s="136"/>
      <c r="E99" s="137">
        <v>5.66</v>
      </c>
      <c r="F99" s="138"/>
      <c r="G99" s="13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1:25" ht="12.75" outlineLevel="1" x14ac:dyDescent="0.2">
      <c r="A100" s="112">
        <f>A98+1</f>
        <v>36</v>
      </c>
      <c r="B100" s="113" t="s">
        <v>247</v>
      </c>
      <c r="C100" s="114" t="s">
        <v>248</v>
      </c>
      <c r="D100" s="115" t="s">
        <v>100</v>
      </c>
      <c r="E100" s="116">
        <v>29</v>
      </c>
      <c r="F100" s="176"/>
      <c r="G100" s="117">
        <f>ROUND(E100*F100,2)</f>
        <v>0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1:25" ht="12.75" outlineLevel="2" x14ac:dyDescent="0.2">
      <c r="A101" s="119"/>
      <c r="B101" s="120"/>
      <c r="C101" s="135" t="s">
        <v>249</v>
      </c>
      <c r="D101" s="136"/>
      <c r="E101" s="137">
        <v>29</v>
      </c>
      <c r="F101" s="138"/>
      <c r="G101" s="13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</row>
    <row r="102" spans="1:25" ht="12.75" outlineLevel="1" x14ac:dyDescent="0.2">
      <c r="A102" s="112">
        <f>A100+1</f>
        <v>37</v>
      </c>
      <c r="B102" s="113" t="s">
        <v>250</v>
      </c>
      <c r="C102" s="114" t="s">
        <v>251</v>
      </c>
      <c r="D102" s="115" t="s">
        <v>148</v>
      </c>
      <c r="E102" s="116">
        <v>42.6</v>
      </c>
      <c r="F102" s="176"/>
      <c r="G102" s="117">
        <f>ROUND(E102*F102,2)</f>
        <v>0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</row>
    <row r="103" spans="1:25" ht="12.75" outlineLevel="2" x14ac:dyDescent="0.2">
      <c r="A103" s="119"/>
      <c r="B103" s="120"/>
      <c r="C103" s="135" t="s">
        <v>252</v>
      </c>
      <c r="D103" s="136"/>
      <c r="E103" s="137">
        <v>42.6</v>
      </c>
      <c r="F103" s="138"/>
      <c r="G103" s="13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</row>
    <row r="104" spans="1:25" ht="12.75" outlineLevel="1" x14ac:dyDescent="0.2">
      <c r="A104" s="112">
        <f>A102+1</f>
        <v>38</v>
      </c>
      <c r="B104" s="113" t="s">
        <v>253</v>
      </c>
      <c r="C104" s="114" t="s">
        <v>254</v>
      </c>
      <c r="D104" s="115" t="s">
        <v>148</v>
      </c>
      <c r="E104" s="116">
        <v>2.6</v>
      </c>
      <c r="F104" s="176"/>
      <c r="G104" s="117">
        <f>ROUND(E104*F104,2)</f>
        <v>0</v>
      </c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</row>
    <row r="105" spans="1:25" ht="12.75" outlineLevel="2" x14ac:dyDescent="0.2">
      <c r="A105" s="119"/>
      <c r="B105" s="120"/>
      <c r="C105" s="135" t="s">
        <v>255</v>
      </c>
      <c r="D105" s="136"/>
      <c r="E105" s="137">
        <v>2.6</v>
      </c>
      <c r="F105" s="138"/>
      <c r="G105" s="13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</row>
    <row r="106" spans="1:25" ht="12.75" outlineLevel="1" x14ac:dyDescent="0.2">
      <c r="A106" s="112">
        <f>A104+1</f>
        <v>39</v>
      </c>
      <c r="B106" s="113" t="s">
        <v>256</v>
      </c>
      <c r="C106" s="114" t="s">
        <v>257</v>
      </c>
      <c r="D106" s="115" t="s">
        <v>100</v>
      </c>
      <c r="E106" s="116">
        <v>18</v>
      </c>
      <c r="F106" s="176"/>
      <c r="G106" s="117">
        <f>ROUND(E106*F106,2)</f>
        <v>0</v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</row>
    <row r="107" spans="1:25" ht="12.75" outlineLevel="2" x14ac:dyDescent="0.2">
      <c r="A107" s="119"/>
      <c r="B107" s="120"/>
      <c r="C107" s="135" t="s">
        <v>258</v>
      </c>
      <c r="D107" s="136"/>
      <c r="E107" s="137">
        <v>18</v>
      </c>
      <c r="F107" s="138"/>
      <c r="G107" s="13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1:25" ht="12.75" outlineLevel="1" x14ac:dyDescent="0.2">
      <c r="A108" s="112">
        <f>A106+1</f>
        <v>40</v>
      </c>
      <c r="B108" s="113" t="s">
        <v>259</v>
      </c>
      <c r="C108" s="114" t="s">
        <v>260</v>
      </c>
      <c r="D108" s="115" t="s">
        <v>148</v>
      </c>
      <c r="E108" s="116">
        <v>4.12</v>
      </c>
      <c r="F108" s="176"/>
      <c r="G108" s="117">
        <f>ROUND(E108*F108,2)</f>
        <v>0</v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5" ht="12.75" outlineLevel="2" x14ac:dyDescent="0.2">
      <c r="A109" s="119"/>
      <c r="B109" s="120"/>
      <c r="C109" s="135" t="s">
        <v>261</v>
      </c>
      <c r="D109" s="136"/>
      <c r="E109" s="137">
        <v>1.87</v>
      </c>
      <c r="F109" s="138"/>
      <c r="G109" s="13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1:25" ht="12.75" outlineLevel="3" x14ac:dyDescent="0.2">
      <c r="A110" s="119"/>
      <c r="B110" s="120"/>
      <c r="C110" s="135" t="s">
        <v>150</v>
      </c>
      <c r="D110" s="136"/>
      <c r="E110" s="137">
        <v>2.25</v>
      </c>
      <c r="F110" s="138"/>
      <c r="G110" s="13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</row>
    <row r="111" spans="1:25" ht="12.75" outlineLevel="1" x14ac:dyDescent="0.2">
      <c r="A111" s="121">
        <f>A108+1</f>
        <v>41</v>
      </c>
      <c r="B111" s="122" t="s">
        <v>262</v>
      </c>
      <c r="C111" s="123" t="s">
        <v>263</v>
      </c>
      <c r="D111" s="124" t="s">
        <v>100</v>
      </c>
      <c r="E111" s="125">
        <v>4</v>
      </c>
      <c r="F111" s="176"/>
      <c r="G111" s="126">
        <f t="shared" ref="G111:G114" si="5">ROUND(E111*F111,2)</f>
        <v>0</v>
      </c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</row>
    <row r="112" spans="1:25" ht="12.75" outlineLevel="1" x14ac:dyDescent="0.2">
      <c r="A112" s="121">
        <f t="shared" ref="A112:A114" si="6">A111+1</f>
        <v>42</v>
      </c>
      <c r="B112" s="122" t="s">
        <v>264</v>
      </c>
      <c r="C112" s="123" t="s">
        <v>265</v>
      </c>
      <c r="D112" s="124" t="s">
        <v>100</v>
      </c>
      <c r="E112" s="125">
        <v>1</v>
      </c>
      <c r="F112" s="176"/>
      <c r="G112" s="126">
        <f t="shared" si="5"/>
        <v>0</v>
      </c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</row>
    <row r="113" spans="1:25" ht="12.75" outlineLevel="1" x14ac:dyDescent="0.2">
      <c r="A113" s="121">
        <f t="shared" si="6"/>
        <v>43</v>
      </c>
      <c r="B113" s="122" t="s">
        <v>266</v>
      </c>
      <c r="C113" s="123" t="s">
        <v>267</v>
      </c>
      <c r="D113" s="124" t="s">
        <v>100</v>
      </c>
      <c r="E113" s="125">
        <v>3</v>
      </c>
      <c r="F113" s="176"/>
      <c r="G113" s="126">
        <f t="shared" si="5"/>
        <v>0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</row>
    <row r="114" spans="1:25" ht="12.75" outlineLevel="1" x14ac:dyDescent="0.2">
      <c r="A114" s="112">
        <f t="shared" si="6"/>
        <v>44</v>
      </c>
      <c r="B114" s="113" t="s">
        <v>268</v>
      </c>
      <c r="C114" s="114" t="s">
        <v>269</v>
      </c>
      <c r="D114" s="115" t="s">
        <v>124</v>
      </c>
      <c r="E114" s="116">
        <v>5.5392999999999999</v>
      </c>
      <c r="F114" s="176"/>
      <c r="G114" s="117">
        <f t="shared" si="5"/>
        <v>0</v>
      </c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</row>
    <row r="115" spans="1:25" ht="12.75" outlineLevel="2" x14ac:dyDescent="0.2">
      <c r="A115" s="119"/>
      <c r="B115" s="120"/>
      <c r="C115" s="135" t="s">
        <v>270</v>
      </c>
      <c r="D115" s="136"/>
      <c r="E115" s="137">
        <v>1.04</v>
      </c>
      <c r="F115" s="138"/>
      <c r="G115" s="13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</row>
    <row r="116" spans="1:25" ht="12.75" outlineLevel="3" x14ac:dyDescent="0.2">
      <c r="A116" s="119"/>
      <c r="B116" s="120"/>
      <c r="C116" s="135" t="s">
        <v>271</v>
      </c>
      <c r="D116" s="136"/>
      <c r="E116" s="137">
        <v>0.91</v>
      </c>
      <c r="F116" s="138"/>
      <c r="G116" s="13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</row>
    <row r="117" spans="1:25" ht="12.75" outlineLevel="3" x14ac:dyDescent="0.2">
      <c r="A117" s="119"/>
      <c r="B117" s="120"/>
      <c r="C117" s="135" t="s">
        <v>272</v>
      </c>
      <c r="D117" s="136"/>
      <c r="E117" s="137">
        <v>0.8</v>
      </c>
      <c r="F117" s="138"/>
      <c r="G117" s="13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</row>
    <row r="118" spans="1:25" ht="22.5" outlineLevel="3" x14ac:dyDescent="0.2">
      <c r="A118" s="119"/>
      <c r="B118" s="120"/>
      <c r="C118" s="135" t="s">
        <v>273</v>
      </c>
      <c r="D118" s="136"/>
      <c r="E118" s="137">
        <v>2.1</v>
      </c>
      <c r="F118" s="138"/>
      <c r="G118" s="13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</row>
    <row r="119" spans="1:25" ht="12.75" outlineLevel="3" x14ac:dyDescent="0.2">
      <c r="A119" s="119"/>
      <c r="B119" s="120"/>
      <c r="C119" s="135" t="s">
        <v>274</v>
      </c>
      <c r="D119" s="136"/>
      <c r="E119" s="137">
        <v>0.7</v>
      </c>
      <c r="F119" s="138"/>
      <c r="G119" s="13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</row>
    <row r="120" spans="1:25" ht="12.75" outlineLevel="1" x14ac:dyDescent="0.2">
      <c r="A120" s="112">
        <f>A114+1</f>
        <v>45</v>
      </c>
      <c r="B120" s="113" t="s">
        <v>275</v>
      </c>
      <c r="C120" s="114" t="s">
        <v>276</v>
      </c>
      <c r="D120" s="115" t="s">
        <v>162</v>
      </c>
      <c r="E120" s="116">
        <v>32.61</v>
      </c>
      <c r="F120" s="176"/>
      <c r="G120" s="117">
        <f>ROUND(E120*F120,2)</f>
        <v>0</v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</row>
    <row r="121" spans="1:25" ht="12.75" outlineLevel="2" x14ac:dyDescent="0.2">
      <c r="A121" s="119"/>
      <c r="B121" s="120"/>
      <c r="C121" s="135" t="s">
        <v>277</v>
      </c>
      <c r="D121" s="136"/>
      <c r="E121" s="137">
        <v>21.75</v>
      </c>
      <c r="F121" s="138"/>
      <c r="G121" s="13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</row>
    <row r="122" spans="1:25" ht="12.75" outlineLevel="3" x14ac:dyDescent="0.2">
      <c r="A122" s="119"/>
      <c r="B122" s="120"/>
      <c r="C122" s="135" t="s">
        <v>278</v>
      </c>
      <c r="D122" s="136"/>
      <c r="E122" s="137">
        <v>7.56</v>
      </c>
      <c r="F122" s="138"/>
      <c r="G122" s="13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</row>
    <row r="123" spans="1:25" ht="12.75" outlineLevel="3" x14ac:dyDescent="0.2">
      <c r="A123" s="119"/>
      <c r="B123" s="120"/>
      <c r="C123" s="135" t="s">
        <v>279</v>
      </c>
      <c r="D123" s="136"/>
      <c r="E123" s="137">
        <v>3.3</v>
      </c>
      <c r="F123" s="138"/>
      <c r="G123" s="13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</row>
    <row r="124" spans="1:25" ht="12.75" outlineLevel="1" x14ac:dyDescent="0.2">
      <c r="A124" s="112">
        <v>47</v>
      </c>
      <c r="B124" s="113" t="s">
        <v>280</v>
      </c>
      <c r="C124" s="114" t="s">
        <v>281</v>
      </c>
      <c r="D124" s="115" t="s">
        <v>148</v>
      </c>
      <c r="E124" s="116">
        <f>E125+E126</f>
        <v>77.460000000000008</v>
      </c>
      <c r="F124" s="176"/>
      <c r="G124" s="117">
        <f t="shared" ref="G124" si="7">ROUND(E124*F124,2)</f>
        <v>0</v>
      </c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</row>
    <row r="125" spans="1:25" ht="12.75" outlineLevel="2" x14ac:dyDescent="0.2">
      <c r="A125" s="119"/>
      <c r="B125" s="120"/>
      <c r="C125" s="135" t="s">
        <v>196</v>
      </c>
      <c r="D125" s="136"/>
      <c r="E125" s="137">
        <v>43.04</v>
      </c>
      <c r="F125" s="138"/>
      <c r="G125" s="13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</row>
    <row r="126" spans="1:25" ht="12.75" outlineLevel="3" x14ac:dyDescent="0.2">
      <c r="A126" s="119"/>
      <c r="B126" s="120"/>
      <c r="C126" s="135" t="s">
        <v>282</v>
      </c>
      <c r="D126" s="136"/>
      <c r="E126" s="137">
        <v>34.42</v>
      </c>
      <c r="F126" s="138"/>
      <c r="G126" s="13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</row>
    <row r="127" spans="1:25" ht="12.75" outlineLevel="1" x14ac:dyDescent="0.2">
      <c r="A127" s="112">
        <f>A124+1</f>
        <v>48</v>
      </c>
      <c r="B127" s="113" t="s">
        <v>283</v>
      </c>
      <c r="C127" s="114" t="s">
        <v>284</v>
      </c>
      <c r="D127" s="115" t="s">
        <v>148</v>
      </c>
      <c r="E127" s="116">
        <v>209.083</v>
      </c>
      <c r="F127" s="176"/>
      <c r="G127" s="117">
        <f>ROUND(E127*F127,2)</f>
        <v>0</v>
      </c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</row>
    <row r="128" spans="1:25" ht="22.5" outlineLevel="2" x14ac:dyDescent="0.2">
      <c r="A128" s="119"/>
      <c r="B128" s="120"/>
      <c r="C128" s="135" t="s">
        <v>285</v>
      </c>
      <c r="D128" s="136"/>
      <c r="E128" s="137">
        <v>78.06</v>
      </c>
      <c r="F128" s="138"/>
      <c r="G128" s="13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</row>
    <row r="129" spans="1:25" ht="22.5" outlineLevel="3" x14ac:dyDescent="0.2">
      <c r="A129" s="119"/>
      <c r="B129" s="120"/>
      <c r="C129" s="135" t="s">
        <v>286</v>
      </c>
      <c r="D129" s="136"/>
      <c r="E129" s="137">
        <v>75.040000000000006</v>
      </c>
      <c r="F129" s="138"/>
      <c r="G129" s="13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</row>
    <row r="130" spans="1:25" ht="22.5" outlineLevel="3" x14ac:dyDescent="0.2">
      <c r="A130" s="119"/>
      <c r="B130" s="120"/>
      <c r="C130" s="135" t="s">
        <v>287</v>
      </c>
      <c r="D130" s="136"/>
      <c r="E130" s="137">
        <v>55.98</v>
      </c>
      <c r="F130" s="138"/>
      <c r="G130" s="13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</row>
    <row r="131" spans="1:25" ht="12.75" outlineLevel="1" x14ac:dyDescent="0.2">
      <c r="A131" s="112">
        <f>A127+1</f>
        <v>49</v>
      </c>
      <c r="B131" s="113" t="s">
        <v>288</v>
      </c>
      <c r="C131" s="114" t="s">
        <v>289</v>
      </c>
      <c r="D131" s="115" t="s">
        <v>162</v>
      </c>
      <c r="E131" s="116">
        <v>5.66</v>
      </c>
      <c r="F131" s="176"/>
      <c r="G131" s="117">
        <f>ROUND(E131*F131,2)</f>
        <v>0</v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</row>
    <row r="132" spans="1:25" ht="12.75" outlineLevel="2" x14ac:dyDescent="0.2">
      <c r="A132" s="119"/>
      <c r="B132" s="120"/>
      <c r="C132" s="135" t="s">
        <v>246</v>
      </c>
      <c r="D132" s="136"/>
      <c r="E132" s="137">
        <v>5.66</v>
      </c>
      <c r="F132" s="138"/>
      <c r="G132" s="13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</row>
    <row r="133" spans="1:25" ht="22.5" outlineLevel="1" x14ac:dyDescent="0.2">
      <c r="A133" s="112">
        <f>A131+1</f>
        <v>50</v>
      </c>
      <c r="B133" s="113" t="s">
        <v>290</v>
      </c>
      <c r="C133" s="114" t="s">
        <v>291</v>
      </c>
      <c r="D133" s="115" t="s">
        <v>162</v>
      </c>
      <c r="E133" s="116">
        <v>8.4450000000000003</v>
      </c>
      <c r="F133" s="176"/>
      <c r="G133" s="117">
        <f>ROUND(E133*F133,2)</f>
        <v>0</v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</row>
    <row r="134" spans="1:25" ht="12.75" outlineLevel="2" x14ac:dyDescent="0.2">
      <c r="A134" s="119"/>
      <c r="B134" s="120"/>
      <c r="C134" s="135" t="s">
        <v>292</v>
      </c>
      <c r="D134" s="136"/>
      <c r="E134" s="137">
        <v>8.4499999999999993</v>
      </c>
      <c r="F134" s="138"/>
      <c r="G134" s="13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</row>
    <row r="135" spans="1:25" ht="12.75" outlineLevel="1" x14ac:dyDescent="0.2">
      <c r="A135" s="121">
        <f>A133+1</f>
        <v>51</v>
      </c>
      <c r="B135" s="122" t="s">
        <v>293</v>
      </c>
      <c r="C135" s="123" t="s">
        <v>294</v>
      </c>
      <c r="D135" s="124" t="s">
        <v>137</v>
      </c>
      <c r="E135" s="125">
        <f>51.63767-4.5</f>
        <v>47.13767</v>
      </c>
      <c r="F135" s="176"/>
      <c r="G135" s="126">
        <f t="shared" ref="G135:G142" si="8">ROUND(E135*F135,2)</f>
        <v>0</v>
      </c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</row>
    <row r="136" spans="1:25" ht="12.75" outlineLevel="1" x14ac:dyDescent="0.2">
      <c r="A136" s="121">
        <v>52</v>
      </c>
      <c r="B136" s="122" t="s">
        <v>295</v>
      </c>
      <c r="C136" s="123" t="s">
        <v>296</v>
      </c>
      <c r="D136" s="124" t="s">
        <v>137</v>
      </c>
      <c r="E136" s="125">
        <v>154.91301000000001</v>
      </c>
      <c r="F136" s="176"/>
      <c r="G136" s="126">
        <f t="shared" si="8"/>
        <v>0</v>
      </c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</row>
    <row r="137" spans="1:25" ht="12.75" outlineLevel="1" x14ac:dyDescent="0.2">
      <c r="A137" s="121">
        <f t="shared" ref="A137:A142" si="9">A136+1</f>
        <v>53</v>
      </c>
      <c r="B137" s="122" t="s">
        <v>297</v>
      </c>
      <c r="C137" s="123" t="s">
        <v>298</v>
      </c>
      <c r="D137" s="124" t="s">
        <v>137</v>
      </c>
      <c r="E137" s="125">
        <f>51.63767-4.5</f>
        <v>47.13767</v>
      </c>
      <c r="F137" s="176"/>
      <c r="G137" s="126">
        <f t="shared" si="8"/>
        <v>0</v>
      </c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</row>
    <row r="138" spans="1:25" ht="12.75" outlineLevel="1" x14ac:dyDescent="0.2">
      <c r="A138" s="121">
        <f t="shared" si="9"/>
        <v>54</v>
      </c>
      <c r="B138" s="122" t="s">
        <v>299</v>
      </c>
      <c r="C138" s="123" t="s">
        <v>300</v>
      </c>
      <c r="D138" s="124" t="s">
        <v>137</v>
      </c>
      <c r="E138" s="125">
        <f>981.11573-85.5</f>
        <v>895.61572999999999</v>
      </c>
      <c r="F138" s="176"/>
      <c r="G138" s="126">
        <f t="shared" si="8"/>
        <v>0</v>
      </c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</row>
    <row r="139" spans="1:25" ht="12.75" outlineLevel="1" x14ac:dyDescent="0.2">
      <c r="A139" s="121">
        <f t="shared" si="9"/>
        <v>55</v>
      </c>
      <c r="B139" s="122" t="s">
        <v>301</v>
      </c>
      <c r="C139" s="123" t="s">
        <v>302</v>
      </c>
      <c r="D139" s="124" t="s">
        <v>137</v>
      </c>
      <c r="E139" s="125">
        <f>51.63767-4.5</f>
        <v>47.13767</v>
      </c>
      <c r="F139" s="176"/>
      <c r="G139" s="126">
        <f t="shared" si="8"/>
        <v>0</v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</row>
    <row r="140" spans="1:25" ht="12.75" outlineLevel="1" x14ac:dyDescent="0.2">
      <c r="A140" s="121">
        <f t="shared" si="9"/>
        <v>56</v>
      </c>
      <c r="B140" s="122" t="s">
        <v>303</v>
      </c>
      <c r="C140" s="123" t="s">
        <v>304</v>
      </c>
      <c r="D140" s="124" t="s">
        <v>137</v>
      </c>
      <c r="E140" s="125">
        <f t="shared" ref="E140:E141" si="10">51.63767-4.5</f>
        <v>47.13767</v>
      </c>
      <c r="F140" s="176"/>
      <c r="G140" s="126">
        <f t="shared" si="8"/>
        <v>0</v>
      </c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</row>
    <row r="141" spans="1:25" ht="12.75" outlineLevel="1" x14ac:dyDescent="0.2">
      <c r="A141" s="121">
        <f t="shared" si="9"/>
        <v>57</v>
      </c>
      <c r="B141" s="122" t="s">
        <v>305</v>
      </c>
      <c r="C141" s="123" t="s">
        <v>306</v>
      </c>
      <c r="D141" s="124" t="s">
        <v>137</v>
      </c>
      <c r="E141" s="125">
        <f t="shared" si="10"/>
        <v>47.13767</v>
      </c>
      <c r="F141" s="176"/>
      <c r="G141" s="126">
        <f t="shared" si="8"/>
        <v>0</v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</row>
    <row r="142" spans="1:25" ht="22.5" outlineLevel="1" x14ac:dyDescent="0.2">
      <c r="A142" s="139">
        <f t="shared" si="9"/>
        <v>58</v>
      </c>
      <c r="B142" s="140" t="s">
        <v>307</v>
      </c>
      <c r="C142" s="114" t="s">
        <v>308</v>
      </c>
      <c r="D142" s="115" t="s">
        <v>148</v>
      </c>
      <c r="E142" s="116">
        <v>18.924800000000001</v>
      </c>
      <c r="F142" s="176"/>
      <c r="G142" s="117">
        <f t="shared" si="8"/>
        <v>0</v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</row>
    <row r="143" spans="1:25" ht="12.75" outlineLevel="2" x14ac:dyDescent="0.2">
      <c r="A143" s="119"/>
      <c r="B143" s="120"/>
      <c r="C143" s="135" t="s">
        <v>309</v>
      </c>
      <c r="D143" s="136"/>
      <c r="E143" s="137">
        <v>5.46</v>
      </c>
      <c r="F143" s="138"/>
      <c r="G143" s="13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</row>
    <row r="144" spans="1:25" ht="12.75" outlineLevel="3" x14ac:dyDescent="0.2">
      <c r="A144" s="119"/>
      <c r="B144" s="120"/>
      <c r="C144" s="135" t="s">
        <v>310</v>
      </c>
      <c r="D144" s="136"/>
      <c r="E144" s="137">
        <v>5.57</v>
      </c>
      <c r="F144" s="138"/>
      <c r="G144" s="13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</row>
    <row r="145" spans="1:25" ht="12.75" outlineLevel="3" x14ac:dyDescent="0.2">
      <c r="A145" s="119"/>
      <c r="B145" s="120"/>
      <c r="C145" s="135" t="s">
        <v>311</v>
      </c>
      <c r="D145" s="136"/>
      <c r="E145" s="137">
        <v>5.5</v>
      </c>
      <c r="F145" s="138"/>
      <c r="G145" s="13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</row>
    <row r="146" spans="1:25" ht="12.75" outlineLevel="3" x14ac:dyDescent="0.2">
      <c r="A146" s="119"/>
      <c r="B146" s="120"/>
      <c r="C146" s="135" t="s">
        <v>312</v>
      </c>
      <c r="D146" s="136"/>
      <c r="E146" s="137">
        <v>2.4</v>
      </c>
      <c r="F146" s="138"/>
      <c r="G146" s="13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</row>
    <row r="147" spans="1:25" ht="12.75" outlineLevel="1" x14ac:dyDescent="0.2">
      <c r="A147" s="112">
        <f>A142+1</f>
        <v>59</v>
      </c>
      <c r="B147" s="113" t="s">
        <v>313</v>
      </c>
      <c r="C147" s="114" t="s">
        <v>314</v>
      </c>
      <c r="D147" s="115" t="s">
        <v>148</v>
      </c>
      <c r="E147" s="116">
        <v>3.95</v>
      </c>
      <c r="F147" s="176"/>
      <c r="G147" s="117">
        <f>ROUND(E147*F147,2)</f>
        <v>0</v>
      </c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</row>
    <row r="148" spans="1:25" ht="12.75" outlineLevel="2" x14ac:dyDescent="0.2">
      <c r="A148" s="119"/>
      <c r="B148" s="120"/>
      <c r="C148" s="135" t="s">
        <v>315</v>
      </c>
      <c r="D148" s="136"/>
      <c r="E148" s="137">
        <v>3.95</v>
      </c>
      <c r="F148" s="138"/>
      <c r="G148" s="13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</row>
    <row r="149" spans="1:25" ht="12.75" outlineLevel="1" x14ac:dyDescent="0.2">
      <c r="A149" s="112">
        <f>A147+1</f>
        <v>60</v>
      </c>
      <c r="B149" s="113" t="s">
        <v>316</v>
      </c>
      <c r="C149" s="114" t="s">
        <v>317</v>
      </c>
      <c r="D149" s="115" t="s">
        <v>162</v>
      </c>
      <c r="E149" s="116">
        <v>32.630000000000003</v>
      </c>
      <c r="F149" s="176"/>
      <c r="G149" s="117">
        <f>ROUND(E149*F149,2)</f>
        <v>0</v>
      </c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</row>
    <row r="150" spans="1:25" ht="12.75" outlineLevel="2" x14ac:dyDescent="0.2">
      <c r="A150" s="119"/>
      <c r="B150" s="120"/>
      <c r="C150" s="135" t="s">
        <v>318</v>
      </c>
      <c r="D150" s="136"/>
      <c r="E150" s="137">
        <v>32.630000000000003</v>
      </c>
      <c r="F150" s="138"/>
      <c r="G150" s="13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</row>
    <row r="151" spans="1:25" ht="22.5" outlineLevel="1" x14ac:dyDescent="0.2">
      <c r="A151" s="112">
        <f>A149+1</f>
        <v>61</v>
      </c>
      <c r="B151" s="122" t="s">
        <v>319</v>
      </c>
      <c r="C151" s="123" t="s">
        <v>320</v>
      </c>
      <c r="D151" s="124" t="s">
        <v>145</v>
      </c>
      <c r="E151" s="125">
        <v>1</v>
      </c>
      <c r="F151" s="176"/>
      <c r="G151" s="126">
        <f t="shared" ref="G151:G152" si="11">ROUND(E151*F151,2)</f>
        <v>0</v>
      </c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</row>
    <row r="152" spans="1:25" ht="12.75" outlineLevel="1" x14ac:dyDescent="0.2">
      <c r="A152" s="112">
        <f>A151+1</f>
        <v>62</v>
      </c>
      <c r="B152" s="113" t="s">
        <v>321</v>
      </c>
      <c r="C152" s="114" t="s">
        <v>322</v>
      </c>
      <c r="D152" s="115" t="s">
        <v>145</v>
      </c>
      <c r="E152" s="116">
        <v>16</v>
      </c>
      <c r="F152" s="176"/>
      <c r="G152" s="117">
        <f t="shared" si="11"/>
        <v>0</v>
      </c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</row>
    <row r="153" spans="1:25" ht="12.75" outlineLevel="2" x14ac:dyDescent="0.2">
      <c r="A153" s="119"/>
      <c r="B153" s="120"/>
      <c r="C153" s="135" t="s">
        <v>323</v>
      </c>
      <c r="D153" s="136"/>
      <c r="E153" s="137">
        <v>16</v>
      </c>
      <c r="F153" s="138"/>
      <c r="G153" s="13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</row>
    <row r="154" spans="1:25" ht="12.75" outlineLevel="1" x14ac:dyDescent="0.2">
      <c r="A154" s="112">
        <f>A152+1</f>
        <v>63</v>
      </c>
      <c r="B154" s="113" t="s">
        <v>324</v>
      </c>
      <c r="C154" s="114" t="s">
        <v>325</v>
      </c>
      <c r="D154" s="115" t="s">
        <v>100</v>
      </c>
      <c r="E154" s="116">
        <v>14</v>
      </c>
      <c r="F154" s="176"/>
      <c r="G154" s="117">
        <f>ROUND(E154*F154,2)</f>
        <v>0</v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</row>
    <row r="155" spans="1:25" ht="12.75" outlineLevel="2" x14ac:dyDescent="0.2">
      <c r="A155" s="119"/>
      <c r="B155" s="120"/>
      <c r="C155" s="135" t="s">
        <v>326</v>
      </c>
      <c r="D155" s="136"/>
      <c r="E155" s="137">
        <v>14</v>
      </c>
      <c r="F155" s="138"/>
      <c r="G155" s="13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</row>
    <row r="156" spans="1:25" ht="12.75" outlineLevel="1" x14ac:dyDescent="0.2">
      <c r="A156" s="112">
        <f>A154+1</f>
        <v>64</v>
      </c>
      <c r="B156" s="113" t="s">
        <v>327</v>
      </c>
      <c r="C156" s="114" t="s">
        <v>328</v>
      </c>
      <c r="D156" s="115" t="s">
        <v>100</v>
      </c>
      <c r="E156" s="116">
        <v>11</v>
      </c>
      <c r="F156" s="176"/>
      <c r="G156" s="117">
        <f>ROUND(E156*F156,2)</f>
        <v>0</v>
      </c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</row>
    <row r="157" spans="1:25" ht="12.75" outlineLevel="2" x14ac:dyDescent="0.2">
      <c r="A157" s="119"/>
      <c r="B157" s="120"/>
      <c r="C157" s="135" t="s">
        <v>329</v>
      </c>
      <c r="D157" s="136"/>
      <c r="E157" s="137">
        <v>11</v>
      </c>
      <c r="F157" s="138"/>
      <c r="G157" s="13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</row>
    <row r="158" spans="1:25" ht="12.75" outlineLevel="1" x14ac:dyDescent="0.2">
      <c r="A158" s="121">
        <f>A156+1</f>
        <v>65</v>
      </c>
      <c r="B158" s="122" t="s">
        <v>330</v>
      </c>
      <c r="C158" s="123" t="s">
        <v>331</v>
      </c>
      <c r="D158" s="124" t="s">
        <v>100</v>
      </c>
      <c r="E158" s="125">
        <v>1</v>
      </c>
      <c r="F158" s="176"/>
      <c r="G158" s="126">
        <f t="shared" ref="G158:G159" si="12">ROUND(E158*F158,2)</f>
        <v>0</v>
      </c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</row>
    <row r="159" spans="1:25" ht="22.5" outlineLevel="1" x14ac:dyDescent="0.2">
      <c r="A159" s="141">
        <f t="shared" ref="A159:A160" si="13">A158+1</f>
        <v>66</v>
      </c>
      <c r="B159" s="113" t="s">
        <v>332</v>
      </c>
      <c r="C159" s="114" t="s">
        <v>333</v>
      </c>
      <c r="D159" s="115" t="s">
        <v>148</v>
      </c>
      <c r="E159" s="116">
        <v>23.91</v>
      </c>
      <c r="F159" s="176"/>
      <c r="G159" s="142">
        <f t="shared" si="12"/>
        <v>0</v>
      </c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</row>
    <row r="160" spans="1:25" ht="22.5" outlineLevel="1" x14ac:dyDescent="0.2">
      <c r="A160" s="112">
        <f t="shared" si="13"/>
        <v>67</v>
      </c>
      <c r="B160" s="113" t="s">
        <v>334</v>
      </c>
      <c r="C160" s="114" t="s">
        <v>335</v>
      </c>
      <c r="D160" s="115" t="s">
        <v>100</v>
      </c>
      <c r="E160" s="116">
        <v>18</v>
      </c>
      <c r="F160" s="176"/>
      <c r="G160" s="142">
        <f>F160*E160</f>
        <v>0</v>
      </c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</row>
    <row r="161" spans="1:25" ht="29.25" outlineLevel="1" x14ac:dyDescent="0.2">
      <c r="A161" s="141"/>
      <c r="B161" s="143"/>
      <c r="C161" s="144" t="s">
        <v>336</v>
      </c>
      <c r="D161" s="143"/>
      <c r="E161" s="143"/>
      <c r="F161" s="143"/>
      <c r="G161" s="143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</row>
    <row r="162" spans="1:25" ht="22.5" outlineLevel="1" x14ac:dyDescent="0.2">
      <c r="A162" s="141">
        <f>A160+1</f>
        <v>68</v>
      </c>
      <c r="B162" s="113" t="s">
        <v>337</v>
      </c>
      <c r="C162" s="114" t="s">
        <v>338</v>
      </c>
      <c r="D162" s="115" t="s">
        <v>339</v>
      </c>
      <c r="E162" s="116">
        <v>1</v>
      </c>
      <c r="F162" s="176"/>
      <c r="G162" s="142">
        <f>F162*E162</f>
        <v>0</v>
      </c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</row>
    <row r="163" spans="1:25" ht="12.75" outlineLevel="1" x14ac:dyDescent="0.2">
      <c r="A163" s="141"/>
      <c r="B163" s="143"/>
      <c r="C163" s="144" t="s">
        <v>338</v>
      </c>
      <c r="D163" s="143"/>
      <c r="E163" s="143"/>
      <c r="F163" s="143"/>
      <c r="G163" s="143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</row>
    <row r="164" spans="1:25" ht="12.75" x14ac:dyDescent="0.2">
      <c r="A164" s="105" t="s">
        <v>49</v>
      </c>
      <c r="B164" s="106" t="s">
        <v>340</v>
      </c>
      <c r="C164" s="107" t="s">
        <v>341</v>
      </c>
      <c r="D164" s="108"/>
      <c r="E164" s="109"/>
      <c r="F164" s="110"/>
      <c r="G164" s="111">
        <f>G165</f>
        <v>0</v>
      </c>
    </row>
    <row r="165" spans="1:25" ht="12.75" outlineLevel="1" x14ac:dyDescent="0.2">
      <c r="A165" s="121">
        <f>A162+1</f>
        <v>69</v>
      </c>
      <c r="B165" s="122" t="s">
        <v>342</v>
      </c>
      <c r="C165" s="123" t="s">
        <v>343</v>
      </c>
      <c r="D165" s="124" t="s">
        <v>137</v>
      </c>
      <c r="E165" s="125">
        <v>40.480020000000003</v>
      </c>
      <c r="F165" s="176"/>
      <c r="G165" s="126">
        <f>ROUND(E165*F165,2)</f>
        <v>0</v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</row>
    <row r="166" spans="1:25" ht="12.75" x14ac:dyDescent="0.2">
      <c r="A166" s="105" t="s">
        <v>49</v>
      </c>
      <c r="B166" s="106" t="s">
        <v>344</v>
      </c>
      <c r="C166" s="107" t="s">
        <v>345</v>
      </c>
      <c r="D166" s="108"/>
      <c r="E166" s="109"/>
      <c r="F166" s="110"/>
      <c r="G166" s="111">
        <f>SUM(G167:G174)</f>
        <v>0</v>
      </c>
    </row>
    <row r="167" spans="1:25" ht="12.75" outlineLevel="1" x14ac:dyDescent="0.2">
      <c r="A167" s="112">
        <f>A165+1</f>
        <v>70</v>
      </c>
      <c r="B167" s="113" t="s">
        <v>346</v>
      </c>
      <c r="C167" s="114" t="s">
        <v>347</v>
      </c>
      <c r="D167" s="115" t="s">
        <v>148</v>
      </c>
      <c r="E167" s="116">
        <v>83.994</v>
      </c>
      <c r="F167" s="176"/>
      <c r="G167" s="117">
        <f>ROUND(E167*F167,2)</f>
        <v>0</v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</row>
    <row r="168" spans="1:25" ht="12.75" outlineLevel="2" x14ac:dyDescent="0.2">
      <c r="A168" s="119"/>
      <c r="B168" s="120"/>
      <c r="C168" s="135" t="s">
        <v>348</v>
      </c>
      <c r="D168" s="136"/>
      <c r="E168" s="137">
        <v>20.100000000000001</v>
      </c>
      <c r="F168" s="138"/>
      <c r="G168" s="13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</row>
    <row r="169" spans="1:25" ht="12.75" outlineLevel="3" x14ac:dyDescent="0.2">
      <c r="A169" s="119"/>
      <c r="B169" s="120"/>
      <c r="C169" s="135" t="s">
        <v>349</v>
      </c>
      <c r="D169" s="136"/>
      <c r="E169" s="137">
        <v>21.8</v>
      </c>
      <c r="F169" s="138"/>
      <c r="G169" s="13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</row>
    <row r="170" spans="1:25" ht="12.75" outlineLevel="3" x14ac:dyDescent="0.2">
      <c r="A170" s="119"/>
      <c r="B170" s="120"/>
      <c r="C170" s="135" t="s">
        <v>350</v>
      </c>
      <c r="D170" s="136"/>
      <c r="E170" s="137">
        <v>15.6</v>
      </c>
      <c r="F170" s="138"/>
      <c r="G170" s="13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</row>
    <row r="171" spans="1:25" ht="22.5" outlineLevel="3" x14ac:dyDescent="0.2">
      <c r="A171" s="119"/>
      <c r="B171" s="120"/>
      <c r="C171" s="135" t="s">
        <v>351</v>
      </c>
      <c r="D171" s="136"/>
      <c r="E171" s="137">
        <v>7.58</v>
      </c>
      <c r="F171" s="138"/>
      <c r="G171" s="13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</row>
    <row r="172" spans="1:25" ht="22.5" outlineLevel="3" x14ac:dyDescent="0.2">
      <c r="A172" s="119"/>
      <c r="B172" s="120"/>
      <c r="C172" s="135" t="s">
        <v>352</v>
      </c>
      <c r="D172" s="136"/>
      <c r="E172" s="137">
        <v>9.15</v>
      </c>
      <c r="F172" s="138"/>
      <c r="G172" s="13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</row>
    <row r="173" spans="1:25" ht="22.5" outlineLevel="3" x14ac:dyDescent="0.2">
      <c r="A173" s="119"/>
      <c r="B173" s="120"/>
      <c r="C173" s="135" t="s">
        <v>353</v>
      </c>
      <c r="D173" s="136"/>
      <c r="E173" s="137">
        <v>6.76</v>
      </c>
      <c r="F173" s="138"/>
      <c r="G173" s="13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</row>
    <row r="174" spans="1:25" ht="12.75" outlineLevel="3" x14ac:dyDescent="0.2">
      <c r="A174" s="119"/>
      <c r="B174" s="120"/>
      <c r="C174" s="135" t="s">
        <v>354</v>
      </c>
      <c r="D174" s="136"/>
      <c r="E174" s="137">
        <v>3</v>
      </c>
      <c r="F174" s="138"/>
      <c r="G174" s="13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</row>
    <row r="175" spans="1:25" ht="12.75" x14ac:dyDescent="0.2">
      <c r="A175" s="105" t="s">
        <v>49</v>
      </c>
      <c r="B175" s="106" t="s">
        <v>355</v>
      </c>
      <c r="C175" s="107" t="s">
        <v>356</v>
      </c>
      <c r="D175" s="108"/>
      <c r="E175" s="109"/>
      <c r="F175" s="110"/>
      <c r="G175" s="111">
        <f>SUM(G176:G200)</f>
        <v>0</v>
      </c>
    </row>
    <row r="176" spans="1:25" ht="22.5" outlineLevel="1" x14ac:dyDescent="0.2">
      <c r="A176" s="121">
        <f>A167+1</f>
        <v>71</v>
      </c>
      <c r="B176" s="122" t="s">
        <v>357</v>
      </c>
      <c r="C176" s="123" t="s">
        <v>358</v>
      </c>
      <c r="D176" s="124" t="s">
        <v>145</v>
      </c>
      <c r="E176" s="125">
        <v>1</v>
      </c>
      <c r="F176" s="176"/>
      <c r="G176" s="126">
        <f t="shared" ref="G176:G194" si="14">ROUND(E176*F176,2)</f>
        <v>0</v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</row>
    <row r="177" spans="1:25" ht="22.5" outlineLevel="1" x14ac:dyDescent="0.2">
      <c r="A177" s="121">
        <f t="shared" ref="A177:A194" si="15">A176+1</f>
        <v>72</v>
      </c>
      <c r="B177" s="122" t="s">
        <v>359</v>
      </c>
      <c r="C177" s="123" t="s">
        <v>360</v>
      </c>
      <c r="D177" s="124" t="s">
        <v>145</v>
      </c>
      <c r="E177" s="125">
        <v>1</v>
      </c>
      <c r="F177" s="176"/>
      <c r="G177" s="126">
        <f t="shared" si="14"/>
        <v>0</v>
      </c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</row>
    <row r="178" spans="1:25" ht="22.5" outlineLevel="1" x14ac:dyDescent="0.2">
      <c r="A178" s="121">
        <f t="shared" si="15"/>
        <v>73</v>
      </c>
      <c r="B178" s="122" t="s">
        <v>361</v>
      </c>
      <c r="C178" s="123" t="s">
        <v>362</v>
      </c>
      <c r="D178" s="124" t="s">
        <v>145</v>
      </c>
      <c r="E178" s="125">
        <v>1</v>
      </c>
      <c r="F178" s="176"/>
      <c r="G178" s="126">
        <f t="shared" si="14"/>
        <v>0</v>
      </c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</row>
    <row r="179" spans="1:25" ht="22.5" outlineLevel="1" x14ac:dyDescent="0.2">
      <c r="A179" s="121">
        <f t="shared" si="15"/>
        <v>74</v>
      </c>
      <c r="B179" s="122" t="s">
        <v>363</v>
      </c>
      <c r="C179" s="123" t="s">
        <v>364</v>
      </c>
      <c r="D179" s="124" t="s">
        <v>145</v>
      </c>
      <c r="E179" s="125">
        <v>1</v>
      </c>
      <c r="F179" s="176"/>
      <c r="G179" s="126">
        <f t="shared" si="14"/>
        <v>0</v>
      </c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</row>
    <row r="180" spans="1:25" ht="22.5" outlineLevel="1" x14ac:dyDescent="0.2">
      <c r="A180" s="121">
        <f t="shared" si="15"/>
        <v>75</v>
      </c>
      <c r="B180" s="122" t="s">
        <v>365</v>
      </c>
      <c r="C180" s="123" t="s">
        <v>366</v>
      </c>
      <c r="D180" s="124" t="s">
        <v>145</v>
      </c>
      <c r="E180" s="125">
        <v>1</v>
      </c>
      <c r="F180" s="176"/>
      <c r="G180" s="126">
        <f t="shared" si="14"/>
        <v>0</v>
      </c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</row>
    <row r="181" spans="1:25" ht="22.5" outlineLevel="1" x14ac:dyDescent="0.2">
      <c r="A181" s="121">
        <f t="shared" si="15"/>
        <v>76</v>
      </c>
      <c r="B181" s="122" t="s">
        <v>367</v>
      </c>
      <c r="C181" s="123" t="s">
        <v>368</v>
      </c>
      <c r="D181" s="124" t="s">
        <v>145</v>
      </c>
      <c r="E181" s="125">
        <v>1</v>
      </c>
      <c r="F181" s="176"/>
      <c r="G181" s="126">
        <f t="shared" si="14"/>
        <v>0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</row>
    <row r="182" spans="1:25" ht="22.5" outlineLevel="1" x14ac:dyDescent="0.2">
      <c r="A182" s="121">
        <f t="shared" si="15"/>
        <v>77</v>
      </c>
      <c r="B182" s="122" t="s">
        <v>369</v>
      </c>
      <c r="C182" s="123" t="s">
        <v>370</v>
      </c>
      <c r="D182" s="124" t="s">
        <v>145</v>
      </c>
      <c r="E182" s="125">
        <v>1</v>
      </c>
      <c r="F182" s="176"/>
      <c r="G182" s="126">
        <f t="shared" si="14"/>
        <v>0</v>
      </c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</row>
    <row r="183" spans="1:25" ht="22.5" outlineLevel="1" x14ac:dyDescent="0.2">
      <c r="A183" s="121">
        <f t="shared" si="15"/>
        <v>78</v>
      </c>
      <c r="B183" s="122" t="s">
        <v>371</v>
      </c>
      <c r="C183" s="123" t="s">
        <v>372</v>
      </c>
      <c r="D183" s="124" t="s">
        <v>145</v>
      </c>
      <c r="E183" s="125">
        <v>1</v>
      </c>
      <c r="F183" s="176"/>
      <c r="G183" s="126">
        <f t="shared" si="14"/>
        <v>0</v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</row>
    <row r="184" spans="1:25" ht="22.5" outlineLevel="1" x14ac:dyDescent="0.2">
      <c r="A184" s="121">
        <f t="shared" si="15"/>
        <v>79</v>
      </c>
      <c r="B184" s="122" t="s">
        <v>373</v>
      </c>
      <c r="C184" s="123" t="s">
        <v>374</v>
      </c>
      <c r="D184" s="124" t="s">
        <v>145</v>
      </c>
      <c r="E184" s="125">
        <v>1</v>
      </c>
      <c r="F184" s="176"/>
      <c r="G184" s="126">
        <f t="shared" si="14"/>
        <v>0</v>
      </c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</row>
    <row r="185" spans="1:25" ht="22.5" outlineLevel="1" x14ac:dyDescent="0.2">
      <c r="A185" s="121">
        <f t="shared" si="15"/>
        <v>80</v>
      </c>
      <c r="B185" s="122" t="s">
        <v>375</v>
      </c>
      <c r="C185" s="123" t="s">
        <v>376</v>
      </c>
      <c r="D185" s="124" t="s">
        <v>145</v>
      </c>
      <c r="E185" s="125">
        <v>1</v>
      </c>
      <c r="F185" s="176"/>
      <c r="G185" s="126">
        <f t="shared" si="14"/>
        <v>0</v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</row>
    <row r="186" spans="1:25" ht="22.5" outlineLevel="1" x14ac:dyDescent="0.2">
      <c r="A186" s="121">
        <f t="shared" si="15"/>
        <v>81</v>
      </c>
      <c r="B186" s="122" t="s">
        <v>377</v>
      </c>
      <c r="C186" s="123" t="s">
        <v>378</v>
      </c>
      <c r="D186" s="124" t="s">
        <v>145</v>
      </c>
      <c r="E186" s="125">
        <v>1</v>
      </c>
      <c r="F186" s="176"/>
      <c r="G186" s="126">
        <f t="shared" si="14"/>
        <v>0</v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</row>
    <row r="187" spans="1:25" ht="22.5" outlineLevel="1" x14ac:dyDescent="0.2">
      <c r="A187" s="121">
        <f t="shared" si="15"/>
        <v>82</v>
      </c>
      <c r="B187" s="122" t="s">
        <v>379</v>
      </c>
      <c r="C187" s="123" t="s">
        <v>380</v>
      </c>
      <c r="D187" s="124" t="s">
        <v>145</v>
      </c>
      <c r="E187" s="125">
        <v>1</v>
      </c>
      <c r="F187" s="176"/>
      <c r="G187" s="126">
        <f t="shared" si="14"/>
        <v>0</v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</row>
    <row r="188" spans="1:25" ht="22.5" outlineLevel="1" x14ac:dyDescent="0.2">
      <c r="A188" s="121">
        <f t="shared" si="15"/>
        <v>83</v>
      </c>
      <c r="B188" s="122" t="s">
        <v>381</v>
      </c>
      <c r="C188" s="123" t="s">
        <v>382</v>
      </c>
      <c r="D188" s="124" t="s">
        <v>145</v>
      </c>
      <c r="E188" s="125">
        <v>1</v>
      </c>
      <c r="F188" s="176"/>
      <c r="G188" s="126">
        <f t="shared" si="14"/>
        <v>0</v>
      </c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</row>
    <row r="189" spans="1:25" ht="22.5" outlineLevel="1" x14ac:dyDescent="0.2">
      <c r="A189" s="121">
        <f t="shared" si="15"/>
        <v>84</v>
      </c>
      <c r="B189" s="122" t="s">
        <v>383</v>
      </c>
      <c r="C189" s="123" t="s">
        <v>384</v>
      </c>
      <c r="D189" s="124" t="s">
        <v>145</v>
      </c>
      <c r="E189" s="125">
        <v>1</v>
      </c>
      <c r="F189" s="176"/>
      <c r="G189" s="126">
        <f t="shared" si="14"/>
        <v>0</v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</row>
    <row r="190" spans="1:25" ht="22.5" outlineLevel="1" x14ac:dyDescent="0.2">
      <c r="A190" s="121">
        <f t="shared" si="15"/>
        <v>85</v>
      </c>
      <c r="B190" s="122" t="s">
        <v>385</v>
      </c>
      <c r="C190" s="123" t="s">
        <v>386</v>
      </c>
      <c r="D190" s="124" t="s">
        <v>145</v>
      </c>
      <c r="E190" s="125">
        <v>1</v>
      </c>
      <c r="F190" s="176"/>
      <c r="G190" s="126">
        <f t="shared" si="14"/>
        <v>0</v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</row>
    <row r="191" spans="1:25" ht="22.5" outlineLevel="1" x14ac:dyDescent="0.2">
      <c r="A191" s="121">
        <f t="shared" si="15"/>
        <v>86</v>
      </c>
      <c r="B191" s="122" t="s">
        <v>387</v>
      </c>
      <c r="C191" s="123" t="s">
        <v>388</v>
      </c>
      <c r="D191" s="124" t="s">
        <v>145</v>
      </c>
      <c r="E191" s="125">
        <v>1</v>
      </c>
      <c r="F191" s="176"/>
      <c r="G191" s="126">
        <f t="shared" si="14"/>
        <v>0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</row>
    <row r="192" spans="1:25" ht="22.5" outlineLevel="1" x14ac:dyDescent="0.2">
      <c r="A192" s="121">
        <f t="shared" si="15"/>
        <v>87</v>
      </c>
      <c r="B192" s="122" t="s">
        <v>389</v>
      </c>
      <c r="C192" s="123" t="s">
        <v>390</v>
      </c>
      <c r="D192" s="124" t="s">
        <v>145</v>
      </c>
      <c r="E192" s="125">
        <v>1</v>
      </c>
      <c r="F192" s="176"/>
      <c r="G192" s="126">
        <f t="shared" si="14"/>
        <v>0</v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</row>
    <row r="193" spans="1:25" ht="22.5" outlineLevel="1" x14ac:dyDescent="0.2">
      <c r="A193" s="121">
        <f t="shared" si="15"/>
        <v>88</v>
      </c>
      <c r="B193" s="122" t="s">
        <v>391</v>
      </c>
      <c r="C193" s="123" t="s">
        <v>392</v>
      </c>
      <c r="D193" s="124" t="s">
        <v>145</v>
      </c>
      <c r="E193" s="125">
        <v>1</v>
      </c>
      <c r="F193" s="176"/>
      <c r="G193" s="126">
        <f t="shared" si="14"/>
        <v>0</v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</row>
    <row r="194" spans="1:25" ht="22.5" outlineLevel="1" x14ac:dyDescent="0.2">
      <c r="A194" s="139">
        <f t="shared" si="15"/>
        <v>89</v>
      </c>
      <c r="B194" s="140" t="s">
        <v>393</v>
      </c>
      <c r="C194" s="114" t="s">
        <v>394</v>
      </c>
      <c r="D194" s="115" t="s">
        <v>162</v>
      </c>
      <c r="E194" s="116">
        <v>9.84</v>
      </c>
      <c r="F194" s="176"/>
      <c r="G194" s="117">
        <f t="shared" si="14"/>
        <v>0</v>
      </c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</row>
    <row r="195" spans="1:25" ht="12.75" outlineLevel="2" x14ac:dyDescent="0.2">
      <c r="A195" s="119"/>
      <c r="B195" s="120"/>
      <c r="C195" s="135" t="s">
        <v>395</v>
      </c>
      <c r="D195" s="136"/>
      <c r="E195" s="137">
        <v>9.84</v>
      </c>
      <c r="F195" s="138"/>
      <c r="G195" s="13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</row>
    <row r="196" spans="1:25" ht="22.5" outlineLevel="1" x14ac:dyDescent="0.2">
      <c r="A196" s="112">
        <f>A194+1</f>
        <v>90</v>
      </c>
      <c r="B196" s="113" t="s">
        <v>396</v>
      </c>
      <c r="C196" s="114" t="s">
        <v>397</v>
      </c>
      <c r="D196" s="115" t="s">
        <v>162</v>
      </c>
      <c r="E196" s="116">
        <v>1.8</v>
      </c>
      <c r="F196" s="176"/>
      <c r="G196" s="117">
        <f>ROUND(E196*F196,2)</f>
        <v>0</v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</row>
    <row r="197" spans="1:25" ht="12.75" outlineLevel="2" x14ac:dyDescent="0.2">
      <c r="A197" s="119"/>
      <c r="B197" s="120"/>
      <c r="C197" s="135" t="s">
        <v>398</v>
      </c>
      <c r="D197" s="136"/>
      <c r="E197" s="137">
        <v>1.8</v>
      </c>
      <c r="F197" s="138"/>
      <c r="G197" s="13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</row>
    <row r="198" spans="1:25" ht="22.5" outlineLevel="1" x14ac:dyDescent="0.2">
      <c r="A198" s="121">
        <f>A196+1</f>
        <v>91</v>
      </c>
      <c r="B198" s="122" t="s">
        <v>399</v>
      </c>
      <c r="C198" s="123" t="s">
        <v>400</v>
      </c>
      <c r="D198" s="124" t="s">
        <v>145</v>
      </c>
      <c r="E198" s="125">
        <v>1</v>
      </c>
      <c r="F198" s="176"/>
      <c r="G198" s="126">
        <f t="shared" ref="G198:G200" si="16">ROUND(E198*F198,2)</f>
        <v>0</v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</row>
    <row r="199" spans="1:25" ht="22.5" outlineLevel="1" x14ac:dyDescent="0.2">
      <c r="A199" s="121">
        <f t="shared" ref="A199:A200" si="17">A198+1</f>
        <v>92</v>
      </c>
      <c r="B199" s="122" t="s">
        <v>393</v>
      </c>
      <c r="C199" s="123" t="s">
        <v>401</v>
      </c>
      <c r="D199" s="124" t="s">
        <v>145</v>
      </c>
      <c r="E199" s="125">
        <v>1</v>
      </c>
      <c r="F199" s="176"/>
      <c r="G199" s="126">
        <f t="shared" si="16"/>
        <v>0</v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</row>
    <row r="200" spans="1:25" ht="22.5" outlineLevel="1" x14ac:dyDescent="0.2">
      <c r="A200" s="121">
        <f t="shared" si="17"/>
        <v>93</v>
      </c>
      <c r="B200" s="122" t="s">
        <v>396</v>
      </c>
      <c r="C200" s="123" t="s">
        <v>402</v>
      </c>
      <c r="D200" s="124" t="s">
        <v>145</v>
      </c>
      <c r="E200" s="125">
        <v>1</v>
      </c>
      <c r="F200" s="176"/>
      <c r="G200" s="126">
        <f t="shared" si="16"/>
        <v>0</v>
      </c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</row>
    <row r="201" spans="1:25" ht="12.75" x14ac:dyDescent="0.2">
      <c r="A201" s="105" t="s">
        <v>49</v>
      </c>
      <c r="B201" s="106" t="s">
        <v>403</v>
      </c>
      <c r="C201" s="107" t="s">
        <v>404</v>
      </c>
      <c r="D201" s="108"/>
      <c r="E201" s="109"/>
      <c r="F201" s="110"/>
      <c r="G201" s="111">
        <f>SUM(G202:G219)</f>
        <v>0</v>
      </c>
    </row>
    <row r="202" spans="1:25" ht="12.75" outlineLevel="1" x14ac:dyDescent="0.2">
      <c r="A202" s="121">
        <f>A200+1</f>
        <v>94</v>
      </c>
      <c r="B202" s="122" t="s">
        <v>405</v>
      </c>
      <c r="C202" s="123" t="s">
        <v>406</v>
      </c>
      <c r="D202" s="124" t="s">
        <v>148</v>
      </c>
      <c r="E202" s="125">
        <f>E206</f>
        <v>148.07</v>
      </c>
      <c r="F202" s="176"/>
      <c r="G202" s="126">
        <f t="shared" ref="G202:G203" si="18">ROUND(E202*F202,2)</f>
        <v>0</v>
      </c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</row>
    <row r="203" spans="1:25" ht="12.75" outlineLevel="1" x14ac:dyDescent="0.2">
      <c r="A203" s="112">
        <f>A202+1</f>
        <v>95</v>
      </c>
      <c r="B203" s="113" t="s">
        <v>407</v>
      </c>
      <c r="C203" s="114" t="s">
        <v>408</v>
      </c>
      <c r="D203" s="115" t="s">
        <v>162</v>
      </c>
      <c r="E203" s="116">
        <f>E204</f>
        <v>47.24</v>
      </c>
      <c r="F203" s="176"/>
      <c r="G203" s="117">
        <f t="shared" si="18"/>
        <v>0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</row>
    <row r="204" spans="1:25" ht="12.75" outlineLevel="2" x14ac:dyDescent="0.2">
      <c r="A204" s="119"/>
      <c r="B204" s="120"/>
      <c r="C204" s="135" t="s">
        <v>409</v>
      </c>
      <c r="D204" s="136"/>
      <c r="E204" s="137">
        <f>1.5*5+7.87*2+3.5*2+5*2+3.5*2</f>
        <v>47.24</v>
      </c>
      <c r="F204" s="138"/>
      <c r="G204" s="13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</row>
    <row r="205" spans="1:25" ht="12.75" outlineLevel="1" x14ac:dyDescent="0.2">
      <c r="A205" s="121">
        <f>A203+1</f>
        <v>96</v>
      </c>
      <c r="B205" s="122" t="s">
        <v>410</v>
      </c>
      <c r="C205" s="123" t="s">
        <v>411</v>
      </c>
      <c r="D205" s="124" t="s">
        <v>162</v>
      </c>
      <c r="E205" s="125">
        <f>E203</f>
        <v>47.24</v>
      </c>
      <c r="F205" s="176"/>
      <c r="G205" s="126">
        <f t="shared" ref="G205:G206" si="19">ROUND(E205*F205,2)</f>
        <v>0</v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</row>
    <row r="206" spans="1:25" ht="12.75" outlineLevel="1" x14ac:dyDescent="0.2">
      <c r="A206" s="112">
        <f>A205+1</f>
        <v>97</v>
      </c>
      <c r="B206" s="113" t="s">
        <v>412</v>
      </c>
      <c r="C206" s="114" t="s">
        <v>413</v>
      </c>
      <c r="D206" s="115" t="s">
        <v>148</v>
      </c>
      <c r="E206" s="116">
        <f>SUM(E207:E212)</f>
        <v>148.07</v>
      </c>
      <c r="F206" s="176"/>
      <c r="G206" s="117">
        <f t="shared" si="19"/>
        <v>0</v>
      </c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</row>
    <row r="207" spans="1:25" ht="12.75" outlineLevel="2" x14ac:dyDescent="0.2">
      <c r="A207" s="119"/>
      <c r="B207" s="120"/>
      <c r="C207" s="135" t="s">
        <v>414</v>
      </c>
      <c r="D207" s="136"/>
      <c r="E207" s="137">
        <v>36.159999999999997</v>
      </c>
      <c r="F207" s="138"/>
      <c r="G207" s="13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</row>
    <row r="208" spans="1:25" ht="12.75" outlineLevel="3" x14ac:dyDescent="0.2">
      <c r="A208" s="119"/>
      <c r="B208" s="120"/>
      <c r="C208" s="135" t="s">
        <v>415</v>
      </c>
      <c r="D208" s="136"/>
      <c r="E208" s="137">
        <v>20.57</v>
      </c>
      <c r="F208" s="138"/>
      <c r="G208" s="13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</row>
    <row r="209" spans="1:25" ht="12.75" outlineLevel="3" x14ac:dyDescent="0.2">
      <c r="A209" s="119"/>
      <c r="B209" s="120"/>
      <c r="C209" s="135" t="s">
        <v>416</v>
      </c>
      <c r="D209" s="136"/>
      <c r="E209" s="137">
        <v>22.17</v>
      </c>
      <c r="F209" s="138"/>
      <c r="G209" s="13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</row>
    <row r="210" spans="1:25" ht="12.75" outlineLevel="3" x14ac:dyDescent="0.2">
      <c r="A210" s="119"/>
      <c r="B210" s="120"/>
      <c r="C210" s="135" t="s">
        <v>417</v>
      </c>
      <c r="D210" s="136"/>
      <c r="E210" s="137">
        <v>16.27</v>
      </c>
      <c r="F210" s="138"/>
      <c r="G210" s="13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</row>
    <row r="211" spans="1:25" ht="12.75" outlineLevel="3" x14ac:dyDescent="0.2">
      <c r="A211" s="119"/>
      <c r="B211" s="120"/>
      <c r="C211" s="135" t="s">
        <v>418</v>
      </c>
      <c r="D211" s="136"/>
      <c r="E211" s="137">
        <v>0.47</v>
      </c>
      <c r="F211" s="138"/>
      <c r="G211" s="13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</row>
    <row r="212" spans="1:25" ht="12.75" outlineLevel="3" x14ac:dyDescent="0.2">
      <c r="A212" s="119"/>
      <c r="B212" s="120"/>
      <c r="C212" s="135" t="s">
        <v>419</v>
      </c>
      <c r="D212" s="136"/>
      <c r="E212" s="137">
        <f>23.91+25+2.2*0.4*4</f>
        <v>52.43</v>
      </c>
      <c r="F212" s="138"/>
      <c r="G212" s="13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</row>
    <row r="213" spans="1:25" ht="12.75" outlineLevel="1" x14ac:dyDescent="0.2">
      <c r="A213" s="112">
        <f>A206+1</f>
        <v>98</v>
      </c>
      <c r="B213" s="113" t="s">
        <v>420</v>
      </c>
      <c r="C213" s="114" t="s">
        <v>421</v>
      </c>
      <c r="D213" s="115" t="s">
        <v>162</v>
      </c>
      <c r="E213" s="116">
        <f>SUM(E214:E216)</f>
        <v>390.97</v>
      </c>
      <c r="F213" s="176"/>
      <c r="G213" s="117">
        <f>ROUND(E213*F213,2)</f>
        <v>0</v>
      </c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</row>
    <row r="214" spans="1:25" ht="12.75" outlineLevel="2" x14ac:dyDescent="0.2">
      <c r="A214" s="119"/>
      <c r="B214" s="120"/>
      <c r="C214" s="135" t="s">
        <v>422</v>
      </c>
      <c r="D214" s="136"/>
      <c r="E214" s="137">
        <v>7.5</v>
      </c>
      <c r="F214" s="138"/>
      <c r="G214" s="13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</row>
    <row r="215" spans="1:25" ht="12.75" outlineLevel="3" x14ac:dyDescent="0.2">
      <c r="A215" s="119"/>
      <c r="B215" s="120"/>
      <c r="C215" s="135" t="s">
        <v>423</v>
      </c>
      <c r="D215" s="136"/>
      <c r="E215" s="137">
        <v>117.47</v>
      </c>
      <c r="F215" s="138"/>
      <c r="G215" s="13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</row>
    <row r="216" spans="1:25" ht="12.75" outlineLevel="3" x14ac:dyDescent="0.2">
      <c r="A216" s="119"/>
      <c r="B216" s="120"/>
      <c r="C216" s="135" t="s">
        <v>424</v>
      </c>
      <c r="D216" s="136"/>
      <c r="E216" s="137">
        <v>266</v>
      </c>
      <c r="F216" s="138"/>
      <c r="G216" s="13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</row>
    <row r="217" spans="1:25" ht="12.75" outlineLevel="1" x14ac:dyDescent="0.2">
      <c r="A217" s="121">
        <f>A213+1</f>
        <v>99</v>
      </c>
      <c r="B217" s="122" t="s">
        <v>425</v>
      </c>
      <c r="C217" s="123" t="s">
        <v>426</v>
      </c>
      <c r="D217" s="124" t="s">
        <v>137</v>
      </c>
      <c r="E217" s="125">
        <v>2.8016399999999999</v>
      </c>
      <c r="F217" s="176"/>
      <c r="G217" s="126">
        <f t="shared" ref="G217:G219" si="20">ROUND(E217*F217,2)</f>
        <v>0</v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</row>
    <row r="218" spans="1:25" ht="12.75" outlineLevel="1" x14ac:dyDescent="0.2">
      <c r="A218" s="121">
        <f t="shared" ref="A218:A219" si="21">A217+1</f>
        <v>100</v>
      </c>
      <c r="B218" s="122" t="s">
        <v>427</v>
      </c>
      <c r="C218" s="123" t="s">
        <v>428</v>
      </c>
      <c r="D218" s="124" t="s">
        <v>162</v>
      </c>
      <c r="E218" s="125">
        <v>7.5</v>
      </c>
      <c r="F218" s="176"/>
      <c r="G218" s="126">
        <f t="shared" si="20"/>
        <v>0</v>
      </c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</row>
    <row r="219" spans="1:25" ht="12.75" outlineLevel="1" x14ac:dyDescent="0.2">
      <c r="A219" s="121">
        <f t="shared" si="21"/>
        <v>101</v>
      </c>
      <c r="B219" s="122" t="s">
        <v>429</v>
      </c>
      <c r="C219" s="123" t="s">
        <v>430</v>
      </c>
      <c r="D219" s="124" t="s">
        <v>148</v>
      </c>
      <c r="E219" s="125">
        <f>E206</f>
        <v>148.07</v>
      </c>
      <c r="F219" s="176"/>
      <c r="G219" s="126">
        <f t="shared" si="20"/>
        <v>0</v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</row>
    <row r="220" spans="1:25" ht="12.75" x14ac:dyDescent="0.2">
      <c r="A220" s="105" t="s">
        <v>49</v>
      </c>
      <c r="B220" s="106" t="s">
        <v>431</v>
      </c>
      <c r="C220" s="107" t="s">
        <v>432</v>
      </c>
      <c r="D220" s="108"/>
      <c r="E220" s="109"/>
      <c r="F220" s="110"/>
      <c r="G220" s="111">
        <f>SUM(G221:G229)</f>
        <v>0</v>
      </c>
    </row>
    <row r="221" spans="1:25" ht="12.75" outlineLevel="1" x14ac:dyDescent="0.2">
      <c r="A221" s="121">
        <f>A219+1</f>
        <v>102</v>
      </c>
      <c r="B221" s="122" t="s">
        <v>433</v>
      </c>
      <c r="C221" s="123" t="s">
        <v>434</v>
      </c>
      <c r="D221" s="124" t="s">
        <v>148</v>
      </c>
      <c r="E221" s="125">
        <v>247.1</v>
      </c>
      <c r="F221" s="176"/>
      <c r="G221" s="126">
        <f t="shared" ref="G221:G223" si="22">ROUND(E221*F221,2)</f>
        <v>0</v>
      </c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</row>
    <row r="222" spans="1:25" ht="12.75" outlineLevel="1" x14ac:dyDescent="0.2">
      <c r="A222" s="121">
        <f t="shared" ref="A222:A223" si="23">A221+1</f>
        <v>103</v>
      </c>
      <c r="B222" s="122" t="s">
        <v>435</v>
      </c>
      <c r="C222" s="123" t="s">
        <v>436</v>
      </c>
      <c r="D222" s="124" t="s">
        <v>162</v>
      </c>
      <c r="E222" s="125">
        <v>30</v>
      </c>
      <c r="F222" s="176"/>
      <c r="G222" s="126">
        <f t="shared" si="22"/>
        <v>0</v>
      </c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</row>
    <row r="223" spans="1:25" ht="12.75" outlineLevel="1" x14ac:dyDescent="0.2">
      <c r="A223" s="112">
        <f t="shared" si="23"/>
        <v>104</v>
      </c>
      <c r="B223" s="113" t="s">
        <v>437</v>
      </c>
      <c r="C223" s="114" t="s">
        <v>438</v>
      </c>
      <c r="D223" s="115" t="s">
        <v>148</v>
      </c>
      <c r="E223" s="116">
        <v>247.1</v>
      </c>
      <c r="F223" s="176"/>
      <c r="G223" s="117">
        <f t="shared" si="22"/>
        <v>0</v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</row>
    <row r="224" spans="1:25" ht="22.5" outlineLevel="2" x14ac:dyDescent="0.2">
      <c r="A224" s="119"/>
      <c r="B224" s="120"/>
      <c r="C224" s="135" t="s">
        <v>439</v>
      </c>
      <c r="D224" s="136"/>
      <c r="E224" s="137">
        <v>76.08</v>
      </c>
      <c r="F224" s="138"/>
      <c r="G224" s="13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</row>
    <row r="225" spans="1:25" ht="22.5" outlineLevel="3" x14ac:dyDescent="0.2">
      <c r="A225" s="119"/>
      <c r="B225" s="120"/>
      <c r="C225" s="135" t="s">
        <v>440</v>
      </c>
      <c r="D225" s="136"/>
      <c r="E225" s="137">
        <v>97.36</v>
      </c>
      <c r="F225" s="138"/>
      <c r="G225" s="13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</row>
    <row r="226" spans="1:25" ht="22.5" outlineLevel="3" x14ac:dyDescent="0.2">
      <c r="A226" s="119"/>
      <c r="B226" s="120"/>
      <c r="C226" s="135" t="s">
        <v>441</v>
      </c>
      <c r="D226" s="136"/>
      <c r="E226" s="137">
        <v>73.66</v>
      </c>
      <c r="F226" s="138"/>
      <c r="G226" s="13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</row>
    <row r="227" spans="1:25" ht="12.75" outlineLevel="1" x14ac:dyDescent="0.2">
      <c r="A227" s="121">
        <f>A223+1</f>
        <v>105</v>
      </c>
      <c r="B227" s="122" t="s">
        <v>442</v>
      </c>
      <c r="C227" s="123" t="s">
        <v>443</v>
      </c>
      <c r="D227" s="124" t="s">
        <v>137</v>
      </c>
      <c r="E227" s="125">
        <v>1.2357899999999999</v>
      </c>
      <c r="F227" s="176"/>
      <c r="G227" s="126">
        <f t="shared" ref="G227:G229" si="24">ROUND(E227*F227,2)</f>
        <v>0</v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</row>
    <row r="228" spans="1:25" ht="12.75" outlineLevel="1" x14ac:dyDescent="0.2">
      <c r="A228" s="121">
        <f t="shared" ref="A228:A229" si="25">A227+1</f>
        <v>106</v>
      </c>
      <c r="B228" s="122" t="s">
        <v>444</v>
      </c>
      <c r="C228" s="123" t="s">
        <v>445</v>
      </c>
      <c r="D228" s="124" t="s">
        <v>148</v>
      </c>
      <c r="E228" s="125">
        <f>E223</f>
        <v>247.1</v>
      </c>
      <c r="F228" s="176"/>
      <c r="G228" s="126">
        <f t="shared" si="24"/>
        <v>0</v>
      </c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</row>
    <row r="229" spans="1:25" ht="12.75" outlineLevel="1" x14ac:dyDescent="0.2">
      <c r="A229" s="121">
        <f t="shared" si="25"/>
        <v>107</v>
      </c>
      <c r="B229" s="122" t="s">
        <v>446</v>
      </c>
      <c r="C229" s="123" t="s">
        <v>447</v>
      </c>
      <c r="D229" s="124" t="s">
        <v>162</v>
      </c>
      <c r="E229" s="125">
        <v>35</v>
      </c>
      <c r="F229" s="176"/>
      <c r="G229" s="126">
        <f t="shared" si="24"/>
        <v>0</v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</row>
    <row r="230" spans="1:25" ht="12.75" x14ac:dyDescent="0.2">
      <c r="A230" s="105" t="s">
        <v>49</v>
      </c>
      <c r="B230" s="106" t="s">
        <v>448</v>
      </c>
      <c r="C230" s="107" t="s">
        <v>449</v>
      </c>
      <c r="D230" s="108"/>
      <c r="E230" s="109"/>
      <c r="F230" s="110"/>
      <c r="G230" s="111">
        <f>SUM(G231:G253)</f>
        <v>0</v>
      </c>
    </row>
    <row r="231" spans="1:25" ht="12.75" outlineLevel="1" x14ac:dyDescent="0.2">
      <c r="A231" s="112">
        <f>A229+1</f>
        <v>108</v>
      </c>
      <c r="B231" s="113" t="s">
        <v>450</v>
      </c>
      <c r="C231" s="114" t="s">
        <v>451</v>
      </c>
      <c r="D231" s="115" t="s">
        <v>148</v>
      </c>
      <c r="E231" s="116">
        <f>SUM(E232:E241)</f>
        <v>953.90000000000009</v>
      </c>
      <c r="F231" s="176"/>
      <c r="G231" s="117">
        <f>ROUND(E231*F231,2)</f>
        <v>0</v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</row>
    <row r="232" spans="1:25" ht="12.75" outlineLevel="2" x14ac:dyDescent="0.2">
      <c r="A232" s="119"/>
      <c r="B232" s="120"/>
      <c r="C232" s="135" t="s">
        <v>452</v>
      </c>
      <c r="D232" s="136"/>
      <c r="E232" s="137">
        <v>34.89</v>
      </c>
      <c r="F232" s="138"/>
      <c r="G232" s="13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</row>
    <row r="233" spans="1:25" ht="12.75" outlineLevel="3" x14ac:dyDescent="0.2">
      <c r="A233" s="119"/>
      <c r="B233" s="120"/>
      <c r="C233" s="135" t="s">
        <v>241</v>
      </c>
      <c r="D233" s="136"/>
      <c r="E233" s="137">
        <v>19.3</v>
      </c>
      <c r="F233" s="138"/>
      <c r="G233" s="13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</row>
    <row r="234" spans="1:25" ht="22.5" outlineLevel="3" x14ac:dyDescent="0.2">
      <c r="A234" s="119"/>
      <c r="B234" s="120"/>
      <c r="C234" s="135" t="s">
        <v>453</v>
      </c>
      <c r="D234" s="136"/>
      <c r="E234" s="137">
        <v>82.75</v>
      </c>
      <c r="F234" s="138"/>
      <c r="G234" s="13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1:25" ht="12.75" outlineLevel="3" x14ac:dyDescent="0.2">
      <c r="A235" s="119"/>
      <c r="B235" s="120"/>
      <c r="C235" s="135" t="s">
        <v>242</v>
      </c>
      <c r="D235" s="136"/>
      <c r="E235" s="137">
        <v>19.5</v>
      </c>
      <c r="F235" s="138"/>
      <c r="G235" s="13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1:25" ht="22.5" outlineLevel="3" x14ac:dyDescent="0.2">
      <c r="A236" s="119"/>
      <c r="B236" s="120"/>
      <c r="C236" s="135" t="s">
        <v>454</v>
      </c>
      <c r="D236" s="136"/>
      <c r="E236" s="137">
        <v>87.18</v>
      </c>
      <c r="F236" s="138"/>
      <c r="G236" s="13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</row>
    <row r="237" spans="1:25" ht="12.75" outlineLevel="3" x14ac:dyDescent="0.2">
      <c r="A237" s="119"/>
      <c r="B237" s="120"/>
      <c r="C237" s="135" t="s">
        <v>455</v>
      </c>
      <c r="D237" s="136"/>
      <c r="E237" s="137">
        <v>37.92</v>
      </c>
      <c r="F237" s="138"/>
      <c r="G237" s="13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</row>
    <row r="238" spans="1:25" ht="12.75" outlineLevel="3" x14ac:dyDescent="0.2">
      <c r="A238" s="119"/>
      <c r="B238" s="120"/>
      <c r="C238" s="135" t="s">
        <v>243</v>
      </c>
      <c r="D238" s="136"/>
      <c r="E238" s="137">
        <v>14.9</v>
      </c>
      <c r="F238" s="138"/>
      <c r="G238" s="13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</row>
    <row r="239" spans="1:25" ht="12.75" outlineLevel="3" x14ac:dyDescent="0.2">
      <c r="A239" s="119"/>
      <c r="B239" s="120"/>
      <c r="C239" s="135" t="s">
        <v>456</v>
      </c>
      <c r="D239" s="136"/>
      <c r="E239" s="137">
        <v>59.79</v>
      </c>
      <c r="F239" s="138"/>
      <c r="G239" s="13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</row>
    <row r="240" spans="1:25" ht="12.75" outlineLevel="3" x14ac:dyDescent="0.2">
      <c r="A240" s="119"/>
      <c r="B240" s="120"/>
      <c r="C240" s="135" t="s">
        <v>457</v>
      </c>
      <c r="D240" s="136"/>
      <c r="E240" s="137">
        <v>29.66</v>
      </c>
      <c r="F240" s="138"/>
      <c r="G240" s="13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</row>
    <row r="241" spans="1:25" ht="12.75" outlineLevel="3" x14ac:dyDescent="0.2">
      <c r="A241" s="119"/>
      <c r="B241" s="120"/>
      <c r="C241" s="135" t="s">
        <v>458</v>
      </c>
      <c r="D241" s="136"/>
      <c r="E241" s="137">
        <f>E243</f>
        <v>568.01</v>
      </c>
      <c r="F241" s="138"/>
      <c r="G241" s="13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</row>
    <row r="242" spans="1:25" ht="12.75" outlineLevel="1" x14ac:dyDescent="0.2">
      <c r="A242" s="121">
        <f>A231+1</f>
        <v>109</v>
      </c>
      <c r="B242" s="122" t="s">
        <v>459</v>
      </c>
      <c r="C242" s="123" t="s">
        <v>460</v>
      </c>
      <c r="D242" s="124" t="s">
        <v>148</v>
      </c>
      <c r="E242" s="125">
        <v>428.4907</v>
      </c>
      <c r="F242" s="176"/>
      <c r="G242" s="126">
        <f t="shared" ref="G242:G243" si="26">ROUND(E242*F242,2)</f>
        <v>0</v>
      </c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</row>
    <row r="243" spans="1:25" ht="12.75" outlineLevel="1" x14ac:dyDescent="0.2">
      <c r="A243" s="112">
        <f>A242+1</f>
        <v>110</v>
      </c>
      <c r="B243" s="113" t="s">
        <v>461</v>
      </c>
      <c r="C243" s="114" t="s">
        <v>462</v>
      </c>
      <c r="D243" s="115" t="s">
        <v>148</v>
      </c>
      <c r="E243" s="116">
        <f>SUM(E244:E253)</f>
        <v>568.01</v>
      </c>
      <c r="F243" s="176"/>
      <c r="G243" s="117">
        <f t="shared" si="26"/>
        <v>0</v>
      </c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</row>
    <row r="244" spans="1:25" ht="12.75" outlineLevel="2" x14ac:dyDescent="0.2">
      <c r="A244" s="119"/>
      <c r="B244" s="120"/>
      <c r="C244" s="135" t="s">
        <v>463</v>
      </c>
      <c r="D244" s="136"/>
      <c r="E244" s="137">
        <v>34.89</v>
      </c>
      <c r="F244" s="138"/>
      <c r="G244" s="13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</row>
    <row r="245" spans="1:25" ht="12.75" outlineLevel="3" x14ac:dyDescent="0.2">
      <c r="A245" s="119"/>
      <c r="B245" s="120"/>
      <c r="C245" s="135" t="s">
        <v>464</v>
      </c>
      <c r="D245" s="136"/>
      <c r="E245" s="137">
        <v>20.100000000000001</v>
      </c>
      <c r="F245" s="138"/>
      <c r="G245" s="13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</row>
    <row r="246" spans="1:25" ht="12.75" outlineLevel="3" x14ac:dyDescent="0.2">
      <c r="A246" s="119"/>
      <c r="B246" s="120"/>
      <c r="C246" s="135" t="s">
        <v>465</v>
      </c>
      <c r="D246" s="136"/>
      <c r="E246" s="137">
        <v>21.7</v>
      </c>
      <c r="F246" s="138"/>
      <c r="G246" s="13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</row>
    <row r="247" spans="1:25" ht="12.75" outlineLevel="3" x14ac:dyDescent="0.2">
      <c r="A247" s="119"/>
      <c r="B247" s="120"/>
      <c r="C247" s="135" t="s">
        <v>173</v>
      </c>
      <c r="D247" s="136"/>
      <c r="E247" s="137">
        <v>15.8</v>
      </c>
      <c r="F247" s="138"/>
      <c r="G247" s="13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</row>
    <row r="248" spans="1:25" ht="12.75" outlineLevel="3" x14ac:dyDescent="0.2">
      <c r="A248" s="119"/>
      <c r="B248" s="120"/>
      <c r="C248" s="135" t="s">
        <v>466</v>
      </c>
      <c r="D248" s="136"/>
      <c r="E248" s="137">
        <v>111.32</v>
      </c>
      <c r="F248" s="138"/>
      <c r="G248" s="13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</row>
    <row r="249" spans="1:25" ht="22.5" outlineLevel="3" x14ac:dyDescent="0.2">
      <c r="A249" s="119"/>
      <c r="B249" s="120"/>
      <c r="C249" s="135" t="s">
        <v>467</v>
      </c>
      <c r="D249" s="136"/>
      <c r="E249" s="137">
        <v>68.38</v>
      </c>
      <c r="F249" s="138"/>
      <c r="G249" s="13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</row>
    <row r="250" spans="1:25" ht="22.5" outlineLevel="3" x14ac:dyDescent="0.2">
      <c r="A250" s="119"/>
      <c r="B250" s="120"/>
      <c r="C250" s="135" t="s">
        <v>468</v>
      </c>
      <c r="D250" s="136"/>
      <c r="E250" s="137">
        <v>82.55</v>
      </c>
      <c r="F250" s="138"/>
      <c r="G250" s="13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</row>
    <row r="251" spans="1:25" ht="22.5" outlineLevel="3" x14ac:dyDescent="0.2">
      <c r="A251" s="119"/>
      <c r="B251" s="120"/>
      <c r="C251" s="135" t="s">
        <v>469</v>
      </c>
      <c r="D251" s="136"/>
      <c r="E251" s="137">
        <v>67.819999999999993</v>
      </c>
      <c r="F251" s="138"/>
      <c r="G251" s="13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</row>
    <row r="252" spans="1:25" ht="12.75" outlineLevel="3" x14ac:dyDescent="0.2">
      <c r="A252" s="119"/>
      <c r="B252" s="120"/>
      <c r="C252" s="135" t="s">
        <v>202</v>
      </c>
      <c r="D252" s="136"/>
      <c r="E252" s="137">
        <v>5.93</v>
      </c>
      <c r="F252" s="138"/>
      <c r="G252" s="13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</row>
    <row r="253" spans="1:25" ht="12.75" outlineLevel="3" x14ac:dyDescent="0.2">
      <c r="A253" s="119"/>
      <c r="B253" s="120"/>
      <c r="C253" s="135" t="s">
        <v>458</v>
      </c>
      <c r="D253" s="136"/>
      <c r="E253" s="137">
        <f>(4.97*2+3*2)*3.2+9.22*3.2*3</f>
        <v>139.52000000000001</v>
      </c>
      <c r="F253" s="138"/>
      <c r="G253" s="13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</row>
    <row r="254" spans="1:25" ht="12.75" x14ac:dyDescent="0.2">
      <c r="A254" s="88"/>
      <c r="B254" s="91"/>
      <c r="C254" s="127"/>
      <c r="D254" s="93"/>
      <c r="E254" s="88"/>
      <c r="F254" s="88"/>
      <c r="G254" s="88"/>
    </row>
    <row r="255" spans="1:25" ht="12.75" x14ac:dyDescent="0.2">
      <c r="A255" s="128"/>
      <c r="B255" s="129" t="s">
        <v>23</v>
      </c>
      <c r="C255" s="130"/>
      <c r="D255" s="131"/>
      <c r="E255" s="132"/>
      <c r="F255" s="132"/>
      <c r="G255" s="133">
        <f>G8+G52+G84+G164+G166+G175+G201+G220+G230</f>
        <v>0</v>
      </c>
    </row>
    <row r="256" spans="1:25" ht="12.75" x14ac:dyDescent="0.2">
      <c r="A256" s="88"/>
      <c r="B256" s="91"/>
      <c r="C256" s="127"/>
      <c r="D256" s="93"/>
      <c r="E256" s="88"/>
      <c r="F256" s="88"/>
      <c r="G256" s="88"/>
    </row>
    <row r="257" spans="1:7" ht="12.75" x14ac:dyDescent="0.2">
      <c r="A257" s="88"/>
      <c r="B257" s="91"/>
      <c r="C257" s="127"/>
      <c r="D257" s="93"/>
      <c r="E257" s="88"/>
      <c r="F257" s="88"/>
      <c r="G257" s="88"/>
    </row>
    <row r="258" spans="1:7" ht="12.75" x14ac:dyDescent="0.2">
      <c r="A258" s="88"/>
      <c r="B258" s="91"/>
      <c r="C258" s="127"/>
      <c r="D258" s="93"/>
      <c r="E258" s="88"/>
      <c r="F258" s="88"/>
      <c r="G258" s="88"/>
    </row>
    <row r="259" spans="1:7" ht="12.75" x14ac:dyDescent="0.2">
      <c r="B259" s="97"/>
      <c r="C259" s="134"/>
      <c r="D259" s="98"/>
    </row>
    <row r="260" spans="1:7" ht="12.75" x14ac:dyDescent="0.2">
      <c r="B260" s="97"/>
      <c r="C260" s="97"/>
      <c r="D260" s="98"/>
    </row>
    <row r="261" spans="1:7" ht="12.75" x14ac:dyDescent="0.2">
      <c r="B261" s="97"/>
      <c r="C261" s="97"/>
      <c r="D261" s="98"/>
    </row>
    <row r="262" spans="1:7" ht="12.75" x14ac:dyDescent="0.2">
      <c r="B262" s="97"/>
      <c r="C262" s="97"/>
      <c r="D262" s="98"/>
    </row>
    <row r="263" spans="1:7" ht="12.75" x14ac:dyDescent="0.2">
      <c r="B263" s="97"/>
      <c r="C263" s="97"/>
      <c r="D263" s="98"/>
    </row>
    <row r="264" spans="1:7" ht="12.75" x14ac:dyDescent="0.2">
      <c r="B264" s="97"/>
      <c r="C264" s="97"/>
      <c r="D264" s="98"/>
    </row>
    <row r="265" spans="1:7" ht="12.75" x14ac:dyDescent="0.2">
      <c r="B265" s="97"/>
      <c r="C265" s="97"/>
      <c r="D265" s="98"/>
    </row>
    <row r="266" spans="1:7" ht="12.75" x14ac:dyDescent="0.2">
      <c r="B266" s="97"/>
      <c r="C266" s="97"/>
      <c r="D266" s="98"/>
    </row>
    <row r="267" spans="1:7" ht="12.75" x14ac:dyDescent="0.2">
      <c r="B267" s="97"/>
      <c r="C267" s="97"/>
      <c r="D267" s="98"/>
    </row>
    <row r="268" spans="1:7" ht="12.75" x14ac:dyDescent="0.2">
      <c r="B268" s="97"/>
      <c r="C268" s="97"/>
      <c r="D268" s="98"/>
    </row>
    <row r="269" spans="1:7" ht="12.75" x14ac:dyDescent="0.2">
      <c r="B269" s="97"/>
      <c r="C269" s="97"/>
      <c r="D269" s="98"/>
    </row>
    <row r="270" spans="1:7" ht="12.75" x14ac:dyDescent="0.2">
      <c r="B270" s="97"/>
      <c r="C270" s="97"/>
      <c r="D270" s="98"/>
    </row>
    <row r="271" spans="1:7" ht="12.75" x14ac:dyDescent="0.2">
      <c r="B271" s="97"/>
      <c r="C271" s="97"/>
      <c r="D271" s="98"/>
    </row>
    <row r="272" spans="1:7" ht="12.75" x14ac:dyDescent="0.2">
      <c r="B272" s="97"/>
      <c r="C272" s="97"/>
      <c r="D272" s="98"/>
    </row>
    <row r="273" spans="2:4" ht="12.75" x14ac:dyDescent="0.2">
      <c r="B273" s="97"/>
      <c r="C273" s="97"/>
      <c r="D273" s="98"/>
    </row>
    <row r="274" spans="2:4" ht="12.75" x14ac:dyDescent="0.2">
      <c r="B274" s="97"/>
      <c r="C274" s="97"/>
      <c r="D274" s="98"/>
    </row>
    <row r="275" spans="2:4" ht="12.75" x14ac:dyDescent="0.2">
      <c r="B275" s="97"/>
      <c r="C275" s="97"/>
      <c r="D275" s="98"/>
    </row>
    <row r="276" spans="2:4" ht="12.75" x14ac:dyDescent="0.2">
      <c r="B276" s="97"/>
      <c r="C276" s="97"/>
      <c r="D276" s="98"/>
    </row>
    <row r="277" spans="2:4" ht="12.75" x14ac:dyDescent="0.2">
      <c r="B277" s="97"/>
      <c r="C277" s="97"/>
      <c r="D277" s="98"/>
    </row>
    <row r="278" spans="2:4" ht="12.75" x14ac:dyDescent="0.2">
      <c r="B278" s="97"/>
      <c r="C278" s="97"/>
      <c r="D278" s="98"/>
    </row>
    <row r="279" spans="2:4" ht="12.75" x14ac:dyDescent="0.2">
      <c r="B279" s="97"/>
      <c r="C279" s="97"/>
      <c r="D279" s="98"/>
    </row>
    <row r="280" spans="2:4" ht="12.75" x14ac:dyDescent="0.2">
      <c r="B280" s="97"/>
      <c r="C280" s="97"/>
      <c r="D280" s="98"/>
    </row>
    <row r="281" spans="2:4" ht="12.75" x14ac:dyDescent="0.2">
      <c r="B281" s="97"/>
      <c r="C281" s="97"/>
      <c r="D281" s="98"/>
    </row>
    <row r="282" spans="2:4" ht="12.75" x14ac:dyDescent="0.2">
      <c r="B282" s="97"/>
      <c r="C282" s="97"/>
      <c r="D282" s="98"/>
    </row>
    <row r="283" spans="2:4" ht="12.75" x14ac:dyDescent="0.2">
      <c r="B283" s="97"/>
      <c r="C283" s="97"/>
      <c r="D283" s="98"/>
    </row>
    <row r="284" spans="2:4" ht="12.75" x14ac:dyDescent="0.2">
      <c r="B284" s="97"/>
      <c r="C284" s="97"/>
      <c r="D284" s="98"/>
    </row>
    <row r="285" spans="2:4" ht="12.75" x14ac:dyDescent="0.2">
      <c r="B285" s="97"/>
      <c r="C285" s="97"/>
      <c r="D285" s="98"/>
    </row>
    <row r="286" spans="2:4" ht="12.75" x14ac:dyDescent="0.2">
      <c r="B286" s="97"/>
      <c r="C286" s="97"/>
      <c r="D286" s="98"/>
    </row>
    <row r="287" spans="2:4" ht="12.75" x14ac:dyDescent="0.2">
      <c r="B287" s="97"/>
      <c r="C287" s="97"/>
      <c r="D287" s="98"/>
    </row>
    <row r="288" spans="2:4" ht="12.75" x14ac:dyDescent="0.2">
      <c r="B288" s="97"/>
      <c r="C288" s="97"/>
      <c r="D288" s="98"/>
    </row>
    <row r="289" spans="2:4" ht="12.75" x14ac:dyDescent="0.2">
      <c r="B289" s="97"/>
      <c r="C289" s="97"/>
      <c r="D289" s="98"/>
    </row>
    <row r="290" spans="2:4" ht="12.75" x14ac:dyDescent="0.2">
      <c r="B290" s="97"/>
      <c r="C290" s="97"/>
      <c r="D290" s="98"/>
    </row>
    <row r="291" spans="2:4" ht="12.75" x14ac:dyDescent="0.2">
      <c r="B291" s="97"/>
      <c r="C291" s="97"/>
      <c r="D291" s="98"/>
    </row>
    <row r="292" spans="2:4" ht="12.75" x14ac:dyDescent="0.2">
      <c r="B292" s="97"/>
      <c r="C292" s="97"/>
      <c r="D292" s="98"/>
    </row>
    <row r="293" spans="2:4" ht="12.75" x14ac:dyDescent="0.2">
      <c r="B293" s="97"/>
      <c r="C293" s="97"/>
      <c r="D293" s="98"/>
    </row>
    <row r="294" spans="2:4" ht="12.75" x14ac:dyDescent="0.2">
      <c r="B294" s="97"/>
      <c r="C294" s="97"/>
      <c r="D294" s="98"/>
    </row>
    <row r="295" spans="2:4" ht="12.75" x14ac:dyDescent="0.2">
      <c r="B295" s="97"/>
      <c r="C295" s="97"/>
      <c r="D295" s="98"/>
    </row>
    <row r="296" spans="2:4" ht="12.75" x14ac:dyDescent="0.2">
      <c r="B296" s="97"/>
      <c r="C296" s="97"/>
      <c r="D296" s="98"/>
    </row>
    <row r="297" spans="2:4" ht="12.75" x14ac:dyDescent="0.2">
      <c r="B297" s="97"/>
      <c r="C297" s="97"/>
      <c r="D297" s="98"/>
    </row>
    <row r="298" spans="2:4" ht="12.75" x14ac:dyDescent="0.2">
      <c r="B298" s="97"/>
      <c r="C298" s="97"/>
      <c r="D298" s="98"/>
    </row>
    <row r="299" spans="2:4" ht="12.75" x14ac:dyDescent="0.2">
      <c r="B299" s="97"/>
      <c r="C299" s="97"/>
      <c r="D299" s="98"/>
    </row>
    <row r="300" spans="2:4" ht="12.75" x14ac:dyDescent="0.2">
      <c r="B300" s="97"/>
      <c r="C300" s="97"/>
      <c r="D300" s="98"/>
    </row>
    <row r="301" spans="2:4" ht="12.75" x14ac:dyDescent="0.2">
      <c r="B301" s="97"/>
      <c r="C301" s="97"/>
      <c r="D301" s="98"/>
    </row>
    <row r="302" spans="2:4" ht="12.75" x14ac:dyDescent="0.2">
      <c r="B302" s="97"/>
      <c r="C302" s="97"/>
      <c r="D302" s="98"/>
    </row>
    <row r="303" spans="2:4" ht="12.75" x14ac:dyDescent="0.2">
      <c r="B303" s="97"/>
      <c r="C303" s="97"/>
      <c r="D303" s="98"/>
    </row>
    <row r="304" spans="2:4" ht="12.75" x14ac:dyDescent="0.2">
      <c r="B304" s="97"/>
      <c r="C304" s="97"/>
      <c r="D304" s="98"/>
    </row>
    <row r="305" spans="2:4" ht="12.75" x14ac:dyDescent="0.2">
      <c r="B305" s="97"/>
      <c r="C305" s="97"/>
      <c r="D305" s="98"/>
    </row>
    <row r="306" spans="2:4" ht="12.75" x14ac:dyDescent="0.2">
      <c r="B306" s="97"/>
      <c r="C306" s="97"/>
      <c r="D306" s="98"/>
    </row>
    <row r="307" spans="2:4" ht="12.75" x14ac:dyDescent="0.2">
      <c r="B307" s="97"/>
      <c r="C307" s="97"/>
      <c r="D307" s="98"/>
    </row>
    <row r="308" spans="2:4" ht="12.75" x14ac:dyDescent="0.2">
      <c r="B308" s="97"/>
      <c r="C308" s="97"/>
      <c r="D308" s="98"/>
    </row>
    <row r="309" spans="2:4" ht="12.75" x14ac:dyDescent="0.2">
      <c r="B309" s="97"/>
      <c r="C309" s="97"/>
      <c r="D309" s="98"/>
    </row>
    <row r="310" spans="2:4" ht="12.75" x14ac:dyDescent="0.2">
      <c r="B310" s="97"/>
      <c r="C310" s="97"/>
      <c r="D310" s="98"/>
    </row>
    <row r="311" spans="2:4" ht="12.75" x14ac:dyDescent="0.2">
      <c r="B311" s="97"/>
      <c r="C311" s="97"/>
      <c r="D311" s="98"/>
    </row>
    <row r="312" spans="2:4" ht="12.75" x14ac:dyDescent="0.2">
      <c r="B312" s="97"/>
      <c r="C312" s="97"/>
      <c r="D312" s="98"/>
    </row>
    <row r="313" spans="2:4" ht="12.75" x14ac:dyDescent="0.2">
      <c r="B313" s="97"/>
      <c r="C313" s="97"/>
      <c r="D313" s="98"/>
    </row>
    <row r="314" spans="2:4" ht="12.75" x14ac:dyDescent="0.2">
      <c r="B314" s="97"/>
      <c r="C314" s="97"/>
      <c r="D314" s="98"/>
    </row>
    <row r="315" spans="2:4" ht="12.75" x14ac:dyDescent="0.2">
      <c r="B315" s="97"/>
      <c r="C315" s="97"/>
      <c r="D315" s="98"/>
    </row>
    <row r="316" spans="2:4" ht="12.75" x14ac:dyDescent="0.2">
      <c r="B316" s="97"/>
      <c r="C316" s="97"/>
      <c r="D316" s="98"/>
    </row>
    <row r="317" spans="2:4" ht="12.75" x14ac:dyDescent="0.2">
      <c r="B317" s="97"/>
      <c r="C317" s="97"/>
      <c r="D317" s="98"/>
    </row>
    <row r="318" spans="2:4" ht="12.75" customHeight="1" x14ac:dyDescent="0.2">
      <c r="B318" s="97"/>
      <c r="C318" s="97"/>
      <c r="D318" s="98"/>
    </row>
    <row r="319" spans="2:4" ht="12.75" customHeight="1" x14ac:dyDescent="0.2">
      <c r="B319" s="97"/>
      <c r="C319" s="97"/>
      <c r="D319" s="98"/>
    </row>
    <row r="320" spans="2:4" ht="12.75" customHeight="1" x14ac:dyDescent="0.2">
      <c r="B320" s="97"/>
      <c r="C320" s="97"/>
      <c r="D320" s="98"/>
    </row>
    <row r="321" spans="2:4" ht="12.75" customHeight="1" x14ac:dyDescent="0.2">
      <c r="B321" s="97"/>
      <c r="C321" s="97"/>
      <c r="D321" s="98"/>
    </row>
    <row r="322" spans="2:4" ht="12.75" customHeight="1" x14ac:dyDescent="0.2">
      <c r="B322" s="97"/>
      <c r="C322" s="97"/>
      <c r="D322" s="98"/>
    </row>
    <row r="323" spans="2:4" ht="12.75" customHeight="1" x14ac:dyDescent="0.2">
      <c r="B323" s="97"/>
      <c r="C323" s="97"/>
      <c r="D323" s="98"/>
    </row>
    <row r="324" spans="2:4" ht="12.75" customHeight="1" x14ac:dyDescent="0.2">
      <c r="B324" s="97"/>
      <c r="C324" s="97"/>
      <c r="D324" s="98"/>
    </row>
    <row r="325" spans="2:4" ht="12.75" customHeight="1" x14ac:dyDescent="0.2">
      <c r="B325" s="97"/>
      <c r="C325" s="97"/>
      <c r="D325" s="98"/>
    </row>
    <row r="326" spans="2:4" ht="12.75" customHeight="1" x14ac:dyDescent="0.2">
      <c r="B326" s="97"/>
      <c r="C326" s="97"/>
      <c r="D326" s="98"/>
    </row>
    <row r="327" spans="2:4" ht="12.75" customHeight="1" x14ac:dyDescent="0.2">
      <c r="B327" s="97"/>
      <c r="C327" s="97"/>
      <c r="D327" s="98"/>
    </row>
    <row r="328" spans="2:4" ht="12.75" customHeight="1" x14ac:dyDescent="0.2">
      <c r="B328" s="97"/>
      <c r="C328" s="97"/>
      <c r="D328" s="98"/>
    </row>
    <row r="329" spans="2:4" ht="12.75" customHeight="1" x14ac:dyDescent="0.2">
      <c r="B329" s="97"/>
      <c r="C329" s="97"/>
      <c r="D329" s="98"/>
    </row>
    <row r="330" spans="2:4" ht="12.75" customHeight="1" x14ac:dyDescent="0.2">
      <c r="B330" s="97"/>
      <c r="C330" s="97"/>
      <c r="D330" s="98"/>
    </row>
    <row r="331" spans="2:4" ht="12.75" customHeight="1" x14ac:dyDescent="0.2">
      <c r="B331" s="97"/>
      <c r="C331" s="97"/>
      <c r="D331" s="98"/>
    </row>
    <row r="332" spans="2:4" ht="12.75" customHeight="1" x14ac:dyDescent="0.2">
      <c r="B332" s="97"/>
      <c r="C332" s="97"/>
      <c r="D332" s="98"/>
    </row>
    <row r="333" spans="2:4" ht="12.75" customHeight="1" x14ac:dyDescent="0.2">
      <c r="B333" s="97"/>
      <c r="C333" s="97"/>
      <c r="D333" s="98"/>
    </row>
    <row r="334" spans="2:4" ht="12.75" customHeight="1" x14ac:dyDescent="0.2">
      <c r="B334" s="97"/>
      <c r="C334" s="97"/>
      <c r="D334" s="98"/>
    </row>
    <row r="335" spans="2:4" ht="12.75" customHeight="1" x14ac:dyDescent="0.2">
      <c r="B335" s="97"/>
      <c r="C335" s="97"/>
      <c r="D335" s="98"/>
    </row>
    <row r="336" spans="2:4" ht="12.75" customHeight="1" x14ac:dyDescent="0.2">
      <c r="B336" s="97"/>
      <c r="C336" s="97"/>
      <c r="D336" s="98"/>
    </row>
    <row r="337" spans="2:4" ht="12.75" customHeight="1" x14ac:dyDescent="0.2">
      <c r="B337" s="97"/>
      <c r="C337" s="97"/>
      <c r="D337" s="98"/>
    </row>
    <row r="338" spans="2:4" ht="12.75" customHeight="1" x14ac:dyDescent="0.2">
      <c r="B338" s="97"/>
      <c r="C338" s="97"/>
      <c r="D338" s="98"/>
    </row>
    <row r="339" spans="2:4" ht="12.75" customHeight="1" x14ac:dyDescent="0.2">
      <c r="B339" s="97"/>
      <c r="C339" s="97"/>
      <c r="D339" s="98"/>
    </row>
    <row r="340" spans="2:4" ht="12.75" customHeight="1" x14ac:dyDescent="0.2">
      <c r="B340" s="97"/>
      <c r="C340" s="97"/>
      <c r="D340" s="98"/>
    </row>
    <row r="341" spans="2:4" ht="12.75" customHeight="1" x14ac:dyDescent="0.2">
      <c r="B341" s="97"/>
      <c r="C341" s="97"/>
      <c r="D341" s="98"/>
    </row>
    <row r="342" spans="2:4" ht="12.75" customHeight="1" x14ac:dyDescent="0.2">
      <c r="B342" s="97"/>
      <c r="C342" s="97"/>
      <c r="D342" s="98"/>
    </row>
    <row r="343" spans="2:4" ht="12.75" customHeight="1" x14ac:dyDescent="0.2">
      <c r="B343" s="97"/>
      <c r="C343" s="97"/>
      <c r="D343" s="98"/>
    </row>
    <row r="344" spans="2:4" ht="12.75" customHeight="1" x14ac:dyDescent="0.2">
      <c r="B344" s="97"/>
      <c r="C344" s="97"/>
      <c r="D344" s="98"/>
    </row>
    <row r="345" spans="2:4" ht="12.75" customHeight="1" x14ac:dyDescent="0.2">
      <c r="B345" s="97"/>
      <c r="C345" s="97"/>
      <c r="D345" s="98"/>
    </row>
    <row r="346" spans="2:4" ht="12.75" customHeight="1" x14ac:dyDescent="0.2">
      <c r="B346" s="97"/>
      <c r="C346" s="97"/>
      <c r="D346" s="98"/>
    </row>
    <row r="347" spans="2:4" ht="12.75" customHeight="1" x14ac:dyDescent="0.2">
      <c r="B347" s="97"/>
      <c r="C347" s="97"/>
      <c r="D347" s="98"/>
    </row>
    <row r="348" spans="2:4" ht="12.75" customHeight="1" x14ac:dyDescent="0.2">
      <c r="B348" s="97"/>
      <c r="C348" s="97"/>
      <c r="D348" s="98"/>
    </row>
    <row r="349" spans="2:4" ht="12.75" customHeight="1" x14ac:dyDescent="0.2">
      <c r="B349" s="97"/>
      <c r="C349" s="97"/>
      <c r="D349" s="98"/>
    </row>
    <row r="350" spans="2:4" ht="12.75" customHeight="1" x14ac:dyDescent="0.2">
      <c r="B350" s="97"/>
      <c r="C350" s="97"/>
      <c r="D350" s="98"/>
    </row>
    <row r="351" spans="2:4" ht="12.75" customHeight="1" x14ac:dyDescent="0.2">
      <c r="B351" s="97"/>
      <c r="C351" s="97"/>
      <c r="D351" s="98"/>
    </row>
    <row r="352" spans="2:4" ht="12.75" customHeight="1" x14ac:dyDescent="0.2">
      <c r="B352" s="97"/>
      <c r="C352" s="97"/>
      <c r="D352" s="98"/>
    </row>
    <row r="353" spans="2:4" ht="12.75" customHeight="1" x14ac:dyDescent="0.2">
      <c r="B353" s="97"/>
      <c r="C353" s="97"/>
      <c r="D353" s="98"/>
    </row>
    <row r="354" spans="2:4" ht="12.75" customHeight="1" x14ac:dyDescent="0.2">
      <c r="B354" s="97"/>
      <c r="C354" s="97"/>
      <c r="D354" s="98"/>
    </row>
    <row r="355" spans="2:4" ht="12.75" customHeight="1" x14ac:dyDescent="0.2">
      <c r="B355" s="97"/>
      <c r="C355" s="97"/>
      <c r="D355" s="98"/>
    </row>
    <row r="356" spans="2:4" ht="12.75" customHeight="1" x14ac:dyDescent="0.2">
      <c r="B356" s="97"/>
      <c r="C356" s="97"/>
      <c r="D356" s="98"/>
    </row>
    <row r="357" spans="2:4" ht="12.75" customHeight="1" x14ac:dyDescent="0.2">
      <c r="B357" s="97"/>
      <c r="C357" s="97"/>
      <c r="D357" s="98"/>
    </row>
    <row r="358" spans="2:4" ht="12.75" customHeight="1" x14ac:dyDescent="0.2">
      <c r="B358" s="97"/>
      <c r="C358" s="97"/>
      <c r="D358" s="98"/>
    </row>
    <row r="359" spans="2:4" ht="12.75" customHeight="1" x14ac:dyDescent="0.2">
      <c r="B359" s="97"/>
      <c r="C359" s="97"/>
      <c r="D359" s="98"/>
    </row>
    <row r="360" spans="2:4" ht="12.75" customHeight="1" x14ac:dyDescent="0.2">
      <c r="B360" s="97"/>
      <c r="C360" s="97"/>
      <c r="D360" s="98"/>
    </row>
    <row r="361" spans="2:4" ht="12.75" customHeight="1" x14ac:dyDescent="0.2">
      <c r="B361" s="97"/>
      <c r="C361" s="97"/>
      <c r="D361" s="98"/>
    </row>
    <row r="362" spans="2:4" ht="12.75" customHeight="1" x14ac:dyDescent="0.2">
      <c r="B362" s="97"/>
      <c r="C362" s="97"/>
      <c r="D362" s="98"/>
    </row>
    <row r="363" spans="2:4" ht="12.75" customHeight="1" x14ac:dyDescent="0.2">
      <c r="B363" s="97"/>
      <c r="C363" s="97"/>
      <c r="D363" s="98"/>
    </row>
    <row r="364" spans="2:4" ht="12.75" customHeight="1" x14ac:dyDescent="0.2">
      <c r="B364" s="97"/>
      <c r="C364" s="97"/>
      <c r="D364" s="98"/>
    </row>
    <row r="365" spans="2:4" ht="12.75" customHeight="1" x14ac:dyDescent="0.2">
      <c r="B365" s="97"/>
      <c r="C365" s="97"/>
      <c r="D365" s="98"/>
    </row>
    <row r="366" spans="2:4" ht="12.75" customHeight="1" x14ac:dyDescent="0.2">
      <c r="B366" s="97"/>
      <c r="C366" s="97"/>
      <c r="D366" s="98"/>
    </row>
    <row r="367" spans="2:4" ht="12.75" customHeight="1" x14ac:dyDescent="0.2">
      <c r="B367" s="97"/>
      <c r="C367" s="97"/>
      <c r="D367" s="98"/>
    </row>
    <row r="368" spans="2:4" ht="12.75" customHeight="1" x14ac:dyDescent="0.2">
      <c r="B368" s="97"/>
      <c r="C368" s="97"/>
      <c r="D368" s="98"/>
    </row>
    <row r="369" spans="2:4" ht="12.75" customHeight="1" x14ac:dyDescent="0.2">
      <c r="B369" s="97"/>
      <c r="C369" s="97"/>
      <c r="D369" s="98"/>
    </row>
    <row r="370" spans="2:4" ht="12.75" customHeight="1" x14ac:dyDescent="0.2">
      <c r="B370" s="97"/>
      <c r="C370" s="97"/>
      <c r="D370" s="98"/>
    </row>
    <row r="371" spans="2:4" ht="12.75" customHeight="1" x14ac:dyDescent="0.2">
      <c r="B371" s="97"/>
      <c r="C371" s="97"/>
      <c r="D371" s="98"/>
    </row>
    <row r="372" spans="2:4" ht="12.75" customHeight="1" x14ac:dyDescent="0.2">
      <c r="B372" s="97"/>
      <c r="C372" s="97"/>
      <c r="D372" s="98"/>
    </row>
    <row r="373" spans="2:4" ht="12.75" customHeight="1" x14ac:dyDescent="0.2">
      <c r="B373" s="97"/>
      <c r="C373" s="97"/>
      <c r="D373" s="98"/>
    </row>
    <row r="374" spans="2:4" ht="12.75" customHeight="1" x14ac:dyDescent="0.2">
      <c r="B374" s="97"/>
      <c r="C374" s="97"/>
      <c r="D374" s="98"/>
    </row>
    <row r="375" spans="2:4" ht="12.75" customHeight="1" x14ac:dyDescent="0.2">
      <c r="B375" s="97"/>
      <c r="C375" s="97"/>
      <c r="D375" s="98"/>
    </row>
    <row r="376" spans="2:4" ht="12.75" customHeight="1" x14ac:dyDescent="0.2">
      <c r="B376" s="97"/>
      <c r="C376" s="97"/>
      <c r="D376" s="98"/>
    </row>
    <row r="377" spans="2:4" ht="12.75" customHeight="1" x14ac:dyDescent="0.2">
      <c r="B377" s="97"/>
      <c r="C377" s="97"/>
      <c r="D377" s="98"/>
    </row>
    <row r="378" spans="2:4" ht="12.75" customHeight="1" x14ac:dyDescent="0.2">
      <c r="B378" s="97"/>
      <c r="C378" s="97"/>
      <c r="D378" s="98"/>
    </row>
    <row r="379" spans="2:4" ht="12.75" customHeight="1" x14ac:dyDescent="0.2">
      <c r="B379" s="97"/>
      <c r="C379" s="97"/>
      <c r="D379" s="98"/>
    </row>
    <row r="380" spans="2:4" ht="12.75" customHeight="1" x14ac:dyDescent="0.2">
      <c r="B380" s="97"/>
      <c r="C380" s="97"/>
      <c r="D380" s="98"/>
    </row>
    <row r="381" spans="2:4" ht="12.75" customHeight="1" x14ac:dyDescent="0.2">
      <c r="B381" s="97"/>
      <c r="C381" s="97"/>
      <c r="D381" s="98"/>
    </row>
    <row r="382" spans="2:4" ht="12.75" customHeight="1" x14ac:dyDescent="0.2">
      <c r="B382" s="97"/>
      <c r="C382" s="97"/>
      <c r="D382" s="98"/>
    </row>
    <row r="383" spans="2:4" ht="12.75" customHeight="1" x14ac:dyDescent="0.2">
      <c r="B383" s="97"/>
      <c r="C383" s="97"/>
      <c r="D383" s="98"/>
    </row>
    <row r="384" spans="2:4" ht="12.75" customHeight="1" x14ac:dyDescent="0.2">
      <c r="B384" s="97"/>
      <c r="C384" s="97"/>
      <c r="D384" s="98"/>
    </row>
    <row r="385" spans="2:4" ht="12.75" customHeight="1" x14ac:dyDescent="0.2">
      <c r="B385" s="97"/>
      <c r="C385" s="97"/>
      <c r="D385" s="98"/>
    </row>
    <row r="386" spans="2:4" ht="12.75" customHeight="1" x14ac:dyDescent="0.2">
      <c r="B386" s="97"/>
      <c r="C386" s="97"/>
      <c r="D386" s="98"/>
    </row>
    <row r="387" spans="2:4" ht="12.75" customHeight="1" x14ac:dyDescent="0.2">
      <c r="B387" s="97"/>
      <c r="C387" s="97"/>
      <c r="D387" s="98"/>
    </row>
    <row r="388" spans="2:4" ht="12.75" customHeight="1" x14ac:dyDescent="0.2">
      <c r="B388" s="97"/>
      <c r="C388" s="97"/>
      <c r="D388" s="98"/>
    </row>
    <row r="389" spans="2:4" ht="12.75" customHeight="1" x14ac:dyDescent="0.2">
      <c r="B389" s="97"/>
      <c r="C389" s="97"/>
      <c r="D389" s="98"/>
    </row>
    <row r="390" spans="2:4" ht="12.75" customHeight="1" x14ac:dyDescent="0.2">
      <c r="B390" s="97"/>
      <c r="C390" s="97"/>
      <c r="D390" s="98"/>
    </row>
    <row r="391" spans="2:4" ht="12.75" customHeight="1" x14ac:dyDescent="0.2">
      <c r="B391" s="97"/>
      <c r="C391" s="97"/>
      <c r="D391" s="98"/>
    </row>
    <row r="392" spans="2:4" ht="12.75" customHeight="1" x14ac:dyDescent="0.2">
      <c r="B392" s="97"/>
      <c r="C392" s="97"/>
      <c r="D392" s="98"/>
    </row>
    <row r="393" spans="2:4" ht="12.75" customHeight="1" x14ac:dyDescent="0.2">
      <c r="B393" s="97"/>
      <c r="C393" s="97"/>
      <c r="D393" s="98"/>
    </row>
    <row r="394" spans="2:4" ht="12.75" customHeight="1" x14ac:dyDescent="0.2">
      <c r="B394" s="97"/>
      <c r="C394" s="97"/>
      <c r="D394" s="98"/>
    </row>
    <row r="395" spans="2:4" ht="12.75" customHeight="1" x14ac:dyDescent="0.2">
      <c r="B395" s="97"/>
      <c r="C395" s="97"/>
      <c r="D395" s="98"/>
    </row>
    <row r="396" spans="2:4" ht="12.75" customHeight="1" x14ac:dyDescent="0.2">
      <c r="B396" s="97"/>
      <c r="C396" s="97"/>
      <c r="D396" s="98"/>
    </row>
    <row r="397" spans="2:4" ht="12.75" customHeight="1" x14ac:dyDescent="0.2">
      <c r="B397" s="97"/>
      <c r="C397" s="97"/>
      <c r="D397" s="98"/>
    </row>
    <row r="398" spans="2:4" ht="12.75" customHeight="1" x14ac:dyDescent="0.2">
      <c r="B398" s="97"/>
      <c r="C398" s="97"/>
      <c r="D398" s="98"/>
    </row>
    <row r="399" spans="2:4" ht="12.75" customHeight="1" x14ac:dyDescent="0.2">
      <c r="B399" s="97"/>
      <c r="C399" s="97"/>
      <c r="D399" s="98"/>
    </row>
    <row r="400" spans="2:4" ht="12.75" customHeight="1" x14ac:dyDescent="0.2">
      <c r="B400" s="97"/>
      <c r="C400" s="97"/>
      <c r="D400" s="98"/>
    </row>
    <row r="401" spans="2:4" ht="12.75" customHeight="1" x14ac:dyDescent="0.2">
      <c r="B401" s="97"/>
      <c r="C401" s="97"/>
      <c r="D401" s="98"/>
    </row>
    <row r="402" spans="2:4" ht="12.75" customHeight="1" x14ac:dyDescent="0.2">
      <c r="B402" s="97"/>
      <c r="C402" s="97"/>
      <c r="D402" s="98"/>
    </row>
    <row r="403" spans="2:4" ht="12.75" customHeight="1" x14ac:dyDescent="0.2">
      <c r="B403" s="97"/>
      <c r="C403" s="97"/>
      <c r="D403" s="98"/>
    </row>
    <row r="404" spans="2:4" ht="12.75" customHeight="1" x14ac:dyDescent="0.2">
      <c r="B404" s="97"/>
      <c r="C404" s="97"/>
      <c r="D404" s="98"/>
    </row>
    <row r="405" spans="2:4" ht="12.75" customHeight="1" x14ac:dyDescent="0.2">
      <c r="B405" s="97"/>
      <c r="C405" s="97"/>
      <c r="D405" s="98"/>
    </row>
    <row r="406" spans="2:4" ht="12.75" customHeight="1" x14ac:dyDescent="0.2">
      <c r="B406" s="97"/>
      <c r="C406" s="97"/>
      <c r="D406" s="98"/>
    </row>
    <row r="407" spans="2:4" ht="12.75" customHeight="1" x14ac:dyDescent="0.2">
      <c r="B407" s="97"/>
      <c r="C407" s="97"/>
      <c r="D407" s="98"/>
    </row>
    <row r="408" spans="2:4" ht="12.75" customHeight="1" x14ac:dyDescent="0.2">
      <c r="B408" s="97"/>
      <c r="C408" s="97"/>
      <c r="D408" s="98"/>
    </row>
    <row r="409" spans="2:4" ht="12.75" customHeight="1" x14ac:dyDescent="0.2">
      <c r="B409" s="97"/>
      <c r="C409" s="97"/>
      <c r="D409" s="98"/>
    </row>
    <row r="410" spans="2:4" ht="12.75" customHeight="1" x14ac:dyDescent="0.2">
      <c r="B410" s="97"/>
      <c r="C410" s="97"/>
      <c r="D410" s="98"/>
    </row>
    <row r="411" spans="2:4" ht="12.75" customHeight="1" x14ac:dyDescent="0.2">
      <c r="B411" s="97"/>
      <c r="C411" s="97"/>
      <c r="D411" s="98"/>
    </row>
    <row r="412" spans="2:4" ht="12.75" customHeight="1" x14ac:dyDescent="0.2">
      <c r="B412" s="97"/>
      <c r="C412" s="97"/>
      <c r="D412" s="98"/>
    </row>
    <row r="413" spans="2:4" ht="12.75" customHeight="1" x14ac:dyDescent="0.2">
      <c r="B413" s="97"/>
      <c r="C413" s="97"/>
      <c r="D413" s="98"/>
    </row>
    <row r="414" spans="2:4" ht="12.75" customHeight="1" x14ac:dyDescent="0.2">
      <c r="B414" s="97"/>
      <c r="C414" s="97"/>
      <c r="D414" s="98"/>
    </row>
    <row r="415" spans="2:4" ht="12.75" customHeight="1" x14ac:dyDescent="0.2">
      <c r="B415" s="97"/>
      <c r="C415" s="97"/>
      <c r="D415" s="98"/>
    </row>
    <row r="416" spans="2:4" ht="12.75" customHeight="1" x14ac:dyDescent="0.2">
      <c r="B416" s="97"/>
      <c r="C416" s="97"/>
      <c r="D416" s="98"/>
    </row>
    <row r="417" spans="2:4" ht="12.75" customHeight="1" x14ac:dyDescent="0.2">
      <c r="B417" s="97"/>
      <c r="C417" s="97"/>
      <c r="D417" s="98"/>
    </row>
    <row r="418" spans="2:4" ht="12.75" customHeight="1" x14ac:dyDescent="0.2">
      <c r="B418" s="97"/>
      <c r="C418" s="97"/>
      <c r="D418" s="98"/>
    </row>
    <row r="419" spans="2:4" ht="12.75" customHeight="1" x14ac:dyDescent="0.2">
      <c r="B419" s="97"/>
      <c r="C419" s="97"/>
      <c r="D419" s="98"/>
    </row>
    <row r="420" spans="2:4" ht="12.75" customHeight="1" x14ac:dyDescent="0.2">
      <c r="B420" s="97"/>
      <c r="C420" s="97"/>
      <c r="D420" s="98"/>
    </row>
    <row r="421" spans="2:4" ht="12.75" customHeight="1" x14ac:dyDescent="0.2">
      <c r="B421" s="97"/>
      <c r="C421" s="97"/>
      <c r="D421" s="98"/>
    </row>
    <row r="422" spans="2:4" ht="12.75" customHeight="1" x14ac:dyDescent="0.2">
      <c r="B422" s="97"/>
      <c r="C422" s="97"/>
      <c r="D422" s="98"/>
    </row>
    <row r="423" spans="2:4" ht="12.75" customHeight="1" x14ac:dyDescent="0.2">
      <c r="B423" s="97"/>
      <c r="C423" s="97"/>
      <c r="D423" s="98"/>
    </row>
    <row r="424" spans="2:4" ht="12.75" customHeight="1" x14ac:dyDescent="0.2">
      <c r="B424" s="97"/>
      <c r="C424" s="97"/>
      <c r="D424" s="98"/>
    </row>
    <row r="425" spans="2:4" ht="12.75" customHeight="1" x14ac:dyDescent="0.2">
      <c r="B425" s="97"/>
      <c r="C425" s="97"/>
      <c r="D425" s="98"/>
    </row>
    <row r="426" spans="2:4" ht="12.75" customHeight="1" x14ac:dyDescent="0.2">
      <c r="B426" s="97"/>
      <c r="C426" s="97"/>
      <c r="D426" s="98"/>
    </row>
    <row r="427" spans="2:4" ht="12.75" customHeight="1" x14ac:dyDescent="0.2">
      <c r="B427" s="97"/>
      <c r="C427" s="97"/>
      <c r="D427" s="98"/>
    </row>
    <row r="428" spans="2:4" ht="12.75" customHeight="1" x14ac:dyDescent="0.2">
      <c r="B428" s="97"/>
      <c r="C428" s="97"/>
      <c r="D428" s="98"/>
    </row>
    <row r="429" spans="2:4" ht="12.75" customHeight="1" x14ac:dyDescent="0.2">
      <c r="B429" s="97"/>
      <c r="C429" s="97"/>
      <c r="D429" s="98"/>
    </row>
    <row r="430" spans="2:4" ht="12.75" customHeight="1" x14ac:dyDescent="0.2">
      <c r="B430" s="97"/>
      <c r="C430" s="97"/>
      <c r="D430" s="98"/>
    </row>
    <row r="431" spans="2:4" ht="12.75" customHeight="1" x14ac:dyDescent="0.2">
      <c r="B431" s="97"/>
      <c r="C431" s="97"/>
      <c r="D431" s="98"/>
    </row>
    <row r="432" spans="2:4" ht="12.75" customHeight="1" x14ac:dyDescent="0.2">
      <c r="B432" s="97"/>
      <c r="C432" s="97"/>
      <c r="D432" s="98"/>
    </row>
    <row r="433" spans="2:4" ht="12.75" customHeight="1" x14ac:dyDescent="0.2">
      <c r="B433" s="97"/>
      <c r="C433" s="97"/>
      <c r="D433" s="98"/>
    </row>
    <row r="434" spans="2:4" ht="12.75" customHeight="1" x14ac:dyDescent="0.2">
      <c r="B434" s="97"/>
      <c r="C434" s="97"/>
      <c r="D434" s="98"/>
    </row>
    <row r="435" spans="2:4" ht="12.75" customHeight="1" x14ac:dyDescent="0.2">
      <c r="B435" s="97"/>
      <c r="C435" s="97"/>
      <c r="D435" s="98"/>
    </row>
    <row r="436" spans="2:4" ht="12.75" customHeight="1" x14ac:dyDescent="0.2">
      <c r="B436" s="97"/>
      <c r="C436" s="97"/>
      <c r="D436" s="98"/>
    </row>
    <row r="437" spans="2:4" ht="12.75" customHeight="1" x14ac:dyDescent="0.2">
      <c r="B437" s="97"/>
      <c r="C437" s="97"/>
      <c r="D437" s="98"/>
    </row>
    <row r="438" spans="2:4" ht="12.75" customHeight="1" x14ac:dyDescent="0.2">
      <c r="B438" s="97"/>
      <c r="C438" s="97"/>
      <c r="D438" s="98"/>
    </row>
    <row r="439" spans="2:4" ht="12.75" customHeight="1" x14ac:dyDescent="0.2">
      <c r="B439" s="97"/>
      <c r="C439" s="97"/>
      <c r="D439" s="98"/>
    </row>
    <row r="440" spans="2:4" ht="12.75" customHeight="1" x14ac:dyDescent="0.2">
      <c r="B440" s="97"/>
      <c r="C440" s="97"/>
      <c r="D440" s="98"/>
    </row>
    <row r="441" spans="2:4" ht="12.75" customHeight="1" x14ac:dyDescent="0.2">
      <c r="B441" s="97"/>
      <c r="C441" s="97"/>
      <c r="D441" s="98"/>
    </row>
    <row r="442" spans="2:4" ht="12.75" customHeight="1" x14ac:dyDescent="0.2">
      <c r="B442" s="97"/>
      <c r="C442" s="97"/>
      <c r="D442" s="98"/>
    </row>
    <row r="443" spans="2:4" ht="12.75" customHeight="1" x14ac:dyDescent="0.2">
      <c r="B443" s="97"/>
      <c r="C443" s="97"/>
      <c r="D443" s="98"/>
    </row>
    <row r="444" spans="2:4" ht="12.75" customHeight="1" x14ac:dyDescent="0.2">
      <c r="B444" s="97"/>
      <c r="C444" s="97"/>
      <c r="D444" s="98"/>
    </row>
    <row r="445" spans="2:4" ht="12.75" customHeight="1" x14ac:dyDescent="0.2">
      <c r="B445" s="97"/>
      <c r="C445" s="97"/>
      <c r="D445" s="98"/>
    </row>
    <row r="446" spans="2:4" ht="12.75" customHeight="1" x14ac:dyDescent="0.2">
      <c r="B446" s="97"/>
      <c r="C446" s="97"/>
      <c r="D446" s="98"/>
    </row>
    <row r="447" spans="2:4" ht="12.75" customHeight="1" x14ac:dyDescent="0.2">
      <c r="B447" s="97"/>
      <c r="C447" s="97"/>
      <c r="D447" s="98"/>
    </row>
    <row r="448" spans="2:4" ht="12.75" customHeight="1" x14ac:dyDescent="0.2">
      <c r="B448" s="97"/>
      <c r="C448" s="97"/>
      <c r="D448" s="98"/>
    </row>
    <row r="449" spans="2:4" ht="12.75" customHeight="1" x14ac:dyDescent="0.2">
      <c r="B449" s="97"/>
      <c r="C449" s="97"/>
      <c r="D449" s="98"/>
    </row>
    <row r="450" spans="2:4" ht="12.75" customHeight="1" x14ac:dyDescent="0.2">
      <c r="B450" s="97"/>
      <c r="C450" s="97"/>
      <c r="D450" s="98"/>
    </row>
    <row r="451" spans="2:4" ht="12.75" customHeight="1" x14ac:dyDescent="0.2">
      <c r="B451" s="97"/>
      <c r="C451" s="97"/>
      <c r="D451" s="98"/>
    </row>
    <row r="452" spans="2:4" ht="12.75" customHeight="1" x14ac:dyDescent="0.2">
      <c r="B452" s="97"/>
      <c r="C452" s="97"/>
      <c r="D452" s="98"/>
    </row>
    <row r="453" spans="2:4" ht="12.75" customHeight="1" x14ac:dyDescent="0.2">
      <c r="B453" s="97"/>
      <c r="C453" s="97"/>
      <c r="D453" s="98"/>
    </row>
    <row r="454" spans="2:4" ht="12.75" customHeight="1" x14ac:dyDescent="0.2">
      <c r="B454" s="97"/>
      <c r="C454" s="97"/>
      <c r="D454" s="98"/>
    </row>
    <row r="455" spans="2:4" ht="12.75" customHeight="1" x14ac:dyDescent="0.2">
      <c r="B455" s="97"/>
      <c r="C455" s="97"/>
      <c r="D455" s="98"/>
    </row>
    <row r="456" spans="2:4" ht="12.75" customHeight="1" x14ac:dyDescent="0.2">
      <c r="B456" s="97"/>
      <c r="C456" s="97"/>
    </row>
    <row r="457" spans="2:4" ht="12.75" customHeight="1" x14ac:dyDescent="0.2">
      <c r="B457" s="97"/>
      <c r="C457" s="97"/>
    </row>
    <row r="458" spans="2:4" ht="12.75" customHeight="1" x14ac:dyDescent="0.2">
      <c r="B458" s="97"/>
      <c r="C458" s="97"/>
    </row>
    <row r="459" spans="2:4" ht="12.75" customHeight="1" x14ac:dyDescent="0.2">
      <c r="B459" s="97"/>
      <c r="C459" s="97"/>
    </row>
    <row r="460" spans="2:4" ht="12.75" customHeight="1" x14ac:dyDescent="0.2">
      <c r="B460" s="97"/>
      <c r="C460" s="97"/>
    </row>
    <row r="461" spans="2:4" ht="12.75" customHeight="1" x14ac:dyDescent="0.2">
      <c r="B461" s="97"/>
      <c r="C461" s="97"/>
    </row>
    <row r="462" spans="2:4" ht="12.75" customHeight="1" x14ac:dyDescent="0.2">
      <c r="B462" s="97"/>
      <c r="C462" s="97"/>
    </row>
    <row r="463" spans="2:4" ht="12.75" customHeight="1" x14ac:dyDescent="0.2">
      <c r="B463" s="97"/>
      <c r="C463" s="97"/>
    </row>
    <row r="464" spans="2:4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  <row r="996" spans="2:3" ht="12.75" customHeight="1" x14ac:dyDescent="0.2">
      <c r="B996" s="97"/>
      <c r="C996" s="97"/>
    </row>
    <row r="997" spans="2:3" ht="12.75" customHeight="1" x14ac:dyDescent="0.2">
      <c r="B997" s="97"/>
      <c r="C997" s="97"/>
    </row>
  </sheetData>
  <sheetProtection algorithmName="SHA-512" hashValue="AJhhveN0A2ctKyrz3/6umUz9OT5nPGRjFYW0xdRKRLl0Oo2oQmKi2OfTWepVEfR29fBLFOnrE7drE4EzoD3UjA==" saltValue="CDy7TM3yJWoTLuqCkN7jc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" footer="0"/>
  <pageSetup paperSize="9" orientation="portrait"/>
  <headerFooter>
    <oddFooter>&amp;LZpracováno programem BUILDpower S,  © RTS, a.s.&amp;RStránka &amp;P 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Y1003"/>
  <sheetViews>
    <sheetView workbookViewId="0">
      <pane ySplit="7" topLeftCell="A156" activePane="bottomLeft" state="frozen"/>
      <selection pane="bottomLeft" activeCell="K174" sqref="K174"/>
    </sheetView>
  </sheetViews>
  <sheetFormatPr defaultColWidth="14.42578125" defaultRowHeight="15" customHeight="1" outlineLevelRow="3" x14ac:dyDescent="0.2"/>
  <cols>
    <col min="1" max="1" width="3.710937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5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5" ht="24.75" customHeight="1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5" ht="24.75" customHeight="1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5" ht="24.75" customHeight="1" x14ac:dyDescent="0.2">
      <c r="A4" s="95" t="s">
        <v>39</v>
      </c>
      <c r="B4" s="96" t="s">
        <v>470</v>
      </c>
      <c r="C4" s="215" t="s">
        <v>471</v>
      </c>
      <c r="D4" s="210"/>
      <c r="E4" s="210"/>
      <c r="F4" s="210"/>
      <c r="G4" s="193"/>
    </row>
    <row r="5" spans="1:25" ht="12.75" customHeight="1" x14ac:dyDescent="0.2">
      <c r="B5" s="97"/>
      <c r="C5" s="97"/>
      <c r="D5" s="98"/>
    </row>
    <row r="6" spans="1:25" ht="12.75" customHeight="1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5" ht="12.75" hidden="1" customHeight="1" x14ac:dyDescent="0.2">
      <c r="A7" s="88"/>
      <c r="B7" s="91"/>
      <c r="C7" s="91"/>
      <c r="D7" s="93"/>
      <c r="E7" s="103"/>
      <c r="F7" s="104"/>
      <c r="G7" s="104"/>
    </row>
    <row r="8" spans="1:25" ht="12.75" x14ac:dyDescent="0.2">
      <c r="A8" s="105" t="s">
        <v>49</v>
      </c>
      <c r="B8" s="106" t="s">
        <v>120</v>
      </c>
      <c r="C8" s="107" t="s">
        <v>121</v>
      </c>
      <c r="D8" s="108"/>
      <c r="E8" s="109"/>
      <c r="F8" s="110"/>
      <c r="G8" s="111">
        <f>G9</f>
        <v>0</v>
      </c>
    </row>
    <row r="9" spans="1:25" ht="22.5" outlineLevel="1" x14ac:dyDescent="0.2">
      <c r="A9" s="112">
        <v>1</v>
      </c>
      <c r="B9" s="113" t="s">
        <v>472</v>
      </c>
      <c r="C9" s="114" t="s">
        <v>473</v>
      </c>
      <c r="D9" s="115" t="s">
        <v>148</v>
      </c>
      <c r="E9" s="116">
        <v>44.7</v>
      </c>
      <c r="F9" s="176"/>
      <c r="G9" s="117">
        <f>ROUND(E9*F9,2)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 outlineLevel="2" x14ac:dyDescent="0.2">
      <c r="A10" s="119"/>
      <c r="B10" s="120"/>
      <c r="C10" s="211" t="s">
        <v>474</v>
      </c>
      <c r="D10" s="181"/>
      <c r="E10" s="181"/>
      <c r="F10" s="181"/>
      <c r="G10" s="181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25.5" x14ac:dyDescent="0.2">
      <c r="A11" s="105" t="s">
        <v>49</v>
      </c>
      <c r="B11" s="106" t="s">
        <v>183</v>
      </c>
      <c r="C11" s="107" t="s">
        <v>475</v>
      </c>
      <c r="D11" s="108"/>
      <c r="E11" s="109"/>
      <c r="F11" s="110"/>
      <c r="G11" s="111">
        <f>G12+G14</f>
        <v>0</v>
      </c>
    </row>
    <row r="12" spans="1:25" ht="22.5" outlineLevel="1" x14ac:dyDescent="0.2">
      <c r="A12" s="112">
        <f>A9+1</f>
        <v>2</v>
      </c>
      <c r="B12" s="113" t="s">
        <v>476</v>
      </c>
      <c r="C12" s="114" t="s">
        <v>477</v>
      </c>
      <c r="D12" s="115" t="s">
        <v>148</v>
      </c>
      <c r="E12" s="116">
        <v>32</v>
      </c>
      <c r="F12" s="176"/>
      <c r="G12" s="117">
        <f>ROUND(E12*F12,2)</f>
        <v>0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ht="12.75" outlineLevel="2" x14ac:dyDescent="0.2">
      <c r="A13" s="119"/>
      <c r="B13" s="120"/>
      <c r="C13" s="211" t="s">
        <v>478</v>
      </c>
      <c r="D13" s="181"/>
      <c r="E13" s="181"/>
      <c r="F13" s="181"/>
      <c r="G13" s="18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 ht="45" outlineLevel="1" x14ac:dyDescent="0.2">
      <c r="A14" s="112">
        <f>A12+1</f>
        <v>3</v>
      </c>
      <c r="B14" s="113" t="s">
        <v>479</v>
      </c>
      <c r="C14" s="114" t="s">
        <v>480</v>
      </c>
      <c r="D14" s="115" t="s">
        <v>148</v>
      </c>
      <c r="E14" s="116">
        <v>69.099999999999994</v>
      </c>
      <c r="F14" s="176"/>
      <c r="G14" s="117">
        <f>ROUND(E14*F14,2)</f>
        <v>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2.75" outlineLevel="2" x14ac:dyDescent="0.2">
      <c r="A15" s="119"/>
      <c r="B15" s="120"/>
      <c r="C15" s="211" t="s">
        <v>481</v>
      </c>
      <c r="D15" s="181"/>
      <c r="E15" s="181"/>
      <c r="F15" s="181"/>
      <c r="G15" s="181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 ht="12.75" x14ac:dyDescent="0.2">
      <c r="A16" s="105" t="s">
        <v>49</v>
      </c>
      <c r="B16" s="106" t="s">
        <v>222</v>
      </c>
      <c r="C16" s="107" t="s">
        <v>482</v>
      </c>
      <c r="D16" s="108"/>
      <c r="E16" s="109"/>
      <c r="F16" s="110"/>
      <c r="G16" s="111">
        <f>G17+G19+G21+G23</f>
        <v>0</v>
      </c>
    </row>
    <row r="17" spans="1:25" ht="33.75" outlineLevel="1" x14ac:dyDescent="0.2">
      <c r="A17" s="112">
        <f>A14+1</f>
        <v>4</v>
      </c>
      <c r="B17" s="113" t="s">
        <v>483</v>
      </c>
      <c r="C17" s="114" t="s">
        <v>484</v>
      </c>
      <c r="D17" s="115" t="s">
        <v>148</v>
      </c>
      <c r="E17" s="116">
        <v>4</v>
      </c>
      <c r="F17" s="176"/>
      <c r="G17" s="117">
        <f>ROUND(E17*F17,2)</f>
        <v>0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ht="12.75" outlineLevel="2" x14ac:dyDescent="0.2">
      <c r="A18" s="119"/>
      <c r="B18" s="120"/>
      <c r="C18" s="211" t="s">
        <v>485</v>
      </c>
      <c r="D18" s="181"/>
      <c r="E18" s="181"/>
      <c r="F18" s="181"/>
      <c r="G18" s="181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ht="33.75" outlineLevel="1" x14ac:dyDescent="0.2">
      <c r="A19" s="112">
        <f>A17+1</f>
        <v>5</v>
      </c>
      <c r="B19" s="113" t="s">
        <v>486</v>
      </c>
      <c r="C19" s="114" t="s">
        <v>487</v>
      </c>
      <c r="D19" s="115" t="s">
        <v>148</v>
      </c>
      <c r="E19" s="116">
        <v>1</v>
      </c>
      <c r="F19" s="176"/>
      <c r="G19" s="117">
        <f>ROUND(E19*F19,2)</f>
        <v>0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12.75" outlineLevel="2" x14ac:dyDescent="0.2">
      <c r="A20" s="119"/>
      <c r="B20" s="120"/>
      <c r="C20" s="211" t="s">
        <v>488</v>
      </c>
      <c r="D20" s="181"/>
      <c r="E20" s="181"/>
      <c r="F20" s="181"/>
      <c r="G20" s="181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ht="33.75" outlineLevel="1" x14ac:dyDescent="0.2">
      <c r="A21" s="112">
        <f>A19+1</f>
        <v>6</v>
      </c>
      <c r="B21" s="113" t="s">
        <v>489</v>
      </c>
      <c r="C21" s="114" t="s">
        <v>490</v>
      </c>
      <c r="D21" s="115" t="s">
        <v>162</v>
      </c>
      <c r="E21" s="116">
        <v>181</v>
      </c>
      <c r="F21" s="176"/>
      <c r="G21" s="117">
        <f>ROUND(E21*F21,2)</f>
        <v>0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12.75" outlineLevel="2" x14ac:dyDescent="0.2">
      <c r="A22" s="119"/>
      <c r="B22" s="120"/>
      <c r="C22" s="211" t="s">
        <v>491</v>
      </c>
      <c r="D22" s="181"/>
      <c r="E22" s="181"/>
      <c r="F22" s="181"/>
      <c r="G22" s="181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ht="33.75" outlineLevel="1" x14ac:dyDescent="0.2">
      <c r="A23" s="112">
        <f>A21+1</f>
        <v>7</v>
      </c>
      <c r="B23" s="113" t="s">
        <v>492</v>
      </c>
      <c r="C23" s="114" t="s">
        <v>493</v>
      </c>
      <c r="D23" s="115" t="s">
        <v>162</v>
      </c>
      <c r="E23" s="116">
        <v>149</v>
      </c>
      <c r="F23" s="176"/>
      <c r="G23" s="117">
        <f>ROUND(E23*F23,2)</f>
        <v>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ht="12.75" outlineLevel="2" x14ac:dyDescent="0.2">
      <c r="A24" s="119"/>
      <c r="B24" s="120"/>
      <c r="C24" s="211" t="s">
        <v>494</v>
      </c>
      <c r="D24" s="181"/>
      <c r="E24" s="181"/>
      <c r="F24" s="181"/>
      <c r="G24" s="181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12.75" x14ac:dyDescent="0.2">
      <c r="A25" s="105" t="s">
        <v>49</v>
      </c>
      <c r="B25" s="106" t="s">
        <v>495</v>
      </c>
      <c r="C25" s="107" t="s">
        <v>496</v>
      </c>
      <c r="D25" s="108"/>
      <c r="E25" s="109"/>
      <c r="F25" s="110"/>
      <c r="G25" s="111">
        <f>G26+G28+G30+G33+G35+G37</f>
        <v>0</v>
      </c>
    </row>
    <row r="26" spans="1:25" ht="22.5" outlineLevel="1" x14ac:dyDescent="0.2">
      <c r="A26" s="112">
        <f>A23+1</f>
        <v>8</v>
      </c>
      <c r="B26" s="113" t="s">
        <v>497</v>
      </c>
      <c r="C26" s="114" t="s">
        <v>498</v>
      </c>
      <c r="D26" s="115" t="s">
        <v>137</v>
      </c>
      <c r="E26" s="116">
        <v>37</v>
      </c>
      <c r="F26" s="176"/>
      <c r="G26" s="117">
        <f>ROUND(E26*F26,2)</f>
        <v>0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ht="12.75" outlineLevel="2" x14ac:dyDescent="0.2">
      <c r="A27" s="119"/>
      <c r="B27" s="120"/>
      <c r="C27" s="211" t="s">
        <v>499</v>
      </c>
      <c r="D27" s="181"/>
      <c r="E27" s="181"/>
      <c r="F27" s="181"/>
      <c r="G27" s="181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ht="33.75" outlineLevel="1" x14ac:dyDescent="0.2">
      <c r="A28" s="112">
        <f>A26+1</f>
        <v>9</v>
      </c>
      <c r="B28" s="113" t="s">
        <v>500</v>
      </c>
      <c r="C28" s="114" t="s">
        <v>501</v>
      </c>
      <c r="D28" s="115" t="s">
        <v>137</v>
      </c>
      <c r="E28" s="116">
        <v>37</v>
      </c>
      <c r="F28" s="176"/>
      <c r="G28" s="117">
        <f>ROUND(E28*F28,2)</f>
        <v>0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 ht="12.75" outlineLevel="2" x14ac:dyDescent="0.2">
      <c r="A29" s="119"/>
      <c r="B29" s="120"/>
      <c r="C29" s="211" t="s">
        <v>502</v>
      </c>
      <c r="D29" s="181"/>
      <c r="E29" s="181"/>
      <c r="F29" s="181"/>
      <c r="G29" s="181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 ht="56.25" outlineLevel="1" x14ac:dyDescent="0.2">
      <c r="A30" s="112">
        <f>A28+1</f>
        <v>10</v>
      </c>
      <c r="B30" s="113" t="s">
        <v>503</v>
      </c>
      <c r="C30" s="114" t="s">
        <v>504</v>
      </c>
      <c r="D30" s="115" t="s">
        <v>137</v>
      </c>
      <c r="E30" s="116">
        <v>185</v>
      </c>
      <c r="F30" s="176"/>
      <c r="G30" s="117">
        <f>ROUND(E30*F30,2)</f>
        <v>0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ht="12.75" outlineLevel="2" x14ac:dyDescent="0.2">
      <c r="A31" s="119"/>
      <c r="B31" s="120"/>
      <c r="C31" s="211" t="s">
        <v>505</v>
      </c>
      <c r="D31" s="181"/>
      <c r="E31" s="181"/>
      <c r="F31" s="181"/>
      <c r="G31" s="181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 ht="12.75" outlineLevel="3" x14ac:dyDescent="0.2">
      <c r="A32" s="119"/>
      <c r="B32" s="120"/>
      <c r="C32" s="212" t="s">
        <v>506</v>
      </c>
      <c r="D32" s="195"/>
      <c r="E32" s="195"/>
      <c r="F32" s="195"/>
      <c r="G32" s="195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ht="22.5" outlineLevel="1" x14ac:dyDescent="0.2">
      <c r="A33" s="112">
        <f>A30+1</f>
        <v>11</v>
      </c>
      <c r="B33" s="113" t="s">
        <v>507</v>
      </c>
      <c r="C33" s="114" t="s">
        <v>508</v>
      </c>
      <c r="D33" s="115" t="s">
        <v>137</v>
      </c>
      <c r="E33" s="116">
        <v>37</v>
      </c>
      <c r="F33" s="176"/>
      <c r="G33" s="117">
        <f>ROUND(E33*F33,2)</f>
        <v>0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ht="12.75" outlineLevel="2" x14ac:dyDescent="0.2">
      <c r="A34" s="119"/>
      <c r="B34" s="120"/>
      <c r="C34" s="211" t="s">
        <v>509</v>
      </c>
      <c r="D34" s="181"/>
      <c r="E34" s="181"/>
      <c r="F34" s="181"/>
      <c r="G34" s="181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ht="33.75" outlineLevel="1" x14ac:dyDescent="0.2">
      <c r="A35" s="112">
        <f>A33+1</f>
        <v>12</v>
      </c>
      <c r="B35" s="113" t="s">
        <v>510</v>
      </c>
      <c r="C35" s="114" t="s">
        <v>511</v>
      </c>
      <c r="D35" s="115" t="s">
        <v>137</v>
      </c>
      <c r="E35" s="116">
        <v>703</v>
      </c>
      <c r="F35" s="176"/>
      <c r="G35" s="117">
        <f>ROUND(E35*F35,2)</f>
        <v>0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 ht="12.75" outlineLevel="2" x14ac:dyDescent="0.2">
      <c r="A36" s="119"/>
      <c r="B36" s="120"/>
      <c r="C36" s="211" t="s">
        <v>512</v>
      </c>
      <c r="D36" s="181"/>
      <c r="E36" s="181"/>
      <c r="F36" s="181"/>
      <c r="G36" s="181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 ht="45" outlineLevel="1" x14ac:dyDescent="0.2">
      <c r="A37" s="112">
        <f>A35+1</f>
        <v>13</v>
      </c>
      <c r="B37" s="113" t="s">
        <v>513</v>
      </c>
      <c r="C37" s="114" t="s">
        <v>514</v>
      </c>
      <c r="D37" s="115" t="s">
        <v>137</v>
      </c>
      <c r="E37" s="116">
        <v>37</v>
      </c>
      <c r="F37" s="176"/>
      <c r="G37" s="117">
        <f>ROUND(E37*F37,2)</f>
        <v>0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12.75" outlineLevel="2" x14ac:dyDescent="0.2">
      <c r="A38" s="119"/>
      <c r="B38" s="120"/>
      <c r="C38" s="211" t="s">
        <v>515</v>
      </c>
      <c r="D38" s="181"/>
      <c r="E38" s="181"/>
      <c r="F38" s="181"/>
      <c r="G38" s="181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 ht="12.75" x14ac:dyDescent="0.2">
      <c r="A39" s="105" t="s">
        <v>49</v>
      </c>
      <c r="B39" s="106" t="s">
        <v>516</v>
      </c>
      <c r="C39" s="107" t="s">
        <v>517</v>
      </c>
      <c r="D39" s="108"/>
      <c r="E39" s="109"/>
      <c r="F39" s="110"/>
      <c r="G39" s="111">
        <f>G40+G43+G46+G49+G52+G55+G58+G61</f>
        <v>0</v>
      </c>
    </row>
    <row r="40" spans="1:25" ht="56.25" outlineLevel="1" x14ac:dyDescent="0.2">
      <c r="A40" s="112">
        <f>A37+1</f>
        <v>14</v>
      </c>
      <c r="B40" s="113" t="s">
        <v>518</v>
      </c>
      <c r="C40" s="114" t="s">
        <v>519</v>
      </c>
      <c r="D40" s="115" t="s">
        <v>162</v>
      </c>
      <c r="E40" s="116">
        <v>183</v>
      </c>
      <c r="F40" s="176"/>
      <c r="G40" s="117">
        <f>ROUND(E40*F40,2)</f>
        <v>0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1:25" ht="12.75" outlineLevel="2" x14ac:dyDescent="0.2">
      <c r="A41" s="119"/>
      <c r="B41" s="120"/>
      <c r="C41" s="211" t="s">
        <v>520</v>
      </c>
      <c r="D41" s="181"/>
      <c r="E41" s="181"/>
      <c r="F41" s="181"/>
      <c r="G41" s="181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2.75" outlineLevel="3" x14ac:dyDescent="0.2">
      <c r="A42" s="119"/>
      <c r="B42" s="120"/>
      <c r="C42" s="212" t="s">
        <v>521</v>
      </c>
      <c r="D42" s="195"/>
      <c r="E42" s="195"/>
      <c r="F42" s="195"/>
      <c r="G42" s="195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22.5" outlineLevel="1" x14ac:dyDescent="0.2">
      <c r="A43" s="112">
        <f>A40+1</f>
        <v>15</v>
      </c>
      <c r="B43" s="113" t="s">
        <v>522</v>
      </c>
      <c r="C43" s="114" t="s">
        <v>523</v>
      </c>
      <c r="D43" s="115" t="s">
        <v>162</v>
      </c>
      <c r="E43" s="116">
        <v>60</v>
      </c>
      <c r="F43" s="176"/>
      <c r="G43" s="117">
        <f>ROUND(E43*F43,2)</f>
        <v>0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22.5" outlineLevel="2" x14ac:dyDescent="0.2">
      <c r="A44" s="119"/>
      <c r="B44" s="120"/>
      <c r="C44" s="135" t="s">
        <v>524</v>
      </c>
      <c r="D44" s="136"/>
      <c r="E44" s="137"/>
      <c r="F44" s="138"/>
      <c r="G44" s="13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2.75" outlineLevel="3" x14ac:dyDescent="0.2">
      <c r="A45" s="119"/>
      <c r="B45" s="120"/>
      <c r="C45" s="135" t="s">
        <v>525</v>
      </c>
      <c r="D45" s="136"/>
      <c r="E45" s="137">
        <v>60</v>
      </c>
      <c r="F45" s="138"/>
      <c r="G45" s="13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ht="22.5" outlineLevel="1" x14ac:dyDescent="0.2">
      <c r="A46" s="112">
        <f>A43+1</f>
        <v>16</v>
      </c>
      <c r="B46" s="113" t="s">
        <v>526</v>
      </c>
      <c r="C46" s="114" t="s">
        <v>527</v>
      </c>
      <c r="D46" s="115" t="s">
        <v>162</v>
      </c>
      <c r="E46" s="116">
        <v>60</v>
      </c>
      <c r="F46" s="176"/>
      <c r="G46" s="117">
        <f>ROUND(E46*F46,2)</f>
        <v>0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 ht="22.5" outlineLevel="2" x14ac:dyDescent="0.2">
      <c r="A47" s="119"/>
      <c r="B47" s="120"/>
      <c r="C47" s="135" t="s">
        <v>524</v>
      </c>
      <c r="D47" s="136"/>
      <c r="E47" s="137"/>
      <c r="F47" s="138"/>
      <c r="G47" s="13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ht="12.75" outlineLevel="3" x14ac:dyDescent="0.2">
      <c r="A48" s="119"/>
      <c r="B48" s="120"/>
      <c r="C48" s="135" t="s">
        <v>525</v>
      </c>
      <c r="D48" s="136"/>
      <c r="E48" s="137">
        <v>60</v>
      </c>
      <c r="F48" s="138"/>
      <c r="G48" s="13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1:25" ht="22.5" outlineLevel="1" x14ac:dyDescent="0.2">
      <c r="A49" s="112">
        <f>A46+1</f>
        <v>17</v>
      </c>
      <c r="B49" s="113" t="s">
        <v>528</v>
      </c>
      <c r="C49" s="114" t="s">
        <v>529</v>
      </c>
      <c r="D49" s="115" t="s">
        <v>162</v>
      </c>
      <c r="E49" s="116">
        <v>63</v>
      </c>
      <c r="F49" s="176"/>
      <c r="G49" s="117">
        <f>ROUND(E49*F49,2)</f>
        <v>0</v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1:25" ht="22.5" outlineLevel="2" x14ac:dyDescent="0.2">
      <c r="A50" s="119"/>
      <c r="B50" s="120"/>
      <c r="C50" s="135" t="s">
        <v>530</v>
      </c>
      <c r="D50" s="136"/>
      <c r="E50" s="137"/>
      <c r="F50" s="138"/>
      <c r="G50" s="13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 ht="12.75" outlineLevel="3" x14ac:dyDescent="0.2">
      <c r="A51" s="119"/>
      <c r="B51" s="120"/>
      <c r="C51" s="135" t="s">
        <v>531</v>
      </c>
      <c r="D51" s="136"/>
      <c r="E51" s="137">
        <v>63</v>
      </c>
      <c r="F51" s="138"/>
      <c r="G51" s="13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1:25" ht="56.25" outlineLevel="1" x14ac:dyDescent="0.2">
      <c r="A52" s="112">
        <f>A49+1</f>
        <v>18</v>
      </c>
      <c r="B52" s="113" t="s">
        <v>532</v>
      </c>
      <c r="C52" s="114" t="s">
        <v>519</v>
      </c>
      <c r="D52" s="115" t="s">
        <v>162</v>
      </c>
      <c r="E52" s="116">
        <v>21</v>
      </c>
      <c r="F52" s="176"/>
      <c r="G52" s="117">
        <f>ROUND(E52*F52,2)</f>
        <v>0</v>
      </c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1:25" ht="12.75" outlineLevel="2" x14ac:dyDescent="0.2">
      <c r="A53" s="119"/>
      <c r="B53" s="120"/>
      <c r="C53" s="211" t="s">
        <v>533</v>
      </c>
      <c r="D53" s="181"/>
      <c r="E53" s="181"/>
      <c r="F53" s="181"/>
      <c r="G53" s="181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1:25" ht="12.75" outlineLevel="3" x14ac:dyDescent="0.2">
      <c r="A54" s="119"/>
      <c r="B54" s="120"/>
      <c r="C54" s="212" t="s">
        <v>534</v>
      </c>
      <c r="D54" s="195"/>
      <c r="E54" s="195"/>
      <c r="F54" s="195"/>
      <c r="G54" s="195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 ht="22.5" outlineLevel="1" x14ac:dyDescent="0.2">
      <c r="A55" s="112">
        <f>A52+1</f>
        <v>19</v>
      </c>
      <c r="B55" s="113" t="s">
        <v>522</v>
      </c>
      <c r="C55" s="114" t="s">
        <v>523</v>
      </c>
      <c r="D55" s="115" t="s">
        <v>162</v>
      </c>
      <c r="E55" s="116">
        <v>10</v>
      </c>
      <c r="F55" s="176"/>
      <c r="G55" s="117">
        <f>ROUND(E55*F55,2)</f>
        <v>0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1:25" ht="22.5" outlineLevel="2" x14ac:dyDescent="0.2">
      <c r="A56" s="119"/>
      <c r="B56" s="120"/>
      <c r="C56" s="135" t="s">
        <v>535</v>
      </c>
      <c r="D56" s="136"/>
      <c r="E56" s="137"/>
      <c r="F56" s="138"/>
      <c r="G56" s="13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 ht="12.75" outlineLevel="3" x14ac:dyDescent="0.2">
      <c r="A57" s="119"/>
      <c r="B57" s="120"/>
      <c r="C57" s="135" t="s">
        <v>536</v>
      </c>
      <c r="D57" s="136"/>
      <c r="E57" s="137">
        <v>10</v>
      </c>
      <c r="F57" s="138"/>
      <c r="G57" s="13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 ht="22.5" outlineLevel="1" x14ac:dyDescent="0.2">
      <c r="A58" s="112">
        <f>A55+1</f>
        <v>20</v>
      </c>
      <c r="B58" s="113" t="s">
        <v>526</v>
      </c>
      <c r="C58" s="114" t="s">
        <v>527</v>
      </c>
      <c r="D58" s="115" t="s">
        <v>162</v>
      </c>
      <c r="E58" s="116">
        <v>6</v>
      </c>
      <c r="F58" s="176"/>
      <c r="G58" s="117">
        <f>ROUND(E58*F58,2)</f>
        <v>0</v>
      </c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 ht="22.5" outlineLevel="2" x14ac:dyDescent="0.2">
      <c r="A59" s="119"/>
      <c r="B59" s="120"/>
      <c r="C59" s="135" t="s">
        <v>537</v>
      </c>
      <c r="D59" s="136"/>
      <c r="E59" s="137"/>
      <c r="F59" s="138"/>
      <c r="G59" s="13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5" ht="12.75" outlineLevel="3" x14ac:dyDescent="0.2">
      <c r="A60" s="119"/>
      <c r="B60" s="120"/>
      <c r="C60" s="135" t="s">
        <v>183</v>
      </c>
      <c r="D60" s="136"/>
      <c r="E60" s="137">
        <v>6</v>
      </c>
      <c r="F60" s="138"/>
      <c r="G60" s="13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ht="22.5" outlineLevel="1" x14ac:dyDescent="0.2">
      <c r="A61" s="112">
        <f>A58+1</f>
        <v>21</v>
      </c>
      <c r="B61" s="113" t="s">
        <v>528</v>
      </c>
      <c r="C61" s="114" t="s">
        <v>529</v>
      </c>
      <c r="D61" s="115" t="s">
        <v>162</v>
      </c>
      <c r="E61" s="116">
        <v>5</v>
      </c>
      <c r="F61" s="176"/>
      <c r="G61" s="117">
        <f>ROUND(E61*F61,2)</f>
        <v>0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25" ht="22.5" outlineLevel="2" x14ac:dyDescent="0.2">
      <c r="A62" s="119"/>
      <c r="B62" s="120"/>
      <c r="C62" s="135" t="s">
        <v>538</v>
      </c>
      <c r="D62" s="136"/>
      <c r="E62" s="137"/>
      <c r="F62" s="138"/>
      <c r="G62" s="13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25" ht="12.75" outlineLevel="3" x14ac:dyDescent="0.2">
      <c r="A63" s="119"/>
      <c r="B63" s="120"/>
      <c r="C63" s="135" t="s">
        <v>539</v>
      </c>
      <c r="D63" s="136"/>
      <c r="E63" s="137">
        <v>5</v>
      </c>
      <c r="F63" s="138"/>
      <c r="G63" s="13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 ht="12.75" x14ac:dyDescent="0.2">
      <c r="A64" s="105" t="s">
        <v>49</v>
      </c>
      <c r="B64" s="106" t="s">
        <v>540</v>
      </c>
      <c r="C64" s="107" t="s">
        <v>541</v>
      </c>
      <c r="D64" s="108"/>
      <c r="E64" s="109"/>
      <c r="F64" s="110"/>
      <c r="G64" s="111">
        <f>G65+G67+G69+G71+G73+G75+G77+G79+G81+G83+G85</f>
        <v>0</v>
      </c>
    </row>
    <row r="65" spans="1:25" ht="22.5" outlineLevel="1" x14ac:dyDescent="0.2">
      <c r="A65" s="112">
        <f>A61+1</f>
        <v>22</v>
      </c>
      <c r="B65" s="113" t="s">
        <v>542</v>
      </c>
      <c r="C65" s="114" t="s">
        <v>543</v>
      </c>
      <c r="D65" s="115" t="s">
        <v>162</v>
      </c>
      <c r="E65" s="116">
        <v>50</v>
      </c>
      <c r="F65" s="176"/>
      <c r="G65" s="117">
        <f>ROUND(E65*F65,2)</f>
        <v>0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 ht="12.75" outlineLevel="2" x14ac:dyDescent="0.2">
      <c r="A66" s="119"/>
      <c r="B66" s="120"/>
      <c r="C66" s="211" t="s">
        <v>544</v>
      </c>
      <c r="D66" s="181"/>
      <c r="E66" s="181"/>
      <c r="F66" s="181"/>
      <c r="G66" s="181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ht="22.5" outlineLevel="1" x14ac:dyDescent="0.2">
      <c r="A67" s="112">
        <f>A65+1</f>
        <v>23</v>
      </c>
      <c r="B67" s="113" t="s">
        <v>545</v>
      </c>
      <c r="C67" s="114" t="s">
        <v>546</v>
      </c>
      <c r="D67" s="115" t="s">
        <v>100</v>
      </c>
      <c r="E67" s="116">
        <v>13</v>
      </c>
      <c r="F67" s="176"/>
      <c r="G67" s="117">
        <f>ROUND(E67*F67,2)</f>
        <v>0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 ht="12.75" outlineLevel="2" x14ac:dyDescent="0.2">
      <c r="A68" s="119"/>
      <c r="B68" s="120"/>
      <c r="C68" s="211" t="s">
        <v>547</v>
      </c>
      <c r="D68" s="181"/>
      <c r="E68" s="181"/>
      <c r="F68" s="181"/>
      <c r="G68" s="181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ht="22.5" outlineLevel="1" x14ac:dyDescent="0.2">
      <c r="A69" s="112">
        <f>A67+1</f>
        <v>24</v>
      </c>
      <c r="B69" s="113" t="s">
        <v>548</v>
      </c>
      <c r="C69" s="114" t="s">
        <v>549</v>
      </c>
      <c r="D69" s="115" t="s">
        <v>162</v>
      </c>
      <c r="E69" s="116">
        <v>65</v>
      </c>
      <c r="F69" s="176"/>
      <c r="G69" s="117">
        <f>ROUND(E69*F69,2)</f>
        <v>0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 ht="12.75" outlineLevel="2" x14ac:dyDescent="0.2">
      <c r="A70" s="119"/>
      <c r="B70" s="120"/>
      <c r="C70" s="211" t="s">
        <v>550</v>
      </c>
      <c r="D70" s="181"/>
      <c r="E70" s="181"/>
      <c r="F70" s="181"/>
      <c r="G70" s="181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 ht="12.75" outlineLevel="1" x14ac:dyDescent="0.2">
      <c r="A71" s="112">
        <f>A69+1</f>
        <v>25</v>
      </c>
      <c r="B71" s="113" t="s">
        <v>551</v>
      </c>
      <c r="C71" s="114" t="s">
        <v>552</v>
      </c>
      <c r="D71" s="115" t="s">
        <v>162</v>
      </c>
      <c r="E71" s="116">
        <v>48</v>
      </c>
      <c r="F71" s="176"/>
      <c r="G71" s="117">
        <f>ROUND(E71*F71,2)</f>
        <v>0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 ht="12.75" outlineLevel="2" x14ac:dyDescent="0.2">
      <c r="A72" s="119"/>
      <c r="B72" s="120"/>
      <c r="C72" s="211" t="s">
        <v>553</v>
      </c>
      <c r="D72" s="181"/>
      <c r="E72" s="181"/>
      <c r="F72" s="181"/>
      <c r="G72" s="181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2.75" outlineLevel="1" x14ac:dyDescent="0.2">
      <c r="A73" s="112">
        <f>A71+1</f>
        <v>26</v>
      </c>
      <c r="B73" s="113" t="s">
        <v>554</v>
      </c>
      <c r="C73" s="114" t="s">
        <v>555</v>
      </c>
      <c r="D73" s="115" t="s">
        <v>162</v>
      </c>
      <c r="E73" s="116">
        <v>27</v>
      </c>
      <c r="F73" s="176"/>
      <c r="G73" s="117">
        <f>ROUND(E73*F73,2)</f>
        <v>0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2.75" outlineLevel="2" x14ac:dyDescent="0.2">
      <c r="A74" s="119"/>
      <c r="B74" s="120"/>
      <c r="C74" s="211" t="s">
        <v>556</v>
      </c>
      <c r="D74" s="181"/>
      <c r="E74" s="181"/>
      <c r="F74" s="181"/>
      <c r="G74" s="181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1:25" ht="12.75" outlineLevel="1" x14ac:dyDescent="0.2">
      <c r="A75" s="112">
        <f>A73+1</f>
        <v>27</v>
      </c>
      <c r="B75" s="113" t="s">
        <v>557</v>
      </c>
      <c r="C75" s="114" t="s">
        <v>558</v>
      </c>
      <c r="D75" s="115" t="s">
        <v>162</v>
      </c>
      <c r="E75" s="116">
        <v>25</v>
      </c>
      <c r="F75" s="176"/>
      <c r="G75" s="117">
        <f>ROUND(E75*F75,2)</f>
        <v>0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 ht="12.75" outlineLevel="2" x14ac:dyDescent="0.2">
      <c r="A76" s="119"/>
      <c r="B76" s="120"/>
      <c r="C76" s="211" t="s">
        <v>559</v>
      </c>
      <c r="D76" s="181"/>
      <c r="E76" s="181"/>
      <c r="F76" s="181"/>
      <c r="G76" s="181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 ht="22.5" outlineLevel="1" x14ac:dyDescent="0.2">
      <c r="A77" s="112">
        <f>A75+1</f>
        <v>28</v>
      </c>
      <c r="B77" s="113" t="s">
        <v>560</v>
      </c>
      <c r="C77" s="114" t="s">
        <v>561</v>
      </c>
      <c r="D77" s="115" t="s">
        <v>100</v>
      </c>
      <c r="E77" s="116">
        <v>14</v>
      </c>
      <c r="F77" s="176"/>
      <c r="G77" s="117">
        <f>ROUND(E77*F77,2)</f>
        <v>0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 ht="12.75" outlineLevel="2" x14ac:dyDescent="0.2">
      <c r="A78" s="119"/>
      <c r="B78" s="120"/>
      <c r="C78" s="211" t="s">
        <v>562</v>
      </c>
      <c r="D78" s="181"/>
      <c r="E78" s="181"/>
      <c r="F78" s="181"/>
      <c r="G78" s="181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 ht="22.5" outlineLevel="1" x14ac:dyDescent="0.2">
      <c r="A79" s="112">
        <f>A77+1</f>
        <v>29</v>
      </c>
      <c r="B79" s="113" t="s">
        <v>563</v>
      </c>
      <c r="C79" s="114" t="s">
        <v>564</v>
      </c>
      <c r="D79" s="115" t="s">
        <v>100</v>
      </c>
      <c r="E79" s="116">
        <v>13</v>
      </c>
      <c r="F79" s="176"/>
      <c r="G79" s="117">
        <f>ROUND(E79*F79,2)</f>
        <v>0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 ht="12.75" outlineLevel="2" x14ac:dyDescent="0.2">
      <c r="A80" s="119"/>
      <c r="B80" s="120"/>
      <c r="C80" s="211" t="s">
        <v>565</v>
      </c>
      <c r="D80" s="181"/>
      <c r="E80" s="181"/>
      <c r="F80" s="181"/>
      <c r="G80" s="181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ht="12.75" outlineLevel="1" x14ac:dyDescent="0.2">
      <c r="A81" s="112">
        <f>A79+1</f>
        <v>30</v>
      </c>
      <c r="B81" s="113" t="s">
        <v>566</v>
      </c>
      <c r="C81" s="114" t="s">
        <v>567</v>
      </c>
      <c r="D81" s="115" t="s">
        <v>100</v>
      </c>
      <c r="E81" s="116">
        <v>3</v>
      </c>
      <c r="F81" s="176"/>
      <c r="G81" s="117">
        <f>ROUND(E81*F81,2)</f>
        <v>0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 ht="12.75" outlineLevel="2" x14ac:dyDescent="0.2">
      <c r="A82" s="119"/>
      <c r="B82" s="120"/>
      <c r="C82" s="211" t="s">
        <v>568</v>
      </c>
      <c r="D82" s="181"/>
      <c r="E82" s="181"/>
      <c r="F82" s="181"/>
      <c r="G82" s="181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5" ht="45" outlineLevel="1" x14ac:dyDescent="0.2">
      <c r="A83" s="112">
        <f>A81+1</f>
        <v>31</v>
      </c>
      <c r="B83" s="113" t="s">
        <v>569</v>
      </c>
      <c r="C83" s="114" t="s">
        <v>570</v>
      </c>
      <c r="D83" s="115" t="s">
        <v>137</v>
      </c>
      <c r="E83" s="116">
        <v>0.27500000000000002</v>
      </c>
      <c r="F83" s="176"/>
      <c r="G83" s="117">
        <f>ROUND(E83*F83,2)</f>
        <v>0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1:25" ht="12.75" outlineLevel="2" x14ac:dyDescent="0.2">
      <c r="A84" s="119"/>
      <c r="B84" s="120"/>
      <c r="C84" s="211" t="s">
        <v>571</v>
      </c>
      <c r="D84" s="181"/>
      <c r="E84" s="181"/>
      <c r="F84" s="181"/>
      <c r="G84" s="181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5" ht="22.5" outlineLevel="2" x14ac:dyDescent="0.2">
      <c r="A85" s="112">
        <f>A83+1</f>
        <v>32</v>
      </c>
      <c r="B85" s="113" t="s">
        <v>572</v>
      </c>
      <c r="C85" s="114" t="s">
        <v>573</v>
      </c>
      <c r="D85" s="115" t="s">
        <v>100</v>
      </c>
      <c r="E85" s="116">
        <v>1</v>
      </c>
      <c r="F85" s="176"/>
      <c r="G85" s="117">
        <f>ROUND(F85*E85,2)</f>
        <v>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2.75" outlineLevel="2" x14ac:dyDescent="0.2">
      <c r="A86" s="145"/>
      <c r="B86" s="146"/>
      <c r="C86" s="211" t="s">
        <v>574</v>
      </c>
      <c r="D86" s="181"/>
      <c r="E86" s="181"/>
      <c r="F86" s="181"/>
      <c r="G86" s="181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 ht="12.75" outlineLevel="2" x14ac:dyDescent="0.2">
      <c r="A87" s="119"/>
      <c r="B87" s="120"/>
      <c r="C87" s="216" t="s">
        <v>575</v>
      </c>
      <c r="D87" s="195"/>
      <c r="E87" s="195"/>
      <c r="F87" s="195"/>
      <c r="G87" s="195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 ht="12.75" x14ac:dyDescent="0.2">
      <c r="A88" s="105" t="s">
        <v>49</v>
      </c>
      <c r="B88" s="106" t="s">
        <v>576</v>
      </c>
      <c r="C88" s="107" t="s">
        <v>577</v>
      </c>
      <c r="D88" s="108"/>
      <c r="E88" s="109"/>
      <c r="F88" s="110"/>
      <c r="G88" s="111">
        <f>G89+G91+G93+G95+G97+G99+G101+G103+G105+G107+G109+G111+G113+G114+G115+G116</f>
        <v>0</v>
      </c>
    </row>
    <row r="89" spans="1:25" ht="22.5" outlineLevel="1" x14ac:dyDescent="0.2">
      <c r="A89" s="112">
        <f>A85+1</f>
        <v>33</v>
      </c>
      <c r="B89" s="113" t="s">
        <v>578</v>
      </c>
      <c r="C89" s="114" t="s">
        <v>579</v>
      </c>
      <c r="D89" s="115" t="s">
        <v>162</v>
      </c>
      <c r="E89" s="116">
        <v>72</v>
      </c>
      <c r="F89" s="176"/>
      <c r="G89" s="117">
        <f>ROUND(E89*F89,2)</f>
        <v>0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1:25" ht="12.75" outlineLevel="2" x14ac:dyDescent="0.2">
      <c r="A90" s="119"/>
      <c r="B90" s="120"/>
      <c r="C90" s="211" t="s">
        <v>580</v>
      </c>
      <c r="D90" s="181"/>
      <c r="E90" s="181"/>
      <c r="F90" s="181"/>
      <c r="G90" s="181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5" ht="22.5" outlineLevel="1" x14ac:dyDescent="0.2">
      <c r="A91" s="112">
        <f>A89+1</f>
        <v>34</v>
      </c>
      <c r="B91" s="113" t="s">
        <v>581</v>
      </c>
      <c r="C91" s="114" t="s">
        <v>582</v>
      </c>
      <c r="D91" s="115" t="s">
        <v>162</v>
      </c>
      <c r="E91" s="116">
        <v>60</v>
      </c>
      <c r="F91" s="176"/>
      <c r="G91" s="117">
        <f>ROUND(E91*F91,2)</f>
        <v>0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1:25" ht="12.75" outlineLevel="2" x14ac:dyDescent="0.2">
      <c r="A92" s="119"/>
      <c r="B92" s="120"/>
      <c r="C92" s="211" t="s">
        <v>583</v>
      </c>
      <c r="D92" s="181"/>
      <c r="E92" s="181"/>
      <c r="F92" s="181"/>
      <c r="G92" s="181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1:25" ht="22.5" outlineLevel="1" x14ac:dyDescent="0.2">
      <c r="A93" s="112">
        <f>A91+1</f>
        <v>35</v>
      </c>
      <c r="B93" s="113" t="s">
        <v>584</v>
      </c>
      <c r="C93" s="114" t="s">
        <v>585</v>
      </c>
      <c r="D93" s="115" t="s">
        <v>162</v>
      </c>
      <c r="E93" s="116">
        <v>50</v>
      </c>
      <c r="F93" s="176"/>
      <c r="G93" s="117">
        <f>ROUND(E93*F93,2)</f>
        <v>0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</row>
    <row r="94" spans="1:25" ht="12.75" outlineLevel="2" x14ac:dyDescent="0.2">
      <c r="A94" s="119"/>
      <c r="B94" s="120"/>
      <c r="C94" s="211" t="s">
        <v>586</v>
      </c>
      <c r="D94" s="181"/>
      <c r="E94" s="181"/>
      <c r="F94" s="181"/>
      <c r="G94" s="181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1:25" ht="22.5" outlineLevel="1" x14ac:dyDescent="0.2">
      <c r="A95" s="112">
        <f>A93+1</f>
        <v>36</v>
      </c>
      <c r="B95" s="113" t="s">
        <v>587</v>
      </c>
      <c r="C95" s="114" t="s">
        <v>588</v>
      </c>
      <c r="D95" s="115" t="s">
        <v>162</v>
      </c>
      <c r="E95" s="116">
        <v>65</v>
      </c>
      <c r="F95" s="176"/>
      <c r="G95" s="117">
        <f>ROUND(E95*F95,2)</f>
        <v>0</v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1:25" ht="12.75" outlineLevel="2" x14ac:dyDescent="0.2">
      <c r="A96" s="119"/>
      <c r="B96" s="120"/>
      <c r="C96" s="211" t="s">
        <v>589</v>
      </c>
      <c r="D96" s="181"/>
      <c r="E96" s="181"/>
      <c r="F96" s="181"/>
      <c r="G96" s="181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1:25" ht="22.5" outlineLevel="1" x14ac:dyDescent="0.2">
      <c r="A97" s="112">
        <f>A95+1</f>
        <v>37</v>
      </c>
      <c r="B97" s="113" t="s">
        <v>590</v>
      </c>
      <c r="C97" s="114" t="s">
        <v>591</v>
      </c>
      <c r="D97" s="115" t="s">
        <v>100</v>
      </c>
      <c r="E97" s="116">
        <v>41</v>
      </c>
      <c r="F97" s="176"/>
      <c r="G97" s="117">
        <f>ROUND(E97*F97,2)</f>
        <v>0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1:25" ht="12.75" outlineLevel="2" x14ac:dyDescent="0.2">
      <c r="A98" s="119"/>
      <c r="B98" s="120"/>
      <c r="C98" s="211" t="s">
        <v>592</v>
      </c>
      <c r="D98" s="181"/>
      <c r="E98" s="181"/>
      <c r="F98" s="181"/>
      <c r="G98" s="181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1:25" ht="22.5" outlineLevel="1" x14ac:dyDescent="0.2">
      <c r="A99" s="112">
        <f>A97+1</f>
        <v>38</v>
      </c>
      <c r="B99" s="113" t="s">
        <v>593</v>
      </c>
      <c r="C99" s="114" t="s">
        <v>594</v>
      </c>
      <c r="D99" s="115" t="s">
        <v>100</v>
      </c>
      <c r="E99" s="116">
        <v>1</v>
      </c>
      <c r="F99" s="176"/>
      <c r="G99" s="117">
        <f>ROUND(E99*F99,2)</f>
        <v>0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1:25" ht="12.75" outlineLevel="2" x14ac:dyDescent="0.2">
      <c r="A100" s="119"/>
      <c r="B100" s="120"/>
      <c r="C100" s="211" t="s">
        <v>595</v>
      </c>
      <c r="D100" s="181"/>
      <c r="E100" s="181"/>
      <c r="F100" s="181"/>
      <c r="G100" s="181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1:25" ht="22.5" outlineLevel="1" x14ac:dyDescent="0.2">
      <c r="A101" s="112">
        <f>A99+1</f>
        <v>39</v>
      </c>
      <c r="B101" s="113" t="s">
        <v>596</v>
      </c>
      <c r="C101" s="114" t="s">
        <v>597</v>
      </c>
      <c r="D101" s="115" t="s">
        <v>100</v>
      </c>
      <c r="E101" s="116">
        <v>1</v>
      </c>
      <c r="F101" s="176"/>
      <c r="G101" s="117">
        <f>ROUND(E101*F101,2)</f>
        <v>0</v>
      </c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</row>
    <row r="102" spans="1:25" ht="12.75" outlineLevel="2" x14ac:dyDescent="0.2">
      <c r="A102" s="119"/>
      <c r="B102" s="120"/>
      <c r="C102" s="211" t="s">
        <v>598</v>
      </c>
      <c r="D102" s="181"/>
      <c r="E102" s="181"/>
      <c r="F102" s="181"/>
      <c r="G102" s="181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</row>
    <row r="103" spans="1:25" ht="22.5" outlineLevel="1" x14ac:dyDescent="0.2">
      <c r="A103" s="112">
        <f>A101+1</f>
        <v>40</v>
      </c>
      <c r="B103" s="113" t="s">
        <v>599</v>
      </c>
      <c r="C103" s="114" t="s">
        <v>600</v>
      </c>
      <c r="D103" s="115" t="s">
        <v>100</v>
      </c>
      <c r="E103" s="116">
        <v>1</v>
      </c>
      <c r="F103" s="176"/>
      <c r="G103" s="117">
        <f>ROUND(E103*F103,2)</f>
        <v>0</v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</row>
    <row r="104" spans="1:25" ht="12.75" outlineLevel="2" x14ac:dyDescent="0.2">
      <c r="A104" s="119"/>
      <c r="B104" s="120"/>
      <c r="C104" s="211" t="s">
        <v>601</v>
      </c>
      <c r="D104" s="181"/>
      <c r="E104" s="181"/>
      <c r="F104" s="181"/>
      <c r="G104" s="181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</row>
    <row r="105" spans="1:25" ht="22.5" outlineLevel="1" x14ac:dyDescent="0.2">
      <c r="A105" s="112">
        <f>A103+1</f>
        <v>41</v>
      </c>
      <c r="B105" s="113" t="s">
        <v>602</v>
      </c>
      <c r="C105" s="114" t="s">
        <v>603</v>
      </c>
      <c r="D105" s="115" t="s">
        <v>100</v>
      </c>
      <c r="E105" s="116">
        <v>1</v>
      </c>
      <c r="F105" s="176"/>
      <c r="G105" s="117">
        <f>ROUND(E105*F105,2)</f>
        <v>0</v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</row>
    <row r="106" spans="1:25" ht="12.75" outlineLevel="2" x14ac:dyDescent="0.2">
      <c r="A106" s="119"/>
      <c r="B106" s="120"/>
      <c r="C106" s="211" t="s">
        <v>604</v>
      </c>
      <c r="D106" s="181"/>
      <c r="E106" s="181"/>
      <c r="F106" s="181"/>
      <c r="G106" s="181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</row>
    <row r="107" spans="1:25" ht="22.5" outlineLevel="1" x14ac:dyDescent="0.2">
      <c r="A107" s="112">
        <f>A105+1</f>
        <v>42</v>
      </c>
      <c r="B107" s="113" t="s">
        <v>605</v>
      </c>
      <c r="C107" s="114" t="s">
        <v>606</v>
      </c>
      <c r="D107" s="115" t="s">
        <v>100</v>
      </c>
      <c r="E107" s="116">
        <v>2</v>
      </c>
      <c r="F107" s="176"/>
      <c r="G107" s="117">
        <f>ROUND(E107*F107,2)</f>
        <v>0</v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1:25" ht="12.75" outlineLevel="2" x14ac:dyDescent="0.2">
      <c r="A108" s="119"/>
      <c r="B108" s="120"/>
      <c r="C108" s="211" t="s">
        <v>607</v>
      </c>
      <c r="D108" s="181"/>
      <c r="E108" s="181"/>
      <c r="F108" s="181"/>
      <c r="G108" s="181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5" ht="22.5" outlineLevel="1" x14ac:dyDescent="0.2">
      <c r="A109" s="112">
        <f>A107+1</f>
        <v>43</v>
      </c>
      <c r="B109" s="113" t="s">
        <v>608</v>
      </c>
      <c r="C109" s="114" t="s">
        <v>609</v>
      </c>
      <c r="D109" s="115" t="s">
        <v>100</v>
      </c>
      <c r="E109" s="116">
        <v>1</v>
      </c>
      <c r="F109" s="176"/>
      <c r="G109" s="117">
        <f>ROUND(E109*F109,2)</f>
        <v>0</v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1:25" ht="12.75" outlineLevel="2" x14ac:dyDescent="0.2">
      <c r="A110" s="119"/>
      <c r="B110" s="120"/>
      <c r="C110" s="211" t="s">
        <v>610</v>
      </c>
      <c r="D110" s="181"/>
      <c r="E110" s="181"/>
      <c r="F110" s="181"/>
      <c r="G110" s="181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</row>
    <row r="111" spans="1:25" ht="33.75" outlineLevel="1" x14ac:dyDescent="0.2">
      <c r="A111" s="112">
        <f>A109+1</f>
        <v>44</v>
      </c>
      <c r="B111" s="113" t="s">
        <v>611</v>
      </c>
      <c r="C111" s="114" t="s">
        <v>612</v>
      </c>
      <c r="D111" s="115" t="s">
        <v>162</v>
      </c>
      <c r="E111" s="116">
        <v>136</v>
      </c>
      <c r="F111" s="176"/>
      <c r="G111" s="117">
        <f>ROUND(E111*F111,2)</f>
        <v>0</v>
      </c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</row>
    <row r="112" spans="1:25" ht="12.75" outlineLevel="2" x14ac:dyDescent="0.2">
      <c r="A112" s="119"/>
      <c r="B112" s="120"/>
      <c r="C112" s="211" t="s">
        <v>613</v>
      </c>
      <c r="D112" s="181"/>
      <c r="E112" s="181"/>
      <c r="F112" s="181"/>
      <c r="G112" s="181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</row>
    <row r="113" spans="1:25" ht="45" outlineLevel="1" x14ac:dyDescent="0.2">
      <c r="A113" s="112">
        <f>A111+1</f>
        <v>45</v>
      </c>
      <c r="B113" s="113" t="s">
        <v>614</v>
      </c>
      <c r="C113" s="114" t="s">
        <v>615</v>
      </c>
      <c r="D113" s="115" t="s">
        <v>137</v>
      </c>
      <c r="E113" s="116">
        <v>0.251</v>
      </c>
      <c r="F113" s="176"/>
      <c r="G113" s="117">
        <f>ROUND(E113*F113,2)</f>
        <v>0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</row>
    <row r="114" spans="1:25" ht="22.5" outlineLevel="1" x14ac:dyDescent="0.2">
      <c r="A114" s="112" t="s">
        <v>1088</v>
      </c>
      <c r="B114" s="113" t="s">
        <v>1089</v>
      </c>
      <c r="C114" s="114" t="s">
        <v>1092</v>
      </c>
      <c r="D114" s="115" t="s">
        <v>145</v>
      </c>
      <c r="E114" s="116">
        <v>4</v>
      </c>
      <c r="F114" s="176"/>
      <c r="G114" s="117">
        <f t="shared" ref="G114:G115" si="0">ROUND(E114*F114,2)</f>
        <v>0</v>
      </c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</row>
    <row r="115" spans="1:25" ht="22.5" outlineLevel="2" x14ac:dyDescent="0.2">
      <c r="A115" s="112" t="s">
        <v>1090</v>
      </c>
      <c r="B115" s="113" t="s">
        <v>1095</v>
      </c>
      <c r="C115" s="114" t="s">
        <v>1091</v>
      </c>
      <c r="D115" s="115" t="s">
        <v>162</v>
      </c>
      <c r="E115" s="116">
        <v>32</v>
      </c>
      <c r="F115" s="176"/>
      <c r="G115" s="117">
        <f t="shared" si="0"/>
        <v>0</v>
      </c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</row>
    <row r="116" spans="1:25" ht="22.5" outlineLevel="2" x14ac:dyDescent="0.2">
      <c r="A116" s="112" t="s">
        <v>1093</v>
      </c>
      <c r="B116" s="113" t="s">
        <v>1094</v>
      </c>
      <c r="C116" s="114" t="s">
        <v>1096</v>
      </c>
      <c r="D116" s="115" t="s">
        <v>1097</v>
      </c>
      <c r="E116" s="116">
        <v>1</v>
      </c>
      <c r="F116" s="176"/>
      <c r="G116" s="117">
        <f t="shared" ref="G116" si="1">ROUND(E116*F116,2)</f>
        <v>0</v>
      </c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</row>
    <row r="117" spans="1:25" ht="12.75" x14ac:dyDescent="0.2">
      <c r="A117" s="105" t="s">
        <v>49</v>
      </c>
      <c r="B117" s="106" t="s">
        <v>616</v>
      </c>
      <c r="C117" s="107" t="s">
        <v>617</v>
      </c>
      <c r="D117" s="108"/>
      <c r="E117" s="109"/>
      <c r="F117" s="110"/>
      <c r="G117" s="111">
        <f>G118+G120+G122+G123+G124+G126+G128+G130+G132+G134+G136+G138+G140+G142+G144+G146+G148+G150+G152+G154+G156+G158+G159+G161+G163+G165+G167+G168+G170+G172+G174+G176+G179+G121</f>
        <v>0</v>
      </c>
    </row>
    <row r="118" spans="1:25" ht="22.5" outlineLevel="1" x14ac:dyDescent="0.2">
      <c r="A118" s="112">
        <f>A113+1</f>
        <v>46</v>
      </c>
      <c r="B118" s="113" t="s">
        <v>618</v>
      </c>
      <c r="C118" s="114" t="s">
        <v>619</v>
      </c>
      <c r="D118" s="115" t="s">
        <v>54</v>
      </c>
      <c r="E118" s="116">
        <v>13</v>
      </c>
      <c r="F118" s="176"/>
      <c r="G118" s="117">
        <f>ROUND(E118*F118,2)</f>
        <v>0</v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</row>
    <row r="119" spans="1:25" ht="12.75" outlineLevel="2" x14ac:dyDescent="0.2">
      <c r="A119" s="119"/>
      <c r="B119" s="120"/>
      <c r="C119" s="211" t="s">
        <v>620</v>
      </c>
      <c r="D119" s="181"/>
      <c r="E119" s="181"/>
      <c r="F119" s="181"/>
      <c r="G119" s="181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</row>
    <row r="120" spans="1:25" ht="33.75" outlineLevel="1" x14ac:dyDescent="0.2">
      <c r="A120" s="112">
        <f>A118+1</f>
        <v>47</v>
      </c>
      <c r="B120" s="122" t="s">
        <v>621</v>
      </c>
      <c r="C120" s="123" t="s">
        <v>1100</v>
      </c>
      <c r="D120" s="124" t="s">
        <v>100</v>
      </c>
      <c r="E120" s="125">
        <v>1</v>
      </c>
      <c r="F120" s="176"/>
      <c r="G120" s="126">
        <f t="shared" ref="G120:G124" si="2">ROUND(E120*F120,2)</f>
        <v>0</v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</row>
    <row r="121" spans="1:25" ht="22.5" outlineLevel="1" x14ac:dyDescent="0.2">
      <c r="A121" s="112" t="s">
        <v>1098</v>
      </c>
      <c r="B121" s="122" t="s">
        <v>1099</v>
      </c>
      <c r="C121" s="123" t="s">
        <v>622</v>
      </c>
      <c r="D121" s="124" t="s">
        <v>100</v>
      </c>
      <c r="E121" s="125">
        <v>1</v>
      </c>
      <c r="F121" s="176"/>
      <c r="G121" s="126">
        <f t="shared" ref="G121" si="3">ROUND(E121*F121,2)</f>
        <v>0</v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</row>
    <row r="122" spans="1:25" ht="12.75" outlineLevel="1" x14ac:dyDescent="0.2">
      <c r="A122" s="121">
        <f>A120+1</f>
        <v>48</v>
      </c>
      <c r="B122" s="122" t="s">
        <v>623</v>
      </c>
      <c r="C122" s="123" t="s">
        <v>624</v>
      </c>
      <c r="D122" s="124" t="s">
        <v>100</v>
      </c>
      <c r="E122" s="125">
        <v>5</v>
      </c>
      <c r="F122" s="176"/>
      <c r="G122" s="126">
        <f t="shared" si="2"/>
        <v>0</v>
      </c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</row>
    <row r="123" spans="1:25" ht="33.75" outlineLevel="1" x14ac:dyDescent="0.2">
      <c r="A123" s="121">
        <f t="shared" ref="A123:A124" si="4">A122+1</f>
        <v>49</v>
      </c>
      <c r="B123" s="122" t="s">
        <v>625</v>
      </c>
      <c r="C123" s="123" t="s">
        <v>626</v>
      </c>
      <c r="D123" s="124" t="s">
        <v>145</v>
      </c>
      <c r="E123" s="125">
        <v>1</v>
      </c>
      <c r="F123" s="176"/>
      <c r="G123" s="126">
        <f t="shared" si="2"/>
        <v>0</v>
      </c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</row>
    <row r="124" spans="1:25" ht="33.75" outlineLevel="1" x14ac:dyDescent="0.2">
      <c r="A124" s="139">
        <f t="shared" si="4"/>
        <v>50</v>
      </c>
      <c r="B124" s="140" t="s">
        <v>627</v>
      </c>
      <c r="C124" s="114" t="s">
        <v>628</v>
      </c>
      <c r="D124" s="115" t="s">
        <v>54</v>
      </c>
      <c r="E124" s="116">
        <v>10</v>
      </c>
      <c r="F124" s="176"/>
      <c r="G124" s="117">
        <f t="shared" si="2"/>
        <v>0</v>
      </c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</row>
    <row r="125" spans="1:25" ht="12.75" outlineLevel="2" x14ac:dyDescent="0.2">
      <c r="A125" s="119"/>
      <c r="B125" s="120"/>
      <c r="C125" s="211" t="s">
        <v>629</v>
      </c>
      <c r="D125" s="181"/>
      <c r="E125" s="181"/>
      <c r="F125" s="181"/>
      <c r="G125" s="181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</row>
    <row r="126" spans="1:25" ht="33.75" outlineLevel="1" x14ac:dyDescent="0.2">
      <c r="A126" s="112">
        <f>A124+1</f>
        <v>51</v>
      </c>
      <c r="B126" s="113" t="s">
        <v>630</v>
      </c>
      <c r="C126" s="114" t="s">
        <v>631</v>
      </c>
      <c r="D126" s="115" t="s">
        <v>54</v>
      </c>
      <c r="E126" s="116">
        <v>5</v>
      </c>
      <c r="F126" s="176"/>
      <c r="G126" s="117">
        <f>ROUND(E126*F126,2)</f>
        <v>0</v>
      </c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</row>
    <row r="127" spans="1:25" ht="12.75" outlineLevel="2" x14ac:dyDescent="0.2">
      <c r="A127" s="119"/>
      <c r="B127" s="120"/>
      <c r="C127" s="211" t="s">
        <v>632</v>
      </c>
      <c r="D127" s="181"/>
      <c r="E127" s="181"/>
      <c r="F127" s="181"/>
      <c r="G127" s="181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</row>
    <row r="128" spans="1:25" ht="22.5" outlineLevel="1" x14ac:dyDescent="0.2">
      <c r="A128" s="112">
        <f>A126+1</f>
        <v>52</v>
      </c>
      <c r="B128" s="113" t="s">
        <v>633</v>
      </c>
      <c r="C128" s="114" t="s">
        <v>634</v>
      </c>
      <c r="D128" s="115" t="s">
        <v>54</v>
      </c>
      <c r="E128" s="116">
        <v>14</v>
      </c>
      <c r="F128" s="176"/>
      <c r="G128" s="117">
        <f>ROUND(E128*F128,2)</f>
        <v>0</v>
      </c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</row>
    <row r="129" spans="1:25" ht="12.75" outlineLevel="2" x14ac:dyDescent="0.2">
      <c r="A129" s="119"/>
      <c r="B129" s="120"/>
      <c r="C129" s="211" t="s">
        <v>635</v>
      </c>
      <c r="D129" s="181"/>
      <c r="E129" s="181"/>
      <c r="F129" s="181"/>
      <c r="G129" s="181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</row>
    <row r="130" spans="1:25" ht="33.75" outlineLevel="1" x14ac:dyDescent="0.2">
      <c r="A130" s="112">
        <f>A128+1</f>
        <v>53</v>
      </c>
      <c r="B130" s="113" t="s">
        <v>636</v>
      </c>
      <c r="C130" s="114" t="s">
        <v>637</v>
      </c>
      <c r="D130" s="115" t="s">
        <v>54</v>
      </c>
      <c r="E130" s="116">
        <v>12</v>
      </c>
      <c r="F130" s="176"/>
      <c r="G130" s="117">
        <f>ROUND(E130*F130,2)</f>
        <v>0</v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</row>
    <row r="131" spans="1:25" ht="12.75" outlineLevel="2" x14ac:dyDescent="0.2">
      <c r="A131" s="119"/>
      <c r="B131" s="120"/>
      <c r="C131" s="211" t="s">
        <v>638</v>
      </c>
      <c r="D131" s="181"/>
      <c r="E131" s="181"/>
      <c r="F131" s="181"/>
      <c r="G131" s="181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</row>
    <row r="132" spans="1:25" ht="33.75" outlineLevel="1" x14ac:dyDescent="0.2">
      <c r="A132" s="112">
        <f>A130+1</f>
        <v>54</v>
      </c>
      <c r="B132" s="113" t="s">
        <v>639</v>
      </c>
      <c r="C132" s="114" t="s">
        <v>640</v>
      </c>
      <c r="D132" s="115" t="s">
        <v>54</v>
      </c>
      <c r="E132" s="116">
        <v>2</v>
      </c>
      <c r="F132" s="176"/>
      <c r="G132" s="117">
        <f>ROUND(E132*F132,2)</f>
        <v>0</v>
      </c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</row>
    <row r="133" spans="1:25" ht="12.75" outlineLevel="2" x14ac:dyDescent="0.2">
      <c r="A133" s="119"/>
      <c r="B133" s="120"/>
      <c r="C133" s="211" t="s">
        <v>641</v>
      </c>
      <c r="D133" s="181"/>
      <c r="E133" s="181"/>
      <c r="F133" s="181"/>
      <c r="G133" s="181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</row>
    <row r="134" spans="1:25" ht="22.5" outlineLevel="1" x14ac:dyDescent="0.2">
      <c r="A134" s="112">
        <f>A132+1</f>
        <v>55</v>
      </c>
      <c r="B134" s="113" t="s">
        <v>642</v>
      </c>
      <c r="C134" s="114" t="s">
        <v>643</v>
      </c>
      <c r="D134" s="115" t="s">
        <v>54</v>
      </c>
      <c r="E134" s="116">
        <v>1</v>
      </c>
      <c r="F134" s="176"/>
      <c r="G134" s="117">
        <f>ROUND(E134*F134,2)</f>
        <v>0</v>
      </c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</row>
    <row r="135" spans="1:25" ht="12.75" outlineLevel="2" x14ac:dyDescent="0.2">
      <c r="A135" s="119"/>
      <c r="B135" s="120"/>
      <c r="C135" s="211" t="s">
        <v>644</v>
      </c>
      <c r="D135" s="181"/>
      <c r="E135" s="181"/>
      <c r="F135" s="181"/>
      <c r="G135" s="181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</row>
    <row r="136" spans="1:25" ht="22.5" outlineLevel="1" x14ac:dyDescent="0.2">
      <c r="A136" s="112">
        <f>A134+1</f>
        <v>56</v>
      </c>
      <c r="B136" s="113" t="s">
        <v>645</v>
      </c>
      <c r="C136" s="114" t="s">
        <v>646</v>
      </c>
      <c r="D136" s="115" t="s">
        <v>54</v>
      </c>
      <c r="E136" s="116">
        <v>1</v>
      </c>
      <c r="F136" s="176"/>
      <c r="G136" s="117">
        <f>ROUND(E136*F136,2)</f>
        <v>0</v>
      </c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</row>
    <row r="137" spans="1:25" ht="12.75" outlineLevel="2" x14ac:dyDescent="0.2">
      <c r="A137" s="119"/>
      <c r="B137" s="120"/>
      <c r="C137" s="211" t="s">
        <v>647</v>
      </c>
      <c r="D137" s="181"/>
      <c r="E137" s="181"/>
      <c r="F137" s="181"/>
      <c r="G137" s="181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</row>
    <row r="138" spans="1:25" ht="22.5" outlineLevel="1" x14ac:dyDescent="0.2">
      <c r="A138" s="112">
        <f>A136+1</f>
        <v>57</v>
      </c>
      <c r="B138" s="113" t="s">
        <v>648</v>
      </c>
      <c r="C138" s="114" t="s">
        <v>649</v>
      </c>
      <c r="D138" s="115" t="s">
        <v>54</v>
      </c>
      <c r="E138" s="116">
        <v>13</v>
      </c>
      <c r="F138" s="176"/>
      <c r="G138" s="117">
        <f>ROUND(E138*F138,2)</f>
        <v>0</v>
      </c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</row>
    <row r="139" spans="1:25" ht="12.75" outlineLevel="2" x14ac:dyDescent="0.2">
      <c r="A139" s="119"/>
      <c r="B139" s="120"/>
      <c r="C139" s="211" t="s">
        <v>650</v>
      </c>
      <c r="D139" s="181"/>
      <c r="E139" s="181"/>
      <c r="F139" s="181"/>
      <c r="G139" s="181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</row>
    <row r="140" spans="1:25" ht="22.5" outlineLevel="1" x14ac:dyDescent="0.2">
      <c r="A140" s="112">
        <f>A138+1</f>
        <v>58</v>
      </c>
      <c r="B140" s="113" t="s">
        <v>651</v>
      </c>
      <c r="C140" s="114" t="s">
        <v>652</v>
      </c>
      <c r="D140" s="115" t="s">
        <v>54</v>
      </c>
      <c r="E140" s="116">
        <v>6</v>
      </c>
      <c r="F140" s="176"/>
      <c r="G140" s="117">
        <f>ROUND(E140*F140,2)</f>
        <v>0</v>
      </c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</row>
    <row r="141" spans="1:25" ht="12.75" outlineLevel="2" x14ac:dyDescent="0.2">
      <c r="A141" s="119"/>
      <c r="B141" s="120"/>
      <c r="C141" s="211" t="s">
        <v>653</v>
      </c>
      <c r="D141" s="181"/>
      <c r="E141" s="181"/>
      <c r="F141" s="181"/>
      <c r="G141" s="181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</row>
    <row r="142" spans="1:25" ht="33.75" outlineLevel="1" x14ac:dyDescent="0.2">
      <c r="A142" s="112">
        <f>A140+1</f>
        <v>59</v>
      </c>
      <c r="B142" s="113" t="s">
        <v>654</v>
      </c>
      <c r="C142" s="114" t="s">
        <v>655</v>
      </c>
      <c r="D142" s="115" t="s">
        <v>54</v>
      </c>
      <c r="E142" s="116">
        <v>3</v>
      </c>
      <c r="F142" s="176"/>
      <c r="G142" s="117">
        <f>ROUND(E142*F142,2)</f>
        <v>0</v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</row>
    <row r="143" spans="1:25" ht="12.75" outlineLevel="2" x14ac:dyDescent="0.2">
      <c r="A143" s="119"/>
      <c r="B143" s="120"/>
      <c r="C143" s="211" t="s">
        <v>656</v>
      </c>
      <c r="D143" s="181"/>
      <c r="E143" s="181"/>
      <c r="F143" s="181"/>
      <c r="G143" s="181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</row>
    <row r="144" spans="1:25" ht="22.5" outlineLevel="1" x14ac:dyDescent="0.2">
      <c r="A144" s="112">
        <f>A142+1</f>
        <v>60</v>
      </c>
      <c r="B144" s="113" t="s">
        <v>657</v>
      </c>
      <c r="C144" s="114" t="s">
        <v>658</v>
      </c>
      <c r="D144" s="115" t="s">
        <v>54</v>
      </c>
      <c r="E144" s="116">
        <v>2</v>
      </c>
      <c r="F144" s="176"/>
      <c r="G144" s="117">
        <f>ROUND(E144*F144,2)</f>
        <v>0</v>
      </c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</row>
    <row r="145" spans="1:25" ht="12.75" outlineLevel="2" x14ac:dyDescent="0.2">
      <c r="A145" s="119"/>
      <c r="B145" s="120"/>
      <c r="C145" s="211" t="s">
        <v>659</v>
      </c>
      <c r="D145" s="181"/>
      <c r="E145" s="181"/>
      <c r="F145" s="181"/>
      <c r="G145" s="181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</row>
    <row r="146" spans="1:25" ht="33.75" outlineLevel="1" x14ac:dyDescent="0.2">
      <c r="A146" s="112">
        <f>A144+1</f>
        <v>61</v>
      </c>
      <c r="B146" s="113" t="s">
        <v>660</v>
      </c>
      <c r="C146" s="114" t="s">
        <v>661</v>
      </c>
      <c r="D146" s="115" t="s">
        <v>54</v>
      </c>
      <c r="E146" s="116">
        <v>2</v>
      </c>
      <c r="F146" s="176"/>
      <c r="G146" s="117">
        <f>ROUND(E146*F146,2)</f>
        <v>0</v>
      </c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</row>
    <row r="147" spans="1:25" ht="12.75" outlineLevel="2" x14ac:dyDescent="0.2">
      <c r="A147" s="119"/>
      <c r="B147" s="120"/>
      <c r="C147" s="211" t="s">
        <v>662</v>
      </c>
      <c r="D147" s="181"/>
      <c r="E147" s="181"/>
      <c r="F147" s="181"/>
      <c r="G147" s="181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</row>
    <row r="148" spans="1:25" ht="33.75" outlineLevel="1" x14ac:dyDescent="0.2">
      <c r="A148" s="112">
        <f>A146+1</f>
        <v>62</v>
      </c>
      <c r="B148" s="113" t="s">
        <v>663</v>
      </c>
      <c r="C148" s="114" t="s">
        <v>664</v>
      </c>
      <c r="D148" s="115" t="s">
        <v>137</v>
      </c>
      <c r="E148" s="116">
        <v>0.153</v>
      </c>
      <c r="F148" s="176"/>
      <c r="G148" s="117">
        <f>ROUND(E148*F148,2)</f>
        <v>0</v>
      </c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</row>
    <row r="149" spans="1:25" ht="12.75" outlineLevel="2" x14ac:dyDescent="0.2">
      <c r="A149" s="119"/>
      <c r="B149" s="120"/>
      <c r="C149" s="211" t="s">
        <v>665</v>
      </c>
      <c r="D149" s="181"/>
      <c r="E149" s="181"/>
      <c r="F149" s="181"/>
      <c r="G149" s="181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</row>
    <row r="150" spans="1:25" ht="45" outlineLevel="1" x14ac:dyDescent="0.2">
      <c r="A150" s="112">
        <f>A148+1</f>
        <v>63</v>
      </c>
      <c r="B150" s="113" t="s">
        <v>666</v>
      </c>
      <c r="C150" s="114" t="s">
        <v>667</v>
      </c>
      <c r="D150" s="115" t="s">
        <v>137</v>
      </c>
      <c r="E150" s="116">
        <v>0.8</v>
      </c>
      <c r="F150" s="176"/>
      <c r="G150" s="117">
        <f>ROUND(E150*F150,2)</f>
        <v>0</v>
      </c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</row>
    <row r="151" spans="1:25" ht="12.75" outlineLevel="2" x14ac:dyDescent="0.2">
      <c r="A151" s="119"/>
      <c r="B151" s="120"/>
      <c r="C151" s="211" t="s">
        <v>668</v>
      </c>
      <c r="D151" s="181"/>
      <c r="E151" s="181"/>
      <c r="F151" s="181"/>
      <c r="G151" s="181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</row>
    <row r="152" spans="1:25" ht="12.75" outlineLevel="1" x14ac:dyDescent="0.2">
      <c r="A152" s="112">
        <f>A150+1</f>
        <v>64</v>
      </c>
      <c r="B152" s="113" t="s">
        <v>669</v>
      </c>
      <c r="C152" s="114" t="s">
        <v>670</v>
      </c>
      <c r="D152" s="115" t="s">
        <v>100</v>
      </c>
      <c r="E152" s="116">
        <v>14</v>
      </c>
      <c r="F152" s="176"/>
      <c r="G152" s="117">
        <f>ROUND(E152*F152,2)</f>
        <v>0</v>
      </c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</row>
    <row r="153" spans="1:25" ht="12.75" outlineLevel="2" x14ac:dyDescent="0.2">
      <c r="A153" s="119"/>
      <c r="B153" s="120"/>
      <c r="C153" s="211" t="s">
        <v>671</v>
      </c>
      <c r="D153" s="181"/>
      <c r="E153" s="181"/>
      <c r="F153" s="181"/>
      <c r="G153" s="181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</row>
    <row r="154" spans="1:25" ht="22.5" outlineLevel="1" x14ac:dyDescent="0.2">
      <c r="A154" s="112">
        <f>A152+1</f>
        <v>65</v>
      </c>
      <c r="B154" s="113" t="s">
        <v>672</v>
      </c>
      <c r="C154" s="114" t="s">
        <v>673</v>
      </c>
      <c r="D154" s="115" t="s">
        <v>100</v>
      </c>
      <c r="E154" s="116">
        <v>1</v>
      </c>
      <c r="F154" s="176"/>
      <c r="G154" s="117">
        <f>ROUND(E154*F154,2)</f>
        <v>0</v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</row>
    <row r="155" spans="1:25" ht="12.75" outlineLevel="2" x14ac:dyDescent="0.2">
      <c r="A155" s="119"/>
      <c r="B155" s="120"/>
      <c r="C155" s="211" t="s">
        <v>674</v>
      </c>
      <c r="D155" s="181"/>
      <c r="E155" s="181"/>
      <c r="F155" s="181"/>
      <c r="G155" s="181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</row>
    <row r="156" spans="1:25" ht="22.5" outlineLevel="1" x14ac:dyDescent="0.2">
      <c r="A156" s="112">
        <f>A154+1</f>
        <v>66</v>
      </c>
      <c r="B156" s="113" t="s">
        <v>675</v>
      </c>
      <c r="C156" s="114" t="s">
        <v>676</v>
      </c>
      <c r="D156" s="115" t="s">
        <v>54</v>
      </c>
      <c r="E156" s="116">
        <v>41</v>
      </c>
      <c r="F156" s="176"/>
      <c r="G156" s="117">
        <f>ROUND(E156*F156,2)</f>
        <v>0</v>
      </c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</row>
    <row r="157" spans="1:25" ht="12.75" outlineLevel="2" x14ac:dyDescent="0.2">
      <c r="A157" s="119"/>
      <c r="B157" s="120"/>
      <c r="C157" s="211" t="s">
        <v>677</v>
      </c>
      <c r="D157" s="181"/>
      <c r="E157" s="181"/>
      <c r="F157" s="181"/>
      <c r="G157" s="181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</row>
    <row r="158" spans="1:25" ht="12.75" outlineLevel="1" x14ac:dyDescent="0.2">
      <c r="A158" s="112">
        <f>A156+1</f>
        <v>67</v>
      </c>
      <c r="B158" s="122" t="s">
        <v>678</v>
      </c>
      <c r="C158" s="123" t="s">
        <v>679</v>
      </c>
      <c r="D158" s="124" t="s">
        <v>100</v>
      </c>
      <c r="E158" s="125">
        <v>41</v>
      </c>
      <c r="F158" s="176"/>
      <c r="G158" s="126">
        <f t="shared" ref="G158:G159" si="5">ROUND(E158*F158,2)</f>
        <v>0</v>
      </c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</row>
    <row r="159" spans="1:25" ht="12.75" outlineLevel="1" x14ac:dyDescent="0.2">
      <c r="A159" s="112">
        <f>A158+1</f>
        <v>68</v>
      </c>
      <c r="B159" s="113" t="s">
        <v>680</v>
      </c>
      <c r="C159" s="114" t="s">
        <v>681</v>
      </c>
      <c r="D159" s="115" t="s">
        <v>54</v>
      </c>
      <c r="E159" s="116">
        <v>16</v>
      </c>
      <c r="F159" s="176"/>
      <c r="G159" s="117">
        <f t="shared" si="5"/>
        <v>0</v>
      </c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</row>
    <row r="160" spans="1:25" ht="12.75" outlineLevel="2" x14ac:dyDescent="0.2">
      <c r="A160" s="119"/>
      <c r="B160" s="120"/>
      <c r="C160" s="211" t="s">
        <v>682</v>
      </c>
      <c r="D160" s="181"/>
      <c r="E160" s="181"/>
      <c r="F160" s="181"/>
      <c r="G160" s="181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</row>
    <row r="161" spans="1:25" ht="12.75" outlineLevel="1" x14ac:dyDescent="0.2">
      <c r="A161" s="112">
        <f>A159+1</f>
        <v>69</v>
      </c>
      <c r="B161" s="113" t="s">
        <v>683</v>
      </c>
      <c r="C161" s="114" t="s">
        <v>684</v>
      </c>
      <c r="D161" s="115" t="s">
        <v>54</v>
      </c>
      <c r="E161" s="116">
        <v>14</v>
      </c>
      <c r="F161" s="176"/>
      <c r="G161" s="117">
        <f>ROUND(E161*F161,2)</f>
        <v>0</v>
      </c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</row>
    <row r="162" spans="1:25" ht="12.75" outlineLevel="2" x14ac:dyDescent="0.2">
      <c r="A162" s="119"/>
      <c r="B162" s="120"/>
      <c r="C162" s="211" t="s">
        <v>685</v>
      </c>
      <c r="D162" s="181"/>
      <c r="E162" s="181"/>
      <c r="F162" s="181"/>
      <c r="G162" s="181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</row>
    <row r="163" spans="1:25" ht="12.75" outlineLevel="1" x14ac:dyDescent="0.2">
      <c r="A163" s="112">
        <f>A161+1</f>
        <v>70</v>
      </c>
      <c r="B163" s="113" t="s">
        <v>686</v>
      </c>
      <c r="C163" s="114" t="s">
        <v>687</v>
      </c>
      <c r="D163" s="115" t="s">
        <v>54</v>
      </c>
      <c r="E163" s="116">
        <v>14</v>
      </c>
      <c r="F163" s="176"/>
      <c r="G163" s="117">
        <f>ROUND(E163*F163,2)</f>
        <v>0</v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</row>
    <row r="164" spans="1:25" ht="12.75" outlineLevel="2" x14ac:dyDescent="0.2">
      <c r="A164" s="119"/>
      <c r="B164" s="120"/>
      <c r="C164" s="211" t="s">
        <v>688</v>
      </c>
      <c r="D164" s="181"/>
      <c r="E164" s="181"/>
      <c r="F164" s="181"/>
      <c r="G164" s="181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</row>
    <row r="165" spans="1:25" ht="22.5" outlineLevel="1" x14ac:dyDescent="0.2">
      <c r="A165" s="112">
        <f>A163+1</f>
        <v>71</v>
      </c>
      <c r="B165" s="113" t="s">
        <v>689</v>
      </c>
      <c r="C165" s="114" t="s">
        <v>690</v>
      </c>
      <c r="D165" s="115" t="s">
        <v>100</v>
      </c>
      <c r="E165" s="116">
        <v>1</v>
      </c>
      <c r="F165" s="176"/>
      <c r="G165" s="117">
        <f>ROUND(E165*F165,2)</f>
        <v>0</v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</row>
    <row r="166" spans="1:25" ht="12.75" outlineLevel="2" x14ac:dyDescent="0.2">
      <c r="A166" s="119"/>
      <c r="B166" s="120"/>
      <c r="C166" s="211" t="s">
        <v>691</v>
      </c>
      <c r="D166" s="181"/>
      <c r="E166" s="181"/>
      <c r="F166" s="181"/>
      <c r="G166" s="181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</row>
    <row r="167" spans="1:25" ht="12.75" outlineLevel="1" x14ac:dyDescent="0.2">
      <c r="A167" s="112">
        <f>A165+1</f>
        <v>72</v>
      </c>
      <c r="B167" s="122" t="s">
        <v>692</v>
      </c>
      <c r="C167" s="123" t="s">
        <v>693</v>
      </c>
      <c r="D167" s="124" t="s">
        <v>100</v>
      </c>
      <c r="E167" s="125">
        <v>1</v>
      </c>
      <c r="F167" s="176"/>
      <c r="G167" s="126">
        <f t="shared" ref="G167:G168" si="6">ROUND(E167*F167,2)</f>
        <v>0</v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</row>
    <row r="168" spans="1:25" ht="22.5" outlineLevel="1" x14ac:dyDescent="0.2">
      <c r="A168" s="112">
        <f>A167+1</f>
        <v>73</v>
      </c>
      <c r="B168" s="113" t="s">
        <v>694</v>
      </c>
      <c r="C168" s="114" t="s">
        <v>695</v>
      </c>
      <c r="D168" s="115" t="s">
        <v>100</v>
      </c>
      <c r="E168" s="116">
        <v>16</v>
      </c>
      <c r="F168" s="176"/>
      <c r="G168" s="117">
        <f t="shared" si="6"/>
        <v>0</v>
      </c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</row>
    <row r="169" spans="1:25" ht="12.75" outlineLevel="2" x14ac:dyDescent="0.2">
      <c r="A169" s="119"/>
      <c r="B169" s="120"/>
      <c r="C169" s="211" t="s">
        <v>696</v>
      </c>
      <c r="D169" s="181"/>
      <c r="E169" s="181"/>
      <c r="F169" s="181"/>
      <c r="G169" s="181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</row>
    <row r="170" spans="1:25" ht="12.75" outlineLevel="1" x14ac:dyDescent="0.2">
      <c r="A170" s="112">
        <f>A168+1</f>
        <v>74</v>
      </c>
      <c r="B170" s="113" t="s">
        <v>697</v>
      </c>
      <c r="C170" s="114" t="s">
        <v>698</v>
      </c>
      <c r="D170" s="115" t="s">
        <v>100</v>
      </c>
      <c r="E170" s="116">
        <v>1</v>
      </c>
      <c r="F170" s="176"/>
      <c r="G170" s="117">
        <f>ROUND(E170*F170,2)</f>
        <v>0</v>
      </c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</row>
    <row r="171" spans="1:25" ht="12.75" outlineLevel="2" x14ac:dyDescent="0.2">
      <c r="A171" s="119"/>
      <c r="B171" s="120"/>
      <c r="C171" s="211" t="s">
        <v>699</v>
      </c>
      <c r="D171" s="181"/>
      <c r="E171" s="181"/>
      <c r="F171" s="181"/>
      <c r="G171" s="181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</row>
    <row r="172" spans="1:25" ht="45" outlineLevel="1" x14ac:dyDescent="0.2">
      <c r="A172" s="112">
        <f>A170+1</f>
        <v>75</v>
      </c>
      <c r="B172" s="113" t="s">
        <v>700</v>
      </c>
      <c r="C172" s="114" t="s">
        <v>701</v>
      </c>
      <c r="D172" s="115" t="s">
        <v>137</v>
      </c>
      <c r="E172" s="116">
        <v>0.58099999999999996</v>
      </c>
      <c r="F172" s="176"/>
      <c r="G172" s="117">
        <f>ROUND(E172*F172,2)</f>
        <v>0</v>
      </c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</row>
    <row r="173" spans="1:25" ht="12.75" outlineLevel="2" x14ac:dyDescent="0.2">
      <c r="A173" s="119"/>
      <c r="B173" s="120"/>
      <c r="C173" s="211" t="s">
        <v>702</v>
      </c>
      <c r="D173" s="181"/>
      <c r="E173" s="181"/>
      <c r="F173" s="181"/>
      <c r="G173" s="181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</row>
    <row r="174" spans="1:25" ht="45" outlineLevel="1" x14ac:dyDescent="0.2">
      <c r="A174" s="112">
        <f>A172+1</f>
        <v>76</v>
      </c>
      <c r="B174" s="113" t="s">
        <v>703</v>
      </c>
      <c r="C174" s="114" t="s">
        <v>704</v>
      </c>
      <c r="D174" s="115" t="s">
        <v>137</v>
      </c>
      <c r="E174" s="116">
        <v>0.58099999999999996</v>
      </c>
      <c r="F174" s="176"/>
      <c r="G174" s="117">
        <f>ROUND(E174*F174,2)</f>
        <v>0</v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</row>
    <row r="175" spans="1:25" ht="12.75" outlineLevel="2" x14ac:dyDescent="0.2">
      <c r="A175" s="119"/>
      <c r="B175" s="120"/>
      <c r="C175" s="211" t="s">
        <v>705</v>
      </c>
      <c r="D175" s="181"/>
      <c r="E175" s="181"/>
      <c r="F175" s="181"/>
      <c r="G175" s="181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</row>
    <row r="176" spans="1:25" ht="22.5" outlineLevel="2" x14ac:dyDescent="0.2">
      <c r="A176" s="112">
        <f>A174+1</f>
        <v>77</v>
      </c>
      <c r="B176" s="147" t="s">
        <v>689</v>
      </c>
      <c r="C176" s="148" t="s">
        <v>706</v>
      </c>
      <c r="D176" s="149" t="s">
        <v>100</v>
      </c>
      <c r="E176" s="150">
        <v>1</v>
      </c>
      <c r="F176" s="176"/>
      <c r="G176" s="151">
        <f>ROUND(F176*E176,2)</f>
        <v>0</v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</row>
    <row r="177" spans="1:25" ht="12.75" outlineLevel="2" x14ac:dyDescent="0.2">
      <c r="A177" s="119"/>
      <c r="B177" s="120"/>
      <c r="C177" s="212" t="s">
        <v>707</v>
      </c>
      <c r="D177" s="195"/>
      <c r="E177" s="195"/>
      <c r="F177" s="195"/>
      <c r="G177" s="195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</row>
    <row r="178" spans="1:25" ht="12.75" outlineLevel="2" x14ac:dyDescent="0.2">
      <c r="A178" s="119"/>
      <c r="B178" s="120"/>
      <c r="C178" s="216" t="s">
        <v>708</v>
      </c>
      <c r="D178" s="195"/>
      <c r="E178" s="195"/>
      <c r="F178" s="195"/>
      <c r="G178" s="195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</row>
    <row r="179" spans="1:25" ht="12.75" outlineLevel="2" x14ac:dyDescent="0.2">
      <c r="A179" s="112">
        <f>A176+1</f>
        <v>78</v>
      </c>
      <c r="B179" s="147" t="s">
        <v>709</v>
      </c>
      <c r="C179" s="148" t="s">
        <v>710</v>
      </c>
      <c r="D179" s="149" t="s">
        <v>100</v>
      </c>
      <c r="E179" s="150">
        <v>1</v>
      </c>
      <c r="F179" s="176"/>
      <c r="G179" s="151">
        <f>ROUND(F179*E179,2)</f>
        <v>0</v>
      </c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</row>
    <row r="180" spans="1:25" ht="12.75" outlineLevel="2" x14ac:dyDescent="0.2">
      <c r="A180" s="139"/>
      <c r="B180" s="147"/>
      <c r="C180" s="219" t="s">
        <v>710</v>
      </c>
      <c r="D180" s="210"/>
      <c r="E180" s="210"/>
      <c r="F180" s="210"/>
      <c r="G180" s="193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</row>
    <row r="181" spans="1:25" ht="12.75" x14ac:dyDescent="0.2">
      <c r="A181" s="105" t="s">
        <v>49</v>
      </c>
      <c r="B181" s="106" t="s">
        <v>711</v>
      </c>
      <c r="C181" s="107" t="s">
        <v>712</v>
      </c>
      <c r="D181" s="108"/>
      <c r="E181" s="109"/>
      <c r="F181" s="110"/>
      <c r="G181" s="111">
        <f>G182+G184+G186</f>
        <v>0</v>
      </c>
    </row>
    <row r="182" spans="1:25" ht="45" outlineLevel="1" x14ac:dyDescent="0.2">
      <c r="A182" s="112">
        <f>A179+1</f>
        <v>79</v>
      </c>
      <c r="B182" s="113" t="s">
        <v>713</v>
      </c>
      <c r="C182" s="114" t="s">
        <v>714</v>
      </c>
      <c r="D182" s="115" t="s">
        <v>54</v>
      </c>
      <c r="E182" s="116">
        <v>13</v>
      </c>
      <c r="F182" s="176"/>
      <c r="G182" s="117">
        <f>ROUND(E182*F182,2)</f>
        <v>0</v>
      </c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</row>
    <row r="183" spans="1:25" ht="12.75" outlineLevel="2" x14ac:dyDescent="0.2">
      <c r="A183" s="119"/>
      <c r="B183" s="120"/>
      <c r="C183" s="211" t="s">
        <v>715</v>
      </c>
      <c r="D183" s="181"/>
      <c r="E183" s="181"/>
      <c r="F183" s="181"/>
      <c r="G183" s="181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</row>
    <row r="184" spans="1:25" ht="45" outlineLevel="1" x14ac:dyDescent="0.2">
      <c r="A184" s="112">
        <f>A182+1</f>
        <v>80</v>
      </c>
      <c r="B184" s="113" t="s">
        <v>716</v>
      </c>
      <c r="C184" s="114" t="s">
        <v>717</v>
      </c>
      <c r="D184" s="115" t="s">
        <v>54</v>
      </c>
      <c r="E184" s="116">
        <v>1</v>
      </c>
      <c r="F184" s="176"/>
      <c r="G184" s="117">
        <f>ROUND(E184*F184,2)</f>
        <v>0</v>
      </c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</row>
    <row r="185" spans="1:25" ht="12.75" outlineLevel="2" x14ac:dyDescent="0.2">
      <c r="A185" s="119"/>
      <c r="B185" s="120"/>
      <c r="C185" s="211" t="s">
        <v>718</v>
      </c>
      <c r="D185" s="181"/>
      <c r="E185" s="181"/>
      <c r="F185" s="181"/>
      <c r="G185" s="181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</row>
    <row r="186" spans="1:25" ht="45" outlineLevel="1" x14ac:dyDescent="0.2">
      <c r="A186" s="112">
        <f>A184+1</f>
        <v>81</v>
      </c>
      <c r="B186" s="113" t="s">
        <v>719</v>
      </c>
      <c r="C186" s="114" t="s">
        <v>720</v>
      </c>
      <c r="D186" s="115" t="s">
        <v>137</v>
      </c>
      <c r="E186" s="116">
        <v>0.184</v>
      </c>
      <c r="F186" s="176"/>
      <c r="G186" s="117">
        <f>ROUND(E186*F186,2)</f>
        <v>0</v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</row>
    <row r="187" spans="1:25" ht="12.75" outlineLevel="2" x14ac:dyDescent="0.2">
      <c r="A187" s="119"/>
      <c r="B187" s="120"/>
      <c r="C187" s="211" t="s">
        <v>721</v>
      </c>
      <c r="D187" s="181"/>
      <c r="E187" s="181"/>
      <c r="F187" s="181"/>
      <c r="G187" s="181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</row>
    <row r="188" spans="1:25" ht="12.75" outlineLevel="2" x14ac:dyDescent="0.2">
      <c r="A188" s="105" t="s">
        <v>49</v>
      </c>
      <c r="B188" s="106" t="s">
        <v>516</v>
      </c>
      <c r="C188" s="107" t="s">
        <v>517</v>
      </c>
      <c r="D188" s="108"/>
      <c r="E188" s="109"/>
      <c r="F188" s="110"/>
      <c r="G188" s="111">
        <f>G189+G192</f>
        <v>0</v>
      </c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</row>
    <row r="189" spans="1:25" ht="22.5" outlineLevel="2" x14ac:dyDescent="0.2">
      <c r="A189" s="121">
        <f>A186+1</f>
        <v>82</v>
      </c>
      <c r="B189" s="122" t="s">
        <v>722</v>
      </c>
      <c r="C189" s="123" t="s">
        <v>723</v>
      </c>
      <c r="D189" s="124" t="s">
        <v>148</v>
      </c>
      <c r="E189" s="125">
        <v>3.5</v>
      </c>
      <c r="F189" s="176"/>
      <c r="G189" s="126">
        <f>F189*E189</f>
        <v>0</v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</row>
    <row r="190" spans="1:25" ht="12.75" outlineLevel="2" x14ac:dyDescent="0.2">
      <c r="A190" s="141"/>
      <c r="B190" s="152"/>
      <c r="C190" s="211" t="s">
        <v>724</v>
      </c>
      <c r="D190" s="181"/>
      <c r="E190" s="181"/>
      <c r="F190" s="181"/>
      <c r="G190" s="207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</row>
    <row r="191" spans="1:25" ht="12.75" outlineLevel="2" x14ac:dyDescent="0.2">
      <c r="A191" s="153"/>
      <c r="B191" s="154"/>
      <c r="C191" s="218" t="s">
        <v>725</v>
      </c>
      <c r="D191" s="191"/>
      <c r="E191" s="191"/>
      <c r="F191" s="191"/>
      <c r="G191" s="19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</row>
    <row r="192" spans="1:25" ht="22.5" outlineLevel="2" x14ac:dyDescent="0.2">
      <c r="A192" s="112">
        <f>A189+1</f>
        <v>83</v>
      </c>
      <c r="B192" s="122" t="s">
        <v>726</v>
      </c>
      <c r="C192" s="123" t="s">
        <v>727</v>
      </c>
      <c r="D192" s="124" t="s">
        <v>148</v>
      </c>
      <c r="E192" s="125">
        <v>3.5</v>
      </c>
      <c r="F192" s="176"/>
      <c r="G192" s="126">
        <f>F192*E192</f>
        <v>0</v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</row>
    <row r="193" spans="1:25" ht="12.75" outlineLevel="2" x14ac:dyDescent="0.2">
      <c r="A193" s="141"/>
      <c r="B193" s="152"/>
      <c r="C193" s="211" t="s">
        <v>727</v>
      </c>
      <c r="D193" s="181"/>
      <c r="E193" s="181"/>
      <c r="F193" s="181"/>
      <c r="G193" s="207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</row>
    <row r="194" spans="1:25" ht="12.75" outlineLevel="2" x14ac:dyDescent="0.2">
      <c r="A194" s="153"/>
      <c r="B194" s="154"/>
      <c r="C194" s="217" t="s">
        <v>728</v>
      </c>
      <c r="D194" s="191"/>
      <c r="E194" s="191"/>
      <c r="F194" s="191"/>
      <c r="G194" s="19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</row>
    <row r="195" spans="1:25" ht="12.75" outlineLevel="2" x14ac:dyDescent="0.2">
      <c r="A195" s="105" t="s">
        <v>49</v>
      </c>
      <c r="B195" s="106" t="s">
        <v>729</v>
      </c>
      <c r="C195" s="107" t="s">
        <v>730</v>
      </c>
      <c r="D195" s="108"/>
      <c r="E195" s="109"/>
      <c r="F195" s="110"/>
      <c r="G195" s="111">
        <f>G196</f>
        <v>0</v>
      </c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</row>
    <row r="196" spans="1:25" ht="22.5" outlineLevel="2" x14ac:dyDescent="0.2">
      <c r="A196" s="121">
        <f>A192+1</f>
        <v>84</v>
      </c>
      <c r="B196" s="122" t="s">
        <v>731</v>
      </c>
      <c r="C196" s="123" t="s">
        <v>732</v>
      </c>
      <c r="D196" s="124" t="s">
        <v>162</v>
      </c>
      <c r="E196" s="125">
        <v>3.5</v>
      </c>
      <c r="F196" s="176"/>
      <c r="G196" s="126">
        <f>ROUND(F196*E196,2)</f>
        <v>0</v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</row>
    <row r="197" spans="1:25" ht="12.75" outlineLevel="2" x14ac:dyDescent="0.2">
      <c r="A197" s="141"/>
      <c r="B197" s="152"/>
      <c r="C197" s="211" t="s">
        <v>733</v>
      </c>
      <c r="D197" s="181"/>
      <c r="E197" s="181"/>
      <c r="F197" s="181"/>
      <c r="G197" s="207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</row>
    <row r="198" spans="1:25" ht="12.75" outlineLevel="2" x14ac:dyDescent="0.2">
      <c r="A198" s="153"/>
      <c r="B198" s="154"/>
      <c r="C198" s="218" t="s">
        <v>734</v>
      </c>
      <c r="D198" s="191"/>
      <c r="E198" s="191"/>
      <c r="F198" s="191"/>
      <c r="G198" s="19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</row>
    <row r="199" spans="1:25" ht="12.75" x14ac:dyDescent="0.2">
      <c r="A199" s="128"/>
      <c r="B199" s="129" t="s">
        <v>23</v>
      </c>
      <c r="C199" s="130"/>
      <c r="D199" s="131"/>
      <c r="E199" s="132"/>
      <c r="F199" s="132"/>
      <c r="G199" s="133">
        <f>G8+G11+G16+G25+G39+G64+G88+G117+G181+G195+G188</f>
        <v>0</v>
      </c>
    </row>
    <row r="200" spans="1:25" ht="12.75" customHeight="1" x14ac:dyDescent="0.2">
      <c r="A200" s="88"/>
      <c r="B200" s="91"/>
      <c r="C200" s="127"/>
      <c r="D200" s="93"/>
      <c r="E200" s="88"/>
      <c r="F200" s="88"/>
      <c r="G200" s="88"/>
    </row>
    <row r="201" spans="1:25" ht="12.75" customHeight="1" x14ac:dyDescent="0.2">
      <c r="A201" s="88"/>
      <c r="B201" s="91"/>
      <c r="C201" s="127"/>
      <c r="D201" s="93"/>
      <c r="E201" s="88"/>
      <c r="F201" s="88"/>
      <c r="G201" s="88"/>
    </row>
    <row r="202" spans="1:25" ht="12.75" customHeight="1" x14ac:dyDescent="0.2">
      <c r="A202" s="88"/>
      <c r="B202" s="91"/>
      <c r="C202" s="127"/>
      <c r="D202" s="93"/>
      <c r="E202" s="88"/>
      <c r="F202" s="88"/>
      <c r="G202" s="88"/>
    </row>
    <row r="203" spans="1:25" ht="12.75" customHeight="1" x14ac:dyDescent="0.2">
      <c r="B203" s="97"/>
      <c r="C203" s="134"/>
      <c r="D203" s="98"/>
    </row>
    <row r="204" spans="1:25" ht="12.75" customHeight="1" x14ac:dyDescent="0.2">
      <c r="B204" s="97"/>
      <c r="C204" s="97"/>
      <c r="D204" s="98"/>
    </row>
    <row r="205" spans="1:25" ht="12.75" customHeight="1" x14ac:dyDescent="0.2">
      <c r="B205" s="97"/>
      <c r="C205" s="97"/>
      <c r="D205" s="98"/>
    </row>
    <row r="206" spans="1:25" ht="12.75" customHeight="1" x14ac:dyDescent="0.2">
      <c r="B206" s="97"/>
      <c r="C206" s="97"/>
      <c r="D206" s="98"/>
    </row>
    <row r="207" spans="1:25" ht="12.75" customHeight="1" x14ac:dyDescent="0.2">
      <c r="B207" s="97"/>
      <c r="C207" s="97"/>
      <c r="D207" s="98"/>
    </row>
    <row r="208" spans="1:25" ht="12.75" customHeight="1" x14ac:dyDescent="0.2">
      <c r="B208" s="97"/>
      <c r="C208" s="97"/>
      <c r="D208" s="98"/>
    </row>
    <row r="209" spans="2:4" ht="12.75" customHeight="1" x14ac:dyDescent="0.2">
      <c r="B209" s="97"/>
      <c r="C209" s="97"/>
      <c r="D209" s="98"/>
    </row>
    <row r="210" spans="2:4" ht="12.75" customHeight="1" x14ac:dyDescent="0.2">
      <c r="B210" s="97"/>
      <c r="C210" s="97"/>
      <c r="D210" s="98"/>
    </row>
    <row r="211" spans="2:4" ht="12.75" customHeight="1" x14ac:dyDescent="0.2">
      <c r="B211" s="97"/>
      <c r="C211" s="97"/>
      <c r="D211" s="98"/>
    </row>
    <row r="212" spans="2:4" ht="12.75" customHeight="1" x14ac:dyDescent="0.2">
      <c r="B212" s="97"/>
      <c r="C212" s="97"/>
      <c r="D212" s="98"/>
    </row>
    <row r="213" spans="2:4" ht="12.75" customHeight="1" x14ac:dyDescent="0.2">
      <c r="B213" s="97"/>
      <c r="C213" s="97"/>
      <c r="D213" s="98"/>
    </row>
    <row r="214" spans="2:4" ht="12.75" customHeight="1" x14ac:dyDescent="0.2">
      <c r="B214" s="97"/>
      <c r="C214" s="97"/>
      <c r="D214" s="98"/>
    </row>
    <row r="215" spans="2:4" ht="12.75" customHeight="1" x14ac:dyDescent="0.2">
      <c r="B215" s="97"/>
      <c r="C215" s="97"/>
      <c r="D215" s="98"/>
    </row>
    <row r="216" spans="2:4" ht="12.75" customHeight="1" x14ac:dyDescent="0.2">
      <c r="B216" s="97"/>
      <c r="C216" s="97"/>
      <c r="D216" s="98"/>
    </row>
    <row r="217" spans="2:4" ht="12.75" customHeight="1" x14ac:dyDescent="0.2">
      <c r="B217" s="97"/>
      <c r="C217" s="97"/>
      <c r="D217" s="98"/>
    </row>
    <row r="218" spans="2:4" ht="12.75" customHeight="1" x14ac:dyDescent="0.2">
      <c r="B218" s="97"/>
      <c r="C218" s="97"/>
      <c r="D218" s="98"/>
    </row>
    <row r="219" spans="2:4" ht="12.75" customHeight="1" x14ac:dyDescent="0.2">
      <c r="B219" s="97"/>
      <c r="C219" s="97"/>
      <c r="D219" s="98"/>
    </row>
    <row r="220" spans="2:4" ht="12.75" customHeight="1" x14ac:dyDescent="0.2">
      <c r="B220" s="97"/>
      <c r="C220" s="97"/>
      <c r="D220" s="98"/>
    </row>
    <row r="221" spans="2:4" ht="12.75" customHeight="1" x14ac:dyDescent="0.2">
      <c r="B221" s="97"/>
      <c r="C221" s="97"/>
      <c r="D221" s="98"/>
    </row>
    <row r="222" spans="2:4" ht="12.75" customHeight="1" x14ac:dyDescent="0.2">
      <c r="B222" s="97"/>
      <c r="C222" s="97"/>
      <c r="D222" s="98"/>
    </row>
    <row r="223" spans="2:4" ht="12.75" customHeight="1" x14ac:dyDescent="0.2">
      <c r="B223" s="97"/>
      <c r="C223" s="97"/>
      <c r="D223" s="98"/>
    </row>
    <row r="224" spans="2:4" ht="12.75" customHeight="1" x14ac:dyDescent="0.2">
      <c r="B224" s="97"/>
      <c r="C224" s="97"/>
      <c r="D224" s="98"/>
    </row>
    <row r="225" spans="2:4" ht="12.75" customHeight="1" x14ac:dyDescent="0.2">
      <c r="B225" s="97"/>
      <c r="C225" s="97"/>
      <c r="D225" s="98"/>
    </row>
    <row r="226" spans="2:4" ht="12.75" customHeight="1" x14ac:dyDescent="0.2">
      <c r="B226" s="97"/>
      <c r="C226" s="97"/>
      <c r="D226" s="98"/>
    </row>
    <row r="227" spans="2:4" ht="12.75" customHeight="1" x14ac:dyDescent="0.2">
      <c r="B227" s="97"/>
      <c r="C227" s="97"/>
      <c r="D227" s="98"/>
    </row>
    <row r="228" spans="2:4" ht="12.75" customHeight="1" x14ac:dyDescent="0.2">
      <c r="B228" s="97"/>
      <c r="C228" s="97"/>
      <c r="D228" s="98"/>
    </row>
    <row r="229" spans="2:4" ht="12.75" customHeight="1" x14ac:dyDescent="0.2">
      <c r="B229" s="97"/>
      <c r="C229" s="97"/>
      <c r="D229" s="98"/>
    </row>
    <row r="230" spans="2:4" ht="12.75" customHeight="1" x14ac:dyDescent="0.2">
      <c r="B230" s="97"/>
      <c r="C230" s="97"/>
      <c r="D230" s="98"/>
    </row>
    <row r="231" spans="2:4" ht="12.75" customHeight="1" x14ac:dyDescent="0.2">
      <c r="B231" s="97"/>
      <c r="C231" s="97"/>
      <c r="D231" s="98"/>
    </row>
    <row r="232" spans="2:4" ht="12.75" customHeight="1" x14ac:dyDescent="0.2">
      <c r="B232" s="97"/>
      <c r="C232" s="97"/>
      <c r="D232" s="98"/>
    </row>
    <row r="233" spans="2:4" ht="12.75" customHeight="1" x14ac:dyDescent="0.2">
      <c r="B233" s="97"/>
      <c r="C233" s="97"/>
      <c r="D233" s="98"/>
    </row>
    <row r="234" spans="2:4" ht="12.75" customHeight="1" x14ac:dyDescent="0.2">
      <c r="B234" s="97"/>
      <c r="C234" s="97"/>
      <c r="D234" s="98"/>
    </row>
    <row r="235" spans="2:4" ht="12.75" customHeight="1" x14ac:dyDescent="0.2">
      <c r="B235" s="97"/>
      <c r="C235" s="97"/>
      <c r="D235" s="98"/>
    </row>
    <row r="236" spans="2:4" ht="12.75" customHeight="1" x14ac:dyDescent="0.2">
      <c r="B236" s="97"/>
      <c r="C236" s="97"/>
      <c r="D236" s="98"/>
    </row>
    <row r="237" spans="2:4" ht="12.75" customHeight="1" x14ac:dyDescent="0.2">
      <c r="B237" s="97"/>
      <c r="C237" s="97"/>
      <c r="D237" s="98"/>
    </row>
    <row r="238" spans="2:4" ht="12.75" customHeight="1" x14ac:dyDescent="0.2">
      <c r="B238" s="97"/>
      <c r="C238" s="97"/>
      <c r="D238" s="98"/>
    </row>
    <row r="239" spans="2:4" ht="12.75" customHeight="1" x14ac:dyDescent="0.2">
      <c r="B239" s="97"/>
      <c r="C239" s="97"/>
      <c r="D239" s="98"/>
    </row>
    <row r="240" spans="2:4" ht="12.75" customHeight="1" x14ac:dyDescent="0.2">
      <c r="B240" s="97"/>
      <c r="C240" s="97"/>
      <c r="D240" s="98"/>
    </row>
    <row r="241" spans="2:4" ht="12.75" customHeight="1" x14ac:dyDescent="0.2">
      <c r="B241" s="97"/>
      <c r="C241" s="97"/>
      <c r="D241" s="98"/>
    </row>
    <row r="242" spans="2:4" ht="12.75" customHeight="1" x14ac:dyDescent="0.2">
      <c r="B242" s="97"/>
      <c r="C242" s="97"/>
      <c r="D242" s="98"/>
    </row>
    <row r="243" spans="2:4" ht="12.75" customHeight="1" x14ac:dyDescent="0.2">
      <c r="B243" s="97"/>
      <c r="C243" s="97"/>
      <c r="D243" s="98"/>
    </row>
    <row r="244" spans="2:4" ht="12.75" customHeight="1" x14ac:dyDescent="0.2">
      <c r="B244" s="97"/>
      <c r="C244" s="97"/>
      <c r="D244" s="98"/>
    </row>
    <row r="245" spans="2:4" ht="12.75" customHeight="1" x14ac:dyDescent="0.2">
      <c r="B245" s="97"/>
      <c r="C245" s="97"/>
      <c r="D245" s="98"/>
    </row>
    <row r="246" spans="2:4" ht="12.75" customHeight="1" x14ac:dyDescent="0.2">
      <c r="B246" s="97"/>
      <c r="C246" s="97"/>
      <c r="D246" s="98"/>
    </row>
    <row r="247" spans="2:4" ht="12.75" customHeight="1" x14ac:dyDescent="0.2">
      <c r="B247" s="97"/>
      <c r="C247" s="97"/>
      <c r="D247" s="98"/>
    </row>
    <row r="248" spans="2:4" ht="12.75" customHeight="1" x14ac:dyDescent="0.2">
      <c r="B248" s="97"/>
      <c r="C248" s="97"/>
      <c r="D248" s="98"/>
    </row>
    <row r="249" spans="2:4" ht="12.75" customHeight="1" x14ac:dyDescent="0.2">
      <c r="B249" s="97"/>
      <c r="C249" s="97"/>
      <c r="D249" s="98"/>
    </row>
    <row r="250" spans="2:4" ht="12.75" customHeight="1" x14ac:dyDescent="0.2">
      <c r="B250" s="97"/>
      <c r="C250" s="97"/>
      <c r="D250" s="98"/>
    </row>
    <row r="251" spans="2:4" ht="12.75" customHeight="1" x14ac:dyDescent="0.2">
      <c r="B251" s="97"/>
      <c r="C251" s="97"/>
      <c r="D251" s="98"/>
    </row>
    <row r="252" spans="2:4" ht="12.75" customHeight="1" x14ac:dyDescent="0.2">
      <c r="B252" s="97"/>
      <c r="C252" s="97"/>
      <c r="D252" s="98"/>
    </row>
    <row r="253" spans="2:4" ht="12.75" customHeight="1" x14ac:dyDescent="0.2">
      <c r="B253" s="97"/>
      <c r="C253" s="97"/>
      <c r="D253" s="98"/>
    </row>
    <row r="254" spans="2:4" ht="12.75" customHeight="1" x14ac:dyDescent="0.2">
      <c r="B254" s="97"/>
      <c r="C254" s="97"/>
      <c r="D254" s="98"/>
    </row>
    <row r="255" spans="2:4" ht="12.75" customHeight="1" x14ac:dyDescent="0.2">
      <c r="B255" s="97"/>
      <c r="C255" s="97"/>
      <c r="D255" s="98"/>
    </row>
    <row r="256" spans="2:4" ht="12.75" customHeight="1" x14ac:dyDescent="0.2">
      <c r="B256" s="97"/>
      <c r="C256" s="97"/>
      <c r="D256" s="98"/>
    </row>
    <row r="257" spans="2:4" ht="12.75" customHeight="1" x14ac:dyDescent="0.2">
      <c r="B257" s="97"/>
      <c r="C257" s="97"/>
      <c r="D257" s="98"/>
    </row>
    <row r="258" spans="2:4" ht="12.75" customHeight="1" x14ac:dyDescent="0.2">
      <c r="B258" s="97"/>
      <c r="C258" s="97"/>
      <c r="D258" s="98"/>
    </row>
    <row r="259" spans="2:4" ht="12.75" customHeight="1" x14ac:dyDescent="0.2">
      <c r="B259" s="97"/>
      <c r="C259" s="97"/>
      <c r="D259" s="98"/>
    </row>
    <row r="260" spans="2:4" ht="12.75" customHeight="1" x14ac:dyDescent="0.2">
      <c r="B260" s="97"/>
      <c r="C260" s="97"/>
      <c r="D260" s="98"/>
    </row>
    <row r="261" spans="2:4" ht="12.75" customHeight="1" x14ac:dyDescent="0.2">
      <c r="B261" s="97"/>
      <c r="C261" s="97"/>
      <c r="D261" s="98"/>
    </row>
    <row r="262" spans="2:4" ht="12.75" customHeight="1" x14ac:dyDescent="0.2">
      <c r="B262" s="97"/>
      <c r="C262" s="97"/>
      <c r="D262" s="98"/>
    </row>
    <row r="263" spans="2:4" ht="12.75" customHeight="1" x14ac:dyDescent="0.2">
      <c r="B263" s="97"/>
      <c r="C263" s="97"/>
      <c r="D263" s="98"/>
    </row>
    <row r="264" spans="2:4" ht="12.75" customHeight="1" x14ac:dyDescent="0.2">
      <c r="B264" s="97"/>
      <c r="C264" s="97"/>
      <c r="D264" s="98"/>
    </row>
    <row r="265" spans="2:4" ht="12.75" customHeight="1" x14ac:dyDescent="0.2">
      <c r="B265" s="97"/>
      <c r="C265" s="97"/>
      <c r="D265" s="98"/>
    </row>
    <row r="266" spans="2:4" ht="12.75" customHeight="1" x14ac:dyDescent="0.2">
      <c r="B266" s="97"/>
      <c r="C266" s="97"/>
      <c r="D266" s="98"/>
    </row>
    <row r="267" spans="2:4" ht="12.75" customHeight="1" x14ac:dyDescent="0.2">
      <c r="B267" s="97"/>
      <c r="C267" s="97"/>
      <c r="D267" s="98"/>
    </row>
    <row r="268" spans="2:4" ht="12.75" customHeight="1" x14ac:dyDescent="0.2">
      <c r="B268" s="97"/>
      <c r="C268" s="97"/>
      <c r="D268" s="98"/>
    </row>
    <row r="269" spans="2:4" ht="12.75" customHeight="1" x14ac:dyDescent="0.2">
      <c r="B269" s="97"/>
      <c r="C269" s="97"/>
      <c r="D269" s="98"/>
    </row>
    <row r="270" spans="2:4" ht="12.75" customHeight="1" x14ac:dyDescent="0.2">
      <c r="B270" s="97"/>
      <c r="C270" s="97"/>
      <c r="D270" s="98"/>
    </row>
    <row r="271" spans="2:4" ht="12.75" customHeight="1" x14ac:dyDescent="0.2">
      <c r="B271" s="97"/>
      <c r="C271" s="97"/>
      <c r="D271" s="98"/>
    </row>
    <row r="272" spans="2:4" ht="12.75" customHeight="1" x14ac:dyDescent="0.2">
      <c r="B272" s="97"/>
      <c r="C272" s="97"/>
      <c r="D272" s="98"/>
    </row>
    <row r="273" spans="2:4" ht="12.75" customHeight="1" x14ac:dyDescent="0.2">
      <c r="B273" s="97"/>
      <c r="C273" s="97"/>
      <c r="D273" s="98"/>
    </row>
    <row r="274" spans="2:4" ht="12.75" customHeight="1" x14ac:dyDescent="0.2">
      <c r="B274" s="97"/>
      <c r="C274" s="97"/>
      <c r="D274" s="98"/>
    </row>
    <row r="275" spans="2:4" ht="12.75" customHeight="1" x14ac:dyDescent="0.2">
      <c r="B275" s="97"/>
      <c r="C275" s="97"/>
      <c r="D275" s="98"/>
    </row>
    <row r="276" spans="2:4" ht="12.75" customHeight="1" x14ac:dyDescent="0.2">
      <c r="B276" s="97"/>
      <c r="C276" s="97"/>
      <c r="D276" s="98"/>
    </row>
    <row r="277" spans="2:4" ht="12.75" customHeight="1" x14ac:dyDescent="0.2">
      <c r="B277" s="97"/>
      <c r="C277" s="97"/>
      <c r="D277" s="98"/>
    </row>
    <row r="278" spans="2:4" ht="12.75" customHeight="1" x14ac:dyDescent="0.2">
      <c r="B278" s="97"/>
      <c r="C278" s="97"/>
      <c r="D278" s="98"/>
    </row>
    <row r="279" spans="2:4" ht="12.75" customHeight="1" x14ac:dyDescent="0.2">
      <c r="B279" s="97"/>
      <c r="C279" s="97"/>
      <c r="D279" s="98"/>
    </row>
    <row r="280" spans="2:4" ht="12.75" customHeight="1" x14ac:dyDescent="0.2">
      <c r="B280" s="97"/>
      <c r="C280" s="97"/>
      <c r="D280" s="98"/>
    </row>
    <row r="281" spans="2:4" ht="12.75" customHeight="1" x14ac:dyDescent="0.2">
      <c r="B281" s="97"/>
      <c r="C281" s="97"/>
      <c r="D281" s="98"/>
    </row>
    <row r="282" spans="2:4" ht="12.75" customHeight="1" x14ac:dyDescent="0.2">
      <c r="B282" s="97"/>
      <c r="C282" s="97"/>
      <c r="D282" s="98"/>
    </row>
    <row r="283" spans="2:4" ht="12.75" customHeight="1" x14ac:dyDescent="0.2">
      <c r="B283" s="97"/>
      <c r="C283" s="97"/>
      <c r="D283" s="98"/>
    </row>
    <row r="284" spans="2:4" ht="12.75" customHeight="1" x14ac:dyDescent="0.2">
      <c r="B284" s="97"/>
      <c r="C284" s="97"/>
      <c r="D284" s="98"/>
    </row>
    <row r="285" spans="2:4" ht="12.75" customHeight="1" x14ac:dyDescent="0.2">
      <c r="B285" s="97"/>
      <c r="C285" s="97"/>
      <c r="D285" s="98"/>
    </row>
    <row r="286" spans="2:4" ht="12.75" customHeight="1" x14ac:dyDescent="0.2">
      <c r="B286" s="97"/>
      <c r="C286" s="97"/>
      <c r="D286" s="98"/>
    </row>
    <row r="287" spans="2:4" ht="12.75" customHeight="1" x14ac:dyDescent="0.2">
      <c r="B287" s="97"/>
      <c r="C287" s="97"/>
      <c r="D287" s="98"/>
    </row>
    <row r="288" spans="2:4" ht="12.75" customHeight="1" x14ac:dyDescent="0.2">
      <c r="B288" s="97"/>
      <c r="C288" s="97"/>
      <c r="D288" s="98"/>
    </row>
    <row r="289" spans="2:4" ht="12.75" customHeight="1" x14ac:dyDescent="0.2">
      <c r="B289" s="97"/>
      <c r="C289" s="97"/>
      <c r="D289" s="98"/>
    </row>
    <row r="290" spans="2:4" ht="12.75" customHeight="1" x14ac:dyDescent="0.2">
      <c r="B290" s="97"/>
      <c r="C290" s="97"/>
      <c r="D290" s="98"/>
    </row>
    <row r="291" spans="2:4" ht="12.75" customHeight="1" x14ac:dyDescent="0.2">
      <c r="B291" s="97"/>
      <c r="C291" s="97"/>
      <c r="D291" s="98"/>
    </row>
    <row r="292" spans="2:4" ht="12.75" customHeight="1" x14ac:dyDescent="0.2">
      <c r="B292" s="97"/>
      <c r="C292" s="97"/>
      <c r="D292" s="98"/>
    </row>
    <row r="293" spans="2:4" ht="12.75" customHeight="1" x14ac:dyDescent="0.2">
      <c r="B293" s="97"/>
      <c r="C293" s="97"/>
      <c r="D293" s="98"/>
    </row>
    <row r="294" spans="2:4" ht="12.75" customHeight="1" x14ac:dyDescent="0.2">
      <c r="B294" s="97"/>
      <c r="C294" s="97"/>
      <c r="D294" s="98"/>
    </row>
    <row r="295" spans="2:4" ht="12.75" customHeight="1" x14ac:dyDescent="0.2">
      <c r="B295" s="97"/>
      <c r="C295" s="97"/>
      <c r="D295" s="98"/>
    </row>
    <row r="296" spans="2:4" ht="12.75" customHeight="1" x14ac:dyDescent="0.2">
      <c r="B296" s="97"/>
      <c r="C296" s="97"/>
      <c r="D296" s="98"/>
    </row>
    <row r="297" spans="2:4" ht="12.75" customHeight="1" x14ac:dyDescent="0.2">
      <c r="B297" s="97"/>
      <c r="C297" s="97"/>
      <c r="D297" s="98"/>
    </row>
    <row r="298" spans="2:4" ht="12.75" customHeight="1" x14ac:dyDescent="0.2">
      <c r="B298" s="97"/>
      <c r="C298" s="97"/>
      <c r="D298" s="98"/>
    </row>
    <row r="299" spans="2:4" ht="12.75" customHeight="1" x14ac:dyDescent="0.2">
      <c r="B299" s="97"/>
      <c r="C299" s="97"/>
      <c r="D299" s="98"/>
    </row>
    <row r="300" spans="2:4" ht="12.75" customHeight="1" x14ac:dyDescent="0.2">
      <c r="B300" s="97"/>
      <c r="C300" s="97"/>
      <c r="D300" s="98"/>
    </row>
    <row r="301" spans="2:4" ht="12.75" customHeight="1" x14ac:dyDescent="0.2">
      <c r="B301" s="97"/>
      <c r="C301" s="97"/>
      <c r="D301" s="98"/>
    </row>
    <row r="302" spans="2:4" ht="12.75" customHeight="1" x14ac:dyDescent="0.2">
      <c r="B302" s="97"/>
      <c r="C302" s="97"/>
      <c r="D302" s="98"/>
    </row>
    <row r="303" spans="2:4" ht="12.75" customHeight="1" x14ac:dyDescent="0.2">
      <c r="B303" s="97"/>
      <c r="C303" s="97"/>
      <c r="D303" s="98"/>
    </row>
    <row r="304" spans="2:4" ht="12.75" customHeight="1" x14ac:dyDescent="0.2">
      <c r="B304" s="97"/>
      <c r="C304" s="97"/>
      <c r="D304" s="98"/>
    </row>
    <row r="305" spans="2:4" ht="12.75" customHeight="1" x14ac:dyDescent="0.2">
      <c r="B305" s="97"/>
      <c r="C305" s="97"/>
      <c r="D305" s="98"/>
    </row>
    <row r="306" spans="2:4" ht="12.75" customHeight="1" x14ac:dyDescent="0.2">
      <c r="B306" s="97"/>
      <c r="C306" s="97"/>
      <c r="D306" s="98"/>
    </row>
    <row r="307" spans="2:4" ht="12.75" customHeight="1" x14ac:dyDescent="0.2">
      <c r="B307" s="97"/>
      <c r="C307" s="97"/>
      <c r="D307" s="98"/>
    </row>
    <row r="308" spans="2:4" ht="12.75" customHeight="1" x14ac:dyDescent="0.2">
      <c r="B308" s="97"/>
      <c r="C308" s="97"/>
      <c r="D308" s="98"/>
    </row>
    <row r="309" spans="2:4" ht="12.75" customHeight="1" x14ac:dyDescent="0.2">
      <c r="B309" s="97"/>
      <c r="C309" s="97"/>
      <c r="D309" s="98"/>
    </row>
    <row r="310" spans="2:4" ht="12.75" customHeight="1" x14ac:dyDescent="0.2">
      <c r="B310" s="97"/>
      <c r="C310" s="97"/>
      <c r="D310" s="98"/>
    </row>
    <row r="311" spans="2:4" ht="12.75" customHeight="1" x14ac:dyDescent="0.2">
      <c r="B311" s="97"/>
      <c r="C311" s="97"/>
      <c r="D311" s="98"/>
    </row>
    <row r="312" spans="2:4" ht="12.75" customHeight="1" x14ac:dyDescent="0.2">
      <c r="B312" s="97"/>
      <c r="C312" s="97"/>
      <c r="D312" s="98"/>
    </row>
    <row r="313" spans="2:4" ht="12.75" customHeight="1" x14ac:dyDescent="0.2">
      <c r="B313" s="97"/>
      <c r="C313" s="97"/>
      <c r="D313" s="98"/>
    </row>
    <row r="314" spans="2:4" ht="12.75" customHeight="1" x14ac:dyDescent="0.2">
      <c r="B314" s="97"/>
      <c r="C314" s="97"/>
      <c r="D314" s="98"/>
    </row>
    <row r="315" spans="2:4" ht="12.75" customHeight="1" x14ac:dyDescent="0.2">
      <c r="B315" s="97"/>
      <c r="C315" s="97"/>
      <c r="D315" s="98"/>
    </row>
    <row r="316" spans="2:4" ht="12.75" customHeight="1" x14ac:dyDescent="0.2">
      <c r="B316" s="97"/>
      <c r="C316" s="97"/>
      <c r="D316" s="98"/>
    </row>
    <row r="317" spans="2:4" ht="12.75" customHeight="1" x14ac:dyDescent="0.2">
      <c r="B317" s="97"/>
      <c r="C317" s="97"/>
      <c r="D317" s="98"/>
    </row>
    <row r="318" spans="2:4" ht="12.75" customHeight="1" x14ac:dyDescent="0.2">
      <c r="B318" s="97"/>
      <c r="C318" s="97"/>
      <c r="D318" s="98"/>
    </row>
    <row r="319" spans="2:4" ht="12.75" customHeight="1" x14ac:dyDescent="0.2">
      <c r="B319" s="97"/>
      <c r="C319" s="97"/>
      <c r="D319" s="98"/>
    </row>
    <row r="320" spans="2:4" ht="12.75" customHeight="1" x14ac:dyDescent="0.2">
      <c r="B320" s="97"/>
      <c r="C320" s="97"/>
      <c r="D320" s="98"/>
    </row>
    <row r="321" spans="2:4" ht="12.75" customHeight="1" x14ac:dyDescent="0.2">
      <c r="B321" s="97"/>
      <c r="C321" s="97"/>
      <c r="D321" s="98"/>
    </row>
    <row r="322" spans="2:4" ht="12.75" customHeight="1" x14ac:dyDescent="0.2">
      <c r="B322" s="97"/>
      <c r="C322" s="97"/>
      <c r="D322" s="98"/>
    </row>
    <row r="323" spans="2:4" ht="12.75" customHeight="1" x14ac:dyDescent="0.2">
      <c r="B323" s="97"/>
      <c r="C323" s="97"/>
      <c r="D323" s="98"/>
    </row>
    <row r="324" spans="2:4" ht="12.75" customHeight="1" x14ac:dyDescent="0.2">
      <c r="B324" s="97"/>
      <c r="C324" s="97"/>
      <c r="D324" s="98"/>
    </row>
    <row r="325" spans="2:4" ht="12.75" customHeight="1" x14ac:dyDescent="0.2">
      <c r="B325" s="97"/>
      <c r="C325" s="97"/>
      <c r="D325" s="98"/>
    </row>
    <row r="326" spans="2:4" ht="12.75" customHeight="1" x14ac:dyDescent="0.2">
      <c r="B326" s="97"/>
      <c r="C326" s="97"/>
      <c r="D326" s="98"/>
    </row>
    <row r="327" spans="2:4" ht="12.75" customHeight="1" x14ac:dyDescent="0.2">
      <c r="B327" s="97"/>
      <c r="C327" s="97"/>
      <c r="D327" s="98"/>
    </row>
    <row r="328" spans="2:4" ht="12.75" customHeight="1" x14ac:dyDescent="0.2">
      <c r="B328" s="97"/>
      <c r="C328" s="97"/>
      <c r="D328" s="98"/>
    </row>
    <row r="329" spans="2:4" ht="12.75" customHeight="1" x14ac:dyDescent="0.2">
      <c r="B329" s="97"/>
      <c r="C329" s="97"/>
      <c r="D329" s="98"/>
    </row>
    <row r="330" spans="2:4" ht="12.75" customHeight="1" x14ac:dyDescent="0.2">
      <c r="B330" s="97"/>
      <c r="C330" s="97"/>
      <c r="D330" s="98"/>
    </row>
    <row r="331" spans="2:4" ht="12.75" customHeight="1" x14ac:dyDescent="0.2">
      <c r="B331" s="97"/>
      <c r="C331" s="97"/>
      <c r="D331" s="98"/>
    </row>
    <row r="332" spans="2:4" ht="12.75" customHeight="1" x14ac:dyDescent="0.2">
      <c r="B332" s="97"/>
      <c r="C332" s="97"/>
      <c r="D332" s="98"/>
    </row>
    <row r="333" spans="2:4" ht="12.75" customHeight="1" x14ac:dyDescent="0.2">
      <c r="B333" s="97"/>
      <c r="C333" s="97"/>
      <c r="D333" s="98"/>
    </row>
    <row r="334" spans="2:4" ht="12.75" customHeight="1" x14ac:dyDescent="0.2">
      <c r="B334" s="97"/>
      <c r="C334" s="97"/>
      <c r="D334" s="98"/>
    </row>
    <row r="335" spans="2:4" ht="12.75" customHeight="1" x14ac:dyDescent="0.2">
      <c r="B335" s="97"/>
      <c r="C335" s="97"/>
      <c r="D335" s="98"/>
    </row>
    <row r="336" spans="2:4" ht="12.75" customHeight="1" x14ac:dyDescent="0.2">
      <c r="B336" s="97"/>
      <c r="C336" s="97"/>
      <c r="D336" s="98"/>
    </row>
    <row r="337" spans="2:4" ht="12.75" customHeight="1" x14ac:dyDescent="0.2">
      <c r="B337" s="97"/>
      <c r="C337" s="97"/>
      <c r="D337" s="98"/>
    </row>
    <row r="338" spans="2:4" ht="12.75" customHeight="1" x14ac:dyDescent="0.2">
      <c r="B338" s="97"/>
      <c r="C338" s="97"/>
      <c r="D338" s="98"/>
    </row>
    <row r="339" spans="2:4" ht="12.75" customHeight="1" x14ac:dyDescent="0.2">
      <c r="B339" s="97"/>
      <c r="C339" s="97"/>
      <c r="D339" s="98"/>
    </row>
    <row r="340" spans="2:4" ht="12.75" customHeight="1" x14ac:dyDescent="0.2">
      <c r="B340" s="97"/>
      <c r="C340" s="97"/>
      <c r="D340" s="98"/>
    </row>
    <row r="341" spans="2:4" ht="12.75" customHeight="1" x14ac:dyDescent="0.2">
      <c r="B341" s="97"/>
      <c r="C341" s="97"/>
      <c r="D341" s="98"/>
    </row>
    <row r="342" spans="2:4" ht="12.75" customHeight="1" x14ac:dyDescent="0.2">
      <c r="B342" s="97"/>
      <c r="C342" s="97"/>
      <c r="D342" s="98"/>
    </row>
    <row r="343" spans="2:4" ht="12.75" customHeight="1" x14ac:dyDescent="0.2">
      <c r="B343" s="97"/>
      <c r="C343" s="97"/>
      <c r="D343" s="98"/>
    </row>
    <row r="344" spans="2:4" ht="12.75" customHeight="1" x14ac:dyDescent="0.2">
      <c r="B344" s="97"/>
      <c r="C344" s="97"/>
      <c r="D344" s="98"/>
    </row>
    <row r="345" spans="2:4" ht="12.75" customHeight="1" x14ac:dyDescent="0.2">
      <c r="B345" s="97"/>
      <c r="C345" s="97"/>
      <c r="D345" s="98"/>
    </row>
    <row r="346" spans="2:4" ht="12.75" customHeight="1" x14ac:dyDescent="0.2">
      <c r="B346" s="97"/>
      <c r="C346" s="97"/>
      <c r="D346" s="98"/>
    </row>
    <row r="347" spans="2:4" ht="12.75" customHeight="1" x14ac:dyDescent="0.2">
      <c r="B347" s="97"/>
      <c r="C347" s="97"/>
      <c r="D347" s="98"/>
    </row>
    <row r="348" spans="2:4" ht="12.75" customHeight="1" x14ac:dyDescent="0.2">
      <c r="B348" s="97"/>
      <c r="C348" s="97"/>
      <c r="D348" s="98"/>
    </row>
    <row r="349" spans="2:4" ht="12.75" customHeight="1" x14ac:dyDescent="0.2">
      <c r="B349" s="97"/>
      <c r="C349" s="97"/>
      <c r="D349" s="98"/>
    </row>
    <row r="350" spans="2:4" ht="12.75" customHeight="1" x14ac:dyDescent="0.2">
      <c r="B350" s="97"/>
      <c r="C350" s="97"/>
      <c r="D350" s="98"/>
    </row>
    <row r="351" spans="2:4" ht="12.75" customHeight="1" x14ac:dyDescent="0.2">
      <c r="B351" s="97"/>
      <c r="C351" s="97"/>
      <c r="D351" s="98"/>
    </row>
    <row r="352" spans="2:4" ht="12.75" customHeight="1" x14ac:dyDescent="0.2">
      <c r="B352" s="97"/>
      <c r="C352" s="97"/>
      <c r="D352" s="98"/>
    </row>
    <row r="353" spans="2:4" ht="12.75" customHeight="1" x14ac:dyDescent="0.2">
      <c r="B353" s="97"/>
      <c r="C353" s="97"/>
      <c r="D353" s="98"/>
    </row>
    <row r="354" spans="2:4" ht="12.75" customHeight="1" x14ac:dyDescent="0.2">
      <c r="B354" s="97"/>
      <c r="C354" s="97"/>
      <c r="D354" s="98"/>
    </row>
    <row r="355" spans="2:4" ht="12.75" customHeight="1" x14ac:dyDescent="0.2">
      <c r="B355" s="97"/>
      <c r="C355" s="97"/>
      <c r="D355" s="98"/>
    </row>
    <row r="356" spans="2:4" ht="12.75" customHeight="1" x14ac:dyDescent="0.2">
      <c r="B356" s="97"/>
      <c r="C356" s="97"/>
      <c r="D356" s="98"/>
    </row>
    <row r="357" spans="2:4" ht="12.75" customHeight="1" x14ac:dyDescent="0.2">
      <c r="B357" s="97"/>
      <c r="C357" s="97"/>
      <c r="D357" s="98"/>
    </row>
    <row r="358" spans="2:4" ht="12.75" customHeight="1" x14ac:dyDescent="0.2">
      <c r="B358" s="97"/>
      <c r="C358" s="97"/>
      <c r="D358" s="98"/>
    </row>
    <row r="359" spans="2:4" ht="12.75" customHeight="1" x14ac:dyDescent="0.2">
      <c r="B359" s="97"/>
      <c r="C359" s="97"/>
      <c r="D359" s="98"/>
    </row>
    <row r="360" spans="2:4" ht="12.75" customHeight="1" x14ac:dyDescent="0.2">
      <c r="B360" s="97"/>
      <c r="C360" s="97"/>
      <c r="D360" s="98"/>
    </row>
    <row r="361" spans="2:4" ht="12.75" customHeight="1" x14ac:dyDescent="0.2">
      <c r="B361" s="97"/>
      <c r="C361" s="97"/>
      <c r="D361" s="98"/>
    </row>
    <row r="362" spans="2:4" ht="12.75" customHeight="1" x14ac:dyDescent="0.2">
      <c r="B362" s="97"/>
      <c r="C362" s="97"/>
      <c r="D362" s="98"/>
    </row>
    <row r="363" spans="2:4" ht="12.75" customHeight="1" x14ac:dyDescent="0.2">
      <c r="B363" s="97"/>
      <c r="C363" s="97"/>
      <c r="D363" s="98"/>
    </row>
    <row r="364" spans="2:4" ht="12.75" customHeight="1" x14ac:dyDescent="0.2">
      <c r="B364" s="97"/>
      <c r="C364" s="97"/>
      <c r="D364" s="98"/>
    </row>
    <row r="365" spans="2:4" ht="12.75" customHeight="1" x14ac:dyDescent="0.2">
      <c r="B365" s="97"/>
      <c r="C365" s="97"/>
      <c r="D365" s="98"/>
    </row>
    <row r="366" spans="2:4" ht="12.75" customHeight="1" x14ac:dyDescent="0.2">
      <c r="B366" s="97"/>
      <c r="C366" s="97"/>
      <c r="D366" s="98"/>
    </row>
    <row r="367" spans="2:4" ht="12.75" customHeight="1" x14ac:dyDescent="0.2">
      <c r="B367" s="97"/>
      <c r="C367" s="97"/>
      <c r="D367" s="98"/>
    </row>
    <row r="368" spans="2:4" ht="12.75" customHeight="1" x14ac:dyDescent="0.2">
      <c r="B368" s="97"/>
      <c r="C368" s="97"/>
      <c r="D368" s="98"/>
    </row>
    <row r="369" spans="2:4" ht="12.75" customHeight="1" x14ac:dyDescent="0.2">
      <c r="B369" s="97"/>
      <c r="C369" s="97"/>
      <c r="D369" s="98"/>
    </row>
    <row r="370" spans="2:4" ht="12.75" customHeight="1" x14ac:dyDescent="0.2">
      <c r="B370" s="97"/>
      <c r="C370" s="97"/>
      <c r="D370" s="98"/>
    </row>
    <row r="371" spans="2:4" ht="12.75" customHeight="1" x14ac:dyDescent="0.2">
      <c r="B371" s="97"/>
      <c r="C371" s="97"/>
      <c r="D371" s="98"/>
    </row>
    <row r="372" spans="2:4" ht="12.75" customHeight="1" x14ac:dyDescent="0.2">
      <c r="B372" s="97"/>
      <c r="C372" s="97"/>
      <c r="D372" s="98"/>
    </row>
    <row r="373" spans="2:4" ht="12.75" customHeight="1" x14ac:dyDescent="0.2">
      <c r="B373" s="97"/>
      <c r="C373" s="97"/>
      <c r="D373" s="98"/>
    </row>
    <row r="374" spans="2:4" ht="12.75" customHeight="1" x14ac:dyDescent="0.2">
      <c r="B374" s="97"/>
      <c r="C374" s="97"/>
      <c r="D374" s="98"/>
    </row>
    <row r="375" spans="2:4" ht="12.75" customHeight="1" x14ac:dyDescent="0.2">
      <c r="B375" s="97"/>
      <c r="C375" s="97"/>
      <c r="D375" s="98"/>
    </row>
    <row r="376" spans="2:4" ht="12.75" customHeight="1" x14ac:dyDescent="0.2">
      <c r="B376" s="97"/>
      <c r="C376" s="97"/>
      <c r="D376" s="98"/>
    </row>
    <row r="377" spans="2:4" ht="12.75" customHeight="1" x14ac:dyDescent="0.2">
      <c r="B377" s="97"/>
      <c r="C377" s="97"/>
      <c r="D377" s="98"/>
    </row>
    <row r="378" spans="2:4" ht="12.75" customHeight="1" x14ac:dyDescent="0.2">
      <c r="B378" s="97"/>
      <c r="C378" s="97"/>
      <c r="D378" s="98"/>
    </row>
    <row r="379" spans="2:4" ht="12.75" customHeight="1" x14ac:dyDescent="0.2">
      <c r="B379" s="97"/>
      <c r="C379" s="97"/>
      <c r="D379" s="98"/>
    </row>
    <row r="380" spans="2:4" ht="12.75" customHeight="1" x14ac:dyDescent="0.2">
      <c r="B380" s="97"/>
      <c r="C380" s="97"/>
      <c r="D380" s="98"/>
    </row>
    <row r="381" spans="2:4" ht="12.75" customHeight="1" x14ac:dyDescent="0.2">
      <c r="B381" s="97"/>
      <c r="C381" s="97"/>
      <c r="D381" s="98"/>
    </row>
    <row r="382" spans="2:4" ht="12.75" customHeight="1" x14ac:dyDescent="0.2">
      <c r="B382" s="97"/>
      <c r="C382" s="97"/>
      <c r="D382" s="98"/>
    </row>
    <row r="383" spans="2:4" ht="12.75" customHeight="1" x14ac:dyDescent="0.2">
      <c r="B383" s="97"/>
      <c r="C383" s="97"/>
      <c r="D383" s="98"/>
    </row>
    <row r="384" spans="2:4" ht="12.75" customHeight="1" x14ac:dyDescent="0.2">
      <c r="B384" s="97"/>
      <c r="C384" s="97"/>
      <c r="D384" s="98"/>
    </row>
    <row r="385" spans="2:4" ht="12.75" customHeight="1" x14ac:dyDescent="0.2">
      <c r="B385" s="97"/>
      <c r="C385" s="97"/>
      <c r="D385" s="98"/>
    </row>
    <row r="386" spans="2:4" ht="12.75" customHeight="1" x14ac:dyDescent="0.2">
      <c r="B386" s="97"/>
      <c r="C386" s="97"/>
      <c r="D386" s="98"/>
    </row>
    <row r="387" spans="2:4" ht="12.75" customHeight="1" x14ac:dyDescent="0.2">
      <c r="B387" s="97"/>
      <c r="C387" s="97"/>
      <c r="D387" s="98"/>
    </row>
    <row r="388" spans="2:4" ht="12.75" customHeight="1" x14ac:dyDescent="0.2">
      <c r="B388" s="97"/>
      <c r="C388" s="97"/>
      <c r="D388" s="98"/>
    </row>
    <row r="389" spans="2:4" ht="12.75" customHeight="1" x14ac:dyDescent="0.2">
      <c r="B389" s="97"/>
      <c r="C389" s="97"/>
      <c r="D389" s="98"/>
    </row>
    <row r="390" spans="2:4" ht="12.75" customHeight="1" x14ac:dyDescent="0.2">
      <c r="B390" s="97"/>
      <c r="C390" s="97"/>
      <c r="D390" s="98"/>
    </row>
    <row r="391" spans="2:4" ht="12.75" customHeight="1" x14ac:dyDescent="0.2">
      <c r="B391" s="97"/>
      <c r="C391" s="97"/>
      <c r="D391" s="98"/>
    </row>
    <row r="392" spans="2:4" ht="12.75" customHeight="1" x14ac:dyDescent="0.2">
      <c r="B392" s="97"/>
      <c r="C392" s="97"/>
      <c r="D392" s="98"/>
    </row>
    <row r="393" spans="2:4" ht="12.75" customHeight="1" x14ac:dyDescent="0.2">
      <c r="B393" s="97"/>
      <c r="C393" s="97"/>
      <c r="D393" s="98"/>
    </row>
    <row r="394" spans="2:4" ht="12.75" customHeight="1" x14ac:dyDescent="0.2">
      <c r="B394" s="97"/>
      <c r="C394" s="97"/>
      <c r="D394" s="98"/>
    </row>
    <row r="395" spans="2:4" ht="12.75" customHeight="1" x14ac:dyDescent="0.2">
      <c r="B395" s="97"/>
      <c r="C395" s="97"/>
      <c r="D395" s="98"/>
    </row>
    <row r="396" spans="2:4" ht="12.75" customHeight="1" x14ac:dyDescent="0.2">
      <c r="B396" s="97"/>
      <c r="C396" s="97"/>
      <c r="D396" s="98"/>
    </row>
    <row r="397" spans="2:4" ht="12.75" customHeight="1" x14ac:dyDescent="0.2">
      <c r="B397" s="97"/>
      <c r="C397" s="97"/>
      <c r="D397" s="98"/>
    </row>
    <row r="398" spans="2:4" ht="12.75" customHeight="1" x14ac:dyDescent="0.2">
      <c r="B398" s="97"/>
      <c r="C398" s="97"/>
      <c r="D398" s="98"/>
    </row>
    <row r="399" spans="2:4" ht="12.75" customHeight="1" x14ac:dyDescent="0.2">
      <c r="B399" s="97"/>
      <c r="C399" s="97"/>
      <c r="D399" s="98"/>
    </row>
    <row r="400" spans="2:4" ht="12.75" customHeight="1" x14ac:dyDescent="0.2">
      <c r="B400" s="97"/>
      <c r="C400" s="97"/>
    </row>
    <row r="401" spans="2:3" ht="12.75" customHeight="1" x14ac:dyDescent="0.2">
      <c r="B401" s="97"/>
      <c r="C401" s="97"/>
    </row>
    <row r="402" spans="2:3" ht="12.75" customHeight="1" x14ac:dyDescent="0.2">
      <c r="B402" s="97"/>
      <c r="C402" s="97"/>
    </row>
    <row r="403" spans="2:3" ht="12.75" customHeight="1" x14ac:dyDescent="0.2">
      <c r="B403" s="97"/>
      <c r="C403" s="97"/>
    </row>
    <row r="404" spans="2:3" ht="12.75" customHeight="1" x14ac:dyDescent="0.2">
      <c r="B404" s="97"/>
      <c r="C404" s="97"/>
    </row>
    <row r="405" spans="2:3" ht="12.75" customHeight="1" x14ac:dyDescent="0.2">
      <c r="B405" s="97"/>
      <c r="C405" s="97"/>
    </row>
    <row r="406" spans="2:3" ht="12.75" customHeight="1" x14ac:dyDescent="0.2">
      <c r="B406" s="97"/>
      <c r="C406" s="97"/>
    </row>
    <row r="407" spans="2:3" ht="12.75" customHeight="1" x14ac:dyDescent="0.2">
      <c r="B407" s="97"/>
      <c r="C407" s="97"/>
    </row>
    <row r="408" spans="2:3" ht="12.75" customHeight="1" x14ac:dyDescent="0.2">
      <c r="B408" s="97"/>
      <c r="C408" s="97"/>
    </row>
    <row r="409" spans="2:3" ht="12.75" customHeight="1" x14ac:dyDescent="0.2">
      <c r="B409" s="97"/>
      <c r="C409" s="97"/>
    </row>
    <row r="410" spans="2:3" ht="12.75" customHeight="1" x14ac:dyDescent="0.2">
      <c r="B410" s="97"/>
      <c r="C410" s="97"/>
    </row>
    <row r="411" spans="2:3" ht="12.75" customHeight="1" x14ac:dyDescent="0.2">
      <c r="B411" s="97"/>
      <c r="C411" s="97"/>
    </row>
    <row r="412" spans="2:3" ht="12.75" customHeight="1" x14ac:dyDescent="0.2">
      <c r="B412" s="97"/>
      <c r="C412" s="97"/>
    </row>
    <row r="413" spans="2:3" ht="12.75" customHeight="1" x14ac:dyDescent="0.2">
      <c r="B413" s="97"/>
      <c r="C413" s="97"/>
    </row>
    <row r="414" spans="2:3" ht="12.75" customHeight="1" x14ac:dyDescent="0.2">
      <c r="B414" s="97"/>
      <c r="C414" s="97"/>
    </row>
    <row r="415" spans="2:3" ht="12.75" customHeight="1" x14ac:dyDescent="0.2">
      <c r="B415" s="97"/>
      <c r="C415" s="97"/>
    </row>
    <row r="416" spans="2:3" ht="12.75" customHeight="1" x14ac:dyDescent="0.2">
      <c r="B416" s="97"/>
      <c r="C416" s="97"/>
    </row>
    <row r="417" spans="2:3" ht="12.75" customHeight="1" x14ac:dyDescent="0.2">
      <c r="B417" s="97"/>
      <c r="C417" s="97"/>
    </row>
    <row r="418" spans="2:3" ht="12.75" customHeight="1" x14ac:dyDescent="0.2">
      <c r="B418" s="97"/>
      <c r="C418" s="97"/>
    </row>
    <row r="419" spans="2:3" ht="12.75" customHeight="1" x14ac:dyDescent="0.2">
      <c r="B419" s="97"/>
      <c r="C419" s="97"/>
    </row>
    <row r="420" spans="2:3" ht="12.75" customHeight="1" x14ac:dyDescent="0.2">
      <c r="B420" s="97"/>
      <c r="C420" s="97"/>
    </row>
    <row r="421" spans="2:3" ht="12.75" customHeight="1" x14ac:dyDescent="0.2">
      <c r="B421" s="97"/>
      <c r="C421" s="97"/>
    </row>
    <row r="422" spans="2:3" ht="12.75" customHeight="1" x14ac:dyDescent="0.2">
      <c r="B422" s="97"/>
      <c r="C422" s="97"/>
    </row>
    <row r="423" spans="2:3" ht="12.75" customHeight="1" x14ac:dyDescent="0.2">
      <c r="B423" s="97"/>
      <c r="C423" s="97"/>
    </row>
    <row r="424" spans="2:3" ht="12.75" customHeight="1" x14ac:dyDescent="0.2">
      <c r="B424" s="97"/>
      <c r="C424" s="97"/>
    </row>
    <row r="425" spans="2:3" ht="12.75" customHeight="1" x14ac:dyDescent="0.2">
      <c r="B425" s="97"/>
      <c r="C425" s="97"/>
    </row>
    <row r="426" spans="2:3" ht="12.75" customHeight="1" x14ac:dyDescent="0.2">
      <c r="B426" s="97"/>
      <c r="C426" s="97"/>
    </row>
    <row r="427" spans="2:3" ht="12.75" customHeight="1" x14ac:dyDescent="0.2">
      <c r="B427" s="97"/>
      <c r="C427" s="97"/>
    </row>
    <row r="428" spans="2:3" ht="12.75" customHeight="1" x14ac:dyDescent="0.2">
      <c r="B428" s="97"/>
      <c r="C428" s="97"/>
    </row>
    <row r="429" spans="2:3" ht="12.75" customHeight="1" x14ac:dyDescent="0.2">
      <c r="B429" s="97"/>
      <c r="C429" s="97"/>
    </row>
    <row r="430" spans="2:3" ht="12.75" customHeight="1" x14ac:dyDescent="0.2">
      <c r="B430" s="97"/>
      <c r="C430" s="97"/>
    </row>
    <row r="431" spans="2:3" ht="12.75" customHeight="1" x14ac:dyDescent="0.2">
      <c r="B431" s="97"/>
      <c r="C431" s="97"/>
    </row>
    <row r="432" spans="2:3" ht="12.75" customHeight="1" x14ac:dyDescent="0.2">
      <c r="B432" s="97"/>
      <c r="C432" s="97"/>
    </row>
    <row r="433" spans="2:3" ht="12.75" customHeight="1" x14ac:dyDescent="0.2">
      <c r="B433" s="97"/>
      <c r="C433" s="97"/>
    </row>
    <row r="434" spans="2:3" ht="12.75" customHeight="1" x14ac:dyDescent="0.2">
      <c r="B434" s="97"/>
      <c r="C434" s="97"/>
    </row>
    <row r="435" spans="2:3" ht="12.75" customHeight="1" x14ac:dyDescent="0.2">
      <c r="B435" s="97"/>
      <c r="C435" s="97"/>
    </row>
    <row r="436" spans="2:3" ht="12.75" customHeight="1" x14ac:dyDescent="0.2">
      <c r="B436" s="97"/>
      <c r="C436" s="97"/>
    </row>
    <row r="437" spans="2:3" ht="12.75" customHeight="1" x14ac:dyDescent="0.2">
      <c r="B437" s="97"/>
      <c r="C437" s="97"/>
    </row>
    <row r="438" spans="2:3" ht="12.75" customHeight="1" x14ac:dyDescent="0.2">
      <c r="B438" s="97"/>
      <c r="C438" s="97"/>
    </row>
    <row r="439" spans="2:3" ht="12.75" customHeight="1" x14ac:dyDescent="0.2">
      <c r="B439" s="97"/>
      <c r="C439" s="97"/>
    </row>
    <row r="440" spans="2:3" ht="12.75" customHeight="1" x14ac:dyDescent="0.2">
      <c r="B440" s="97"/>
      <c r="C440" s="97"/>
    </row>
    <row r="441" spans="2:3" ht="12.75" customHeight="1" x14ac:dyDescent="0.2">
      <c r="B441" s="97"/>
      <c r="C441" s="97"/>
    </row>
    <row r="442" spans="2:3" ht="12.75" customHeight="1" x14ac:dyDescent="0.2">
      <c r="B442" s="97"/>
      <c r="C442" s="97"/>
    </row>
    <row r="443" spans="2:3" ht="12.75" customHeight="1" x14ac:dyDescent="0.2">
      <c r="B443" s="97"/>
      <c r="C443" s="97"/>
    </row>
    <row r="444" spans="2:3" ht="12.75" customHeight="1" x14ac:dyDescent="0.2">
      <c r="B444" s="97"/>
      <c r="C444" s="97"/>
    </row>
    <row r="445" spans="2:3" ht="12.75" customHeight="1" x14ac:dyDescent="0.2">
      <c r="B445" s="97"/>
      <c r="C445" s="97"/>
    </row>
    <row r="446" spans="2:3" ht="12.75" customHeight="1" x14ac:dyDescent="0.2">
      <c r="B446" s="97"/>
      <c r="C446" s="97"/>
    </row>
    <row r="447" spans="2:3" ht="12.75" customHeight="1" x14ac:dyDescent="0.2">
      <c r="B447" s="97"/>
      <c r="C447" s="97"/>
    </row>
    <row r="448" spans="2:3" ht="12.75" customHeight="1" x14ac:dyDescent="0.2">
      <c r="B448" s="97"/>
      <c r="C448" s="97"/>
    </row>
    <row r="449" spans="2:3" ht="12.75" customHeight="1" x14ac:dyDescent="0.2">
      <c r="B449" s="97"/>
      <c r="C449" s="97"/>
    </row>
    <row r="450" spans="2:3" ht="12.75" customHeight="1" x14ac:dyDescent="0.2">
      <c r="B450" s="97"/>
      <c r="C450" s="97"/>
    </row>
    <row r="451" spans="2:3" ht="12.75" customHeight="1" x14ac:dyDescent="0.2">
      <c r="B451" s="97"/>
      <c r="C451" s="97"/>
    </row>
    <row r="452" spans="2:3" ht="12.75" customHeight="1" x14ac:dyDescent="0.2">
      <c r="B452" s="97"/>
      <c r="C452" s="97"/>
    </row>
    <row r="453" spans="2:3" ht="12.75" customHeight="1" x14ac:dyDescent="0.2">
      <c r="B453" s="97"/>
      <c r="C453" s="97"/>
    </row>
    <row r="454" spans="2:3" ht="12.75" customHeight="1" x14ac:dyDescent="0.2">
      <c r="B454" s="97"/>
      <c r="C454" s="97"/>
    </row>
    <row r="455" spans="2:3" ht="12.75" customHeight="1" x14ac:dyDescent="0.2">
      <c r="B455" s="97"/>
      <c r="C455" s="97"/>
    </row>
    <row r="456" spans="2:3" ht="12.75" customHeight="1" x14ac:dyDescent="0.2">
      <c r="B456" s="97"/>
      <c r="C456" s="97"/>
    </row>
    <row r="457" spans="2:3" ht="12.75" customHeight="1" x14ac:dyDescent="0.2">
      <c r="B457" s="97"/>
      <c r="C457" s="97"/>
    </row>
    <row r="458" spans="2:3" ht="12.75" customHeight="1" x14ac:dyDescent="0.2">
      <c r="B458" s="97"/>
      <c r="C458" s="97"/>
    </row>
    <row r="459" spans="2:3" ht="12.75" customHeight="1" x14ac:dyDescent="0.2">
      <c r="B459" s="97"/>
      <c r="C459" s="97"/>
    </row>
    <row r="460" spans="2:3" ht="12.75" customHeight="1" x14ac:dyDescent="0.2">
      <c r="B460" s="97"/>
      <c r="C460" s="97"/>
    </row>
    <row r="461" spans="2:3" ht="12.75" customHeight="1" x14ac:dyDescent="0.2">
      <c r="B461" s="97"/>
      <c r="C461" s="97"/>
    </row>
    <row r="462" spans="2:3" ht="12.75" customHeight="1" x14ac:dyDescent="0.2">
      <c r="B462" s="97"/>
      <c r="C462" s="97"/>
    </row>
    <row r="463" spans="2:3" ht="12.75" customHeight="1" x14ac:dyDescent="0.2">
      <c r="B463" s="97"/>
      <c r="C463" s="97"/>
    </row>
    <row r="464" spans="2:3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  <row r="996" spans="2:3" ht="12.75" customHeight="1" x14ac:dyDescent="0.2">
      <c r="B996" s="97"/>
      <c r="C996" s="97"/>
    </row>
    <row r="997" spans="2:3" ht="12.75" customHeight="1" x14ac:dyDescent="0.2">
      <c r="B997" s="97"/>
      <c r="C997" s="97"/>
    </row>
    <row r="998" spans="2:3" ht="12.75" customHeight="1" x14ac:dyDescent="0.2">
      <c r="B998" s="97"/>
      <c r="C998" s="97"/>
    </row>
    <row r="999" spans="2:3" ht="12.75" customHeight="1" x14ac:dyDescent="0.2">
      <c r="B999" s="97"/>
      <c r="C999" s="97"/>
    </row>
    <row r="1000" spans="2:3" ht="12.75" customHeight="1" x14ac:dyDescent="0.2">
      <c r="B1000" s="97"/>
      <c r="C1000" s="97"/>
    </row>
    <row r="1001" spans="2:3" ht="12.75" customHeight="1" x14ac:dyDescent="0.2">
      <c r="B1001" s="97"/>
      <c r="C1001" s="97"/>
    </row>
    <row r="1002" spans="2:3" ht="12.75" customHeight="1" x14ac:dyDescent="0.2">
      <c r="B1002" s="97"/>
      <c r="C1002" s="97"/>
    </row>
    <row r="1003" spans="2:3" ht="12.75" customHeight="1" x14ac:dyDescent="0.2">
      <c r="B1003" s="97"/>
      <c r="C1003" s="97"/>
    </row>
  </sheetData>
  <sheetProtection algorithmName="SHA-512" hashValue="g1U53/E3FfrMXAHIFZlzpEkcaXcP92Y09rwfpf9x0QEzSIhkbfohDTYpIe59QjpFcawVioGjh0+CjSt6YgwCzQ==" saltValue="R+TMnZxksg5nvJzgt8sjNA==" spinCount="100000" sheet="1" objects="1" scenarios="1"/>
  <mergeCells count="84">
    <mergeCell ref="C127:G127"/>
    <mergeCell ref="C129:G129"/>
    <mergeCell ref="C131:G131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60:G160"/>
    <mergeCell ref="C162:G162"/>
    <mergeCell ref="C164:G164"/>
    <mergeCell ref="C166:G166"/>
    <mergeCell ref="C169:G169"/>
    <mergeCell ref="C185:G185"/>
    <mergeCell ref="C187:G187"/>
    <mergeCell ref="C190:G190"/>
    <mergeCell ref="C191:G191"/>
    <mergeCell ref="C193:G193"/>
    <mergeCell ref="C194:G194"/>
    <mergeCell ref="C197:G197"/>
    <mergeCell ref="C198:G198"/>
    <mergeCell ref="C171:G171"/>
    <mergeCell ref="C173:G173"/>
    <mergeCell ref="C175:G175"/>
    <mergeCell ref="C177:G177"/>
    <mergeCell ref="C178:G178"/>
    <mergeCell ref="C180:G180"/>
    <mergeCell ref="C183:G183"/>
    <mergeCell ref="A1:G1"/>
    <mergeCell ref="C2:G2"/>
    <mergeCell ref="C3:G3"/>
    <mergeCell ref="C4:G4"/>
    <mergeCell ref="C10:G10"/>
    <mergeCell ref="C13:G13"/>
    <mergeCell ref="C15:G15"/>
    <mergeCell ref="C18:G18"/>
    <mergeCell ref="C20:G20"/>
    <mergeCell ref="C22:G22"/>
    <mergeCell ref="C24:G24"/>
    <mergeCell ref="C27:G27"/>
    <mergeCell ref="C29:G29"/>
    <mergeCell ref="C31:G31"/>
    <mergeCell ref="C32:G32"/>
    <mergeCell ref="C34:G34"/>
    <mergeCell ref="C36:G36"/>
    <mergeCell ref="C38:G38"/>
    <mergeCell ref="C41:G41"/>
    <mergeCell ref="C42:G42"/>
    <mergeCell ref="C53:G53"/>
    <mergeCell ref="C54:G5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86:G86"/>
    <mergeCell ref="C87:G87"/>
    <mergeCell ref="C90:G90"/>
    <mergeCell ref="C92:G92"/>
    <mergeCell ref="C94:G94"/>
    <mergeCell ref="C96:G96"/>
    <mergeCell ref="C98:G98"/>
    <mergeCell ref="C100:G100"/>
    <mergeCell ref="C112:G112"/>
    <mergeCell ref="C119:G119"/>
    <mergeCell ref="C125:G125"/>
    <mergeCell ref="C102:G102"/>
    <mergeCell ref="C104:G104"/>
    <mergeCell ref="C106:G106"/>
    <mergeCell ref="C108:G108"/>
    <mergeCell ref="C110:G110"/>
  </mergeCells>
  <hyperlinks>
    <hyperlink ref="C87" r:id="rId1" xr:uid="{00000000-0004-0000-0500-000000000000}"/>
    <hyperlink ref="C178" r:id="rId2" xr:uid="{00000000-0004-0000-0500-000001000000}"/>
    <hyperlink ref="C191" r:id="rId3" xr:uid="{00000000-0004-0000-0500-000002000000}"/>
    <hyperlink ref="C198" r:id="rId4" xr:uid="{00000000-0004-0000-0500-000003000000}"/>
  </hyperlinks>
  <pageMargins left="0.59055118110236204" right="0.196850393700787" top="0.78740157499999996" bottom="0.78740157499999996" header="0" footer="0"/>
  <pageSetup paperSize="9" orientation="portrait"/>
  <headerFooter>
    <oddFooter>&amp;LZpracováno programem BUILDpower S,  © RTS, a.s.&amp;RStránka &amp;P 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Y1000"/>
  <sheetViews>
    <sheetView workbookViewId="0">
      <pane ySplit="7" topLeftCell="A8" activePane="bottomLeft" state="frozen"/>
      <selection pane="bottomLeft" activeCell="J34" sqref="J34"/>
    </sheetView>
  </sheetViews>
  <sheetFormatPr defaultColWidth="14.42578125" defaultRowHeight="15" customHeight="1" outlineLevelRow="3" x14ac:dyDescent="0.2"/>
  <cols>
    <col min="1" max="1" width="3.4257812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5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5" ht="24.75" customHeight="1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5" ht="24.75" customHeight="1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5" ht="24.75" customHeight="1" x14ac:dyDescent="0.2">
      <c r="A4" s="95" t="s">
        <v>39</v>
      </c>
      <c r="B4" s="96" t="s">
        <v>735</v>
      </c>
      <c r="C4" s="215" t="s">
        <v>736</v>
      </c>
      <c r="D4" s="210"/>
      <c r="E4" s="210"/>
      <c r="F4" s="210"/>
      <c r="G4" s="193"/>
    </row>
    <row r="5" spans="1:25" ht="12.75" customHeight="1" x14ac:dyDescent="0.2">
      <c r="B5" s="97"/>
      <c r="C5" s="97"/>
      <c r="D5" s="98"/>
    </row>
    <row r="6" spans="1:25" ht="12.75" customHeight="1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5" ht="12.75" hidden="1" customHeight="1" x14ac:dyDescent="0.2">
      <c r="A7" s="88"/>
      <c r="B7" s="91"/>
      <c r="C7" s="91"/>
      <c r="D7" s="93"/>
      <c r="E7" s="103"/>
      <c r="F7" s="104"/>
      <c r="G7" s="104"/>
    </row>
    <row r="8" spans="1:25" ht="25.5" x14ac:dyDescent="0.2">
      <c r="A8" s="105" t="s">
        <v>49</v>
      </c>
      <c r="B8" s="106" t="s">
        <v>183</v>
      </c>
      <c r="C8" s="107" t="s">
        <v>475</v>
      </c>
      <c r="D8" s="108"/>
      <c r="E8" s="109"/>
      <c r="F8" s="110"/>
      <c r="G8" s="111">
        <f>G9+G11</f>
        <v>0</v>
      </c>
    </row>
    <row r="9" spans="1:25" ht="22.5" outlineLevel="1" x14ac:dyDescent="0.2">
      <c r="A9" s="112">
        <v>1</v>
      </c>
      <c r="B9" s="113" t="s">
        <v>476</v>
      </c>
      <c r="C9" s="114" t="s">
        <v>477</v>
      </c>
      <c r="D9" s="115" t="s">
        <v>148</v>
      </c>
      <c r="E9" s="116">
        <v>35</v>
      </c>
      <c r="F9" s="176"/>
      <c r="G9" s="117">
        <f>ROUND(E9*F9,2)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 outlineLevel="2" x14ac:dyDescent="0.2">
      <c r="A10" s="119"/>
      <c r="B10" s="120"/>
      <c r="C10" s="211" t="s">
        <v>478</v>
      </c>
      <c r="D10" s="181"/>
      <c r="E10" s="181"/>
      <c r="F10" s="181"/>
      <c r="G10" s="181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45" outlineLevel="1" x14ac:dyDescent="0.2">
      <c r="A11" s="112">
        <f>A9+1</f>
        <v>2</v>
      </c>
      <c r="B11" s="113" t="s">
        <v>479</v>
      </c>
      <c r="C11" s="114" t="s">
        <v>480</v>
      </c>
      <c r="D11" s="115" t="s">
        <v>148</v>
      </c>
      <c r="E11" s="116">
        <v>18.100000000000001</v>
      </c>
      <c r="F11" s="176"/>
      <c r="G11" s="117">
        <f>ROUND(E11*F11,2)</f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2.75" outlineLevel="2" x14ac:dyDescent="0.2">
      <c r="A12" s="119"/>
      <c r="B12" s="120"/>
      <c r="C12" s="211" t="s">
        <v>481</v>
      </c>
      <c r="D12" s="181"/>
      <c r="E12" s="181"/>
      <c r="F12" s="181"/>
      <c r="G12" s="181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ht="12.75" x14ac:dyDescent="0.2">
      <c r="A13" s="105" t="s">
        <v>49</v>
      </c>
      <c r="B13" s="106" t="s">
        <v>222</v>
      </c>
      <c r="C13" s="107" t="s">
        <v>482</v>
      </c>
      <c r="D13" s="108"/>
      <c r="E13" s="109"/>
      <c r="F13" s="110"/>
      <c r="G13" s="111">
        <f>G14+G16</f>
        <v>0</v>
      </c>
    </row>
    <row r="14" spans="1:25" ht="56.25" outlineLevel="1" x14ac:dyDescent="0.2">
      <c r="A14" s="112">
        <f>A11+1</f>
        <v>3</v>
      </c>
      <c r="B14" s="113" t="s">
        <v>737</v>
      </c>
      <c r="C14" s="114" t="s">
        <v>738</v>
      </c>
      <c r="D14" s="115" t="s">
        <v>100</v>
      </c>
      <c r="E14" s="116">
        <v>20</v>
      </c>
      <c r="F14" s="176"/>
      <c r="G14" s="117">
        <f>ROUND(E14*F14,2)</f>
        <v>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2.75" outlineLevel="2" x14ac:dyDescent="0.2">
      <c r="A15" s="119"/>
      <c r="B15" s="120"/>
      <c r="C15" s="211" t="s">
        <v>739</v>
      </c>
      <c r="D15" s="181"/>
      <c r="E15" s="181"/>
      <c r="F15" s="181"/>
      <c r="G15" s="181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 ht="33.75" outlineLevel="1" x14ac:dyDescent="0.2">
      <c r="A16" s="112">
        <f>A14+1</f>
        <v>4</v>
      </c>
      <c r="B16" s="113" t="s">
        <v>740</v>
      </c>
      <c r="C16" s="114" t="s">
        <v>741</v>
      </c>
      <c r="D16" s="115" t="s">
        <v>162</v>
      </c>
      <c r="E16" s="116">
        <v>120</v>
      </c>
      <c r="F16" s="176"/>
      <c r="G16" s="117">
        <f>ROUND(E16*F16,2)</f>
        <v>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ht="12.75" outlineLevel="2" x14ac:dyDescent="0.2">
      <c r="A17" s="119"/>
      <c r="B17" s="120"/>
      <c r="C17" s="211" t="s">
        <v>742</v>
      </c>
      <c r="D17" s="181"/>
      <c r="E17" s="181"/>
      <c r="F17" s="181"/>
      <c r="G17" s="181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ht="12.75" x14ac:dyDescent="0.2">
      <c r="A18" s="105" t="s">
        <v>49</v>
      </c>
      <c r="B18" s="106" t="s">
        <v>495</v>
      </c>
      <c r="C18" s="107" t="s">
        <v>496</v>
      </c>
      <c r="D18" s="108"/>
      <c r="E18" s="109"/>
      <c r="F18" s="110"/>
      <c r="G18" s="111">
        <f>G19+G21+G23+G26+G28+G30</f>
        <v>0</v>
      </c>
    </row>
    <row r="19" spans="1:25" ht="22.5" outlineLevel="1" x14ac:dyDescent="0.2">
      <c r="A19" s="112">
        <f>A16+1</f>
        <v>5</v>
      </c>
      <c r="B19" s="113" t="s">
        <v>497</v>
      </c>
      <c r="C19" s="114" t="s">
        <v>498</v>
      </c>
      <c r="D19" s="115" t="s">
        <v>137</v>
      </c>
      <c r="E19" s="116">
        <v>3</v>
      </c>
      <c r="F19" s="176"/>
      <c r="G19" s="117">
        <f>ROUND(E19*F19,2)</f>
        <v>0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12.75" outlineLevel="2" x14ac:dyDescent="0.2">
      <c r="A20" s="119"/>
      <c r="B20" s="120"/>
      <c r="C20" s="211" t="s">
        <v>499</v>
      </c>
      <c r="D20" s="181"/>
      <c r="E20" s="181"/>
      <c r="F20" s="181"/>
      <c r="G20" s="181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ht="33.75" outlineLevel="1" x14ac:dyDescent="0.2">
      <c r="A21" s="112">
        <f>A19+1</f>
        <v>6</v>
      </c>
      <c r="B21" s="113" t="s">
        <v>500</v>
      </c>
      <c r="C21" s="114" t="s">
        <v>501</v>
      </c>
      <c r="D21" s="115" t="s">
        <v>137</v>
      </c>
      <c r="E21" s="116">
        <v>3</v>
      </c>
      <c r="F21" s="176"/>
      <c r="G21" s="117">
        <f>ROUND(E21*F21,2)</f>
        <v>0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12.75" outlineLevel="2" x14ac:dyDescent="0.2">
      <c r="A22" s="119"/>
      <c r="B22" s="120"/>
      <c r="C22" s="211" t="s">
        <v>502</v>
      </c>
      <c r="D22" s="181"/>
      <c r="E22" s="181"/>
      <c r="F22" s="181"/>
      <c r="G22" s="181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ht="56.25" outlineLevel="1" x14ac:dyDescent="0.2">
      <c r="A23" s="112">
        <f>A21+1</f>
        <v>7</v>
      </c>
      <c r="B23" s="113" t="s">
        <v>503</v>
      </c>
      <c r="C23" s="114" t="s">
        <v>504</v>
      </c>
      <c r="D23" s="115" t="s">
        <v>137</v>
      </c>
      <c r="E23" s="116">
        <v>15</v>
      </c>
      <c r="F23" s="176"/>
      <c r="G23" s="117">
        <f>ROUND(E23*F23,2)</f>
        <v>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ht="12.75" outlineLevel="2" x14ac:dyDescent="0.2">
      <c r="A24" s="119"/>
      <c r="B24" s="120"/>
      <c r="C24" s="211" t="s">
        <v>505</v>
      </c>
      <c r="D24" s="181"/>
      <c r="E24" s="181"/>
      <c r="F24" s="181"/>
      <c r="G24" s="181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12.75" outlineLevel="3" x14ac:dyDescent="0.2">
      <c r="A25" s="119"/>
      <c r="B25" s="120"/>
      <c r="C25" s="212" t="s">
        <v>506</v>
      </c>
      <c r="D25" s="195"/>
      <c r="E25" s="195"/>
      <c r="F25" s="195"/>
      <c r="G25" s="195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ht="22.5" outlineLevel="1" x14ac:dyDescent="0.2">
      <c r="A26" s="112">
        <f>A23+1</f>
        <v>8</v>
      </c>
      <c r="B26" s="113" t="s">
        <v>507</v>
      </c>
      <c r="C26" s="114" t="s">
        <v>508</v>
      </c>
      <c r="D26" s="115" t="s">
        <v>137</v>
      </c>
      <c r="E26" s="116">
        <v>3</v>
      </c>
      <c r="F26" s="176"/>
      <c r="G26" s="117">
        <f>ROUND(E26*F26,2)</f>
        <v>0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ht="12.75" outlineLevel="2" x14ac:dyDescent="0.2">
      <c r="A27" s="119"/>
      <c r="B27" s="120"/>
      <c r="C27" s="211" t="s">
        <v>509</v>
      </c>
      <c r="D27" s="181"/>
      <c r="E27" s="181"/>
      <c r="F27" s="181"/>
      <c r="G27" s="181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ht="33.75" outlineLevel="1" x14ac:dyDescent="0.2">
      <c r="A28" s="112">
        <f>A26+1</f>
        <v>9</v>
      </c>
      <c r="B28" s="113" t="s">
        <v>510</v>
      </c>
      <c r="C28" s="114" t="s">
        <v>511</v>
      </c>
      <c r="D28" s="115" t="s">
        <v>137</v>
      </c>
      <c r="E28" s="116">
        <v>57</v>
      </c>
      <c r="F28" s="176"/>
      <c r="G28" s="117">
        <f>ROUND(E28*F28,2)</f>
        <v>0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 ht="12.75" outlineLevel="2" x14ac:dyDescent="0.2">
      <c r="A29" s="119"/>
      <c r="B29" s="120"/>
      <c r="C29" s="211" t="s">
        <v>512</v>
      </c>
      <c r="D29" s="181"/>
      <c r="E29" s="181"/>
      <c r="F29" s="181"/>
      <c r="G29" s="181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 ht="45" outlineLevel="1" x14ac:dyDescent="0.2">
      <c r="A30" s="112">
        <f>A28+1</f>
        <v>10</v>
      </c>
      <c r="B30" s="113" t="s">
        <v>513</v>
      </c>
      <c r="C30" s="114" t="s">
        <v>514</v>
      </c>
      <c r="D30" s="115" t="s">
        <v>137</v>
      </c>
      <c r="E30" s="116">
        <v>3</v>
      </c>
      <c r="F30" s="176"/>
      <c r="G30" s="117">
        <f>ROUND(E30*F30,2)</f>
        <v>0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ht="12.75" outlineLevel="2" x14ac:dyDescent="0.2">
      <c r="A31" s="119"/>
      <c r="B31" s="120"/>
      <c r="C31" s="211" t="s">
        <v>515</v>
      </c>
      <c r="D31" s="181"/>
      <c r="E31" s="181"/>
      <c r="F31" s="181"/>
      <c r="G31" s="181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 ht="12.75" x14ac:dyDescent="0.2">
      <c r="A32" s="105" t="s">
        <v>49</v>
      </c>
      <c r="B32" s="106" t="s">
        <v>743</v>
      </c>
      <c r="C32" s="107" t="s">
        <v>744</v>
      </c>
      <c r="D32" s="108"/>
      <c r="E32" s="109"/>
      <c r="F32" s="110"/>
      <c r="G32" s="111">
        <f>G33</f>
        <v>0</v>
      </c>
    </row>
    <row r="33" spans="1:25" ht="22.5" outlineLevel="1" x14ac:dyDescent="0.2">
      <c r="A33" s="112">
        <f>A30+1</f>
        <v>11</v>
      </c>
      <c r="B33" s="113" t="s">
        <v>745</v>
      </c>
      <c r="C33" s="114" t="s">
        <v>746</v>
      </c>
      <c r="D33" s="115" t="s">
        <v>137</v>
      </c>
      <c r="E33" s="116">
        <v>1.7330000000000001</v>
      </c>
      <c r="F33" s="176"/>
      <c r="G33" s="117">
        <f>ROUND(E33*F33,2)</f>
        <v>0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ht="12.75" outlineLevel="2" x14ac:dyDescent="0.2">
      <c r="A34" s="119"/>
      <c r="B34" s="120"/>
      <c r="C34" s="211" t="s">
        <v>747</v>
      </c>
      <c r="D34" s="181"/>
      <c r="E34" s="181"/>
      <c r="F34" s="181"/>
      <c r="G34" s="181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ht="12.75" x14ac:dyDescent="0.2">
      <c r="A35" s="105" t="s">
        <v>49</v>
      </c>
      <c r="B35" s="106" t="s">
        <v>748</v>
      </c>
      <c r="C35" s="107" t="s">
        <v>749</v>
      </c>
      <c r="D35" s="108"/>
      <c r="E35" s="109"/>
      <c r="F35" s="110"/>
      <c r="G35" s="111">
        <f>G36+G38</f>
        <v>0</v>
      </c>
    </row>
    <row r="36" spans="1:25" ht="33.75" outlineLevel="1" x14ac:dyDescent="0.2">
      <c r="A36" s="112">
        <f>A33+1</f>
        <v>12</v>
      </c>
      <c r="B36" s="113" t="s">
        <v>750</v>
      </c>
      <c r="C36" s="114" t="s">
        <v>751</v>
      </c>
      <c r="D36" s="115" t="s">
        <v>137</v>
      </c>
      <c r="E36" s="116">
        <v>0.01</v>
      </c>
      <c r="F36" s="176"/>
      <c r="G36" s="117">
        <f>ROUND(E36*F36,2)</f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 ht="12.75" outlineLevel="2" x14ac:dyDescent="0.2">
      <c r="A37" s="119"/>
      <c r="B37" s="120"/>
      <c r="C37" s="211" t="s">
        <v>752</v>
      </c>
      <c r="D37" s="181"/>
      <c r="E37" s="181"/>
      <c r="F37" s="181"/>
      <c r="G37" s="181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45" outlineLevel="1" x14ac:dyDescent="0.2">
      <c r="A38" s="112">
        <f>A36+1</f>
        <v>13</v>
      </c>
      <c r="B38" s="113" t="s">
        <v>753</v>
      </c>
      <c r="C38" s="114" t="s">
        <v>754</v>
      </c>
      <c r="D38" s="115" t="s">
        <v>137</v>
      </c>
      <c r="E38" s="116">
        <v>0.01</v>
      </c>
      <c r="F38" s="176"/>
      <c r="G38" s="117">
        <f>ROUND(E38*F38,2)</f>
        <v>0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 ht="12.75" outlineLevel="2" x14ac:dyDescent="0.2">
      <c r="A39" s="119"/>
      <c r="B39" s="120"/>
      <c r="C39" s="211" t="s">
        <v>755</v>
      </c>
      <c r="D39" s="181"/>
      <c r="E39" s="181"/>
      <c r="F39" s="181"/>
      <c r="G39" s="181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 ht="12.75" x14ac:dyDescent="0.2">
      <c r="A40" s="105" t="s">
        <v>49</v>
      </c>
      <c r="B40" s="106" t="s">
        <v>516</v>
      </c>
      <c r="C40" s="107" t="s">
        <v>517</v>
      </c>
      <c r="D40" s="108"/>
      <c r="E40" s="109"/>
      <c r="F40" s="110"/>
      <c r="G40" s="111">
        <f>G41</f>
        <v>0</v>
      </c>
    </row>
    <row r="41" spans="1:25" ht="45" outlineLevel="1" x14ac:dyDescent="0.2">
      <c r="A41" s="112">
        <f>A38+1</f>
        <v>14</v>
      </c>
      <c r="B41" s="113" t="s">
        <v>756</v>
      </c>
      <c r="C41" s="114" t="s">
        <v>757</v>
      </c>
      <c r="D41" s="115" t="s">
        <v>137</v>
      </c>
      <c r="E41" s="116">
        <v>6.0000000000000001E-3</v>
      </c>
      <c r="F41" s="176"/>
      <c r="G41" s="117">
        <f>ROUND(E41*F41,2)</f>
        <v>0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2.75" outlineLevel="2" x14ac:dyDescent="0.2">
      <c r="A42" s="119"/>
      <c r="B42" s="120"/>
      <c r="C42" s="211" t="s">
        <v>758</v>
      </c>
      <c r="D42" s="181"/>
      <c r="E42" s="181"/>
      <c r="F42" s="181"/>
      <c r="G42" s="181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2.75" x14ac:dyDescent="0.2">
      <c r="A43" s="105" t="s">
        <v>49</v>
      </c>
      <c r="B43" s="106" t="s">
        <v>759</v>
      </c>
      <c r="C43" s="107" t="s">
        <v>760</v>
      </c>
      <c r="D43" s="108"/>
      <c r="E43" s="109"/>
      <c r="F43" s="110"/>
      <c r="G43" s="111">
        <f>G44+G46+G50+G61+G62+G63+G48+G52+G55+G57+G59</f>
        <v>0</v>
      </c>
    </row>
    <row r="44" spans="1:25" ht="22.5" outlineLevel="1" x14ac:dyDescent="0.2">
      <c r="A44" s="112">
        <f>A41+1</f>
        <v>15</v>
      </c>
      <c r="B44" s="113" t="s">
        <v>761</v>
      </c>
      <c r="C44" s="114" t="s">
        <v>762</v>
      </c>
      <c r="D44" s="115" t="s">
        <v>162</v>
      </c>
      <c r="E44" s="116">
        <v>140</v>
      </c>
      <c r="F44" s="176"/>
      <c r="G44" s="117">
        <f>ROUND(E44*F44,2)</f>
        <v>0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2.75" outlineLevel="2" x14ac:dyDescent="0.2">
      <c r="A45" s="119"/>
      <c r="B45" s="120"/>
      <c r="C45" s="211" t="s">
        <v>763</v>
      </c>
      <c r="D45" s="181"/>
      <c r="E45" s="181"/>
      <c r="F45" s="181"/>
      <c r="G45" s="181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ht="22.5" outlineLevel="1" x14ac:dyDescent="0.2">
      <c r="A46" s="112">
        <f>A44+1</f>
        <v>16</v>
      </c>
      <c r="B46" s="113" t="s">
        <v>764</v>
      </c>
      <c r="C46" s="114" t="s">
        <v>765</v>
      </c>
      <c r="D46" s="115" t="s">
        <v>162</v>
      </c>
      <c r="E46" s="116">
        <v>120</v>
      </c>
      <c r="F46" s="176"/>
      <c r="G46" s="117">
        <f>ROUND(E46*F46,2)</f>
        <v>0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 ht="12.75" outlineLevel="2" x14ac:dyDescent="0.2">
      <c r="A47" s="119"/>
      <c r="B47" s="120"/>
      <c r="C47" s="211" t="s">
        <v>766</v>
      </c>
      <c r="D47" s="181"/>
      <c r="E47" s="181"/>
      <c r="F47" s="181"/>
      <c r="G47" s="181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ht="22.5" outlineLevel="2" x14ac:dyDescent="0.2">
      <c r="A48" s="112">
        <f>A46+1</f>
        <v>17</v>
      </c>
      <c r="B48" s="113" t="s">
        <v>767</v>
      </c>
      <c r="C48" s="114" t="s">
        <v>768</v>
      </c>
      <c r="D48" s="115" t="s">
        <v>162</v>
      </c>
      <c r="E48" s="116">
        <v>59</v>
      </c>
      <c r="F48" s="176"/>
      <c r="G48" s="117">
        <f>ROUND(E48*F48,2)</f>
        <v>0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1:25" ht="12.75" outlineLevel="2" x14ac:dyDescent="0.2">
      <c r="A49" s="119"/>
      <c r="B49" s="120"/>
      <c r="C49" s="220" t="s">
        <v>769</v>
      </c>
      <c r="D49" s="181"/>
      <c r="E49" s="181"/>
      <c r="F49" s="181"/>
      <c r="G49" s="181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1:25" ht="22.5" outlineLevel="1" x14ac:dyDescent="0.2">
      <c r="A50" s="112">
        <f>A48+1</f>
        <v>18</v>
      </c>
      <c r="B50" s="113" t="s">
        <v>770</v>
      </c>
      <c r="C50" s="114" t="s">
        <v>771</v>
      </c>
      <c r="D50" s="115" t="s">
        <v>162</v>
      </c>
      <c r="E50" s="116">
        <v>319</v>
      </c>
      <c r="F50" s="176"/>
      <c r="G50" s="117">
        <f>ROUND(E50*F50,2)</f>
        <v>0</v>
      </c>
      <c r="H50" s="155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 ht="12.75" outlineLevel="2" x14ac:dyDescent="0.2">
      <c r="A51" s="119"/>
      <c r="B51" s="120"/>
      <c r="C51" s="211" t="s">
        <v>772</v>
      </c>
      <c r="D51" s="181"/>
      <c r="E51" s="181"/>
      <c r="F51" s="181"/>
      <c r="G51" s="181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1:25" ht="56.25" outlineLevel="2" x14ac:dyDescent="0.2">
      <c r="A52" s="112">
        <f>A50+1</f>
        <v>19</v>
      </c>
      <c r="B52" s="113" t="s">
        <v>518</v>
      </c>
      <c r="C52" s="114" t="s">
        <v>519</v>
      </c>
      <c r="D52" s="124" t="s">
        <v>148</v>
      </c>
      <c r="E52" s="125">
        <v>319</v>
      </c>
      <c r="F52" s="176"/>
      <c r="G52" s="126">
        <f>ROUND(F52*E52,2)</f>
        <v>0</v>
      </c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1:25" ht="12.75" outlineLevel="2" x14ac:dyDescent="0.2">
      <c r="A53" s="119"/>
      <c r="B53" s="120"/>
      <c r="C53" s="211" t="s">
        <v>520</v>
      </c>
      <c r="D53" s="181"/>
      <c r="E53" s="181"/>
      <c r="F53" s="181"/>
      <c r="G53" s="181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1:25" ht="12.75" outlineLevel="2" x14ac:dyDescent="0.2">
      <c r="A54" s="119"/>
      <c r="B54" s="120"/>
      <c r="C54" s="212" t="s">
        <v>521</v>
      </c>
      <c r="D54" s="195"/>
      <c r="E54" s="195"/>
      <c r="F54" s="195"/>
      <c r="G54" s="195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 ht="22.5" outlineLevel="2" x14ac:dyDescent="0.2">
      <c r="A55" s="112">
        <f>A52+1</f>
        <v>20</v>
      </c>
      <c r="B55" s="113" t="s">
        <v>773</v>
      </c>
      <c r="C55" s="114" t="s">
        <v>774</v>
      </c>
      <c r="D55" s="115" t="s">
        <v>162</v>
      </c>
      <c r="E55" s="116">
        <v>140</v>
      </c>
      <c r="F55" s="176"/>
      <c r="G55" s="117">
        <f>ROUND(F55*E55,2)</f>
        <v>0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1:25" ht="12.75" outlineLevel="2" x14ac:dyDescent="0.2">
      <c r="A56" s="119"/>
      <c r="B56" s="120"/>
      <c r="C56" s="211" t="s">
        <v>774</v>
      </c>
      <c r="D56" s="181"/>
      <c r="E56" s="181"/>
      <c r="F56" s="181"/>
      <c r="G56" s="181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 ht="22.5" outlineLevel="2" x14ac:dyDescent="0.2">
      <c r="A57" s="112">
        <f>A55+1</f>
        <v>21</v>
      </c>
      <c r="B57" s="113" t="s">
        <v>775</v>
      </c>
      <c r="C57" s="114" t="s">
        <v>776</v>
      </c>
      <c r="D57" s="115" t="s">
        <v>162</v>
      </c>
      <c r="E57" s="116">
        <v>120</v>
      </c>
      <c r="F57" s="176"/>
      <c r="G57" s="117">
        <f>ROUND(F57*E57,2)</f>
        <v>0</v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 ht="12.75" outlineLevel="2" x14ac:dyDescent="0.2">
      <c r="A58" s="119"/>
      <c r="B58" s="120"/>
      <c r="C58" s="211" t="s">
        <v>776</v>
      </c>
      <c r="D58" s="181"/>
      <c r="E58" s="181"/>
      <c r="F58" s="181"/>
      <c r="G58" s="181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 ht="22.5" outlineLevel="2" x14ac:dyDescent="0.2">
      <c r="A59" s="112">
        <f>A57+1</f>
        <v>22</v>
      </c>
      <c r="B59" s="113" t="s">
        <v>522</v>
      </c>
      <c r="C59" s="114" t="s">
        <v>523</v>
      </c>
      <c r="D59" s="115" t="s">
        <v>162</v>
      </c>
      <c r="E59" s="116">
        <v>59</v>
      </c>
      <c r="F59" s="176"/>
      <c r="G59" s="117">
        <f>ROUND(F59*E59,2)</f>
        <v>0</v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5" ht="12.75" outlineLevel="2" x14ac:dyDescent="0.2">
      <c r="A60" s="119"/>
      <c r="B60" s="120"/>
      <c r="C60" s="211" t="s">
        <v>523</v>
      </c>
      <c r="D60" s="181"/>
      <c r="E60" s="181"/>
      <c r="F60" s="181"/>
      <c r="G60" s="181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ht="12.75" outlineLevel="1" x14ac:dyDescent="0.2">
      <c r="A61" s="112">
        <f>A59+1</f>
        <v>23</v>
      </c>
      <c r="B61" s="122" t="s">
        <v>777</v>
      </c>
      <c r="C61" s="123" t="s">
        <v>778</v>
      </c>
      <c r="D61" s="124" t="s">
        <v>100</v>
      </c>
      <c r="E61" s="125">
        <v>21</v>
      </c>
      <c r="F61" s="176"/>
      <c r="G61" s="126">
        <f t="shared" ref="G61:G63" si="0">ROUND(E61*F61,2)</f>
        <v>0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25" ht="12.75" outlineLevel="1" x14ac:dyDescent="0.2">
      <c r="A62" s="121">
        <f t="shared" ref="A62:A63" si="1">A61+1</f>
        <v>24</v>
      </c>
      <c r="B62" s="122" t="s">
        <v>779</v>
      </c>
      <c r="C62" s="123" t="s">
        <v>780</v>
      </c>
      <c r="D62" s="124" t="s">
        <v>100</v>
      </c>
      <c r="E62" s="125">
        <v>890</v>
      </c>
      <c r="F62" s="176"/>
      <c r="G62" s="126">
        <f t="shared" si="0"/>
        <v>0</v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25" ht="45" outlineLevel="1" x14ac:dyDescent="0.2">
      <c r="A63" s="112">
        <f t="shared" si="1"/>
        <v>25</v>
      </c>
      <c r="B63" s="113" t="s">
        <v>781</v>
      </c>
      <c r="C63" s="114" t="s">
        <v>782</v>
      </c>
      <c r="D63" s="115" t="s">
        <v>137</v>
      </c>
      <c r="E63" s="116">
        <v>0.19700000000000001</v>
      </c>
      <c r="F63" s="176"/>
      <c r="G63" s="117">
        <f t="shared" si="0"/>
        <v>0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 ht="12.75" outlineLevel="2" x14ac:dyDescent="0.2">
      <c r="A64" s="119"/>
      <c r="B64" s="120"/>
      <c r="C64" s="211" t="s">
        <v>783</v>
      </c>
      <c r="D64" s="181"/>
      <c r="E64" s="181"/>
      <c r="F64" s="181"/>
      <c r="G64" s="181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 ht="12.75" x14ac:dyDescent="0.2">
      <c r="A65" s="105" t="s">
        <v>49</v>
      </c>
      <c r="B65" s="106" t="s">
        <v>784</v>
      </c>
      <c r="C65" s="107" t="s">
        <v>785</v>
      </c>
      <c r="D65" s="108"/>
      <c r="E65" s="109"/>
      <c r="F65" s="110"/>
      <c r="G65" s="111">
        <f>G66+G68+G70+G72+G74+G77+G80</f>
        <v>0</v>
      </c>
    </row>
    <row r="66" spans="1:25" ht="33.75" outlineLevel="1" x14ac:dyDescent="0.2">
      <c r="A66" s="112">
        <f>A63+1</f>
        <v>26</v>
      </c>
      <c r="B66" s="113" t="s">
        <v>786</v>
      </c>
      <c r="C66" s="114" t="s">
        <v>787</v>
      </c>
      <c r="D66" s="115" t="s">
        <v>100</v>
      </c>
      <c r="E66" s="116">
        <v>18</v>
      </c>
      <c r="F66" s="176"/>
      <c r="G66" s="117">
        <f>ROUND(E66*F66,2)</f>
        <v>0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ht="12.75" outlineLevel="2" x14ac:dyDescent="0.2">
      <c r="A67" s="119"/>
      <c r="B67" s="120"/>
      <c r="C67" s="211" t="s">
        <v>788</v>
      </c>
      <c r="D67" s="181"/>
      <c r="E67" s="181"/>
      <c r="F67" s="181"/>
      <c r="G67" s="181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 ht="12.75" outlineLevel="1" x14ac:dyDescent="0.2">
      <c r="A68" s="112">
        <f>A66+1</f>
        <v>27</v>
      </c>
      <c r="B68" s="113" t="s">
        <v>789</v>
      </c>
      <c r="C68" s="114" t="s">
        <v>790</v>
      </c>
      <c r="D68" s="115" t="s">
        <v>100</v>
      </c>
      <c r="E68" s="116">
        <v>36</v>
      </c>
      <c r="F68" s="176"/>
      <c r="G68" s="117">
        <f>ROUND(E68*F68,2)</f>
        <v>0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ht="12.75" outlineLevel="2" x14ac:dyDescent="0.2">
      <c r="A69" s="119"/>
      <c r="B69" s="120"/>
      <c r="C69" s="211" t="s">
        <v>791</v>
      </c>
      <c r="D69" s="181"/>
      <c r="E69" s="181"/>
      <c r="F69" s="181"/>
      <c r="G69" s="181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 ht="22.5" outlineLevel="1" x14ac:dyDescent="0.2">
      <c r="A70" s="112">
        <f>A68+1</f>
        <v>28</v>
      </c>
      <c r="B70" s="113" t="s">
        <v>792</v>
      </c>
      <c r="C70" s="114" t="s">
        <v>793</v>
      </c>
      <c r="D70" s="115" t="s">
        <v>100</v>
      </c>
      <c r="E70" s="116">
        <v>18</v>
      </c>
      <c r="F70" s="176"/>
      <c r="G70" s="117">
        <f>ROUND(E70*F70,2)</f>
        <v>0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 ht="12.75" outlineLevel="2" x14ac:dyDescent="0.2">
      <c r="A71" s="119"/>
      <c r="B71" s="120"/>
      <c r="C71" s="211" t="s">
        <v>794</v>
      </c>
      <c r="D71" s="181"/>
      <c r="E71" s="181"/>
      <c r="F71" s="181"/>
      <c r="G71" s="181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 ht="45" outlineLevel="1" x14ac:dyDescent="0.2">
      <c r="A72" s="112">
        <f>A70+1</f>
        <v>29</v>
      </c>
      <c r="B72" s="113" t="s">
        <v>795</v>
      </c>
      <c r="C72" s="114" t="s">
        <v>796</v>
      </c>
      <c r="D72" s="115" t="s">
        <v>137</v>
      </c>
      <c r="E72" s="116">
        <v>0.02</v>
      </c>
      <c r="F72" s="176"/>
      <c r="G72" s="117">
        <f>ROUND(E72*F72,2)</f>
        <v>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2.75" outlineLevel="2" x14ac:dyDescent="0.2">
      <c r="A73" s="119"/>
      <c r="B73" s="120"/>
      <c r="C73" s="211" t="s">
        <v>797</v>
      </c>
      <c r="D73" s="181"/>
      <c r="E73" s="181"/>
      <c r="F73" s="181"/>
      <c r="G73" s="181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22.5" outlineLevel="2" x14ac:dyDescent="0.2">
      <c r="A74" s="112">
        <f>A72+1</f>
        <v>30</v>
      </c>
      <c r="B74" s="122" t="s">
        <v>798</v>
      </c>
      <c r="C74" s="123" t="s">
        <v>799</v>
      </c>
      <c r="D74" s="124" t="s">
        <v>100</v>
      </c>
      <c r="E74" s="125">
        <v>7</v>
      </c>
      <c r="F74" s="176"/>
      <c r="G74" s="126">
        <f>ROUND(F74*E74,2)</f>
        <v>0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1:25" ht="19.5" outlineLevel="2" x14ac:dyDescent="0.2">
      <c r="A75" s="156"/>
      <c r="B75" s="157"/>
      <c r="C75" s="158" t="s">
        <v>800</v>
      </c>
      <c r="D75" s="157"/>
      <c r="E75" s="157"/>
      <c r="F75" s="157"/>
      <c r="G75" s="157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 ht="12.75" outlineLevel="2" x14ac:dyDescent="0.2">
      <c r="A76" s="119"/>
      <c r="B76" s="120"/>
      <c r="C76" s="216" t="s">
        <v>801</v>
      </c>
      <c r="D76" s="195"/>
      <c r="E76" s="195"/>
      <c r="F76" s="195"/>
      <c r="G76" s="195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 ht="22.5" outlineLevel="2" x14ac:dyDescent="0.2">
      <c r="A77" s="112">
        <f>A74+1</f>
        <v>31</v>
      </c>
      <c r="B77" s="113" t="s">
        <v>802</v>
      </c>
      <c r="C77" s="114" t="s">
        <v>803</v>
      </c>
      <c r="D77" s="115" t="s">
        <v>100</v>
      </c>
      <c r="E77" s="116">
        <v>14</v>
      </c>
      <c r="F77" s="176"/>
      <c r="G77" s="117">
        <f>ROUND(F77*E77,2)</f>
        <v>0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 ht="19.5" outlineLevel="2" x14ac:dyDescent="0.2">
      <c r="A78" s="156"/>
      <c r="B78" s="157"/>
      <c r="C78" s="158" t="s">
        <v>804</v>
      </c>
      <c r="D78" s="157"/>
      <c r="E78" s="157"/>
      <c r="F78" s="157"/>
      <c r="G78" s="157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 ht="12.75" outlineLevel="2" x14ac:dyDescent="0.2">
      <c r="A79" s="119"/>
      <c r="B79" s="120"/>
      <c r="C79" s="216" t="s">
        <v>805</v>
      </c>
      <c r="D79" s="195"/>
      <c r="E79" s="195"/>
      <c r="F79" s="195"/>
      <c r="G79" s="195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 ht="22.5" outlineLevel="2" x14ac:dyDescent="0.2">
      <c r="A80" s="112">
        <f>A77+1</f>
        <v>32</v>
      </c>
      <c r="B80" s="113" t="s">
        <v>806</v>
      </c>
      <c r="C80" s="114" t="s">
        <v>807</v>
      </c>
      <c r="D80" s="115" t="s">
        <v>100</v>
      </c>
      <c r="E80" s="116">
        <v>14</v>
      </c>
      <c r="F80" s="176"/>
      <c r="G80" s="117">
        <f>ROUND(F80*E80,2)</f>
        <v>0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ht="19.5" outlineLevel="2" x14ac:dyDescent="0.2">
      <c r="A81" s="156"/>
      <c r="B81" s="157"/>
      <c r="C81" s="158" t="s">
        <v>808</v>
      </c>
      <c r="D81" s="157"/>
      <c r="E81" s="157"/>
      <c r="F81" s="157"/>
      <c r="G81" s="157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 ht="12.75" outlineLevel="2" x14ac:dyDescent="0.2">
      <c r="A82" s="119"/>
      <c r="B82" s="120"/>
      <c r="C82" s="216" t="s">
        <v>809</v>
      </c>
      <c r="D82" s="195"/>
      <c r="E82" s="195"/>
      <c r="F82" s="195"/>
      <c r="G82" s="195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5" ht="12.75" x14ac:dyDescent="0.2">
      <c r="A83" s="105" t="s">
        <v>49</v>
      </c>
      <c r="B83" s="106" t="s">
        <v>810</v>
      </c>
      <c r="C83" s="107" t="s">
        <v>811</v>
      </c>
      <c r="D83" s="108"/>
      <c r="E83" s="109"/>
      <c r="F83" s="110"/>
      <c r="G83" s="111">
        <f>G84+G85+G87+G89+G91+G92+G93+G94+G96</f>
        <v>0</v>
      </c>
    </row>
    <row r="84" spans="1:25" ht="12.75" outlineLevel="1" x14ac:dyDescent="0.2">
      <c r="A84" s="121">
        <f>A80+1</f>
        <v>33</v>
      </c>
      <c r="B84" s="122" t="s">
        <v>812</v>
      </c>
      <c r="C84" s="123" t="s">
        <v>813</v>
      </c>
      <c r="D84" s="124" t="s">
        <v>145</v>
      </c>
      <c r="E84" s="125">
        <v>1</v>
      </c>
      <c r="F84" s="176"/>
      <c r="G84" s="126">
        <f t="shared" ref="G84:G85" si="2">ROUND(E84*F84,2)</f>
        <v>0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5" ht="33.75" outlineLevel="1" x14ac:dyDescent="0.2">
      <c r="A85" s="112">
        <f>A84+1</f>
        <v>34</v>
      </c>
      <c r="B85" s="113" t="s">
        <v>814</v>
      </c>
      <c r="C85" s="114" t="s">
        <v>815</v>
      </c>
      <c r="D85" s="115" t="s">
        <v>100</v>
      </c>
      <c r="E85" s="116">
        <v>18</v>
      </c>
      <c r="F85" s="176"/>
      <c r="G85" s="117">
        <f t="shared" si="2"/>
        <v>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2.75" outlineLevel="2" x14ac:dyDescent="0.2">
      <c r="A86" s="119"/>
      <c r="B86" s="120"/>
      <c r="C86" s="211" t="s">
        <v>816</v>
      </c>
      <c r="D86" s="181"/>
      <c r="E86" s="181"/>
      <c r="F86" s="181"/>
      <c r="G86" s="181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 ht="22.5" outlineLevel="1" x14ac:dyDescent="0.2">
      <c r="A87" s="112">
        <f>A85+1</f>
        <v>35</v>
      </c>
      <c r="B87" s="113" t="s">
        <v>817</v>
      </c>
      <c r="C87" s="114" t="s">
        <v>818</v>
      </c>
      <c r="D87" s="115" t="s">
        <v>100</v>
      </c>
      <c r="E87" s="116">
        <v>18</v>
      </c>
      <c r="F87" s="176"/>
      <c r="G87" s="117">
        <f>ROUND(E87*F87,2)</f>
        <v>0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 ht="12.75" outlineLevel="2" x14ac:dyDescent="0.2">
      <c r="A88" s="119"/>
      <c r="B88" s="120"/>
      <c r="C88" s="211" t="s">
        <v>819</v>
      </c>
      <c r="D88" s="181"/>
      <c r="E88" s="181"/>
      <c r="F88" s="181"/>
      <c r="G88" s="181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</row>
    <row r="89" spans="1:25" ht="22.5" outlineLevel="1" x14ac:dyDescent="0.2">
      <c r="A89" s="112">
        <f>A87+1</f>
        <v>36</v>
      </c>
      <c r="B89" s="113" t="s">
        <v>820</v>
      </c>
      <c r="C89" s="114" t="s">
        <v>821</v>
      </c>
      <c r="D89" s="115" t="s">
        <v>100</v>
      </c>
      <c r="E89" s="116">
        <v>18</v>
      </c>
      <c r="F89" s="176"/>
      <c r="G89" s="117">
        <f>ROUND(E89*F89,2)</f>
        <v>0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1:25" ht="12.75" outlineLevel="2" x14ac:dyDescent="0.2">
      <c r="A90" s="119"/>
      <c r="B90" s="120"/>
      <c r="C90" s="211" t="s">
        <v>822</v>
      </c>
      <c r="D90" s="181"/>
      <c r="E90" s="181"/>
      <c r="F90" s="181"/>
      <c r="G90" s="181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5" ht="22.5" outlineLevel="1" x14ac:dyDescent="0.2">
      <c r="A91" s="112">
        <f>A89+1</f>
        <v>37</v>
      </c>
      <c r="B91" s="122" t="s">
        <v>823</v>
      </c>
      <c r="C91" s="123" t="s">
        <v>824</v>
      </c>
      <c r="D91" s="124" t="s">
        <v>100</v>
      </c>
      <c r="E91" s="125">
        <v>5</v>
      </c>
      <c r="F91" s="176"/>
      <c r="G91" s="126">
        <f t="shared" ref="G91:G94" si="3">ROUND(E91*F91,2)</f>
        <v>0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1:25" ht="22.5" outlineLevel="1" x14ac:dyDescent="0.2">
      <c r="A92" s="121">
        <f t="shared" ref="A92:A94" si="4">A91+1</f>
        <v>38</v>
      </c>
      <c r="B92" s="122" t="s">
        <v>825</v>
      </c>
      <c r="C92" s="123" t="s">
        <v>826</v>
      </c>
      <c r="D92" s="124" t="s">
        <v>100</v>
      </c>
      <c r="E92" s="125">
        <v>3</v>
      </c>
      <c r="F92" s="176"/>
      <c r="G92" s="126">
        <f t="shared" si="3"/>
        <v>0</v>
      </c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1:25" ht="22.5" outlineLevel="1" x14ac:dyDescent="0.2">
      <c r="A93" s="121">
        <f t="shared" si="4"/>
        <v>39</v>
      </c>
      <c r="B93" s="122" t="s">
        <v>827</v>
      </c>
      <c r="C93" s="123" t="s">
        <v>828</v>
      </c>
      <c r="D93" s="124" t="s">
        <v>100</v>
      </c>
      <c r="E93" s="125">
        <v>10</v>
      </c>
      <c r="F93" s="176"/>
      <c r="G93" s="126">
        <f t="shared" si="3"/>
        <v>0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</row>
    <row r="94" spans="1:25" ht="33.75" outlineLevel="1" x14ac:dyDescent="0.2">
      <c r="A94" s="139">
        <f t="shared" si="4"/>
        <v>40</v>
      </c>
      <c r="B94" s="140" t="s">
        <v>829</v>
      </c>
      <c r="C94" s="114" t="s">
        <v>830</v>
      </c>
      <c r="D94" s="115" t="s">
        <v>148</v>
      </c>
      <c r="E94" s="116">
        <v>300</v>
      </c>
      <c r="F94" s="176"/>
      <c r="G94" s="117">
        <f t="shared" si="3"/>
        <v>0</v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1:25" ht="12.75" outlineLevel="2" x14ac:dyDescent="0.2">
      <c r="A95" s="119"/>
      <c r="B95" s="120"/>
      <c r="C95" s="211" t="s">
        <v>831</v>
      </c>
      <c r="D95" s="181"/>
      <c r="E95" s="181"/>
      <c r="F95" s="181"/>
      <c r="G95" s="181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1:25" ht="33.75" outlineLevel="1" x14ac:dyDescent="0.2">
      <c r="A96" s="112">
        <f>A94+1</f>
        <v>41</v>
      </c>
      <c r="B96" s="113" t="s">
        <v>832</v>
      </c>
      <c r="C96" s="114" t="s">
        <v>833</v>
      </c>
      <c r="D96" s="115" t="s">
        <v>137</v>
      </c>
      <c r="E96" s="116">
        <v>0.26</v>
      </c>
      <c r="F96" s="176"/>
      <c r="G96" s="117">
        <f>ROUND(E96*F96,2)</f>
        <v>0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1:25" ht="12.75" outlineLevel="2" x14ac:dyDescent="0.2">
      <c r="A97" s="119"/>
      <c r="B97" s="120"/>
      <c r="C97" s="211" t="s">
        <v>834</v>
      </c>
      <c r="D97" s="181"/>
      <c r="E97" s="181"/>
      <c r="F97" s="181"/>
      <c r="G97" s="181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1:25" ht="12.75" outlineLevel="2" x14ac:dyDescent="0.2">
      <c r="A98" s="105" t="s">
        <v>49</v>
      </c>
      <c r="B98" s="106" t="s">
        <v>729</v>
      </c>
      <c r="C98" s="107" t="s">
        <v>730</v>
      </c>
      <c r="D98" s="108"/>
      <c r="E98" s="109"/>
      <c r="F98" s="110"/>
      <c r="G98" s="111">
        <f>G99</f>
        <v>0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1:25" ht="22.5" outlineLevel="2" x14ac:dyDescent="0.2">
      <c r="A99" s="121">
        <f>A96+1</f>
        <v>42</v>
      </c>
      <c r="B99" s="122" t="s">
        <v>731</v>
      </c>
      <c r="C99" s="123" t="s">
        <v>732</v>
      </c>
      <c r="D99" s="124" t="s">
        <v>162</v>
      </c>
      <c r="E99" s="125">
        <v>59</v>
      </c>
      <c r="F99" s="176"/>
      <c r="G99" s="126">
        <f>ROUND(F99*E99,2)</f>
        <v>0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1:25" ht="12.75" outlineLevel="2" x14ac:dyDescent="0.2">
      <c r="A100" s="141"/>
      <c r="B100" s="152"/>
      <c r="C100" s="211" t="s">
        <v>733</v>
      </c>
      <c r="D100" s="181"/>
      <c r="E100" s="181"/>
      <c r="F100" s="181"/>
      <c r="G100" s="207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1:25" ht="12.75" outlineLevel="2" x14ac:dyDescent="0.2">
      <c r="A101" s="153"/>
      <c r="B101" s="154"/>
      <c r="C101" s="218" t="s">
        <v>734</v>
      </c>
      <c r="D101" s="191"/>
      <c r="E101" s="191"/>
      <c r="F101" s="191"/>
      <c r="G101" s="19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</row>
    <row r="102" spans="1:25" ht="12.75" x14ac:dyDescent="0.2">
      <c r="A102" s="159" t="s">
        <v>49</v>
      </c>
      <c r="B102" s="160" t="s">
        <v>835</v>
      </c>
      <c r="C102" s="161" t="s">
        <v>836</v>
      </c>
      <c r="D102" s="162"/>
      <c r="E102" s="163"/>
      <c r="F102" s="164"/>
      <c r="G102" s="165">
        <f>G103</f>
        <v>0</v>
      </c>
    </row>
    <row r="103" spans="1:25" ht="22.5" outlineLevel="1" x14ac:dyDescent="0.2">
      <c r="A103" s="112">
        <f>A99+1</f>
        <v>43</v>
      </c>
      <c r="B103" s="113" t="s">
        <v>837</v>
      </c>
      <c r="C103" s="114" t="s">
        <v>838</v>
      </c>
      <c r="D103" s="115" t="s">
        <v>839</v>
      </c>
      <c r="E103" s="116">
        <v>24</v>
      </c>
      <c r="F103" s="176"/>
      <c r="G103" s="117">
        <f>ROUND(E103*F103,2)</f>
        <v>0</v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</row>
    <row r="104" spans="1:25" ht="12.75" outlineLevel="2" x14ac:dyDescent="0.2">
      <c r="A104" s="119"/>
      <c r="B104" s="120"/>
      <c r="C104" s="211" t="s">
        <v>840</v>
      </c>
      <c r="D104" s="181"/>
      <c r="E104" s="181"/>
      <c r="F104" s="181"/>
      <c r="G104" s="181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</row>
    <row r="105" spans="1:25" ht="12.75" x14ac:dyDescent="0.2">
      <c r="A105" s="88"/>
      <c r="B105" s="91"/>
      <c r="C105" s="127"/>
      <c r="D105" s="93"/>
      <c r="E105" s="88"/>
      <c r="F105" s="88"/>
      <c r="G105" s="88"/>
    </row>
    <row r="106" spans="1:25" ht="12.75" x14ac:dyDescent="0.2">
      <c r="A106" s="128"/>
      <c r="B106" s="129" t="s">
        <v>23</v>
      </c>
      <c r="C106" s="130"/>
      <c r="D106" s="131"/>
      <c r="E106" s="132"/>
      <c r="F106" s="132"/>
      <c r="G106" s="133">
        <f>G8+G13+G18+G32+G35+G40+G43+G65+G83+G102+G98</f>
        <v>0</v>
      </c>
    </row>
    <row r="107" spans="1:25" ht="12.75" x14ac:dyDescent="0.2">
      <c r="A107" s="88"/>
      <c r="B107" s="91"/>
      <c r="C107" s="127"/>
      <c r="D107" s="93"/>
      <c r="E107" s="88"/>
      <c r="F107" s="88"/>
      <c r="G107" s="88"/>
    </row>
    <row r="108" spans="1:25" ht="12.75" customHeight="1" x14ac:dyDescent="0.2">
      <c r="A108" s="88"/>
      <c r="B108" s="91"/>
      <c r="C108" s="127"/>
      <c r="D108" s="93"/>
      <c r="E108" s="88"/>
      <c r="F108" s="88"/>
      <c r="G108" s="88"/>
    </row>
    <row r="109" spans="1:25" ht="12.75" customHeight="1" x14ac:dyDescent="0.2">
      <c r="A109" s="88"/>
      <c r="B109" s="91"/>
      <c r="C109" s="127"/>
      <c r="D109" s="93"/>
      <c r="E109" s="88"/>
      <c r="F109" s="88"/>
      <c r="G109" s="88"/>
    </row>
    <row r="110" spans="1:25" ht="12.75" customHeight="1" x14ac:dyDescent="0.2">
      <c r="B110" s="97"/>
      <c r="C110" s="134"/>
      <c r="D110" s="98"/>
    </row>
    <row r="111" spans="1:25" ht="12.75" customHeight="1" x14ac:dyDescent="0.2">
      <c r="B111" s="97"/>
      <c r="C111" s="97"/>
      <c r="D111" s="98"/>
    </row>
    <row r="112" spans="1:25" ht="12.75" customHeight="1" x14ac:dyDescent="0.2">
      <c r="B112" s="97"/>
      <c r="C112" s="97"/>
      <c r="D112" s="98"/>
    </row>
    <row r="113" spans="2:4" ht="12.75" customHeight="1" x14ac:dyDescent="0.2">
      <c r="B113" s="97"/>
      <c r="C113" s="97"/>
      <c r="D113" s="98"/>
    </row>
    <row r="114" spans="2:4" ht="12.75" customHeight="1" x14ac:dyDescent="0.2">
      <c r="B114" s="97"/>
      <c r="C114" s="97"/>
      <c r="D114" s="98"/>
    </row>
    <row r="115" spans="2:4" ht="12.75" customHeight="1" x14ac:dyDescent="0.2">
      <c r="B115" s="97"/>
      <c r="C115" s="97"/>
      <c r="D115" s="98"/>
    </row>
    <row r="116" spans="2:4" ht="12.75" customHeight="1" x14ac:dyDescent="0.2">
      <c r="B116" s="97"/>
      <c r="C116" s="97"/>
      <c r="D116" s="98"/>
    </row>
    <row r="117" spans="2:4" ht="12.75" customHeight="1" x14ac:dyDescent="0.2">
      <c r="B117" s="97"/>
      <c r="C117" s="97"/>
      <c r="D117" s="98"/>
    </row>
    <row r="118" spans="2:4" ht="12.75" customHeight="1" x14ac:dyDescent="0.2">
      <c r="B118" s="97"/>
      <c r="C118" s="97"/>
      <c r="D118" s="98"/>
    </row>
    <row r="119" spans="2:4" ht="12.75" customHeight="1" x14ac:dyDescent="0.2">
      <c r="B119" s="97"/>
      <c r="C119" s="97"/>
      <c r="D119" s="98"/>
    </row>
    <row r="120" spans="2:4" ht="12.75" customHeight="1" x14ac:dyDescent="0.2">
      <c r="B120" s="97"/>
      <c r="C120" s="97"/>
      <c r="D120" s="98"/>
    </row>
    <row r="121" spans="2:4" ht="12.75" customHeight="1" x14ac:dyDescent="0.2">
      <c r="B121" s="97"/>
      <c r="C121" s="97"/>
      <c r="D121" s="98"/>
    </row>
    <row r="122" spans="2:4" ht="12.75" customHeight="1" x14ac:dyDescent="0.2">
      <c r="B122" s="97"/>
      <c r="C122" s="97"/>
      <c r="D122" s="98"/>
    </row>
    <row r="123" spans="2:4" ht="12.75" customHeight="1" x14ac:dyDescent="0.2">
      <c r="B123" s="97"/>
      <c r="C123" s="97"/>
      <c r="D123" s="98"/>
    </row>
    <row r="124" spans="2:4" ht="12.75" customHeight="1" x14ac:dyDescent="0.2">
      <c r="B124" s="97"/>
      <c r="C124" s="97"/>
      <c r="D124" s="98"/>
    </row>
    <row r="125" spans="2:4" ht="12.75" customHeight="1" x14ac:dyDescent="0.2">
      <c r="B125" s="97"/>
      <c r="C125" s="97"/>
      <c r="D125" s="98"/>
    </row>
    <row r="126" spans="2:4" ht="12.75" customHeight="1" x14ac:dyDescent="0.2">
      <c r="B126" s="97"/>
      <c r="C126" s="97"/>
      <c r="D126" s="98"/>
    </row>
    <row r="127" spans="2:4" ht="12.75" customHeight="1" x14ac:dyDescent="0.2">
      <c r="B127" s="97"/>
      <c r="C127" s="97"/>
      <c r="D127" s="98"/>
    </row>
    <row r="128" spans="2:4" ht="12.75" customHeight="1" x14ac:dyDescent="0.2">
      <c r="B128" s="97"/>
      <c r="C128" s="97"/>
      <c r="D128" s="98"/>
    </row>
    <row r="129" spans="2:4" ht="12.75" customHeight="1" x14ac:dyDescent="0.2">
      <c r="B129" s="97"/>
      <c r="C129" s="97"/>
      <c r="D129" s="98"/>
    </row>
    <row r="130" spans="2:4" ht="12.75" customHeight="1" x14ac:dyDescent="0.2">
      <c r="B130" s="97"/>
      <c r="C130" s="97"/>
      <c r="D130" s="98"/>
    </row>
    <row r="131" spans="2:4" ht="12.75" customHeight="1" x14ac:dyDescent="0.2">
      <c r="B131" s="97"/>
      <c r="C131" s="97"/>
      <c r="D131" s="98"/>
    </row>
    <row r="132" spans="2:4" ht="12.75" customHeight="1" x14ac:dyDescent="0.2">
      <c r="B132" s="97"/>
      <c r="C132" s="97"/>
      <c r="D132" s="98"/>
    </row>
    <row r="133" spans="2:4" ht="12.75" customHeight="1" x14ac:dyDescent="0.2">
      <c r="B133" s="97"/>
      <c r="C133" s="97"/>
      <c r="D133" s="98"/>
    </row>
    <row r="134" spans="2:4" ht="12.75" customHeight="1" x14ac:dyDescent="0.2">
      <c r="B134" s="97"/>
      <c r="C134" s="97"/>
      <c r="D134" s="98"/>
    </row>
    <row r="135" spans="2:4" ht="12.75" customHeight="1" x14ac:dyDescent="0.2">
      <c r="B135" s="97"/>
      <c r="C135" s="97"/>
      <c r="D135" s="98"/>
    </row>
    <row r="136" spans="2:4" ht="12.75" customHeight="1" x14ac:dyDescent="0.2">
      <c r="B136" s="97"/>
      <c r="C136" s="97"/>
      <c r="D136" s="98"/>
    </row>
    <row r="137" spans="2:4" ht="12.75" customHeight="1" x14ac:dyDescent="0.2">
      <c r="B137" s="97"/>
      <c r="C137" s="97"/>
      <c r="D137" s="98"/>
    </row>
    <row r="138" spans="2:4" ht="12.75" customHeight="1" x14ac:dyDescent="0.2">
      <c r="B138" s="97"/>
      <c r="C138" s="97"/>
      <c r="D138" s="98"/>
    </row>
    <row r="139" spans="2:4" ht="12.75" customHeight="1" x14ac:dyDescent="0.2">
      <c r="B139" s="97"/>
      <c r="C139" s="97"/>
      <c r="D139" s="98"/>
    </row>
    <row r="140" spans="2:4" ht="12.75" customHeight="1" x14ac:dyDescent="0.2">
      <c r="B140" s="97"/>
      <c r="C140" s="97"/>
      <c r="D140" s="98"/>
    </row>
    <row r="141" spans="2:4" ht="12.75" customHeight="1" x14ac:dyDescent="0.2">
      <c r="B141" s="97"/>
      <c r="C141" s="97"/>
      <c r="D141" s="98"/>
    </row>
    <row r="142" spans="2:4" ht="12.75" customHeight="1" x14ac:dyDescent="0.2">
      <c r="B142" s="97"/>
      <c r="C142" s="97"/>
      <c r="D142" s="98"/>
    </row>
    <row r="143" spans="2:4" ht="12.75" customHeight="1" x14ac:dyDescent="0.2">
      <c r="B143" s="97"/>
      <c r="C143" s="97"/>
      <c r="D143" s="98"/>
    </row>
    <row r="144" spans="2:4" ht="12.75" customHeight="1" x14ac:dyDescent="0.2">
      <c r="B144" s="97"/>
      <c r="C144" s="97"/>
      <c r="D144" s="98"/>
    </row>
    <row r="145" spans="2:4" ht="12.75" customHeight="1" x14ac:dyDescent="0.2">
      <c r="B145" s="97"/>
      <c r="C145" s="97"/>
      <c r="D145" s="98"/>
    </row>
    <row r="146" spans="2:4" ht="12.75" customHeight="1" x14ac:dyDescent="0.2">
      <c r="B146" s="97"/>
      <c r="C146" s="97"/>
      <c r="D146" s="98"/>
    </row>
    <row r="147" spans="2:4" ht="12.75" customHeight="1" x14ac:dyDescent="0.2">
      <c r="B147" s="97"/>
      <c r="C147" s="97"/>
      <c r="D147" s="98"/>
    </row>
    <row r="148" spans="2:4" ht="12.75" customHeight="1" x14ac:dyDescent="0.2">
      <c r="B148" s="97"/>
      <c r="C148" s="97"/>
      <c r="D148" s="98"/>
    </row>
    <row r="149" spans="2:4" ht="12.75" customHeight="1" x14ac:dyDescent="0.2">
      <c r="B149" s="97"/>
      <c r="C149" s="97"/>
      <c r="D149" s="98"/>
    </row>
    <row r="150" spans="2:4" ht="12.75" customHeight="1" x14ac:dyDescent="0.2">
      <c r="B150" s="97"/>
      <c r="C150" s="97"/>
      <c r="D150" s="98"/>
    </row>
    <row r="151" spans="2:4" ht="12.75" customHeight="1" x14ac:dyDescent="0.2">
      <c r="B151" s="97"/>
      <c r="C151" s="97"/>
      <c r="D151" s="98"/>
    </row>
    <row r="152" spans="2:4" ht="12.75" customHeight="1" x14ac:dyDescent="0.2">
      <c r="B152" s="97"/>
      <c r="C152" s="97"/>
      <c r="D152" s="98"/>
    </row>
    <row r="153" spans="2:4" ht="12.75" customHeight="1" x14ac:dyDescent="0.2">
      <c r="B153" s="97"/>
      <c r="C153" s="97"/>
      <c r="D153" s="98"/>
    </row>
    <row r="154" spans="2:4" ht="12.75" customHeight="1" x14ac:dyDescent="0.2">
      <c r="B154" s="97"/>
      <c r="C154" s="97"/>
      <c r="D154" s="98"/>
    </row>
    <row r="155" spans="2:4" ht="12.75" customHeight="1" x14ac:dyDescent="0.2">
      <c r="B155" s="97"/>
      <c r="C155" s="97"/>
      <c r="D155" s="98"/>
    </row>
    <row r="156" spans="2:4" ht="12.75" customHeight="1" x14ac:dyDescent="0.2">
      <c r="B156" s="97"/>
      <c r="C156" s="97"/>
      <c r="D156" s="98"/>
    </row>
    <row r="157" spans="2:4" ht="12.75" customHeight="1" x14ac:dyDescent="0.2">
      <c r="B157" s="97"/>
      <c r="C157" s="97"/>
      <c r="D157" s="98"/>
    </row>
    <row r="158" spans="2:4" ht="12.75" customHeight="1" x14ac:dyDescent="0.2">
      <c r="B158" s="97"/>
      <c r="C158" s="97"/>
      <c r="D158" s="98"/>
    </row>
    <row r="159" spans="2:4" ht="12.75" customHeight="1" x14ac:dyDescent="0.2">
      <c r="B159" s="97"/>
      <c r="C159" s="97"/>
      <c r="D159" s="98"/>
    </row>
    <row r="160" spans="2:4" ht="12.75" customHeight="1" x14ac:dyDescent="0.2">
      <c r="B160" s="97"/>
      <c r="C160" s="97"/>
      <c r="D160" s="98"/>
    </row>
    <row r="161" spans="2:4" ht="12.75" customHeight="1" x14ac:dyDescent="0.2">
      <c r="B161" s="97"/>
      <c r="C161" s="97"/>
      <c r="D161" s="98"/>
    </row>
    <row r="162" spans="2:4" ht="12.75" customHeight="1" x14ac:dyDescent="0.2">
      <c r="B162" s="97"/>
      <c r="C162" s="97"/>
      <c r="D162" s="98"/>
    </row>
    <row r="163" spans="2:4" ht="12.75" customHeight="1" x14ac:dyDescent="0.2">
      <c r="B163" s="97"/>
      <c r="C163" s="97"/>
      <c r="D163" s="98"/>
    </row>
    <row r="164" spans="2:4" ht="12.75" customHeight="1" x14ac:dyDescent="0.2">
      <c r="B164" s="97"/>
      <c r="C164" s="97"/>
      <c r="D164" s="98"/>
    </row>
    <row r="165" spans="2:4" ht="12.75" customHeight="1" x14ac:dyDescent="0.2">
      <c r="B165" s="97"/>
      <c r="C165" s="97"/>
      <c r="D165" s="98"/>
    </row>
    <row r="166" spans="2:4" ht="12.75" customHeight="1" x14ac:dyDescent="0.2">
      <c r="B166" s="97"/>
      <c r="C166" s="97"/>
      <c r="D166" s="98"/>
    </row>
    <row r="167" spans="2:4" ht="12.75" customHeight="1" x14ac:dyDescent="0.2">
      <c r="B167" s="97"/>
      <c r="C167" s="97"/>
      <c r="D167" s="98"/>
    </row>
    <row r="168" spans="2:4" ht="12.75" customHeight="1" x14ac:dyDescent="0.2">
      <c r="B168" s="97"/>
      <c r="C168" s="97"/>
      <c r="D168" s="98"/>
    </row>
    <row r="169" spans="2:4" ht="12.75" customHeight="1" x14ac:dyDescent="0.2">
      <c r="B169" s="97"/>
      <c r="C169" s="97"/>
      <c r="D169" s="98"/>
    </row>
    <row r="170" spans="2:4" ht="12.75" customHeight="1" x14ac:dyDescent="0.2">
      <c r="B170" s="97"/>
      <c r="C170" s="97"/>
      <c r="D170" s="98"/>
    </row>
    <row r="171" spans="2:4" ht="12.75" customHeight="1" x14ac:dyDescent="0.2">
      <c r="B171" s="97"/>
      <c r="C171" s="97"/>
      <c r="D171" s="98"/>
    </row>
    <row r="172" spans="2:4" ht="12.75" customHeight="1" x14ac:dyDescent="0.2">
      <c r="B172" s="97"/>
      <c r="C172" s="97"/>
      <c r="D172" s="98"/>
    </row>
    <row r="173" spans="2:4" ht="12.75" customHeight="1" x14ac:dyDescent="0.2">
      <c r="B173" s="97"/>
      <c r="C173" s="97"/>
      <c r="D173" s="98"/>
    </row>
    <row r="174" spans="2:4" ht="12.75" customHeight="1" x14ac:dyDescent="0.2">
      <c r="B174" s="97"/>
      <c r="C174" s="97"/>
      <c r="D174" s="98"/>
    </row>
    <row r="175" spans="2:4" ht="12.75" customHeight="1" x14ac:dyDescent="0.2">
      <c r="B175" s="97"/>
      <c r="C175" s="97"/>
      <c r="D175" s="98"/>
    </row>
    <row r="176" spans="2:4" ht="12.75" customHeight="1" x14ac:dyDescent="0.2">
      <c r="B176" s="97"/>
      <c r="C176" s="97"/>
      <c r="D176" s="98"/>
    </row>
    <row r="177" spans="2:4" ht="12.75" customHeight="1" x14ac:dyDescent="0.2">
      <c r="B177" s="97"/>
      <c r="C177" s="97"/>
      <c r="D177" s="98"/>
    </row>
    <row r="178" spans="2:4" ht="12.75" customHeight="1" x14ac:dyDescent="0.2">
      <c r="B178" s="97"/>
      <c r="C178" s="97"/>
      <c r="D178" s="98"/>
    </row>
    <row r="179" spans="2:4" ht="12.75" customHeight="1" x14ac:dyDescent="0.2">
      <c r="B179" s="97"/>
      <c r="C179" s="97"/>
      <c r="D179" s="98"/>
    </row>
    <row r="180" spans="2:4" ht="12.75" customHeight="1" x14ac:dyDescent="0.2">
      <c r="B180" s="97"/>
      <c r="C180" s="97"/>
      <c r="D180" s="98"/>
    </row>
    <row r="181" spans="2:4" ht="12.75" customHeight="1" x14ac:dyDescent="0.2">
      <c r="B181" s="97"/>
      <c r="C181" s="97"/>
      <c r="D181" s="98"/>
    </row>
    <row r="182" spans="2:4" ht="12.75" customHeight="1" x14ac:dyDescent="0.2">
      <c r="B182" s="97"/>
      <c r="C182" s="97"/>
      <c r="D182" s="98"/>
    </row>
    <row r="183" spans="2:4" ht="12.75" customHeight="1" x14ac:dyDescent="0.2">
      <c r="B183" s="97"/>
      <c r="C183" s="97"/>
      <c r="D183" s="98"/>
    </row>
    <row r="184" spans="2:4" ht="12.75" customHeight="1" x14ac:dyDescent="0.2">
      <c r="B184" s="97"/>
      <c r="C184" s="97"/>
      <c r="D184" s="98"/>
    </row>
    <row r="185" spans="2:4" ht="12.75" customHeight="1" x14ac:dyDescent="0.2">
      <c r="B185" s="97"/>
      <c r="C185" s="97"/>
      <c r="D185" s="98"/>
    </row>
    <row r="186" spans="2:4" ht="12.75" customHeight="1" x14ac:dyDescent="0.2">
      <c r="B186" s="97"/>
      <c r="C186" s="97"/>
      <c r="D186" s="98"/>
    </row>
    <row r="187" spans="2:4" ht="12.75" customHeight="1" x14ac:dyDescent="0.2">
      <c r="B187" s="97"/>
      <c r="C187" s="97"/>
      <c r="D187" s="98"/>
    </row>
    <row r="188" spans="2:4" ht="12.75" customHeight="1" x14ac:dyDescent="0.2">
      <c r="B188" s="97"/>
      <c r="C188" s="97"/>
      <c r="D188" s="98"/>
    </row>
    <row r="189" spans="2:4" ht="12.75" customHeight="1" x14ac:dyDescent="0.2">
      <c r="B189" s="97"/>
      <c r="C189" s="97"/>
      <c r="D189" s="98"/>
    </row>
    <row r="190" spans="2:4" ht="12.75" customHeight="1" x14ac:dyDescent="0.2">
      <c r="B190" s="97"/>
      <c r="C190" s="97"/>
      <c r="D190" s="98"/>
    </row>
    <row r="191" spans="2:4" ht="12.75" customHeight="1" x14ac:dyDescent="0.2">
      <c r="B191" s="97"/>
      <c r="C191" s="97"/>
      <c r="D191" s="98"/>
    </row>
    <row r="192" spans="2:4" ht="12.75" customHeight="1" x14ac:dyDescent="0.2">
      <c r="B192" s="97"/>
      <c r="C192" s="97"/>
      <c r="D192" s="98"/>
    </row>
    <row r="193" spans="2:4" ht="12.75" customHeight="1" x14ac:dyDescent="0.2">
      <c r="B193" s="97"/>
      <c r="C193" s="97"/>
      <c r="D193" s="98"/>
    </row>
    <row r="194" spans="2:4" ht="12.75" customHeight="1" x14ac:dyDescent="0.2">
      <c r="B194" s="97"/>
      <c r="C194" s="97"/>
      <c r="D194" s="98"/>
    </row>
    <row r="195" spans="2:4" ht="12.75" customHeight="1" x14ac:dyDescent="0.2">
      <c r="B195" s="97"/>
      <c r="C195" s="97"/>
      <c r="D195" s="98"/>
    </row>
    <row r="196" spans="2:4" ht="12.75" customHeight="1" x14ac:dyDescent="0.2">
      <c r="B196" s="97"/>
      <c r="C196" s="97"/>
      <c r="D196" s="98"/>
    </row>
    <row r="197" spans="2:4" ht="12.75" customHeight="1" x14ac:dyDescent="0.2">
      <c r="B197" s="97"/>
      <c r="C197" s="97"/>
      <c r="D197" s="98"/>
    </row>
    <row r="198" spans="2:4" ht="12.75" customHeight="1" x14ac:dyDescent="0.2">
      <c r="B198" s="97"/>
      <c r="C198" s="97"/>
      <c r="D198" s="98"/>
    </row>
    <row r="199" spans="2:4" ht="12.75" customHeight="1" x14ac:dyDescent="0.2">
      <c r="B199" s="97"/>
      <c r="C199" s="97"/>
      <c r="D199" s="98"/>
    </row>
    <row r="200" spans="2:4" ht="12.75" customHeight="1" x14ac:dyDescent="0.2">
      <c r="B200" s="97"/>
      <c r="C200" s="97"/>
      <c r="D200" s="98"/>
    </row>
    <row r="201" spans="2:4" ht="12.75" customHeight="1" x14ac:dyDescent="0.2">
      <c r="B201" s="97"/>
      <c r="C201" s="97"/>
      <c r="D201" s="98"/>
    </row>
    <row r="202" spans="2:4" ht="12.75" customHeight="1" x14ac:dyDescent="0.2">
      <c r="B202" s="97"/>
      <c r="C202" s="97"/>
      <c r="D202" s="98"/>
    </row>
    <row r="203" spans="2:4" ht="12.75" customHeight="1" x14ac:dyDescent="0.2">
      <c r="B203" s="97"/>
      <c r="C203" s="97"/>
      <c r="D203" s="98"/>
    </row>
    <row r="204" spans="2:4" ht="12.75" customHeight="1" x14ac:dyDescent="0.2">
      <c r="B204" s="97"/>
      <c r="C204" s="97"/>
      <c r="D204" s="98"/>
    </row>
    <row r="205" spans="2:4" ht="12.75" customHeight="1" x14ac:dyDescent="0.2">
      <c r="B205" s="97"/>
      <c r="C205" s="97"/>
      <c r="D205" s="98"/>
    </row>
    <row r="206" spans="2:4" ht="12.75" customHeight="1" x14ac:dyDescent="0.2">
      <c r="B206" s="97"/>
      <c r="C206" s="97"/>
      <c r="D206" s="98"/>
    </row>
    <row r="207" spans="2:4" ht="12.75" customHeight="1" x14ac:dyDescent="0.2">
      <c r="B207" s="97"/>
      <c r="C207" s="97"/>
      <c r="D207" s="98"/>
    </row>
    <row r="208" spans="2:4" ht="12.75" customHeight="1" x14ac:dyDescent="0.2">
      <c r="B208" s="97"/>
      <c r="C208" s="97"/>
      <c r="D208" s="98"/>
    </row>
    <row r="209" spans="2:4" ht="12.75" customHeight="1" x14ac:dyDescent="0.2">
      <c r="B209" s="97"/>
      <c r="C209" s="97"/>
      <c r="D209" s="98"/>
    </row>
    <row r="210" spans="2:4" ht="12.75" customHeight="1" x14ac:dyDescent="0.2">
      <c r="B210" s="97"/>
      <c r="C210" s="97"/>
      <c r="D210" s="98"/>
    </row>
    <row r="211" spans="2:4" ht="12.75" customHeight="1" x14ac:dyDescent="0.2">
      <c r="B211" s="97"/>
      <c r="C211" s="97"/>
      <c r="D211" s="98"/>
    </row>
    <row r="212" spans="2:4" ht="12.75" customHeight="1" x14ac:dyDescent="0.2">
      <c r="B212" s="97"/>
      <c r="C212" s="97"/>
      <c r="D212" s="98"/>
    </row>
    <row r="213" spans="2:4" ht="12.75" customHeight="1" x14ac:dyDescent="0.2">
      <c r="B213" s="97"/>
      <c r="C213" s="97"/>
      <c r="D213" s="98"/>
    </row>
    <row r="214" spans="2:4" ht="12.75" customHeight="1" x14ac:dyDescent="0.2">
      <c r="B214" s="97"/>
      <c r="C214" s="97"/>
      <c r="D214" s="98"/>
    </row>
    <row r="215" spans="2:4" ht="12.75" customHeight="1" x14ac:dyDescent="0.2">
      <c r="B215" s="97"/>
      <c r="C215" s="97"/>
      <c r="D215" s="98"/>
    </row>
    <row r="216" spans="2:4" ht="12.75" customHeight="1" x14ac:dyDescent="0.2">
      <c r="B216" s="97"/>
      <c r="C216" s="97"/>
      <c r="D216" s="98"/>
    </row>
    <row r="217" spans="2:4" ht="12.75" customHeight="1" x14ac:dyDescent="0.2">
      <c r="B217" s="97"/>
      <c r="C217" s="97"/>
      <c r="D217" s="98"/>
    </row>
    <row r="218" spans="2:4" ht="12.75" customHeight="1" x14ac:dyDescent="0.2">
      <c r="B218" s="97"/>
      <c r="C218" s="97"/>
      <c r="D218" s="98"/>
    </row>
    <row r="219" spans="2:4" ht="12.75" customHeight="1" x14ac:dyDescent="0.2">
      <c r="B219" s="97"/>
      <c r="C219" s="97"/>
      <c r="D219" s="98"/>
    </row>
    <row r="220" spans="2:4" ht="12.75" customHeight="1" x14ac:dyDescent="0.2">
      <c r="B220" s="97"/>
      <c r="C220" s="97"/>
      <c r="D220" s="98"/>
    </row>
    <row r="221" spans="2:4" ht="12.75" customHeight="1" x14ac:dyDescent="0.2">
      <c r="B221" s="97"/>
      <c r="C221" s="97"/>
      <c r="D221" s="98"/>
    </row>
    <row r="222" spans="2:4" ht="12.75" customHeight="1" x14ac:dyDescent="0.2">
      <c r="B222" s="97"/>
      <c r="C222" s="97"/>
      <c r="D222" s="98"/>
    </row>
    <row r="223" spans="2:4" ht="12.75" customHeight="1" x14ac:dyDescent="0.2">
      <c r="B223" s="97"/>
      <c r="C223" s="97"/>
      <c r="D223" s="98"/>
    </row>
    <row r="224" spans="2:4" ht="12.75" customHeight="1" x14ac:dyDescent="0.2">
      <c r="B224" s="97"/>
      <c r="C224" s="97"/>
      <c r="D224" s="98"/>
    </row>
    <row r="225" spans="2:4" ht="12.75" customHeight="1" x14ac:dyDescent="0.2">
      <c r="B225" s="97"/>
      <c r="C225" s="97"/>
      <c r="D225" s="98"/>
    </row>
    <row r="226" spans="2:4" ht="12.75" customHeight="1" x14ac:dyDescent="0.2">
      <c r="B226" s="97"/>
      <c r="C226" s="97"/>
      <c r="D226" s="98"/>
    </row>
    <row r="227" spans="2:4" ht="12.75" customHeight="1" x14ac:dyDescent="0.2">
      <c r="B227" s="97"/>
      <c r="C227" s="97"/>
      <c r="D227" s="98"/>
    </row>
    <row r="228" spans="2:4" ht="12.75" customHeight="1" x14ac:dyDescent="0.2">
      <c r="B228" s="97"/>
      <c r="C228" s="97"/>
      <c r="D228" s="98"/>
    </row>
    <row r="229" spans="2:4" ht="12.75" customHeight="1" x14ac:dyDescent="0.2">
      <c r="B229" s="97"/>
      <c r="C229" s="97"/>
      <c r="D229" s="98"/>
    </row>
    <row r="230" spans="2:4" ht="12.75" customHeight="1" x14ac:dyDescent="0.2">
      <c r="B230" s="97"/>
      <c r="C230" s="97"/>
      <c r="D230" s="98"/>
    </row>
    <row r="231" spans="2:4" ht="12.75" customHeight="1" x14ac:dyDescent="0.2">
      <c r="B231" s="97"/>
      <c r="C231" s="97"/>
      <c r="D231" s="98"/>
    </row>
    <row r="232" spans="2:4" ht="12.75" customHeight="1" x14ac:dyDescent="0.2">
      <c r="B232" s="97"/>
      <c r="C232" s="97"/>
      <c r="D232" s="98"/>
    </row>
    <row r="233" spans="2:4" ht="12.75" customHeight="1" x14ac:dyDescent="0.2">
      <c r="B233" s="97"/>
      <c r="C233" s="97"/>
      <c r="D233" s="98"/>
    </row>
    <row r="234" spans="2:4" ht="12.75" customHeight="1" x14ac:dyDescent="0.2">
      <c r="B234" s="97"/>
      <c r="C234" s="97"/>
      <c r="D234" s="98"/>
    </row>
    <row r="235" spans="2:4" ht="12.75" customHeight="1" x14ac:dyDescent="0.2">
      <c r="B235" s="97"/>
      <c r="C235" s="97"/>
      <c r="D235" s="98"/>
    </row>
    <row r="236" spans="2:4" ht="12.75" customHeight="1" x14ac:dyDescent="0.2">
      <c r="B236" s="97"/>
      <c r="C236" s="97"/>
      <c r="D236" s="98"/>
    </row>
    <row r="237" spans="2:4" ht="12.75" customHeight="1" x14ac:dyDescent="0.2">
      <c r="B237" s="97"/>
      <c r="C237" s="97"/>
      <c r="D237" s="98"/>
    </row>
    <row r="238" spans="2:4" ht="12.75" customHeight="1" x14ac:dyDescent="0.2">
      <c r="B238" s="97"/>
      <c r="C238" s="97"/>
      <c r="D238" s="98"/>
    </row>
    <row r="239" spans="2:4" ht="12.75" customHeight="1" x14ac:dyDescent="0.2">
      <c r="B239" s="97"/>
      <c r="C239" s="97"/>
      <c r="D239" s="98"/>
    </row>
    <row r="240" spans="2:4" ht="12.75" customHeight="1" x14ac:dyDescent="0.2">
      <c r="B240" s="97"/>
      <c r="C240" s="97"/>
      <c r="D240" s="98"/>
    </row>
    <row r="241" spans="2:4" ht="12.75" customHeight="1" x14ac:dyDescent="0.2">
      <c r="B241" s="97"/>
      <c r="C241" s="97"/>
      <c r="D241" s="98"/>
    </row>
    <row r="242" spans="2:4" ht="12.75" customHeight="1" x14ac:dyDescent="0.2">
      <c r="B242" s="97"/>
      <c r="C242" s="97"/>
      <c r="D242" s="98"/>
    </row>
    <row r="243" spans="2:4" ht="12.75" customHeight="1" x14ac:dyDescent="0.2">
      <c r="B243" s="97"/>
      <c r="C243" s="97"/>
      <c r="D243" s="98"/>
    </row>
    <row r="244" spans="2:4" ht="12.75" customHeight="1" x14ac:dyDescent="0.2">
      <c r="B244" s="97"/>
      <c r="C244" s="97"/>
      <c r="D244" s="98"/>
    </row>
    <row r="245" spans="2:4" ht="12.75" customHeight="1" x14ac:dyDescent="0.2">
      <c r="B245" s="97"/>
      <c r="C245" s="97"/>
      <c r="D245" s="98"/>
    </row>
    <row r="246" spans="2:4" ht="12.75" customHeight="1" x14ac:dyDescent="0.2">
      <c r="B246" s="97"/>
      <c r="C246" s="97"/>
      <c r="D246" s="98"/>
    </row>
    <row r="247" spans="2:4" ht="12.75" customHeight="1" x14ac:dyDescent="0.2">
      <c r="B247" s="97"/>
      <c r="C247" s="97"/>
      <c r="D247" s="98"/>
    </row>
    <row r="248" spans="2:4" ht="12.75" customHeight="1" x14ac:dyDescent="0.2">
      <c r="B248" s="97"/>
      <c r="C248" s="97"/>
      <c r="D248" s="98"/>
    </row>
    <row r="249" spans="2:4" ht="12.75" customHeight="1" x14ac:dyDescent="0.2">
      <c r="B249" s="97"/>
      <c r="C249" s="97"/>
      <c r="D249" s="98"/>
    </row>
    <row r="250" spans="2:4" ht="12.75" customHeight="1" x14ac:dyDescent="0.2">
      <c r="B250" s="97"/>
      <c r="C250" s="97"/>
      <c r="D250" s="98"/>
    </row>
    <row r="251" spans="2:4" ht="12.75" customHeight="1" x14ac:dyDescent="0.2">
      <c r="B251" s="97"/>
      <c r="C251" s="97"/>
      <c r="D251" s="98"/>
    </row>
    <row r="252" spans="2:4" ht="12.75" customHeight="1" x14ac:dyDescent="0.2">
      <c r="B252" s="97"/>
      <c r="C252" s="97"/>
      <c r="D252" s="98"/>
    </row>
    <row r="253" spans="2:4" ht="12.75" customHeight="1" x14ac:dyDescent="0.2">
      <c r="B253" s="97"/>
      <c r="C253" s="97"/>
      <c r="D253" s="98"/>
    </row>
    <row r="254" spans="2:4" ht="12.75" customHeight="1" x14ac:dyDescent="0.2">
      <c r="B254" s="97"/>
      <c r="C254" s="97"/>
      <c r="D254" s="98"/>
    </row>
    <row r="255" spans="2:4" ht="12.75" customHeight="1" x14ac:dyDescent="0.2">
      <c r="B255" s="97"/>
      <c r="C255" s="97"/>
      <c r="D255" s="98"/>
    </row>
    <row r="256" spans="2:4" ht="12.75" customHeight="1" x14ac:dyDescent="0.2">
      <c r="B256" s="97"/>
      <c r="C256" s="97"/>
      <c r="D256" s="98"/>
    </row>
    <row r="257" spans="2:4" ht="12.75" customHeight="1" x14ac:dyDescent="0.2">
      <c r="B257" s="97"/>
      <c r="C257" s="97"/>
      <c r="D257" s="98"/>
    </row>
    <row r="258" spans="2:4" ht="12.75" customHeight="1" x14ac:dyDescent="0.2">
      <c r="B258" s="97"/>
      <c r="C258" s="97"/>
      <c r="D258" s="98"/>
    </row>
    <row r="259" spans="2:4" ht="12.75" customHeight="1" x14ac:dyDescent="0.2">
      <c r="B259" s="97"/>
      <c r="C259" s="97"/>
      <c r="D259" s="98"/>
    </row>
    <row r="260" spans="2:4" ht="12.75" customHeight="1" x14ac:dyDescent="0.2">
      <c r="B260" s="97"/>
      <c r="C260" s="97"/>
      <c r="D260" s="98"/>
    </row>
    <row r="261" spans="2:4" ht="12.75" customHeight="1" x14ac:dyDescent="0.2">
      <c r="B261" s="97"/>
      <c r="C261" s="97"/>
      <c r="D261" s="98"/>
    </row>
    <row r="262" spans="2:4" ht="12.75" customHeight="1" x14ac:dyDescent="0.2">
      <c r="B262" s="97"/>
      <c r="C262" s="97"/>
      <c r="D262" s="98"/>
    </row>
    <row r="263" spans="2:4" ht="12.75" customHeight="1" x14ac:dyDescent="0.2">
      <c r="B263" s="97"/>
      <c r="C263" s="97"/>
      <c r="D263" s="98"/>
    </row>
    <row r="264" spans="2:4" ht="12.75" customHeight="1" x14ac:dyDescent="0.2">
      <c r="B264" s="97"/>
      <c r="C264" s="97"/>
      <c r="D264" s="98"/>
    </row>
    <row r="265" spans="2:4" ht="12.75" customHeight="1" x14ac:dyDescent="0.2">
      <c r="B265" s="97"/>
      <c r="C265" s="97"/>
      <c r="D265" s="98"/>
    </row>
    <row r="266" spans="2:4" ht="12.75" customHeight="1" x14ac:dyDescent="0.2">
      <c r="B266" s="97"/>
      <c r="C266" s="97"/>
      <c r="D266" s="98"/>
    </row>
    <row r="267" spans="2:4" ht="12.75" customHeight="1" x14ac:dyDescent="0.2">
      <c r="B267" s="97"/>
      <c r="C267" s="97"/>
      <c r="D267" s="98"/>
    </row>
    <row r="268" spans="2:4" ht="12.75" customHeight="1" x14ac:dyDescent="0.2">
      <c r="B268" s="97"/>
      <c r="C268" s="97"/>
      <c r="D268" s="98"/>
    </row>
    <row r="269" spans="2:4" ht="12.75" customHeight="1" x14ac:dyDescent="0.2">
      <c r="B269" s="97"/>
      <c r="C269" s="97"/>
      <c r="D269" s="98"/>
    </row>
    <row r="270" spans="2:4" ht="12.75" customHeight="1" x14ac:dyDescent="0.2">
      <c r="B270" s="97"/>
      <c r="C270" s="97"/>
      <c r="D270" s="98"/>
    </row>
    <row r="271" spans="2:4" ht="12.75" customHeight="1" x14ac:dyDescent="0.2">
      <c r="B271" s="97"/>
      <c r="C271" s="97"/>
      <c r="D271" s="98"/>
    </row>
    <row r="272" spans="2:4" ht="12.75" customHeight="1" x14ac:dyDescent="0.2">
      <c r="B272" s="97"/>
      <c r="C272" s="97"/>
      <c r="D272" s="98"/>
    </row>
    <row r="273" spans="2:4" ht="12.75" customHeight="1" x14ac:dyDescent="0.2">
      <c r="B273" s="97"/>
      <c r="C273" s="97"/>
      <c r="D273" s="98"/>
    </row>
    <row r="274" spans="2:4" ht="12.75" customHeight="1" x14ac:dyDescent="0.2">
      <c r="B274" s="97"/>
      <c r="C274" s="97"/>
      <c r="D274" s="98"/>
    </row>
    <row r="275" spans="2:4" ht="12.75" customHeight="1" x14ac:dyDescent="0.2">
      <c r="B275" s="97"/>
      <c r="C275" s="97"/>
      <c r="D275" s="98"/>
    </row>
    <row r="276" spans="2:4" ht="12.75" customHeight="1" x14ac:dyDescent="0.2">
      <c r="B276" s="97"/>
      <c r="C276" s="97"/>
      <c r="D276" s="98"/>
    </row>
    <row r="277" spans="2:4" ht="12.75" customHeight="1" x14ac:dyDescent="0.2">
      <c r="B277" s="97"/>
      <c r="C277" s="97"/>
      <c r="D277" s="98"/>
    </row>
    <row r="278" spans="2:4" ht="12.75" customHeight="1" x14ac:dyDescent="0.2">
      <c r="B278" s="97"/>
      <c r="C278" s="97"/>
      <c r="D278" s="98"/>
    </row>
    <row r="279" spans="2:4" ht="12.75" customHeight="1" x14ac:dyDescent="0.2">
      <c r="B279" s="97"/>
      <c r="C279" s="97"/>
      <c r="D279" s="98"/>
    </row>
    <row r="280" spans="2:4" ht="12.75" customHeight="1" x14ac:dyDescent="0.2">
      <c r="B280" s="97"/>
      <c r="C280" s="97"/>
      <c r="D280" s="98"/>
    </row>
    <row r="281" spans="2:4" ht="12.75" customHeight="1" x14ac:dyDescent="0.2">
      <c r="B281" s="97"/>
      <c r="C281" s="97"/>
      <c r="D281" s="98"/>
    </row>
    <row r="282" spans="2:4" ht="12.75" customHeight="1" x14ac:dyDescent="0.2">
      <c r="B282" s="97"/>
      <c r="C282" s="97"/>
      <c r="D282" s="98"/>
    </row>
    <row r="283" spans="2:4" ht="12.75" customHeight="1" x14ac:dyDescent="0.2">
      <c r="B283" s="97"/>
      <c r="C283" s="97"/>
      <c r="D283" s="98"/>
    </row>
    <row r="284" spans="2:4" ht="12.75" customHeight="1" x14ac:dyDescent="0.2">
      <c r="B284" s="97"/>
      <c r="C284" s="97"/>
      <c r="D284" s="98"/>
    </row>
    <row r="285" spans="2:4" ht="12.75" customHeight="1" x14ac:dyDescent="0.2">
      <c r="B285" s="97"/>
      <c r="C285" s="97"/>
      <c r="D285" s="98"/>
    </row>
    <row r="286" spans="2:4" ht="12.75" customHeight="1" x14ac:dyDescent="0.2">
      <c r="B286" s="97"/>
      <c r="C286" s="97"/>
      <c r="D286" s="98"/>
    </row>
    <row r="287" spans="2:4" ht="12.75" customHeight="1" x14ac:dyDescent="0.2">
      <c r="B287" s="97"/>
      <c r="C287" s="97"/>
      <c r="D287" s="98"/>
    </row>
    <row r="288" spans="2:4" ht="12.75" customHeight="1" x14ac:dyDescent="0.2">
      <c r="B288" s="97"/>
      <c r="C288" s="97"/>
      <c r="D288" s="98"/>
    </row>
    <row r="289" spans="2:4" ht="12.75" customHeight="1" x14ac:dyDescent="0.2">
      <c r="B289" s="97"/>
      <c r="C289" s="97"/>
      <c r="D289" s="98"/>
    </row>
    <row r="290" spans="2:4" ht="12.75" customHeight="1" x14ac:dyDescent="0.2">
      <c r="B290" s="97"/>
      <c r="C290" s="97"/>
      <c r="D290" s="98"/>
    </row>
    <row r="291" spans="2:4" ht="12.75" customHeight="1" x14ac:dyDescent="0.2">
      <c r="B291" s="97"/>
      <c r="C291" s="97"/>
      <c r="D291" s="98"/>
    </row>
    <row r="292" spans="2:4" ht="12.75" customHeight="1" x14ac:dyDescent="0.2">
      <c r="B292" s="97"/>
      <c r="C292" s="97"/>
      <c r="D292" s="98"/>
    </row>
    <row r="293" spans="2:4" ht="12.75" customHeight="1" x14ac:dyDescent="0.2">
      <c r="B293" s="97"/>
      <c r="C293" s="97"/>
      <c r="D293" s="98"/>
    </row>
    <row r="294" spans="2:4" ht="12.75" customHeight="1" x14ac:dyDescent="0.2">
      <c r="B294" s="97"/>
      <c r="C294" s="97"/>
      <c r="D294" s="98"/>
    </row>
    <row r="295" spans="2:4" ht="12.75" customHeight="1" x14ac:dyDescent="0.2">
      <c r="B295" s="97"/>
      <c r="C295" s="97"/>
      <c r="D295" s="98"/>
    </row>
    <row r="296" spans="2:4" ht="12.75" customHeight="1" x14ac:dyDescent="0.2">
      <c r="B296" s="97"/>
      <c r="C296" s="97"/>
      <c r="D296" s="98"/>
    </row>
    <row r="297" spans="2:4" ht="12.75" customHeight="1" x14ac:dyDescent="0.2">
      <c r="B297" s="97"/>
      <c r="C297" s="97"/>
      <c r="D297" s="98"/>
    </row>
    <row r="298" spans="2:4" ht="12.75" customHeight="1" x14ac:dyDescent="0.2">
      <c r="B298" s="97"/>
      <c r="C298" s="97"/>
      <c r="D298" s="98"/>
    </row>
    <row r="299" spans="2:4" ht="12.75" customHeight="1" x14ac:dyDescent="0.2">
      <c r="B299" s="97"/>
      <c r="C299" s="97"/>
      <c r="D299" s="98"/>
    </row>
    <row r="300" spans="2:4" ht="12.75" customHeight="1" x14ac:dyDescent="0.2">
      <c r="B300" s="97"/>
      <c r="C300" s="97"/>
      <c r="D300" s="98"/>
    </row>
    <row r="301" spans="2:4" ht="12.75" customHeight="1" x14ac:dyDescent="0.2">
      <c r="B301" s="97"/>
      <c r="C301" s="97"/>
      <c r="D301" s="98"/>
    </row>
    <row r="302" spans="2:4" ht="12.75" customHeight="1" x14ac:dyDescent="0.2">
      <c r="B302" s="97"/>
      <c r="C302" s="97"/>
      <c r="D302" s="98"/>
    </row>
    <row r="303" spans="2:4" ht="12.75" customHeight="1" x14ac:dyDescent="0.2">
      <c r="B303" s="97"/>
      <c r="C303" s="97"/>
      <c r="D303" s="98"/>
    </row>
    <row r="304" spans="2:4" ht="12.75" customHeight="1" x14ac:dyDescent="0.2">
      <c r="B304" s="97"/>
      <c r="C304" s="97"/>
      <c r="D304" s="98"/>
    </row>
    <row r="305" spans="2:4" ht="12.75" customHeight="1" x14ac:dyDescent="0.2">
      <c r="B305" s="97"/>
      <c r="C305" s="97"/>
      <c r="D305" s="98"/>
    </row>
    <row r="306" spans="2:4" ht="12.75" customHeight="1" x14ac:dyDescent="0.2">
      <c r="B306" s="97"/>
      <c r="C306" s="97"/>
      <c r="D306" s="98"/>
    </row>
    <row r="307" spans="2:4" ht="12.75" customHeight="1" x14ac:dyDescent="0.2">
      <c r="B307" s="97"/>
      <c r="C307" s="97"/>
    </row>
    <row r="308" spans="2:4" ht="12.75" customHeight="1" x14ac:dyDescent="0.2">
      <c r="B308" s="97"/>
      <c r="C308" s="97"/>
    </row>
    <row r="309" spans="2:4" ht="12.75" customHeight="1" x14ac:dyDescent="0.2">
      <c r="B309" s="97"/>
      <c r="C309" s="97"/>
    </row>
    <row r="310" spans="2:4" ht="12.75" customHeight="1" x14ac:dyDescent="0.2">
      <c r="B310" s="97"/>
      <c r="C310" s="97"/>
    </row>
    <row r="311" spans="2:4" ht="12.75" customHeight="1" x14ac:dyDescent="0.2">
      <c r="B311" s="97"/>
      <c r="C311" s="97"/>
    </row>
    <row r="312" spans="2:4" ht="12.75" customHeight="1" x14ac:dyDescent="0.2">
      <c r="B312" s="97"/>
      <c r="C312" s="97"/>
    </row>
    <row r="313" spans="2:4" ht="12.75" customHeight="1" x14ac:dyDescent="0.2">
      <c r="B313" s="97"/>
      <c r="C313" s="97"/>
    </row>
    <row r="314" spans="2:4" ht="12.75" customHeight="1" x14ac:dyDescent="0.2">
      <c r="B314" s="97"/>
      <c r="C314" s="97"/>
    </row>
    <row r="315" spans="2:4" ht="12.75" customHeight="1" x14ac:dyDescent="0.2">
      <c r="B315" s="97"/>
      <c r="C315" s="97"/>
    </row>
    <row r="316" spans="2:4" ht="12.75" customHeight="1" x14ac:dyDescent="0.2">
      <c r="B316" s="97"/>
      <c r="C316" s="97"/>
    </row>
    <row r="317" spans="2:4" ht="12.75" customHeight="1" x14ac:dyDescent="0.2">
      <c r="B317" s="97"/>
      <c r="C317" s="97"/>
    </row>
    <row r="318" spans="2:4" ht="12.75" customHeight="1" x14ac:dyDescent="0.2">
      <c r="B318" s="97"/>
      <c r="C318" s="97"/>
    </row>
    <row r="319" spans="2:4" ht="12.75" customHeight="1" x14ac:dyDescent="0.2">
      <c r="B319" s="97"/>
      <c r="C319" s="97"/>
    </row>
    <row r="320" spans="2:4" ht="12.75" customHeight="1" x14ac:dyDescent="0.2">
      <c r="B320" s="97"/>
      <c r="C320" s="97"/>
    </row>
    <row r="321" spans="2:3" ht="12.75" customHeight="1" x14ac:dyDescent="0.2">
      <c r="B321" s="97"/>
      <c r="C321" s="97"/>
    </row>
    <row r="322" spans="2:3" ht="12.75" customHeight="1" x14ac:dyDescent="0.2">
      <c r="B322" s="97"/>
      <c r="C322" s="97"/>
    </row>
    <row r="323" spans="2:3" ht="12.75" customHeight="1" x14ac:dyDescent="0.2">
      <c r="B323" s="97"/>
      <c r="C323" s="97"/>
    </row>
    <row r="324" spans="2:3" ht="12.75" customHeight="1" x14ac:dyDescent="0.2">
      <c r="B324" s="97"/>
      <c r="C324" s="97"/>
    </row>
    <row r="325" spans="2:3" ht="12.75" customHeight="1" x14ac:dyDescent="0.2">
      <c r="B325" s="97"/>
      <c r="C325" s="97"/>
    </row>
    <row r="326" spans="2:3" ht="12.75" customHeight="1" x14ac:dyDescent="0.2">
      <c r="B326" s="97"/>
      <c r="C326" s="97"/>
    </row>
    <row r="327" spans="2:3" ht="12.75" customHeight="1" x14ac:dyDescent="0.2">
      <c r="B327" s="97"/>
      <c r="C327" s="97"/>
    </row>
    <row r="328" spans="2:3" ht="12.75" customHeight="1" x14ac:dyDescent="0.2">
      <c r="B328" s="97"/>
      <c r="C328" s="97"/>
    </row>
    <row r="329" spans="2:3" ht="12.75" customHeight="1" x14ac:dyDescent="0.2">
      <c r="B329" s="97"/>
      <c r="C329" s="97"/>
    </row>
    <row r="330" spans="2:3" ht="12.75" customHeight="1" x14ac:dyDescent="0.2">
      <c r="B330" s="97"/>
      <c r="C330" s="97"/>
    </row>
    <row r="331" spans="2:3" ht="12.75" customHeight="1" x14ac:dyDescent="0.2">
      <c r="B331" s="97"/>
      <c r="C331" s="97"/>
    </row>
    <row r="332" spans="2:3" ht="12.75" customHeight="1" x14ac:dyDescent="0.2">
      <c r="B332" s="97"/>
      <c r="C332" s="97"/>
    </row>
    <row r="333" spans="2:3" ht="12.75" customHeight="1" x14ac:dyDescent="0.2">
      <c r="B333" s="97"/>
      <c r="C333" s="97"/>
    </row>
    <row r="334" spans="2:3" ht="12.75" customHeight="1" x14ac:dyDescent="0.2">
      <c r="B334" s="97"/>
      <c r="C334" s="97"/>
    </row>
    <row r="335" spans="2:3" ht="12.75" customHeight="1" x14ac:dyDescent="0.2">
      <c r="B335" s="97"/>
      <c r="C335" s="97"/>
    </row>
    <row r="336" spans="2:3" ht="12.75" customHeight="1" x14ac:dyDescent="0.2">
      <c r="B336" s="97"/>
      <c r="C336" s="97"/>
    </row>
    <row r="337" spans="2:3" ht="12.75" customHeight="1" x14ac:dyDescent="0.2">
      <c r="B337" s="97"/>
      <c r="C337" s="97"/>
    </row>
    <row r="338" spans="2:3" ht="12.75" customHeight="1" x14ac:dyDescent="0.2">
      <c r="B338" s="97"/>
      <c r="C338" s="97"/>
    </row>
    <row r="339" spans="2:3" ht="12.75" customHeight="1" x14ac:dyDescent="0.2">
      <c r="B339" s="97"/>
      <c r="C339" s="97"/>
    </row>
    <row r="340" spans="2:3" ht="12.75" customHeight="1" x14ac:dyDescent="0.2">
      <c r="B340" s="97"/>
      <c r="C340" s="97"/>
    </row>
    <row r="341" spans="2:3" ht="12.75" customHeight="1" x14ac:dyDescent="0.2">
      <c r="B341" s="97"/>
      <c r="C341" s="97"/>
    </row>
    <row r="342" spans="2:3" ht="12.75" customHeight="1" x14ac:dyDescent="0.2">
      <c r="B342" s="97"/>
      <c r="C342" s="97"/>
    </row>
    <row r="343" spans="2:3" ht="12.75" customHeight="1" x14ac:dyDescent="0.2">
      <c r="B343" s="97"/>
      <c r="C343" s="97"/>
    </row>
    <row r="344" spans="2:3" ht="12.75" customHeight="1" x14ac:dyDescent="0.2">
      <c r="B344" s="97"/>
      <c r="C344" s="97"/>
    </row>
    <row r="345" spans="2:3" ht="12.75" customHeight="1" x14ac:dyDescent="0.2">
      <c r="B345" s="97"/>
      <c r="C345" s="97"/>
    </row>
    <row r="346" spans="2:3" ht="12.75" customHeight="1" x14ac:dyDescent="0.2">
      <c r="B346" s="97"/>
      <c r="C346" s="97"/>
    </row>
    <row r="347" spans="2:3" ht="12.75" customHeight="1" x14ac:dyDescent="0.2">
      <c r="B347" s="97"/>
      <c r="C347" s="97"/>
    </row>
    <row r="348" spans="2:3" ht="12.75" customHeight="1" x14ac:dyDescent="0.2">
      <c r="B348" s="97"/>
      <c r="C348" s="97"/>
    </row>
    <row r="349" spans="2:3" ht="12.75" customHeight="1" x14ac:dyDescent="0.2">
      <c r="B349" s="97"/>
      <c r="C349" s="97"/>
    </row>
    <row r="350" spans="2:3" ht="12.75" customHeight="1" x14ac:dyDescent="0.2">
      <c r="B350" s="97"/>
      <c r="C350" s="97"/>
    </row>
    <row r="351" spans="2:3" ht="12.75" customHeight="1" x14ac:dyDescent="0.2">
      <c r="B351" s="97"/>
      <c r="C351" s="97"/>
    </row>
    <row r="352" spans="2:3" ht="12.75" customHeight="1" x14ac:dyDescent="0.2">
      <c r="B352" s="97"/>
      <c r="C352" s="97"/>
    </row>
    <row r="353" spans="2:3" ht="12.75" customHeight="1" x14ac:dyDescent="0.2">
      <c r="B353" s="97"/>
      <c r="C353" s="97"/>
    </row>
    <row r="354" spans="2:3" ht="12.75" customHeight="1" x14ac:dyDescent="0.2">
      <c r="B354" s="97"/>
      <c r="C354" s="97"/>
    </row>
    <row r="355" spans="2:3" ht="12.75" customHeight="1" x14ac:dyDescent="0.2">
      <c r="B355" s="97"/>
      <c r="C355" s="97"/>
    </row>
    <row r="356" spans="2:3" ht="12.75" customHeight="1" x14ac:dyDescent="0.2">
      <c r="B356" s="97"/>
      <c r="C356" s="97"/>
    </row>
    <row r="357" spans="2:3" ht="12.75" customHeight="1" x14ac:dyDescent="0.2">
      <c r="B357" s="97"/>
      <c r="C357" s="97"/>
    </row>
    <row r="358" spans="2:3" ht="12.75" customHeight="1" x14ac:dyDescent="0.2">
      <c r="B358" s="97"/>
      <c r="C358" s="97"/>
    </row>
    <row r="359" spans="2:3" ht="12.75" customHeight="1" x14ac:dyDescent="0.2">
      <c r="B359" s="97"/>
      <c r="C359" s="97"/>
    </row>
    <row r="360" spans="2:3" ht="12.75" customHeight="1" x14ac:dyDescent="0.2">
      <c r="B360" s="97"/>
      <c r="C360" s="97"/>
    </row>
    <row r="361" spans="2:3" ht="12.75" customHeight="1" x14ac:dyDescent="0.2">
      <c r="B361" s="97"/>
      <c r="C361" s="97"/>
    </row>
    <row r="362" spans="2:3" ht="12.75" customHeight="1" x14ac:dyDescent="0.2">
      <c r="B362" s="97"/>
      <c r="C362" s="97"/>
    </row>
    <row r="363" spans="2:3" ht="12.75" customHeight="1" x14ac:dyDescent="0.2">
      <c r="B363" s="97"/>
      <c r="C363" s="97"/>
    </row>
    <row r="364" spans="2:3" ht="12.75" customHeight="1" x14ac:dyDescent="0.2">
      <c r="B364" s="97"/>
      <c r="C364" s="97"/>
    </row>
    <row r="365" spans="2:3" ht="12.75" customHeight="1" x14ac:dyDescent="0.2">
      <c r="B365" s="97"/>
      <c r="C365" s="97"/>
    </row>
    <row r="366" spans="2:3" ht="12.75" customHeight="1" x14ac:dyDescent="0.2">
      <c r="B366" s="97"/>
      <c r="C366" s="97"/>
    </row>
    <row r="367" spans="2:3" ht="12.75" customHeight="1" x14ac:dyDescent="0.2">
      <c r="B367" s="97"/>
      <c r="C367" s="97"/>
    </row>
    <row r="368" spans="2:3" ht="12.75" customHeight="1" x14ac:dyDescent="0.2">
      <c r="B368" s="97"/>
      <c r="C368" s="97"/>
    </row>
    <row r="369" spans="2:3" ht="12.75" customHeight="1" x14ac:dyDescent="0.2">
      <c r="B369" s="97"/>
      <c r="C369" s="97"/>
    </row>
    <row r="370" spans="2:3" ht="12.75" customHeight="1" x14ac:dyDescent="0.2">
      <c r="B370" s="97"/>
      <c r="C370" s="97"/>
    </row>
    <row r="371" spans="2:3" ht="12.75" customHeight="1" x14ac:dyDescent="0.2">
      <c r="B371" s="97"/>
      <c r="C371" s="97"/>
    </row>
    <row r="372" spans="2:3" ht="12.75" customHeight="1" x14ac:dyDescent="0.2">
      <c r="B372" s="97"/>
      <c r="C372" s="97"/>
    </row>
    <row r="373" spans="2:3" ht="12.75" customHeight="1" x14ac:dyDescent="0.2">
      <c r="B373" s="97"/>
      <c r="C373" s="97"/>
    </row>
    <row r="374" spans="2:3" ht="12.75" customHeight="1" x14ac:dyDescent="0.2">
      <c r="B374" s="97"/>
      <c r="C374" s="97"/>
    </row>
    <row r="375" spans="2:3" ht="12.75" customHeight="1" x14ac:dyDescent="0.2">
      <c r="B375" s="97"/>
      <c r="C375" s="97"/>
    </row>
    <row r="376" spans="2:3" ht="12.75" customHeight="1" x14ac:dyDescent="0.2">
      <c r="B376" s="97"/>
      <c r="C376" s="97"/>
    </row>
    <row r="377" spans="2:3" ht="12.75" customHeight="1" x14ac:dyDescent="0.2">
      <c r="B377" s="97"/>
      <c r="C377" s="97"/>
    </row>
    <row r="378" spans="2:3" ht="12.75" customHeight="1" x14ac:dyDescent="0.2">
      <c r="B378" s="97"/>
      <c r="C378" s="97"/>
    </row>
    <row r="379" spans="2:3" ht="12.75" customHeight="1" x14ac:dyDescent="0.2">
      <c r="B379" s="97"/>
      <c r="C379" s="97"/>
    </row>
    <row r="380" spans="2:3" ht="12.75" customHeight="1" x14ac:dyDescent="0.2">
      <c r="B380" s="97"/>
      <c r="C380" s="97"/>
    </row>
    <row r="381" spans="2:3" ht="12.75" customHeight="1" x14ac:dyDescent="0.2">
      <c r="B381" s="97"/>
      <c r="C381" s="97"/>
    </row>
    <row r="382" spans="2:3" ht="12.75" customHeight="1" x14ac:dyDescent="0.2">
      <c r="B382" s="97"/>
      <c r="C382" s="97"/>
    </row>
    <row r="383" spans="2:3" ht="12.75" customHeight="1" x14ac:dyDescent="0.2">
      <c r="B383" s="97"/>
      <c r="C383" s="97"/>
    </row>
    <row r="384" spans="2:3" ht="12.75" customHeight="1" x14ac:dyDescent="0.2">
      <c r="B384" s="97"/>
      <c r="C384" s="97"/>
    </row>
    <row r="385" spans="2:3" ht="12.75" customHeight="1" x14ac:dyDescent="0.2">
      <c r="B385" s="97"/>
      <c r="C385" s="97"/>
    </row>
    <row r="386" spans="2:3" ht="12.75" customHeight="1" x14ac:dyDescent="0.2">
      <c r="B386" s="97"/>
      <c r="C386" s="97"/>
    </row>
    <row r="387" spans="2:3" ht="12.75" customHeight="1" x14ac:dyDescent="0.2">
      <c r="B387" s="97"/>
      <c r="C387" s="97"/>
    </row>
    <row r="388" spans="2:3" ht="12.75" customHeight="1" x14ac:dyDescent="0.2">
      <c r="B388" s="97"/>
      <c r="C388" s="97"/>
    </row>
    <row r="389" spans="2:3" ht="12.75" customHeight="1" x14ac:dyDescent="0.2">
      <c r="B389" s="97"/>
      <c r="C389" s="97"/>
    </row>
    <row r="390" spans="2:3" ht="12.75" customHeight="1" x14ac:dyDescent="0.2">
      <c r="B390" s="97"/>
      <c r="C390" s="97"/>
    </row>
    <row r="391" spans="2:3" ht="12.75" customHeight="1" x14ac:dyDescent="0.2">
      <c r="B391" s="97"/>
      <c r="C391" s="97"/>
    </row>
    <row r="392" spans="2:3" ht="12.75" customHeight="1" x14ac:dyDescent="0.2">
      <c r="B392" s="97"/>
      <c r="C392" s="97"/>
    </row>
    <row r="393" spans="2:3" ht="12.75" customHeight="1" x14ac:dyDescent="0.2">
      <c r="B393" s="97"/>
      <c r="C393" s="97"/>
    </row>
    <row r="394" spans="2:3" ht="12.75" customHeight="1" x14ac:dyDescent="0.2">
      <c r="B394" s="97"/>
      <c r="C394" s="97"/>
    </row>
    <row r="395" spans="2:3" ht="12.75" customHeight="1" x14ac:dyDescent="0.2">
      <c r="B395" s="97"/>
      <c r="C395" s="97"/>
    </row>
    <row r="396" spans="2:3" ht="12.75" customHeight="1" x14ac:dyDescent="0.2">
      <c r="B396" s="97"/>
      <c r="C396" s="97"/>
    </row>
    <row r="397" spans="2:3" ht="12.75" customHeight="1" x14ac:dyDescent="0.2">
      <c r="B397" s="97"/>
      <c r="C397" s="97"/>
    </row>
    <row r="398" spans="2:3" ht="12.75" customHeight="1" x14ac:dyDescent="0.2">
      <c r="B398" s="97"/>
      <c r="C398" s="97"/>
    </row>
    <row r="399" spans="2:3" ht="12.75" customHeight="1" x14ac:dyDescent="0.2">
      <c r="B399" s="97"/>
      <c r="C399" s="97"/>
    </row>
    <row r="400" spans="2:3" ht="12.75" customHeight="1" x14ac:dyDescent="0.2">
      <c r="B400" s="97"/>
      <c r="C400" s="97"/>
    </row>
    <row r="401" spans="2:3" ht="12.75" customHeight="1" x14ac:dyDescent="0.2">
      <c r="B401" s="97"/>
      <c r="C401" s="97"/>
    </row>
    <row r="402" spans="2:3" ht="12.75" customHeight="1" x14ac:dyDescent="0.2">
      <c r="B402" s="97"/>
      <c r="C402" s="97"/>
    </row>
    <row r="403" spans="2:3" ht="12.75" customHeight="1" x14ac:dyDescent="0.2">
      <c r="B403" s="97"/>
      <c r="C403" s="97"/>
    </row>
    <row r="404" spans="2:3" ht="12.75" customHeight="1" x14ac:dyDescent="0.2">
      <c r="B404" s="97"/>
      <c r="C404" s="97"/>
    </row>
    <row r="405" spans="2:3" ht="12.75" customHeight="1" x14ac:dyDescent="0.2">
      <c r="B405" s="97"/>
      <c r="C405" s="97"/>
    </row>
    <row r="406" spans="2:3" ht="12.75" customHeight="1" x14ac:dyDescent="0.2">
      <c r="B406" s="97"/>
      <c r="C406" s="97"/>
    </row>
    <row r="407" spans="2:3" ht="12.75" customHeight="1" x14ac:dyDescent="0.2">
      <c r="B407" s="97"/>
      <c r="C407" s="97"/>
    </row>
    <row r="408" spans="2:3" ht="12.75" customHeight="1" x14ac:dyDescent="0.2">
      <c r="B408" s="97"/>
      <c r="C408" s="97"/>
    </row>
    <row r="409" spans="2:3" ht="12.75" customHeight="1" x14ac:dyDescent="0.2">
      <c r="B409" s="97"/>
      <c r="C409" s="97"/>
    </row>
    <row r="410" spans="2:3" ht="12.75" customHeight="1" x14ac:dyDescent="0.2">
      <c r="B410" s="97"/>
      <c r="C410" s="97"/>
    </row>
    <row r="411" spans="2:3" ht="12.75" customHeight="1" x14ac:dyDescent="0.2">
      <c r="B411" s="97"/>
      <c r="C411" s="97"/>
    </row>
    <row r="412" spans="2:3" ht="12.75" customHeight="1" x14ac:dyDescent="0.2">
      <c r="B412" s="97"/>
      <c r="C412" s="97"/>
    </row>
    <row r="413" spans="2:3" ht="12.75" customHeight="1" x14ac:dyDescent="0.2">
      <c r="B413" s="97"/>
      <c r="C413" s="97"/>
    </row>
    <row r="414" spans="2:3" ht="12.75" customHeight="1" x14ac:dyDescent="0.2">
      <c r="B414" s="97"/>
      <c r="C414" s="97"/>
    </row>
    <row r="415" spans="2:3" ht="12.75" customHeight="1" x14ac:dyDescent="0.2">
      <c r="B415" s="97"/>
      <c r="C415" s="97"/>
    </row>
    <row r="416" spans="2:3" ht="12.75" customHeight="1" x14ac:dyDescent="0.2">
      <c r="B416" s="97"/>
      <c r="C416" s="97"/>
    </row>
    <row r="417" spans="2:3" ht="12.75" customHeight="1" x14ac:dyDescent="0.2">
      <c r="B417" s="97"/>
      <c r="C417" s="97"/>
    </row>
    <row r="418" spans="2:3" ht="12.75" customHeight="1" x14ac:dyDescent="0.2">
      <c r="B418" s="97"/>
      <c r="C418" s="97"/>
    </row>
    <row r="419" spans="2:3" ht="12.75" customHeight="1" x14ac:dyDescent="0.2">
      <c r="B419" s="97"/>
      <c r="C419" s="97"/>
    </row>
    <row r="420" spans="2:3" ht="12.75" customHeight="1" x14ac:dyDescent="0.2">
      <c r="B420" s="97"/>
      <c r="C420" s="97"/>
    </row>
    <row r="421" spans="2:3" ht="12.75" customHeight="1" x14ac:dyDescent="0.2">
      <c r="B421" s="97"/>
      <c r="C421" s="97"/>
    </row>
    <row r="422" spans="2:3" ht="12.75" customHeight="1" x14ac:dyDescent="0.2">
      <c r="B422" s="97"/>
      <c r="C422" s="97"/>
    </row>
    <row r="423" spans="2:3" ht="12.75" customHeight="1" x14ac:dyDescent="0.2">
      <c r="B423" s="97"/>
      <c r="C423" s="97"/>
    </row>
    <row r="424" spans="2:3" ht="12.75" customHeight="1" x14ac:dyDescent="0.2">
      <c r="B424" s="97"/>
      <c r="C424" s="97"/>
    </row>
    <row r="425" spans="2:3" ht="12.75" customHeight="1" x14ac:dyDescent="0.2">
      <c r="B425" s="97"/>
      <c r="C425" s="97"/>
    </row>
    <row r="426" spans="2:3" ht="12.75" customHeight="1" x14ac:dyDescent="0.2">
      <c r="B426" s="97"/>
      <c r="C426" s="97"/>
    </row>
    <row r="427" spans="2:3" ht="12.75" customHeight="1" x14ac:dyDescent="0.2">
      <c r="B427" s="97"/>
      <c r="C427" s="97"/>
    </row>
    <row r="428" spans="2:3" ht="12.75" customHeight="1" x14ac:dyDescent="0.2">
      <c r="B428" s="97"/>
      <c r="C428" s="97"/>
    </row>
    <row r="429" spans="2:3" ht="12.75" customHeight="1" x14ac:dyDescent="0.2">
      <c r="B429" s="97"/>
      <c r="C429" s="97"/>
    </row>
    <row r="430" spans="2:3" ht="12.75" customHeight="1" x14ac:dyDescent="0.2">
      <c r="B430" s="97"/>
      <c r="C430" s="97"/>
    </row>
    <row r="431" spans="2:3" ht="12.75" customHeight="1" x14ac:dyDescent="0.2">
      <c r="B431" s="97"/>
      <c r="C431" s="97"/>
    </row>
    <row r="432" spans="2:3" ht="12.75" customHeight="1" x14ac:dyDescent="0.2">
      <c r="B432" s="97"/>
      <c r="C432" s="97"/>
    </row>
    <row r="433" spans="2:3" ht="12.75" customHeight="1" x14ac:dyDescent="0.2">
      <c r="B433" s="97"/>
      <c r="C433" s="97"/>
    </row>
    <row r="434" spans="2:3" ht="12.75" customHeight="1" x14ac:dyDescent="0.2">
      <c r="B434" s="97"/>
      <c r="C434" s="97"/>
    </row>
    <row r="435" spans="2:3" ht="12.75" customHeight="1" x14ac:dyDescent="0.2">
      <c r="B435" s="97"/>
      <c r="C435" s="97"/>
    </row>
    <row r="436" spans="2:3" ht="12.75" customHeight="1" x14ac:dyDescent="0.2">
      <c r="B436" s="97"/>
      <c r="C436" s="97"/>
    </row>
    <row r="437" spans="2:3" ht="12.75" customHeight="1" x14ac:dyDescent="0.2">
      <c r="B437" s="97"/>
      <c r="C437" s="97"/>
    </row>
    <row r="438" spans="2:3" ht="12.75" customHeight="1" x14ac:dyDescent="0.2">
      <c r="B438" s="97"/>
      <c r="C438" s="97"/>
    </row>
    <row r="439" spans="2:3" ht="12.75" customHeight="1" x14ac:dyDescent="0.2">
      <c r="B439" s="97"/>
      <c r="C439" s="97"/>
    </row>
    <row r="440" spans="2:3" ht="12.75" customHeight="1" x14ac:dyDescent="0.2">
      <c r="B440" s="97"/>
      <c r="C440" s="97"/>
    </row>
    <row r="441" spans="2:3" ht="12.75" customHeight="1" x14ac:dyDescent="0.2">
      <c r="B441" s="97"/>
      <c r="C441" s="97"/>
    </row>
    <row r="442" spans="2:3" ht="12.75" customHeight="1" x14ac:dyDescent="0.2">
      <c r="B442" s="97"/>
      <c r="C442" s="97"/>
    </row>
    <row r="443" spans="2:3" ht="12.75" customHeight="1" x14ac:dyDescent="0.2">
      <c r="B443" s="97"/>
      <c r="C443" s="97"/>
    </row>
    <row r="444" spans="2:3" ht="12.75" customHeight="1" x14ac:dyDescent="0.2">
      <c r="B444" s="97"/>
      <c r="C444" s="97"/>
    </row>
    <row r="445" spans="2:3" ht="12.75" customHeight="1" x14ac:dyDescent="0.2">
      <c r="B445" s="97"/>
      <c r="C445" s="97"/>
    </row>
    <row r="446" spans="2:3" ht="12.75" customHeight="1" x14ac:dyDescent="0.2">
      <c r="B446" s="97"/>
      <c r="C446" s="97"/>
    </row>
    <row r="447" spans="2:3" ht="12.75" customHeight="1" x14ac:dyDescent="0.2">
      <c r="B447" s="97"/>
      <c r="C447" s="97"/>
    </row>
    <row r="448" spans="2:3" ht="12.75" customHeight="1" x14ac:dyDescent="0.2">
      <c r="B448" s="97"/>
      <c r="C448" s="97"/>
    </row>
    <row r="449" spans="2:3" ht="12.75" customHeight="1" x14ac:dyDescent="0.2">
      <c r="B449" s="97"/>
      <c r="C449" s="97"/>
    </row>
    <row r="450" spans="2:3" ht="12.75" customHeight="1" x14ac:dyDescent="0.2">
      <c r="B450" s="97"/>
      <c r="C450" s="97"/>
    </row>
    <row r="451" spans="2:3" ht="12.75" customHeight="1" x14ac:dyDescent="0.2">
      <c r="B451" s="97"/>
      <c r="C451" s="97"/>
    </row>
    <row r="452" spans="2:3" ht="12.75" customHeight="1" x14ac:dyDescent="0.2">
      <c r="B452" s="97"/>
      <c r="C452" s="97"/>
    </row>
    <row r="453" spans="2:3" ht="12.75" customHeight="1" x14ac:dyDescent="0.2">
      <c r="B453" s="97"/>
      <c r="C453" s="97"/>
    </row>
    <row r="454" spans="2:3" ht="12.75" customHeight="1" x14ac:dyDescent="0.2">
      <c r="B454" s="97"/>
      <c r="C454" s="97"/>
    </row>
    <row r="455" spans="2:3" ht="12.75" customHeight="1" x14ac:dyDescent="0.2">
      <c r="B455" s="97"/>
      <c r="C455" s="97"/>
    </row>
    <row r="456" spans="2:3" ht="12.75" customHeight="1" x14ac:dyDescent="0.2">
      <c r="B456" s="97"/>
      <c r="C456" s="97"/>
    </row>
    <row r="457" spans="2:3" ht="12.75" customHeight="1" x14ac:dyDescent="0.2">
      <c r="B457" s="97"/>
      <c r="C457" s="97"/>
    </row>
    <row r="458" spans="2:3" ht="12.75" customHeight="1" x14ac:dyDescent="0.2">
      <c r="B458" s="97"/>
      <c r="C458" s="97"/>
    </row>
    <row r="459" spans="2:3" ht="12.75" customHeight="1" x14ac:dyDescent="0.2">
      <c r="B459" s="97"/>
      <c r="C459" s="97"/>
    </row>
    <row r="460" spans="2:3" ht="12.75" customHeight="1" x14ac:dyDescent="0.2">
      <c r="B460" s="97"/>
      <c r="C460" s="97"/>
    </row>
    <row r="461" spans="2:3" ht="12.75" customHeight="1" x14ac:dyDescent="0.2">
      <c r="B461" s="97"/>
      <c r="C461" s="97"/>
    </row>
    <row r="462" spans="2:3" ht="12.75" customHeight="1" x14ac:dyDescent="0.2">
      <c r="B462" s="97"/>
      <c r="C462" s="97"/>
    </row>
    <row r="463" spans="2:3" ht="12.75" customHeight="1" x14ac:dyDescent="0.2">
      <c r="B463" s="97"/>
      <c r="C463" s="97"/>
    </row>
    <row r="464" spans="2:3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  <row r="996" spans="2:3" ht="12.75" customHeight="1" x14ac:dyDescent="0.2">
      <c r="B996" s="97"/>
      <c r="C996" s="97"/>
    </row>
    <row r="997" spans="2:3" ht="12.75" customHeight="1" x14ac:dyDescent="0.2">
      <c r="B997" s="97"/>
      <c r="C997" s="97"/>
    </row>
    <row r="998" spans="2:3" ht="12.75" customHeight="1" x14ac:dyDescent="0.2">
      <c r="B998" s="97"/>
      <c r="C998" s="97"/>
    </row>
    <row r="999" spans="2:3" ht="12.75" customHeight="1" x14ac:dyDescent="0.2">
      <c r="B999" s="97"/>
      <c r="C999" s="97"/>
    </row>
    <row r="1000" spans="2:3" ht="12.75" customHeight="1" x14ac:dyDescent="0.2">
      <c r="B1000" s="97"/>
      <c r="C1000" s="97"/>
    </row>
  </sheetData>
  <sheetProtection algorithmName="SHA-512" hashValue="aeUmVUdo8gQ5/0LR/FIrntXnpIUrgHDu5dFb/bChSRrA89wpNvb0/S6suWbjzliOVsbEt+ngLKhK7rdWOucYTw==" saltValue="CLC0H2nvbF2YdZYdpVKaRA==" spinCount="100000" sheet="1" objects="1" scenarios="1"/>
  <mergeCells count="44">
    <mergeCell ref="A1:G1"/>
    <mergeCell ref="C2:G2"/>
    <mergeCell ref="C3:G3"/>
    <mergeCell ref="C4:G4"/>
    <mergeCell ref="C10:G10"/>
    <mergeCell ref="C12:G12"/>
    <mergeCell ref="C15:G15"/>
    <mergeCell ref="C17:G17"/>
    <mergeCell ref="C20:G20"/>
    <mergeCell ref="C22:G22"/>
    <mergeCell ref="C24:G24"/>
    <mergeCell ref="C25:G25"/>
    <mergeCell ref="C27:G27"/>
    <mergeCell ref="C29:G29"/>
    <mergeCell ref="C31:G31"/>
    <mergeCell ref="C34:G34"/>
    <mergeCell ref="C37:G37"/>
    <mergeCell ref="C39:G39"/>
    <mergeCell ref="C42:G42"/>
    <mergeCell ref="C45:G45"/>
    <mergeCell ref="C47:G47"/>
    <mergeCell ref="C49:G49"/>
    <mergeCell ref="C51:G51"/>
    <mergeCell ref="C53:G53"/>
    <mergeCell ref="C54:G54"/>
    <mergeCell ref="C56:G56"/>
    <mergeCell ref="C58:G58"/>
    <mergeCell ref="C60:G60"/>
    <mergeCell ref="C64:G64"/>
    <mergeCell ref="C67:G67"/>
    <mergeCell ref="C69:G69"/>
    <mergeCell ref="C71:G71"/>
    <mergeCell ref="C73:G73"/>
    <mergeCell ref="C76:G76"/>
    <mergeCell ref="C79:G79"/>
    <mergeCell ref="C101:G101"/>
    <mergeCell ref="C104:G104"/>
    <mergeCell ref="C82:G82"/>
    <mergeCell ref="C86:G86"/>
    <mergeCell ref="C88:G88"/>
    <mergeCell ref="C90:G90"/>
    <mergeCell ref="C95:G95"/>
    <mergeCell ref="C97:G97"/>
    <mergeCell ref="C100:G100"/>
  </mergeCells>
  <hyperlinks>
    <hyperlink ref="C49" r:id="rId1" xr:uid="{00000000-0004-0000-0600-000000000000}"/>
    <hyperlink ref="C76" r:id="rId2" xr:uid="{00000000-0004-0000-0600-000001000000}"/>
    <hyperlink ref="C79" r:id="rId3" xr:uid="{00000000-0004-0000-0600-000002000000}"/>
    <hyperlink ref="C82" r:id="rId4" xr:uid="{00000000-0004-0000-0600-000003000000}"/>
    <hyperlink ref="C101" r:id="rId5" xr:uid="{00000000-0004-0000-0600-000004000000}"/>
  </hyperlinks>
  <pageMargins left="0.59055118110236204" right="0.196850393700787" top="0.78740157499999996" bottom="0.78740157499999996" header="0" footer="0"/>
  <pageSetup paperSize="9" orientation="portrait"/>
  <headerFooter>
    <oddFooter>&amp;LZpracováno programem BUILDpower S,  © RTS, a.s.&amp;RStránka &amp;P 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Y1000"/>
  <sheetViews>
    <sheetView workbookViewId="0">
      <pane ySplit="7" topLeftCell="A8" activePane="bottomLeft" state="frozen"/>
      <selection pane="bottomLeft" activeCell="J33" sqref="J33"/>
    </sheetView>
  </sheetViews>
  <sheetFormatPr defaultColWidth="14.42578125" defaultRowHeight="15" customHeight="1" outlineLevelRow="3" x14ac:dyDescent="0.2"/>
  <cols>
    <col min="1" max="1" width="3.4257812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5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5" ht="24.75" customHeight="1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5" ht="24.75" customHeight="1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5" ht="24.75" customHeight="1" x14ac:dyDescent="0.2">
      <c r="A4" s="95" t="s">
        <v>39</v>
      </c>
      <c r="B4" s="96" t="s">
        <v>841</v>
      </c>
      <c r="C4" s="215" t="s">
        <v>842</v>
      </c>
      <c r="D4" s="210"/>
      <c r="E4" s="210"/>
      <c r="F4" s="210"/>
      <c r="G4" s="193"/>
    </row>
    <row r="5" spans="1:25" ht="12.75" customHeight="1" x14ac:dyDescent="0.2">
      <c r="B5" s="97"/>
      <c r="C5" s="97"/>
      <c r="D5" s="98"/>
    </row>
    <row r="6" spans="1:25" ht="12.75" customHeight="1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5" ht="12.75" hidden="1" customHeight="1" x14ac:dyDescent="0.2">
      <c r="A7" s="88"/>
      <c r="B7" s="91"/>
      <c r="C7" s="91"/>
      <c r="D7" s="93"/>
      <c r="E7" s="103"/>
      <c r="F7" s="104"/>
      <c r="G7" s="104"/>
    </row>
    <row r="8" spans="1:25" ht="12.75" customHeight="1" x14ac:dyDescent="0.2">
      <c r="A8" s="105" t="s">
        <v>49</v>
      </c>
      <c r="B8" s="106" t="s">
        <v>183</v>
      </c>
      <c r="C8" s="107" t="s">
        <v>475</v>
      </c>
      <c r="D8" s="108"/>
      <c r="E8" s="109"/>
      <c r="F8" s="110"/>
      <c r="G8" s="111">
        <f>G9+G11+G13</f>
        <v>0</v>
      </c>
    </row>
    <row r="9" spans="1:25" ht="45" outlineLevel="1" x14ac:dyDescent="0.2">
      <c r="A9" s="112">
        <v>1</v>
      </c>
      <c r="B9" s="113" t="s">
        <v>843</v>
      </c>
      <c r="C9" s="114" t="s">
        <v>844</v>
      </c>
      <c r="D9" s="115" t="s">
        <v>148</v>
      </c>
      <c r="E9" s="116">
        <v>8.5</v>
      </c>
      <c r="F9" s="176"/>
      <c r="G9" s="117">
        <f>ROUND(E9*F9,2)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 outlineLevel="2" x14ac:dyDescent="0.2">
      <c r="A10" s="119"/>
      <c r="B10" s="120"/>
      <c r="C10" s="211" t="s">
        <v>845</v>
      </c>
      <c r="D10" s="181"/>
      <c r="E10" s="181"/>
      <c r="F10" s="181"/>
      <c r="G10" s="181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22.5" outlineLevel="1" x14ac:dyDescent="0.2">
      <c r="A11" s="112">
        <f>A9+1</f>
        <v>2</v>
      </c>
      <c r="B11" s="113" t="s">
        <v>476</v>
      </c>
      <c r="C11" s="114" t="s">
        <v>477</v>
      </c>
      <c r="D11" s="115" t="s">
        <v>148</v>
      </c>
      <c r="E11" s="116">
        <v>36</v>
      </c>
      <c r="F11" s="176"/>
      <c r="G11" s="117">
        <f>ROUND(E11*F11,2)</f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2.75" outlineLevel="2" x14ac:dyDescent="0.2">
      <c r="A12" s="119"/>
      <c r="B12" s="120"/>
      <c r="C12" s="211" t="s">
        <v>478</v>
      </c>
      <c r="D12" s="181"/>
      <c r="E12" s="181"/>
      <c r="F12" s="181"/>
      <c r="G12" s="181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ht="45" outlineLevel="1" x14ac:dyDescent="0.2">
      <c r="A13" s="112">
        <f>A11+1</f>
        <v>3</v>
      </c>
      <c r="B13" s="113" t="s">
        <v>479</v>
      </c>
      <c r="C13" s="114" t="s">
        <v>480</v>
      </c>
      <c r="D13" s="115" t="s">
        <v>148</v>
      </c>
      <c r="E13" s="116">
        <v>1.3</v>
      </c>
      <c r="F13" s="176"/>
      <c r="G13" s="117">
        <f>ROUND(E13*F13,2)</f>
        <v>0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 ht="12.75" outlineLevel="2" x14ac:dyDescent="0.2">
      <c r="A14" s="119"/>
      <c r="B14" s="120"/>
      <c r="C14" s="211" t="s">
        <v>481</v>
      </c>
      <c r="D14" s="181"/>
      <c r="E14" s="181"/>
      <c r="F14" s="181"/>
      <c r="G14" s="181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2.75" x14ac:dyDescent="0.2">
      <c r="A15" s="105" t="s">
        <v>49</v>
      </c>
      <c r="B15" s="106" t="s">
        <v>222</v>
      </c>
      <c r="C15" s="107" t="s">
        <v>482</v>
      </c>
      <c r="D15" s="108"/>
      <c r="E15" s="109"/>
      <c r="F15" s="110"/>
      <c r="G15" s="111">
        <f>G16+G18+G20+G22+G26+G24</f>
        <v>0</v>
      </c>
    </row>
    <row r="16" spans="1:25" ht="56.25" outlineLevel="1" x14ac:dyDescent="0.2">
      <c r="A16" s="112">
        <f>A13+1</f>
        <v>4</v>
      </c>
      <c r="B16" s="113" t="s">
        <v>846</v>
      </c>
      <c r="C16" s="114" t="s">
        <v>847</v>
      </c>
      <c r="D16" s="115" t="s">
        <v>100</v>
      </c>
      <c r="E16" s="116">
        <v>45</v>
      </c>
      <c r="F16" s="176"/>
      <c r="G16" s="117">
        <f>ROUND(E16*F16,2)</f>
        <v>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ht="12.75" outlineLevel="2" x14ac:dyDescent="0.2">
      <c r="A17" s="119"/>
      <c r="B17" s="120"/>
      <c r="C17" s="211" t="s">
        <v>848</v>
      </c>
      <c r="D17" s="181"/>
      <c r="E17" s="181"/>
      <c r="F17" s="181"/>
      <c r="G17" s="181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ht="56.25" outlineLevel="1" x14ac:dyDescent="0.2">
      <c r="A18" s="112">
        <f>A16+1</f>
        <v>5</v>
      </c>
      <c r="B18" s="113" t="s">
        <v>849</v>
      </c>
      <c r="C18" s="114" t="s">
        <v>850</v>
      </c>
      <c r="D18" s="115" t="s">
        <v>100</v>
      </c>
      <c r="E18" s="116">
        <v>10</v>
      </c>
      <c r="F18" s="176"/>
      <c r="G18" s="117">
        <f>ROUND(E18*F18,2)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ht="12.75" outlineLevel="2" x14ac:dyDescent="0.2">
      <c r="A19" s="119"/>
      <c r="B19" s="120"/>
      <c r="C19" s="211" t="s">
        <v>851</v>
      </c>
      <c r="D19" s="181"/>
      <c r="E19" s="181"/>
      <c r="F19" s="181"/>
      <c r="G19" s="181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33.75" outlineLevel="1" x14ac:dyDescent="0.2">
      <c r="A20" s="112">
        <f>A18+1</f>
        <v>6</v>
      </c>
      <c r="B20" s="113" t="s">
        <v>852</v>
      </c>
      <c r="C20" s="114" t="s">
        <v>853</v>
      </c>
      <c r="D20" s="115" t="s">
        <v>100</v>
      </c>
      <c r="E20" s="116">
        <v>111</v>
      </c>
      <c r="F20" s="176"/>
      <c r="G20" s="117">
        <f>ROUND(E20*F20,2)</f>
        <v>0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ht="12.75" outlineLevel="2" x14ac:dyDescent="0.2">
      <c r="A21" s="119"/>
      <c r="B21" s="120"/>
      <c r="C21" s="211" t="s">
        <v>854</v>
      </c>
      <c r="D21" s="181"/>
      <c r="E21" s="181"/>
      <c r="F21" s="181"/>
      <c r="G21" s="181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22.5" outlineLevel="1" x14ac:dyDescent="0.2">
      <c r="A22" s="112">
        <f>A20+1</f>
        <v>7</v>
      </c>
      <c r="B22" s="113" t="s">
        <v>855</v>
      </c>
      <c r="C22" s="114" t="s">
        <v>856</v>
      </c>
      <c r="D22" s="115" t="s">
        <v>162</v>
      </c>
      <c r="E22" s="116">
        <v>139</v>
      </c>
      <c r="F22" s="176"/>
      <c r="G22" s="117">
        <f>ROUND(E22*F22,2)</f>
        <v>0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ht="12.75" outlineLevel="2" x14ac:dyDescent="0.2">
      <c r="A23" s="119"/>
      <c r="B23" s="120"/>
      <c r="C23" s="211" t="s">
        <v>857</v>
      </c>
      <c r="D23" s="181"/>
      <c r="E23" s="181"/>
      <c r="F23" s="181"/>
      <c r="G23" s="181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ht="22.5" outlineLevel="1" x14ac:dyDescent="0.2">
      <c r="A24" s="112">
        <f>A22+1</f>
        <v>8</v>
      </c>
      <c r="B24" s="113" t="s">
        <v>858</v>
      </c>
      <c r="C24" s="114" t="s">
        <v>859</v>
      </c>
      <c r="D24" s="115" t="s">
        <v>162</v>
      </c>
      <c r="E24" s="116">
        <v>5.6</v>
      </c>
      <c r="F24" s="176"/>
      <c r="G24" s="117">
        <f>ROUND(E24*F24,2)</f>
        <v>0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12.75" outlineLevel="2" x14ac:dyDescent="0.2">
      <c r="A25" s="119"/>
      <c r="B25" s="120"/>
      <c r="C25" s="211" t="s">
        <v>860</v>
      </c>
      <c r="D25" s="181"/>
      <c r="E25" s="181"/>
      <c r="F25" s="181"/>
      <c r="G25" s="181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ht="22.5" outlineLevel="1" x14ac:dyDescent="0.2">
      <c r="A26" s="112">
        <f>A24+1</f>
        <v>9</v>
      </c>
      <c r="B26" s="113" t="s">
        <v>861</v>
      </c>
      <c r="C26" s="114" t="s">
        <v>862</v>
      </c>
      <c r="D26" s="115" t="s">
        <v>162</v>
      </c>
      <c r="E26" s="116">
        <v>27.8</v>
      </c>
      <c r="F26" s="176"/>
      <c r="G26" s="117">
        <f>ROUND(E26*F26,2)</f>
        <v>0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ht="12.75" outlineLevel="2" x14ac:dyDescent="0.2">
      <c r="A27" s="119"/>
      <c r="B27" s="120"/>
      <c r="C27" s="211" t="s">
        <v>863</v>
      </c>
      <c r="D27" s="181"/>
      <c r="E27" s="181"/>
      <c r="F27" s="181"/>
      <c r="G27" s="181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ht="12.75" x14ac:dyDescent="0.2">
      <c r="A28" s="105" t="s">
        <v>49</v>
      </c>
      <c r="B28" s="106" t="s">
        <v>495</v>
      </c>
      <c r="C28" s="107" t="s">
        <v>496</v>
      </c>
      <c r="D28" s="108"/>
      <c r="E28" s="109"/>
      <c r="F28" s="110"/>
      <c r="G28" s="111">
        <f>G29+G31+G33+G36+G38+G40</f>
        <v>0</v>
      </c>
    </row>
    <row r="29" spans="1:25" ht="22.5" outlineLevel="1" x14ac:dyDescent="0.2">
      <c r="A29" s="112">
        <f>A26+1</f>
        <v>10</v>
      </c>
      <c r="B29" s="113" t="s">
        <v>497</v>
      </c>
      <c r="C29" s="114" t="s">
        <v>498</v>
      </c>
      <c r="D29" s="115" t="s">
        <v>137</v>
      </c>
      <c r="E29" s="116">
        <v>2.7</v>
      </c>
      <c r="F29" s="176"/>
      <c r="G29" s="117">
        <f>ROUND(E29*F29,2)</f>
        <v>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 ht="12.75" outlineLevel="2" x14ac:dyDescent="0.2">
      <c r="A30" s="119"/>
      <c r="B30" s="120"/>
      <c r="C30" s="211" t="s">
        <v>499</v>
      </c>
      <c r="D30" s="181"/>
      <c r="E30" s="181"/>
      <c r="F30" s="181"/>
      <c r="G30" s="181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ht="33.75" outlineLevel="1" x14ac:dyDescent="0.2">
      <c r="A31" s="112">
        <f>A29+1</f>
        <v>11</v>
      </c>
      <c r="B31" s="113" t="s">
        <v>500</v>
      </c>
      <c r="C31" s="114" t="s">
        <v>501</v>
      </c>
      <c r="D31" s="115" t="s">
        <v>137</v>
      </c>
      <c r="E31" s="116">
        <v>2.7</v>
      </c>
      <c r="F31" s="176"/>
      <c r="G31" s="117">
        <f>ROUND(E31*F31,2)</f>
        <v>0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 ht="12.75" outlineLevel="2" x14ac:dyDescent="0.2">
      <c r="A32" s="119"/>
      <c r="B32" s="120"/>
      <c r="C32" s="211" t="s">
        <v>502</v>
      </c>
      <c r="D32" s="181"/>
      <c r="E32" s="181"/>
      <c r="F32" s="181"/>
      <c r="G32" s="181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ht="56.25" outlineLevel="1" x14ac:dyDescent="0.2">
      <c r="A33" s="112">
        <f>A31+1</f>
        <v>12</v>
      </c>
      <c r="B33" s="113" t="s">
        <v>503</v>
      </c>
      <c r="C33" s="114" t="s">
        <v>504</v>
      </c>
      <c r="D33" s="115" t="s">
        <v>137</v>
      </c>
      <c r="E33" s="116">
        <v>13.5</v>
      </c>
      <c r="F33" s="176"/>
      <c r="G33" s="117">
        <f>ROUND(E33*F33,2)</f>
        <v>0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ht="12.75" outlineLevel="2" x14ac:dyDescent="0.2">
      <c r="A34" s="119"/>
      <c r="B34" s="120"/>
      <c r="C34" s="211" t="s">
        <v>505</v>
      </c>
      <c r="D34" s="181"/>
      <c r="E34" s="181"/>
      <c r="F34" s="181"/>
      <c r="G34" s="181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ht="12.75" outlineLevel="3" x14ac:dyDescent="0.2">
      <c r="A35" s="119"/>
      <c r="B35" s="120"/>
      <c r="C35" s="212" t="s">
        <v>506</v>
      </c>
      <c r="D35" s="195"/>
      <c r="E35" s="195"/>
      <c r="F35" s="195"/>
      <c r="G35" s="195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 ht="22.5" outlineLevel="1" x14ac:dyDescent="0.2">
      <c r="A36" s="112">
        <f>A33+1</f>
        <v>13</v>
      </c>
      <c r="B36" s="113" t="s">
        <v>507</v>
      </c>
      <c r="C36" s="114" t="s">
        <v>508</v>
      </c>
      <c r="D36" s="115" t="s">
        <v>137</v>
      </c>
      <c r="E36" s="116">
        <v>2.7</v>
      </c>
      <c r="F36" s="176"/>
      <c r="G36" s="117">
        <f>ROUND(E36*F36,2)</f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 ht="12.75" outlineLevel="2" x14ac:dyDescent="0.2">
      <c r="A37" s="119"/>
      <c r="B37" s="120"/>
      <c r="C37" s="211" t="s">
        <v>509</v>
      </c>
      <c r="D37" s="181"/>
      <c r="E37" s="181"/>
      <c r="F37" s="181"/>
      <c r="G37" s="181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33.75" outlineLevel="1" x14ac:dyDescent="0.2">
      <c r="A38" s="112">
        <f>A36+1</f>
        <v>14</v>
      </c>
      <c r="B38" s="113" t="s">
        <v>510</v>
      </c>
      <c r="C38" s="114" t="s">
        <v>511</v>
      </c>
      <c r="D38" s="115" t="s">
        <v>137</v>
      </c>
      <c r="E38" s="116">
        <v>51.3</v>
      </c>
      <c r="F38" s="176"/>
      <c r="G38" s="117">
        <f>ROUND(E38*F38,2)</f>
        <v>0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 ht="12.75" outlineLevel="2" x14ac:dyDescent="0.2">
      <c r="A39" s="119"/>
      <c r="B39" s="120"/>
      <c r="C39" s="211" t="s">
        <v>512</v>
      </c>
      <c r="D39" s="181"/>
      <c r="E39" s="181"/>
      <c r="F39" s="181"/>
      <c r="G39" s="181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 ht="45" outlineLevel="1" x14ac:dyDescent="0.2">
      <c r="A40" s="112">
        <f>A38+1</f>
        <v>15</v>
      </c>
      <c r="B40" s="113" t="s">
        <v>513</v>
      </c>
      <c r="C40" s="114" t="s">
        <v>514</v>
      </c>
      <c r="D40" s="115" t="s">
        <v>137</v>
      </c>
      <c r="E40" s="116">
        <v>2.7</v>
      </c>
      <c r="F40" s="176"/>
      <c r="G40" s="117">
        <f>ROUND(E40*F40,2)</f>
        <v>0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1:25" ht="12.75" outlineLevel="2" x14ac:dyDescent="0.2">
      <c r="A41" s="119"/>
      <c r="B41" s="120"/>
      <c r="C41" s="211" t="s">
        <v>515</v>
      </c>
      <c r="D41" s="181"/>
      <c r="E41" s="181"/>
      <c r="F41" s="181"/>
      <c r="G41" s="181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2.75" x14ac:dyDescent="0.2">
      <c r="A42" s="105" t="s">
        <v>49</v>
      </c>
      <c r="B42" s="106" t="s">
        <v>743</v>
      </c>
      <c r="C42" s="107" t="s">
        <v>744</v>
      </c>
      <c r="D42" s="108"/>
      <c r="E42" s="109"/>
      <c r="F42" s="110"/>
      <c r="G42" s="111">
        <f>G43</f>
        <v>0</v>
      </c>
    </row>
    <row r="43" spans="1:25" ht="22.5" outlineLevel="1" x14ac:dyDescent="0.2">
      <c r="A43" s="112">
        <f>A40+1</f>
        <v>16</v>
      </c>
      <c r="B43" s="113" t="s">
        <v>745</v>
      </c>
      <c r="C43" s="114" t="s">
        <v>746</v>
      </c>
      <c r="D43" s="115" t="s">
        <v>137</v>
      </c>
      <c r="E43" s="116">
        <v>1.6240000000000001</v>
      </c>
      <c r="F43" s="176"/>
      <c r="G43" s="117">
        <f>ROUND(E43*F43,2)</f>
        <v>0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2.75" outlineLevel="2" x14ac:dyDescent="0.2">
      <c r="A44" s="119"/>
      <c r="B44" s="120"/>
      <c r="C44" s="211" t="s">
        <v>747</v>
      </c>
      <c r="D44" s="181"/>
      <c r="E44" s="181"/>
      <c r="F44" s="181"/>
      <c r="G44" s="181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2.75" x14ac:dyDescent="0.2">
      <c r="A45" s="105" t="s">
        <v>49</v>
      </c>
      <c r="B45" s="106" t="s">
        <v>864</v>
      </c>
      <c r="C45" s="107" t="s">
        <v>865</v>
      </c>
      <c r="D45" s="108"/>
      <c r="E45" s="109"/>
      <c r="F45" s="110"/>
      <c r="G45" s="111">
        <f>G56+G57+G59+G64+G66+G71+G73+G78+G80+G85+G86+G87+G89+G90+G92+G93+G95+G96+G98+G99+G101+G103+G104+G106+G107+G54+G51+G49+G46+G109+G112+G114+G117+G118</f>
        <v>0</v>
      </c>
    </row>
    <row r="46" spans="1:25" ht="12.75" x14ac:dyDescent="0.2">
      <c r="A46" s="121">
        <f>A43+1</f>
        <v>17</v>
      </c>
      <c r="B46" s="122" t="s">
        <v>866</v>
      </c>
      <c r="C46" s="123" t="s">
        <v>867</v>
      </c>
      <c r="D46" s="124" t="s">
        <v>100</v>
      </c>
      <c r="E46" s="125">
        <v>23</v>
      </c>
      <c r="F46" s="176"/>
      <c r="G46" s="126">
        <f>ROUND(F46*E46,2)</f>
        <v>0</v>
      </c>
    </row>
    <row r="47" spans="1:25" ht="12.75" x14ac:dyDescent="0.2">
      <c r="A47" s="156"/>
      <c r="B47" s="152"/>
      <c r="C47" s="211" t="s">
        <v>868</v>
      </c>
      <c r="D47" s="181"/>
      <c r="E47" s="181"/>
      <c r="F47" s="181"/>
      <c r="G47" s="181"/>
    </row>
    <row r="48" spans="1:25" ht="12.75" x14ac:dyDescent="0.2">
      <c r="A48" s="166"/>
      <c r="B48" s="154"/>
      <c r="C48" s="217"/>
      <c r="D48" s="191"/>
      <c r="E48" s="191"/>
      <c r="F48" s="191"/>
      <c r="G48" s="191"/>
    </row>
    <row r="49" spans="1:25" ht="12.75" x14ac:dyDescent="0.2">
      <c r="A49" s="112">
        <f>A46+1</f>
        <v>18</v>
      </c>
      <c r="B49" s="113" t="s">
        <v>869</v>
      </c>
      <c r="C49" s="123" t="s">
        <v>870</v>
      </c>
      <c r="D49" s="124" t="s">
        <v>100</v>
      </c>
      <c r="E49" s="125">
        <v>23</v>
      </c>
      <c r="F49" s="176"/>
      <c r="G49" s="126">
        <f>ROUND(F49*E49,2)</f>
        <v>0</v>
      </c>
    </row>
    <row r="50" spans="1:25" ht="12.75" x14ac:dyDescent="0.2">
      <c r="A50" s="119"/>
      <c r="B50" s="120"/>
      <c r="C50" s="211" t="s">
        <v>870</v>
      </c>
      <c r="D50" s="181"/>
      <c r="E50" s="181"/>
      <c r="F50" s="181"/>
      <c r="G50" s="181"/>
    </row>
    <row r="51" spans="1:25" ht="33.75" x14ac:dyDescent="0.2">
      <c r="A51" s="121">
        <f>A49+1</f>
        <v>19</v>
      </c>
      <c r="B51" s="122" t="s">
        <v>871</v>
      </c>
      <c r="C51" s="123" t="s">
        <v>872</v>
      </c>
      <c r="D51" s="124" t="s">
        <v>100</v>
      </c>
      <c r="E51" s="125">
        <v>8</v>
      </c>
      <c r="F51" s="176"/>
      <c r="G51" s="126">
        <f>ROUND(F51*E51,2)</f>
        <v>0</v>
      </c>
    </row>
    <row r="52" spans="1:25" ht="12.75" x14ac:dyDescent="0.2">
      <c r="A52" s="156"/>
      <c r="B52" s="152"/>
      <c r="C52" s="211" t="s">
        <v>873</v>
      </c>
      <c r="D52" s="181"/>
      <c r="E52" s="181"/>
      <c r="F52" s="181"/>
      <c r="G52" s="181"/>
    </row>
    <row r="53" spans="1:25" ht="12.75" x14ac:dyDescent="0.2">
      <c r="A53" s="166"/>
      <c r="B53" s="154"/>
      <c r="C53" s="218" t="s">
        <v>874</v>
      </c>
      <c r="D53" s="191"/>
      <c r="E53" s="191"/>
      <c r="F53" s="191"/>
      <c r="G53" s="191"/>
    </row>
    <row r="54" spans="1:25" ht="22.5" x14ac:dyDescent="0.2">
      <c r="A54" s="112">
        <f>A51+1</f>
        <v>20</v>
      </c>
      <c r="B54" s="113" t="s">
        <v>875</v>
      </c>
      <c r="C54" s="123" t="s">
        <v>876</v>
      </c>
      <c r="D54" s="124" t="s">
        <v>100</v>
      </c>
      <c r="E54" s="125">
        <v>8</v>
      </c>
      <c r="F54" s="176"/>
      <c r="G54" s="126">
        <f>ROUND(F54*E54,2)</f>
        <v>0</v>
      </c>
    </row>
    <row r="55" spans="1:25" ht="12.75" x14ac:dyDescent="0.2">
      <c r="A55" s="119"/>
      <c r="B55" s="120"/>
      <c r="C55" s="211" t="s">
        <v>876</v>
      </c>
      <c r="D55" s="181"/>
      <c r="E55" s="181"/>
      <c r="F55" s="181"/>
      <c r="G55" s="181"/>
    </row>
    <row r="56" spans="1:25" ht="12.75" outlineLevel="1" x14ac:dyDescent="0.2">
      <c r="A56" s="121">
        <f>A54+1</f>
        <v>21</v>
      </c>
      <c r="B56" s="122" t="s">
        <v>877</v>
      </c>
      <c r="C56" s="123" t="s">
        <v>878</v>
      </c>
      <c r="D56" s="124" t="s">
        <v>339</v>
      </c>
      <c r="E56" s="125">
        <v>1</v>
      </c>
      <c r="F56" s="176"/>
      <c r="G56" s="126">
        <f t="shared" ref="G56:G57" si="0">ROUND(E56*F56,2)</f>
        <v>0</v>
      </c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 ht="45" outlineLevel="1" x14ac:dyDescent="0.2">
      <c r="A57" s="112">
        <f>A56+1</f>
        <v>22</v>
      </c>
      <c r="B57" s="113" t="s">
        <v>879</v>
      </c>
      <c r="C57" s="114" t="s">
        <v>880</v>
      </c>
      <c r="D57" s="115" t="s">
        <v>162</v>
      </c>
      <c r="E57" s="116">
        <v>120</v>
      </c>
      <c r="F57" s="176"/>
      <c r="G57" s="117">
        <f t="shared" si="0"/>
        <v>0</v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 ht="12.75" outlineLevel="2" x14ac:dyDescent="0.2">
      <c r="A58" s="119"/>
      <c r="B58" s="120"/>
      <c r="C58" s="211" t="s">
        <v>881</v>
      </c>
      <c r="D58" s="181"/>
      <c r="E58" s="181"/>
      <c r="F58" s="181"/>
      <c r="G58" s="181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 ht="22.5" outlineLevel="1" x14ac:dyDescent="0.2">
      <c r="A59" s="112">
        <f>A57+1</f>
        <v>23</v>
      </c>
      <c r="B59" s="113" t="s">
        <v>882</v>
      </c>
      <c r="C59" s="114" t="s">
        <v>883</v>
      </c>
      <c r="D59" s="115" t="s">
        <v>162</v>
      </c>
      <c r="E59" s="116">
        <v>138</v>
      </c>
      <c r="F59" s="176"/>
      <c r="G59" s="117">
        <f>ROUND(E59*F59,2)</f>
        <v>0</v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5" ht="12.75" outlineLevel="2" x14ac:dyDescent="0.2">
      <c r="A60" s="119"/>
      <c r="B60" s="120"/>
      <c r="C60" s="211" t="s">
        <v>884</v>
      </c>
      <c r="D60" s="181"/>
      <c r="E60" s="181"/>
      <c r="F60" s="181"/>
      <c r="G60" s="181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ht="12.75" outlineLevel="3" x14ac:dyDescent="0.2">
      <c r="A61" s="119"/>
      <c r="B61" s="120"/>
      <c r="C61" s="212" t="s">
        <v>885</v>
      </c>
      <c r="D61" s="195"/>
      <c r="E61" s="195"/>
      <c r="F61" s="195"/>
      <c r="G61" s="195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25" ht="12.75" outlineLevel="2" x14ac:dyDescent="0.2">
      <c r="A62" s="119"/>
      <c r="B62" s="120"/>
      <c r="C62" s="135" t="s">
        <v>886</v>
      </c>
      <c r="D62" s="136"/>
      <c r="E62" s="137"/>
      <c r="F62" s="138"/>
      <c r="G62" s="13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25" ht="12.75" outlineLevel="3" x14ac:dyDescent="0.2">
      <c r="A63" s="119"/>
      <c r="B63" s="120"/>
      <c r="C63" s="135" t="s">
        <v>887</v>
      </c>
      <c r="D63" s="136"/>
      <c r="E63" s="137">
        <v>138</v>
      </c>
      <c r="F63" s="138"/>
      <c r="G63" s="13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 ht="33.75" outlineLevel="1" x14ac:dyDescent="0.2">
      <c r="A64" s="112">
        <f>A59+1</f>
        <v>24</v>
      </c>
      <c r="B64" s="113" t="s">
        <v>888</v>
      </c>
      <c r="C64" s="114" t="s">
        <v>889</v>
      </c>
      <c r="D64" s="115" t="s">
        <v>162</v>
      </c>
      <c r="E64" s="116">
        <v>190</v>
      </c>
      <c r="F64" s="176"/>
      <c r="G64" s="117">
        <f>ROUND(E64*F64,2)</f>
        <v>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 ht="12.75" outlineLevel="2" x14ac:dyDescent="0.2">
      <c r="A65" s="119"/>
      <c r="B65" s="120"/>
      <c r="C65" s="211" t="s">
        <v>890</v>
      </c>
      <c r="D65" s="181"/>
      <c r="E65" s="181"/>
      <c r="F65" s="181"/>
      <c r="G65" s="181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 ht="22.5" outlineLevel="1" x14ac:dyDescent="0.2">
      <c r="A66" s="112">
        <f>A64+1</f>
        <v>25</v>
      </c>
      <c r="B66" s="113" t="s">
        <v>891</v>
      </c>
      <c r="C66" s="114" t="s">
        <v>892</v>
      </c>
      <c r="D66" s="115" t="s">
        <v>162</v>
      </c>
      <c r="E66" s="116">
        <v>218.5</v>
      </c>
      <c r="F66" s="176"/>
      <c r="G66" s="117">
        <f>ROUND(E66*F66,2)</f>
        <v>0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ht="12.75" outlineLevel="2" x14ac:dyDescent="0.2">
      <c r="A67" s="119"/>
      <c r="B67" s="120"/>
      <c r="C67" s="211" t="s">
        <v>884</v>
      </c>
      <c r="D67" s="181"/>
      <c r="E67" s="181"/>
      <c r="F67" s="181"/>
      <c r="G67" s="181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 ht="12.75" outlineLevel="3" x14ac:dyDescent="0.2">
      <c r="A68" s="119"/>
      <c r="B68" s="120"/>
      <c r="C68" s="212" t="s">
        <v>893</v>
      </c>
      <c r="D68" s="195"/>
      <c r="E68" s="195"/>
      <c r="F68" s="195"/>
      <c r="G68" s="195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ht="12.75" outlineLevel="2" x14ac:dyDescent="0.2">
      <c r="A69" s="119"/>
      <c r="B69" s="120"/>
      <c r="C69" s="135" t="s">
        <v>894</v>
      </c>
      <c r="D69" s="136"/>
      <c r="E69" s="137"/>
      <c r="F69" s="138"/>
      <c r="G69" s="13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 ht="12.75" outlineLevel="3" x14ac:dyDescent="0.2">
      <c r="A70" s="119"/>
      <c r="B70" s="120"/>
      <c r="C70" s="135" t="s">
        <v>895</v>
      </c>
      <c r="D70" s="136"/>
      <c r="E70" s="137">
        <v>218.5</v>
      </c>
      <c r="F70" s="138"/>
      <c r="G70" s="13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 ht="33.75" outlineLevel="1" x14ac:dyDescent="0.2">
      <c r="A71" s="112">
        <f>A66+1</f>
        <v>26</v>
      </c>
      <c r="B71" s="113" t="s">
        <v>888</v>
      </c>
      <c r="C71" s="114" t="s">
        <v>889</v>
      </c>
      <c r="D71" s="115" t="s">
        <v>162</v>
      </c>
      <c r="E71" s="116">
        <v>70</v>
      </c>
      <c r="F71" s="176"/>
      <c r="G71" s="117">
        <f>ROUND(E71*F71,2)</f>
        <v>0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 ht="12.75" outlineLevel="2" x14ac:dyDescent="0.2">
      <c r="A72" s="119"/>
      <c r="B72" s="120"/>
      <c r="C72" s="211" t="s">
        <v>890</v>
      </c>
      <c r="D72" s="181"/>
      <c r="E72" s="181"/>
      <c r="F72" s="181"/>
      <c r="G72" s="181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22.5" outlineLevel="1" x14ac:dyDescent="0.2">
      <c r="A73" s="112">
        <f>A71+1</f>
        <v>27</v>
      </c>
      <c r="B73" s="113" t="s">
        <v>896</v>
      </c>
      <c r="C73" s="114" t="s">
        <v>897</v>
      </c>
      <c r="D73" s="115" t="s">
        <v>162</v>
      </c>
      <c r="E73" s="116">
        <v>190</v>
      </c>
      <c r="F73" s="176"/>
      <c r="G73" s="117">
        <f>ROUND(E73*F73,2)</f>
        <v>0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2.75" outlineLevel="2" x14ac:dyDescent="0.2">
      <c r="A74" s="119"/>
      <c r="B74" s="120"/>
      <c r="C74" s="211" t="s">
        <v>884</v>
      </c>
      <c r="D74" s="181"/>
      <c r="E74" s="181"/>
      <c r="F74" s="181"/>
      <c r="G74" s="181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1:25" ht="12.75" outlineLevel="3" x14ac:dyDescent="0.2">
      <c r="A75" s="119"/>
      <c r="B75" s="120"/>
      <c r="C75" s="212" t="s">
        <v>898</v>
      </c>
      <c r="D75" s="195"/>
      <c r="E75" s="195"/>
      <c r="F75" s="195"/>
      <c r="G75" s="195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 ht="12.75" outlineLevel="2" x14ac:dyDescent="0.2">
      <c r="A76" s="119"/>
      <c r="B76" s="120"/>
      <c r="C76" s="135" t="s">
        <v>894</v>
      </c>
      <c r="D76" s="136"/>
      <c r="E76" s="137"/>
      <c r="F76" s="138"/>
      <c r="G76" s="13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 ht="12.75" outlineLevel="3" x14ac:dyDescent="0.2">
      <c r="A77" s="119"/>
      <c r="B77" s="120"/>
      <c r="C77" s="167">
        <v>218.5</v>
      </c>
      <c r="D77" s="136"/>
      <c r="E77" s="137">
        <v>218.5</v>
      </c>
      <c r="F77" s="138"/>
      <c r="G77" s="13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 ht="33.75" outlineLevel="1" x14ac:dyDescent="0.2">
      <c r="A78" s="112">
        <f>A73+1</f>
        <v>28</v>
      </c>
      <c r="B78" s="113" t="s">
        <v>899</v>
      </c>
      <c r="C78" s="114" t="s">
        <v>900</v>
      </c>
      <c r="D78" s="115" t="s">
        <v>162</v>
      </c>
      <c r="E78" s="116">
        <v>260</v>
      </c>
      <c r="F78" s="176"/>
      <c r="G78" s="117">
        <f>ROUND(E78*F78,2)</f>
        <v>0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 ht="12.75" outlineLevel="2" x14ac:dyDescent="0.2">
      <c r="A79" s="119"/>
      <c r="B79" s="120"/>
      <c r="C79" s="211" t="s">
        <v>901</v>
      </c>
      <c r="D79" s="181"/>
      <c r="E79" s="181"/>
      <c r="F79" s="181"/>
      <c r="G79" s="181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 ht="22.5" outlineLevel="1" x14ac:dyDescent="0.2">
      <c r="A80" s="112">
        <f>A78+1</f>
        <v>29</v>
      </c>
      <c r="B80" s="113" t="s">
        <v>902</v>
      </c>
      <c r="C80" s="114" t="s">
        <v>903</v>
      </c>
      <c r="D80" s="115" t="s">
        <v>162</v>
      </c>
      <c r="E80" s="116">
        <v>299</v>
      </c>
      <c r="F80" s="176"/>
      <c r="G80" s="117">
        <f>ROUND(E80*F80,2)</f>
        <v>0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ht="12.75" outlineLevel="2" x14ac:dyDescent="0.2">
      <c r="A81" s="119"/>
      <c r="B81" s="120"/>
      <c r="C81" s="211" t="s">
        <v>884</v>
      </c>
      <c r="D81" s="181"/>
      <c r="E81" s="181"/>
      <c r="F81" s="181"/>
      <c r="G81" s="181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 ht="12.75" outlineLevel="3" x14ac:dyDescent="0.2">
      <c r="A82" s="119"/>
      <c r="B82" s="120"/>
      <c r="C82" s="212" t="s">
        <v>904</v>
      </c>
      <c r="D82" s="195"/>
      <c r="E82" s="195"/>
      <c r="F82" s="195"/>
      <c r="G82" s="195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5" ht="12.75" outlineLevel="2" x14ac:dyDescent="0.2">
      <c r="A83" s="119"/>
      <c r="B83" s="120"/>
      <c r="C83" s="135" t="s">
        <v>905</v>
      </c>
      <c r="D83" s="136"/>
      <c r="E83" s="137"/>
      <c r="F83" s="138"/>
      <c r="G83" s="13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1:25" ht="12.75" outlineLevel="3" x14ac:dyDescent="0.2">
      <c r="A84" s="119"/>
      <c r="B84" s="120"/>
      <c r="C84" s="167">
        <v>299</v>
      </c>
      <c r="D84" s="136"/>
      <c r="E84" s="137">
        <v>299</v>
      </c>
      <c r="F84" s="138"/>
      <c r="G84" s="13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5" ht="12.75" outlineLevel="1" x14ac:dyDescent="0.2">
      <c r="A85" s="121">
        <f>A80+1</f>
        <v>30</v>
      </c>
      <c r="B85" s="122" t="s">
        <v>906</v>
      </c>
      <c r="C85" s="123" t="s">
        <v>907</v>
      </c>
      <c r="D85" s="124" t="s">
        <v>145</v>
      </c>
      <c r="E85" s="125">
        <v>8</v>
      </c>
      <c r="F85" s="176"/>
      <c r="G85" s="126">
        <f t="shared" ref="G85:G87" si="1">ROUND(E85*F85,2)</f>
        <v>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2.75" outlineLevel="1" x14ac:dyDescent="0.2">
      <c r="A86" s="121">
        <f t="shared" ref="A86:A87" si="2">A85+1</f>
        <v>31</v>
      </c>
      <c r="B86" s="122" t="s">
        <v>908</v>
      </c>
      <c r="C86" s="123" t="s">
        <v>909</v>
      </c>
      <c r="D86" s="124" t="s">
        <v>145</v>
      </c>
      <c r="E86" s="125">
        <v>35</v>
      </c>
      <c r="F86" s="176"/>
      <c r="G86" s="126">
        <f t="shared" si="1"/>
        <v>0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 ht="45" outlineLevel="1" x14ac:dyDescent="0.2">
      <c r="A87" s="112">
        <f t="shared" si="2"/>
        <v>32</v>
      </c>
      <c r="B87" s="113" t="s">
        <v>910</v>
      </c>
      <c r="C87" s="114" t="s">
        <v>911</v>
      </c>
      <c r="D87" s="115" t="s">
        <v>100</v>
      </c>
      <c r="E87" s="116">
        <v>20</v>
      </c>
      <c r="F87" s="176"/>
      <c r="G87" s="117">
        <f t="shared" si="1"/>
        <v>0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 ht="12.75" outlineLevel="2" x14ac:dyDescent="0.2">
      <c r="A88" s="119"/>
      <c r="B88" s="120"/>
      <c r="C88" s="211" t="s">
        <v>912</v>
      </c>
      <c r="D88" s="181"/>
      <c r="E88" s="181"/>
      <c r="F88" s="181"/>
      <c r="G88" s="181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</row>
    <row r="89" spans="1:25" ht="22.5" outlineLevel="1" x14ac:dyDescent="0.2">
      <c r="A89" s="121">
        <f>A87+1</f>
        <v>33</v>
      </c>
      <c r="B89" s="122" t="s">
        <v>913</v>
      </c>
      <c r="C89" s="123" t="s">
        <v>914</v>
      </c>
      <c r="D89" s="124" t="s">
        <v>100</v>
      </c>
      <c r="E89" s="125">
        <v>20</v>
      </c>
      <c r="F89" s="176"/>
      <c r="G89" s="126">
        <f t="shared" ref="G89:G90" si="3">ROUND(E89*F89,2)</f>
        <v>0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1:25" ht="33.75" outlineLevel="1" x14ac:dyDescent="0.2">
      <c r="A90" s="112">
        <f>A89+1</f>
        <v>34</v>
      </c>
      <c r="B90" s="113" t="s">
        <v>915</v>
      </c>
      <c r="C90" s="114" t="s">
        <v>916</v>
      </c>
      <c r="D90" s="115" t="s">
        <v>100</v>
      </c>
      <c r="E90" s="116">
        <v>2</v>
      </c>
      <c r="F90" s="176"/>
      <c r="G90" s="117">
        <f t="shared" si="3"/>
        <v>0</v>
      </c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5" ht="12.75" outlineLevel="2" x14ac:dyDescent="0.2">
      <c r="A91" s="119"/>
      <c r="B91" s="120"/>
      <c r="C91" s="211" t="s">
        <v>917</v>
      </c>
      <c r="D91" s="181"/>
      <c r="E91" s="181"/>
      <c r="F91" s="181"/>
      <c r="G91" s="181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1:25" ht="22.5" outlineLevel="1" x14ac:dyDescent="0.2">
      <c r="A92" s="121">
        <f>A90+1</f>
        <v>35</v>
      </c>
      <c r="B92" s="122" t="s">
        <v>918</v>
      </c>
      <c r="C92" s="123" t="s">
        <v>919</v>
      </c>
      <c r="D92" s="124" t="s">
        <v>100</v>
      </c>
      <c r="E92" s="125">
        <v>2</v>
      </c>
      <c r="F92" s="176"/>
      <c r="G92" s="126">
        <f t="shared" ref="G92:G93" si="4">ROUND(E92*F92,2)</f>
        <v>0</v>
      </c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1:25" ht="45" outlineLevel="1" x14ac:dyDescent="0.2">
      <c r="A93" s="112">
        <f>A92+1</f>
        <v>36</v>
      </c>
      <c r="B93" s="113" t="s">
        <v>920</v>
      </c>
      <c r="C93" s="114" t="s">
        <v>921</v>
      </c>
      <c r="D93" s="115" t="s">
        <v>100</v>
      </c>
      <c r="E93" s="116">
        <v>30</v>
      </c>
      <c r="F93" s="176"/>
      <c r="G93" s="117">
        <f t="shared" si="4"/>
        <v>0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</row>
    <row r="94" spans="1:25" ht="12.75" outlineLevel="2" x14ac:dyDescent="0.2">
      <c r="A94" s="119"/>
      <c r="B94" s="120"/>
      <c r="C94" s="211" t="s">
        <v>922</v>
      </c>
      <c r="D94" s="181"/>
      <c r="E94" s="181"/>
      <c r="F94" s="181"/>
      <c r="G94" s="181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1:25" ht="12.75" outlineLevel="1" x14ac:dyDescent="0.2">
      <c r="A95" s="121">
        <f>A93+1</f>
        <v>37</v>
      </c>
      <c r="B95" s="122" t="s">
        <v>923</v>
      </c>
      <c r="C95" s="123" t="s">
        <v>924</v>
      </c>
      <c r="D95" s="124" t="s">
        <v>100</v>
      </c>
      <c r="E95" s="125">
        <v>30</v>
      </c>
      <c r="F95" s="176"/>
      <c r="G95" s="126">
        <f t="shared" ref="G95:G96" si="5">ROUND(E95*F95,2)</f>
        <v>0</v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1:25" ht="45" outlineLevel="1" x14ac:dyDescent="0.2">
      <c r="A96" s="112">
        <f>A95+1</f>
        <v>38</v>
      </c>
      <c r="B96" s="113" t="s">
        <v>925</v>
      </c>
      <c r="C96" s="114" t="s">
        <v>926</v>
      </c>
      <c r="D96" s="115" t="s">
        <v>100</v>
      </c>
      <c r="E96" s="116">
        <v>8</v>
      </c>
      <c r="F96" s="176"/>
      <c r="G96" s="117">
        <f t="shared" si="5"/>
        <v>0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1:25" ht="12.75" outlineLevel="2" x14ac:dyDescent="0.2">
      <c r="A97" s="119"/>
      <c r="B97" s="120"/>
      <c r="C97" s="211" t="s">
        <v>927</v>
      </c>
      <c r="D97" s="181"/>
      <c r="E97" s="181"/>
      <c r="F97" s="181"/>
      <c r="G97" s="181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1:25" ht="22.5" outlineLevel="1" x14ac:dyDescent="0.2">
      <c r="A98" s="121">
        <f>A96+1</f>
        <v>39</v>
      </c>
      <c r="B98" s="122" t="s">
        <v>928</v>
      </c>
      <c r="C98" s="123" t="s">
        <v>929</v>
      </c>
      <c r="D98" s="124" t="s">
        <v>100</v>
      </c>
      <c r="E98" s="125">
        <v>8</v>
      </c>
      <c r="F98" s="176"/>
      <c r="G98" s="126">
        <f t="shared" ref="G98:G99" si="6">ROUND(E98*F98,2)</f>
        <v>0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1:25" ht="45" outlineLevel="1" x14ac:dyDescent="0.2">
      <c r="A99" s="112">
        <f>A98+1</f>
        <v>40</v>
      </c>
      <c r="B99" s="113" t="s">
        <v>930</v>
      </c>
      <c r="C99" s="114" t="s">
        <v>931</v>
      </c>
      <c r="D99" s="115" t="s">
        <v>100</v>
      </c>
      <c r="E99" s="116">
        <v>18</v>
      </c>
      <c r="F99" s="176"/>
      <c r="G99" s="117">
        <f t="shared" si="6"/>
        <v>0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1:25" ht="12.75" outlineLevel="2" x14ac:dyDescent="0.2">
      <c r="A100" s="119"/>
      <c r="B100" s="120"/>
      <c r="C100" s="211" t="s">
        <v>932</v>
      </c>
      <c r="D100" s="181"/>
      <c r="E100" s="181"/>
      <c r="F100" s="181"/>
      <c r="G100" s="181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1:25" ht="33.75" outlineLevel="1" x14ac:dyDescent="0.2">
      <c r="A101" s="139">
        <f>A99+1</f>
        <v>41</v>
      </c>
      <c r="B101" s="140" t="s">
        <v>933</v>
      </c>
      <c r="C101" s="114" t="s">
        <v>934</v>
      </c>
      <c r="D101" s="115" t="s">
        <v>100</v>
      </c>
      <c r="E101" s="116">
        <v>22</v>
      </c>
      <c r="F101" s="176"/>
      <c r="G101" s="117">
        <f>ROUND(E101*F101,2)</f>
        <v>0</v>
      </c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</row>
    <row r="102" spans="1:25" ht="12.75" outlineLevel="2" x14ac:dyDescent="0.2">
      <c r="A102" s="119"/>
      <c r="B102" s="120"/>
      <c r="C102" s="211" t="s">
        <v>935</v>
      </c>
      <c r="D102" s="181"/>
      <c r="E102" s="181"/>
      <c r="F102" s="181"/>
      <c r="G102" s="181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</row>
    <row r="103" spans="1:25" ht="22.5" outlineLevel="1" x14ac:dyDescent="0.2">
      <c r="A103" s="121">
        <f>A101+1</f>
        <v>42</v>
      </c>
      <c r="B103" s="122" t="s">
        <v>936</v>
      </c>
      <c r="C103" s="123" t="s">
        <v>937</v>
      </c>
      <c r="D103" s="124" t="s">
        <v>100</v>
      </c>
      <c r="E103" s="125">
        <v>22</v>
      </c>
      <c r="F103" s="176"/>
      <c r="G103" s="126">
        <f t="shared" ref="G103:G104" si="7">ROUND(E103*F103,2)</f>
        <v>0</v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</row>
    <row r="104" spans="1:25" ht="33.75" outlineLevel="1" x14ac:dyDescent="0.2">
      <c r="A104" s="112">
        <f>A103+1</f>
        <v>43</v>
      </c>
      <c r="B104" s="113" t="s">
        <v>938</v>
      </c>
      <c r="C104" s="114" t="s">
        <v>939</v>
      </c>
      <c r="D104" s="115" t="s">
        <v>100</v>
      </c>
      <c r="E104" s="116">
        <v>8</v>
      </c>
      <c r="F104" s="176"/>
      <c r="G104" s="117">
        <f t="shared" si="7"/>
        <v>0</v>
      </c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</row>
    <row r="105" spans="1:25" ht="12.75" outlineLevel="2" x14ac:dyDescent="0.2">
      <c r="A105" s="119"/>
      <c r="B105" s="120"/>
      <c r="C105" s="211" t="s">
        <v>940</v>
      </c>
      <c r="D105" s="181"/>
      <c r="E105" s="181"/>
      <c r="F105" s="181"/>
      <c r="G105" s="181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</row>
    <row r="106" spans="1:25" ht="22.5" outlineLevel="1" x14ac:dyDescent="0.2">
      <c r="A106" s="121">
        <f>A104+1</f>
        <v>44</v>
      </c>
      <c r="B106" s="122" t="s">
        <v>941</v>
      </c>
      <c r="C106" s="123" t="s">
        <v>942</v>
      </c>
      <c r="D106" s="124" t="s">
        <v>100</v>
      </c>
      <c r="E106" s="125">
        <v>8</v>
      </c>
      <c r="F106" s="176"/>
      <c r="G106" s="126">
        <f t="shared" ref="G106:G107" si="8">ROUND(E106*F106,2)</f>
        <v>0</v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</row>
    <row r="107" spans="1:25" ht="45" outlineLevel="1" x14ac:dyDescent="0.2">
      <c r="A107" s="112">
        <f>A106+1</f>
        <v>45</v>
      </c>
      <c r="B107" s="113" t="s">
        <v>943</v>
      </c>
      <c r="C107" s="114" t="s">
        <v>944</v>
      </c>
      <c r="D107" s="115" t="s">
        <v>100</v>
      </c>
      <c r="E107" s="116">
        <v>30</v>
      </c>
      <c r="F107" s="176"/>
      <c r="G107" s="117">
        <f t="shared" si="8"/>
        <v>0</v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1:25" ht="12.75" outlineLevel="2" x14ac:dyDescent="0.2">
      <c r="A108" s="119"/>
      <c r="B108" s="120"/>
      <c r="C108" s="211" t="s">
        <v>945</v>
      </c>
      <c r="D108" s="181"/>
      <c r="E108" s="181"/>
      <c r="F108" s="181"/>
      <c r="G108" s="181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5" ht="22.5" outlineLevel="2" x14ac:dyDescent="0.2">
      <c r="A109" s="121">
        <f>A107+1</f>
        <v>46</v>
      </c>
      <c r="B109" s="122" t="s">
        <v>946</v>
      </c>
      <c r="C109" s="123" t="s">
        <v>947</v>
      </c>
      <c r="D109" s="124" t="s">
        <v>100</v>
      </c>
      <c r="E109" s="125">
        <v>1</v>
      </c>
      <c r="F109" s="176"/>
      <c r="G109" s="126">
        <f>ROUND(F109*E109,2)</f>
        <v>0</v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1:25" ht="12.75" outlineLevel="2" x14ac:dyDescent="0.2">
      <c r="A110" s="141"/>
      <c r="B110" s="152"/>
      <c r="C110" s="211" t="s">
        <v>948</v>
      </c>
      <c r="D110" s="181"/>
      <c r="E110" s="181"/>
      <c r="F110" s="181"/>
      <c r="G110" s="207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</row>
    <row r="111" spans="1:25" ht="12.75" outlineLevel="2" x14ac:dyDescent="0.2">
      <c r="A111" s="153"/>
      <c r="B111" s="154"/>
      <c r="C111" s="218" t="s">
        <v>949</v>
      </c>
      <c r="D111" s="191"/>
      <c r="E111" s="191"/>
      <c r="F111" s="191"/>
      <c r="G111" s="19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</row>
    <row r="112" spans="1:25" ht="22.5" outlineLevel="2" x14ac:dyDescent="0.2">
      <c r="A112" s="168">
        <f>A109+1</f>
        <v>47</v>
      </c>
      <c r="B112" s="169" t="s">
        <v>950</v>
      </c>
      <c r="C112" s="170" t="s">
        <v>951</v>
      </c>
      <c r="D112" s="171" t="s">
        <v>100</v>
      </c>
      <c r="E112" s="172">
        <v>1</v>
      </c>
      <c r="F112" s="176"/>
      <c r="G112" s="173">
        <f>ROUND(F112*E112,2)</f>
        <v>0</v>
      </c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</row>
    <row r="113" spans="1:25" ht="12.75" outlineLevel="2" x14ac:dyDescent="0.2">
      <c r="A113" s="119"/>
      <c r="B113" s="120"/>
      <c r="C113" s="211" t="s">
        <v>951</v>
      </c>
      <c r="D113" s="181"/>
      <c r="E113" s="181"/>
      <c r="F113" s="181"/>
      <c r="G113" s="181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</row>
    <row r="114" spans="1:25" ht="22.5" outlineLevel="2" x14ac:dyDescent="0.2">
      <c r="A114" s="121">
        <f>A112+1</f>
        <v>48</v>
      </c>
      <c r="B114" s="122" t="s">
        <v>952</v>
      </c>
      <c r="C114" s="123" t="s">
        <v>953</v>
      </c>
      <c r="D114" s="124" t="s">
        <v>100</v>
      </c>
      <c r="E114" s="125">
        <v>16</v>
      </c>
      <c r="F114" s="176"/>
      <c r="G114" s="126">
        <f>ROUND(F114*E114,2)</f>
        <v>0</v>
      </c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</row>
    <row r="115" spans="1:25" ht="12.75" outlineLevel="2" x14ac:dyDescent="0.2">
      <c r="A115" s="141"/>
      <c r="B115" s="152"/>
      <c r="C115" s="211" t="s">
        <v>954</v>
      </c>
      <c r="D115" s="181"/>
      <c r="E115" s="181"/>
      <c r="F115" s="181"/>
      <c r="G115" s="207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</row>
    <row r="116" spans="1:25" ht="12.75" outlineLevel="2" x14ac:dyDescent="0.2">
      <c r="A116" s="153"/>
      <c r="B116" s="154"/>
      <c r="C116" s="218" t="s">
        <v>955</v>
      </c>
      <c r="D116" s="191"/>
      <c r="E116" s="191"/>
      <c r="F116" s="191"/>
      <c r="G116" s="19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</row>
    <row r="117" spans="1:25" ht="22.5" outlineLevel="2" x14ac:dyDescent="0.2">
      <c r="A117" s="168">
        <f>A114+1</f>
        <v>49</v>
      </c>
      <c r="B117" s="122" t="s">
        <v>956</v>
      </c>
      <c r="C117" s="123" t="s">
        <v>957</v>
      </c>
      <c r="D117" s="124" t="s">
        <v>100</v>
      </c>
      <c r="E117" s="125">
        <v>16</v>
      </c>
      <c r="F117" s="176"/>
      <c r="G117" s="126">
        <f t="shared" ref="G117:G118" si="9">ROUND(F117*E117,2)</f>
        <v>0</v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</row>
    <row r="118" spans="1:25" ht="12.75" outlineLevel="2" x14ac:dyDescent="0.2">
      <c r="A118" s="121">
        <f>A117+1</f>
        <v>50</v>
      </c>
      <c r="B118" s="122" t="s">
        <v>958</v>
      </c>
      <c r="C118" s="123" t="s">
        <v>959</v>
      </c>
      <c r="D118" s="124" t="s">
        <v>162</v>
      </c>
      <c r="E118" s="125">
        <v>6</v>
      </c>
      <c r="F118" s="176"/>
      <c r="G118" s="126">
        <f t="shared" si="9"/>
        <v>0</v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</row>
    <row r="119" spans="1:25" ht="12.75" x14ac:dyDescent="0.2">
      <c r="A119" s="105" t="s">
        <v>49</v>
      </c>
      <c r="B119" s="106" t="s">
        <v>960</v>
      </c>
      <c r="C119" s="107" t="s">
        <v>961</v>
      </c>
      <c r="D119" s="108"/>
      <c r="E119" s="109"/>
      <c r="F119" s="110"/>
      <c r="G119" s="111">
        <f>G120+G122+G123+G124+G126+G128+G129+G131</f>
        <v>0</v>
      </c>
    </row>
    <row r="120" spans="1:25" ht="22.5" outlineLevel="1" x14ac:dyDescent="0.2">
      <c r="A120" s="112">
        <f>A118+1</f>
        <v>51</v>
      </c>
      <c r="B120" s="113" t="s">
        <v>962</v>
      </c>
      <c r="C120" s="114" t="s">
        <v>963</v>
      </c>
      <c r="D120" s="115" t="s">
        <v>100</v>
      </c>
      <c r="E120" s="116">
        <v>111</v>
      </c>
      <c r="F120" s="176"/>
      <c r="G120" s="117">
        <f>ROUND(E120*F120,2)</f>
        <v>0</v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</row>
    <row r="121" spans="1:25" ht="12.75" outlineLevel="2" x14ac:dyDescent="0.2">
      <c r="A121" s="119"/>
      <c r="B121" s="120"/>
      <c r="C121" s="211" t="s">
        <v>964</v>
      </c>
      <c r="D121" s="181"/>
      <c r="E121" s="181"/>
      <c r="F121" s="181"/>
      <c r="G121" s="181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</row>
    <row r="122" spans="1:25" ht="22.5" outlineLevel="1" x14ac:dyDescent="0.2">
      <c r="A122" s="121">
        <f>A120+1</f>
        <v>52</v>
      </c>
      <c r="B122" s="122" t="s">
        <v>965</v>
      </c>
      <c r="C122" s="123" t="s">
        <v>966</v>
      </c>
      <c r="D122" s="124" t="s">
        <v>100</v>
      </c>
      <c r="E122" s="125">
        <v>111</v>
      </c>
      <c r="F122" s="176"/>
      <c r="G122" s="126">
        <f t="shared" ref="G122:G124" si="10">ROUND(E122*F122,2)</f>
        <v>0</v>
      </c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</row>
    <row r="123" spans="1:25" ht="12.75" outlineLevel="1" x14ac:dyDescent="0.2">
      <c r="A123" s="121">
        <f t="shared" ref="A123:A124" si="11">A122+1</f>
        <v>53</v>
      </c>
      <c r="B123" s="122" t="s">
        <v>967</v>
      </c>
      <c r="C123" s="123" t="s">
        <v>968</v>
      </c>
      <c r="D123" s="124" t="s">
        <v>145</v>
      </c>
      <c r="E123" s="125">
        <v>2</v>
      </c>
      <c r="F123" s="176"/>
      <c r="G123" s="126">
        <f t="shared" si="10"/>
        <v>0</v>
      </c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</row>
    <row r="124" spans="1:25" ht="22.5" outlineLevel="1" x14ac:dyDescent="0.2">
      <c r="A124" s="112">
        <f t="shared" si="11"/>
        <v>54</v>
      </c>
      <c r="B124" s="113" t="s">
        <v>969</v>
      </c>
      <c r="C124" s="114" t="s">
        <v>970</v>
      </c>
      <c r="D124" s="115" t="s">
        <v>100</v>
      </c>
      <c r="E124" s="116">
        <v>2</v>
      </c>
      <c r="F124" s="176"/>
      <c r="G124" s="117">
        <f t="shared" si="10"/>
        <v>0</v>
      </c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</row>
    <row r="125" spans="1:25" ht="12.75" outlineLevel="2" x14ac:dyDescent="0.2">
      <c r="A125" s="119"/>
      <c r="B125" s="120"/>
      <c r="C125" s="211" t="s">
        <v>971</v>
      </c>
      <c r="D125" s="181"/>
      <c r="E125" s="181"/>
      <c r="F125" s="181"/>
      <c r="G125" s="181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</row>
    <row r="126" spans="1:25" ht="22.5" outlineLevel="1" x14ac:dyDescent="0.2">
      <c r="A126" s="112">
        <f>A124+1</f>
        <v>55</v>
      </c>
      <c r="B126" s="113" t="s">
        <v>972</v>
      </c>
      <c r="C126" s="114" t="s">
        <v>973</v>
      </c>
      <c r="D126" s="115" t="s">
        <v>100</v>
      </c>
      <c r="E126" s="116">
        <v>2</v>
      </c>
      <c r="F126" s="176"/>
      <c r="G126" s="117">
        <f>ROUND(E126*F126,2)</f>
        <v>0</v>
      </c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</row>
    <row r="127" spans="1:25" ht="12.75" outlineLevel="2" x14ac:dyDescent="0.2">
      <c r="A127" s="119"/>
      <c r="B127" s="120"/>
      <c r="C127" s="211" t="s">
        <v>974</v>
      </c>
      <c r="D127" s="181"/>
      <c r="E127" s="181"/>
      <c r="F127" s="181"/>
      <c r="G127" s="181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</row>
    <row r="128" spans="1:25" ht="12.75" outlineLevel="1" x14ac:dyDescent="0.2">
      <c r="A128" s="121">
        <f>A126+1</f>
        <v>56</v>
      </c>
      <c r="B128" s="122" t="s">
        <v>975</v>
      </c>
      <c r="C128" s="123" t="s">
        <v>976</v>
      </c>
      <c r="D128" s="124" t="s">
        <v>100</v>
      </c>
      <c r="E128" s="125">
        <v>2</v>
      </c>
      <c r="F128" s="176"/>
      <c r="G128" s="126">
        <f t="shared" ref="G128:G129" si="12">ROUND(E128*F128,2)</f>
        <v>0</v>
      </c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</row>
    <row r="129" spans="1:25" ht="22.5" outlineLevel="1" x14ac:dyDescent="0.2">
      <c r="A129" s="112">
        <f>A128+1</f>
        <v>57</v>
      </c>
      <c r="B129" s="113" t="s">
        <v>977</v>
      </c>
      <c r="C129" s="114" t="s">
        <v>978</v>
      </c>
      <c r="D129" s="115" t="s">
        <v>100</v>
      </c>
      <c r="E129" s="116">
        <v>4</v>
      </c>
      <c r="F129" s="176"/>
      <c r="G129" s="117">
        <f t="shared" si="12"/>
        <v>0</v>
      </c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</row>
    <row r="130" spans="1:25" ht="12.75" outlineLevel="2" x14ac:dyDescent="0.2">
      <c r="A130" s="119"/>
      <c r="B130" s="120"/>
      <c r="C130" s="211" t="s">
        <v>979</v>
      </c>
      <c r="D130" s="181"/>
      <c r="E130" s="181"/>
      <c r="F130" s="181"/>
      <c r="G130" s="181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</row>
    <row r="131" spans="1:25" ht="12.75" outlineLevel="1" x14ac:dyDescent="0.2">
      <c r="A131" s="121">
        <f>A129+1</f>
        <v>58</v>
      </c>
      <c r="B131" s="122" t="s">
        <v>975</v>
      </c>
      <c r="C131" s="123" t="s">
        <v>976</v>
      </c>
      <c r="D131" s="124" t="s">
        <v>100</v>
      </c>
      <c r="E131" s="125">
        <v>4</v>
      </c>
      <c r="F131" s="176"/>
      <c r="G131" s="126">
        <f>ROUND(E131*F131,2)</f>
        <v>0</v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</row>
    <row r="132" spans="1:25" ht="12.75" x14ac:dyDescent="0.2">
      <c r="A132" s="105" t="s">
        <v>49</v>
      </c>
      <c r="B132" s="106" t="s">
        <v>835</v>
      </c>
      <c r="C132" s="107" t="s">
        <v>836</v>
      </c>
      <c r="D132" s="108"/>
      <c r="E132" s="109"/>
      <c r="F132" s="110"/>
      <c r="G132" s="111">
        <f>G133</f>
        <v>0</v>
      </c>
    </row>
    <row r="133" spans="1:25" ht="22.5" outlineLevel="1" x14ac:dyDescent="0.2">
      <c r="A133" s="112">
        <f>A131+1</f>
        <v>59</v>
      </c>
      <c r="B133" s="113" t="s">
        <v>980</v>
      </c>
      <c r="C133" s="114" t="s">
        <v>981</v>
      </c>
      <c r="D133" s="115" t="s">
        <v>839</v>
      </c>
      <c r="E133" s="116">
        <v>8</v>
      </c>
      <c r="F133" s="176"/>
      <c r="G133" s="117">
        <f>ROUND(E133*F133,2)</f>
        <v>0</v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</row>
    <row r="134" spans="1:25" ht="12.75" outlineLevel="2" x14ac:dyDescent="0.2">
      <c r="A134" s="119"/>
      <c r="B134" s="120"/>
      <c r="C134" s="211" t="s">
        <v>982</v>
      </c>
      <c r="D134" s="181"/>
      <c r="E134" s="181"/>
      <c r="F134" s="181"/>
      <c r="G134" s="181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</row>
    <row r="135" spans="1:25" ht="12.75" x14ac:dyDescent="0.2">
      <c r="A135" s="88"/>
      <c r="B135" s="91"/>
      <c r="C135" s="127"/>
      <c r="D135" s="93"/>
      <c r="E135" s="88"/>
      <c r="F135" s="88"/>
      <c r="G135" s="88"/>
    </row>
    <row r="136" spans="1:25" ht="12.75" x14ac:dyDescent="0.2">
      <c r="A136" s="128"/>
      <c r="B136" s="129" t="s">
        <v>23</v>
      </c>
      <c r="C136" s="130"/>
      <c r="D136" s="131"/>
      <c r="E136" s="132"/>
      <c r="F136" s="132"/>
      <c r="G136" s="133">
        <f>G8+G15+G28+G42+G45+G119+G132</f>
        <v>0</v>
      </c>
    </row>
    <row r="137" spans="1:25" ht="12.75" customHeight="1" x14ac:dyDescent="0.2">
      <c r="A137" s="88"/>
      <c r="B137" s="91"/>
      <c r="C137" s="127"/>
      <c r="D137" s="93"/>
      <c r="E137" s="88"/>
      <c r="F137" s="88"/>
      <c r="G137" s="88"/>
    </row>
    <row r="138" spans="1:25" ht="12.75" customHeight="1" x14ac:dyDescent="0.2">
      <c r="A138" s="88"/>
      <c r="B138" s="91"/>
      <c r="C138" s="127"/>
      <c r="D138" s="93"/>
      <c r="E138" s="88"/>
      <c r="F138" s="88"/>
      <c r="G138" s="88"/>
    </row>
    <row r="139" spans="1:25" ht="12.75" customHeight="1" x14ac:dyDescent="0.2">
      <c r="A139" s="88"/>
      <c r="B139" s="91"/>
      <c r="C139" s="127"/>
      <c r="D139" s="93"/>
      <c r="E139" s="88"/>
      <c r="F139" s="88"/>
      <c r="G139" s="88"/>
    </row>
    <row r="140" spans="1:25" ht="12.75" customHeight="1" x14ac:dyDescent="0.2">
      <c r="B140" s="97"/>
      <c r="C140" s="134"/>
      <c r="D140" s="98"/>
    </row>
    <row r="141" spans="1:25" ht="12.75" customHeight="1" x14ac:dyDescent="0.2">
      <c r="B141" s="97"/>
      <c r="C141" s="97"/>
      <c r="D141" s="98"/>
    </row>
    <row r="142" spans="1:25" ht="12.75" customHeight="1" x14ac:dyDescent="0.2">
      <c r="B142" s="97"/>
      <c r="C142" s="97"/>
      <c r="D142" s="98"/>
    </row>
    <row r="143" spans="1:25" ht="12.75" customHeight="1" x14ac:dyDescent="0.2">
      <c r="B143" s="97"/>
      <c r="C143" s="97"/>
      <c r="D143" s="98"/>
    </row>
    <row r="144" spans="1:25" ht="12.75" customHeight="1" x14ac:dyDescent="0.2">
      <c r="B144" s="97"/>
      <c r="C144" s="97"/>
      <c r="D144" s="98"/>
    </row>
    <row r="145" spans="2:4" ht="12.75" customHeight="1" x14ac:dyDescent="0.2">
      <c r="B145" s="97"/>
      <c r="C145" s="97"/>
      <c r="D145" s="98"/>
    </row>
    <row r="146" spans="2:4" ht="12.75" customHeight="1" x14ac:dyDescent="0.2">
      <c r="B146" s="97"/>
      <c r="C146" s="97"/>
      <c r="D146" s="98"/>
    </row>
    <row r="147" spans="2:4" ht="12.75" customHeight="1" x14ac:dyDescent="0.2">
      <c r="B147" s="97"/>
      <c r="C147" s="97"/>
      <c r="D147" s="98"/>
    </row>
    <row r="148" spans="2:4" ht="12.75" customHeight="1" x14ac:dyDescent="0.2">
      <c r="B148" s="97"/>
      <c r="C148" s="97"/>
      <c r="D148" s="98"/>
    </row>
    <row r="149" spans="2:4" ht="12.75" customHeight="1" x14ac:dyDescent="0.2">
      <c r="B149" s="97"/>
      <c r="C149" s="97"/>
      <c r="D149" s="98"/>
    </row>
    <row r="150" spans="2:4" ht="12.75" customHeight="1" x14ac:dyDescent="0.2">
      <c r="B150" s="97"/>
      <c r="C150" s="97"/>
      <c r="D150" s="98"/>
    </row>
    <row r="151" spans="2:4" ht="12.75" customHeight="1" x14ac:dyDescent="0.2">
      <c r="B151" s="97"/>
      <c r="C151" s="97"/>
      <c r="D151" s="98"/>
    </row>
    <row r="152" spans="2:4" ht="12.75" customHeight="1" x14ac:dyDescent="0.2">
      <c r="B152" s="97"/>
      <c r="C152" s="97"/>
      <c r="D152" s="98"/>
    </row>
    <row r="153" spans="2:4" ht="12.75" customHeight="1" x14ac:dyDescent="0.2">
      <c r="B153" s="97"/>
      <c r="C153" s="97"/>
      <c r="D153" s="98"/>
    </row>
    <row r="154" spans="2:4" ht="12.75" customHeight="1" x14ac:dyDescent="0.2">
      <c r="B154" s="97"/>
      <c r="C154" s="97"/>
      <c r="D154" s="98"/>
    </row>
    <row r="155" spans="2:4" ht="12.75" customHeight="1" x14ac:dyDescent="0.2">
      <c r="B155" s="97"/>
      <c r="C155" s="97"/>
      <c r="D155" s="98"/>
    </row>
    <row r="156" spans="2:4" ht="12.75" customHeight="1" x14ac:dyDescent="0.2">
      <c r="B156" s="97"/>
      <c r="C156" s="97"/>
      <c r="D156" s="98"/>
    </row>
    <row r="157" spans="2:4" ht="12.75" customHeight="1" x14ac:dyDescent="0.2">
      <c r="B157" s="97"/>
      <c r="C157" s="97"/>
      <c r="D157" s="98"/>
    </row>
    <row r="158" spans="2:4" ht="12.75" customHeight="1" x14ac:dyDescent="0.2">
      <c r="B158" s="97"/>
      <c r="C158" s="97"/>
      <c r="D158" s="98"/>
    </row>
    <row r="159" spans="2:4" ht="12.75" customHeight="1" x14ac:dyDescent="0.2">
      <c r="B159" s="97"/>
      <c r="C159" s="97"/>
      <c r="D159" s="98"/>
    </row>
    <row r="160" spans="2:4" ht="12.75" customHeight="1" x14ac:dyDescent="0.2">
      <c r="B160" s="97"/>
      <c r="C160" s="97"/>
      <c r="D160" s="98"/>
    </row>
    <row r="161" spans="2:4" ht="12.75" customHeight="1" x14ac:dyDescent="0.2">
      <c r="B161" s="97"/>
      <c r="C161" s="97"/>
      <c r="D161" s="98"/>
    </row>
    <row r="162" spans="2:4" ht="12.75" customHeight="1" x14ac:dyDescent="0.2">
      <c r="B162" s="97"/>
      <c r="C162" s="97"/>
      <c r="D162" s="98"/>
    </row>
    <row r="163" spans="2:4" ht="12.75" customHeight="1" x14ac:dyDescent="0.2">
      <c r="B163" s="97"/>
      <c r="C163" s="97"/>
      <c r="D163" s="98"/>
    </row>
    <row r="164" spans="2:4" ht="12.75" customHeight="1" x14ac:dyDescent="0.2">
      <c r="B164" s="97"/>
      <c r="C164" s="97"/>
      <c r="D164" s="98"/>
    </row>
    <row r="165" spans="2:4" ht="12.75" customHeight="1" x14ac:dyDescent="0.2">
      <c r="B165" s="97"/>
      <c r="C165" s="97"/>
      <c r="D165" s="98"/>
    </row>
    <row r="166" spans="2:4" ht="12.75" customHeight="1" x14ac:dyDescent="0.2">
      <c r="B166" s="97"/>
      <c r="C166" s="97"/>
      <c r="D166" s="98"/>
    </row>
    <row r="167" spans="2:4" ht="12.75" customHeight="1" x14ac:dyDescent="0.2">
      <c r="B167" s="97"/>
      <c r="C167" s="97"/>
      <c r="D167" s="98"/>
    </row>
    <row r="168" spans="2:4" ht="12.75" customHeight="1" x14ac:dyDescent="0.2">
      <c r="B168" s="97"/>
      <c r="C168" s="97"/>
      <c r="D168" s="98"/>
    </row>
    <row r="169" spans="2:4" ht="12.75" customHeight="1" x14ac:dyDescent="0.2">
      <c r="B169" s="97"/>
      <c r="C169" s="97"/>
      <c r="D169" s="98"/>
    </row>
    <row r="170" spans="2:4" ht="12.75" customHeight="1" x14ac:dyDescent="0.2">
      <c r="B170" s="97"/>
      <c r="C170" s="97"/>
      <c r="D170" s="98"/>
    </row>
    <row r="171" spans="2:4" ht="12.75" customHeight="1" x14ac:dyDescent="0.2">
      <c r="B171" s="97"/>
      <c r="C171" s="97"/>
      <c r="D171" s="98"/>
    </row>
    <row r="172" spans="2:4" ht="12.75" customHeight="1" x14ac:dyDescent="0.2">
      <c r="B172" s="97"/>
      <c r="C172" s="97"/>
      <c r="D172" s="98"/>
    </row>
    <row r="173" spans="2:4" ht="12.75" customHeight="1" x14ac:dyDescent="0.2">
      <c r="B173" s="97"/>
      <c r="C173" s="97"/>
      <c r="D173" s="98"/>
    </row>
    <row r="174" spans="2:4" ht="12.75" customHeight="1" x14ac:dyDescent="0.2">
      <c r="B174" s="97"/>
      <c r="C174" s="97"/>
      <c r="D174" s="98"/>
    </row>
    <row r="175" spans="2:4" ht="12.75" customHeight="1" x14ac:dyDescent="0.2">
      <c r="B175" s="97"/>
      <c r="C175" s="97"/>
      <c r="D175" s="98"/>
    </row>
    <row r="176" spans="2:4" ht="12.75" customHeight="1" x14ac:dyDescent="0.2">
      <c r="B176" s="97"/>
      <c r="C176" s="97"/>
      <c r="D176" s="98"/>
    </row>
    <row r="177" spans="2:4" ht="12.75" customHeight="1" x14ac:dyDescent="0.2">
      <c r="B177" s="97"/>
      <c r="C177" s="97"/>
      <c r="D177" s="98"/>
    </row>
    <row r="178" spans="2:4" ht="12.75" customHeight="1" x14ac:dyDescent="0.2">
      <c r="B178" s="97"/>
      <c r="C178" s="97"/>
      <c r="D178" s="98"/>
    </row>
    <row r="179" spans="2:4" ht="12.75" customHeight="1" x14ac:dyDescent="0.2">
      <c r="B179" s="97"/>
      <c r="C179" s="97"/>
      <c r="D179" s="98"/>
    </row>
    <row r="180" spans="2:4" ht="12.75" customHeight="1" x14ac:dyDescent="0.2">
      <c r="B180" s="97"/>
      <c r="C180" s="97"/>
      <c r="D180" s="98"/>
    </row>
    <row r="181" spans="2:4" ht="12.75" customHeight="1" x14ac:dyDescent="0.2">
      <c r="B181" s="97"/>
      <c r="C181" s="97"/>
      <c r="D181" s="98"/>
    </row>
    <row r="182" spans="2:4" ht="12.75" customHeight="1" x14ac:dyDescent="0.2">
      <c r="B182" s="97"/>
      <c r="C182" s="97"/>
      <c r="D182" s="98"/>
    </row>
    <row r="183" spans="2:4" ht="12.75" customHeight="1" x14ac:dyDescent="0.2">
      <c r="B183" s="97"/>
      <c r="C183" s="97"/>
      <c r="D183" s="98"/>
    </row>
    <row r="184" spans="2:4" ht="12.75" customHeight="1" x14ac:dyDescent="0.2">
      <c r="B184" s="97"/>
      <c r="C184" s="97"/>
      <c r="D184" s="98"/>
    </row>
    <row r="185" spans="2:4" ht="12.75" customHeight="1" x14ac:dyDescent="0.2">
      <c r="B185" s="97"/>
      <c r="C185" s="97"/>
      <c r="D185" s="98"/>
    </row>
    <row r="186" spans="2:4" ht="12.75" customHeight="1" x14ac:dyDescent="0.2">
      <c r="B186" s="97"/>
      <c r="C186" s="97"/>
      <c r="D186" s="98"/>
    </row>
    <row r="187" spans="2:4" ht="12.75" customHeight="1" x14ac:dyDescent="0.2">
      <c r="B187" s="97"/>
      <c r="C187" s="97"/>
      <c r="D187" s="98"/>
    </row>
    <row r="188" spans="2:4" ht="12.75" customHeight="1" x14ac:dyDescent="0.2">
      <c r="B188" s="97"/>
      <c r="C188" s="97"/>
      <c r="D188" s="98"/>
    </row>
    <row r="189" spans="2:4" ht="12.75" customHeight="1" x14ac:dyDescent="0.2">
      <c r="B189" s="97"/>
      <c r="C189" s="97"/>
      <c r="D189" s="98"/>
    </row>
    <row r="190" spans="2:4" ht="12.75" customHeight="1" x14ac:dyDescent="0.2">
      <c r="B190" s="97"/>
      <c r="C190" s="97"/>
      <c r="D190" s="98"/>
    </row>
    <row r="191" spans="2:4" ht="12.75" customHeight="1" x14ac:dyDescent="0.2">
      <c r="B191" s="97"/>
      <c r="C191" s="97"/>
      <c r="D191" s="98"/>
    </row>
    <row r="192" spans="2:4" ht="12.75" customHeight="1" x14ac:dyDescent="0.2">
      <c r="B192" s="97"/>
      <c r="C192" s="97"/>
      <c r="D192" s="98"/>
    </row>
    <row r="193" spans="2:4" ht="12.75" customHeight="1" x14ac:dyDescent="0.2">
      <c r="B193" s="97"/>
      <c r="C193" s="97"/>
      <c r="D193" s="98"/>
    </row>
    <row r="194" spans="2:4" ht="12.75" customHeight="1" x14ac:dyDescent="0.2">
      <c r="B194" s="97"/>
      <c r="C194" s="97"/>
      <c r="D194" s="98"/>
    </row>
    <row r="195" spans="2:4" ht="12.75" customHeight="1" x14ac:dyDescent="0.2">
      <c r="B195" s="97"/>
      <c r="C195" s="97"/>
      <c r="D195" s="98"/>
    </row>
    <row r="196" spans="2:4" ht="12.75" customHeight="1" x14ac:dyDescent="0.2">
      <c r="B196" s="97"/>
      <c r="C196" s="97"/>
      <c r="D196" s="98"/>
    </row>
    <row r="197" spans="2:4" ht="12.75" customHeight="1" x14ac:dyDescent="0.2">
      <c r="B197" s="97"/>
      <c r="C197" s="97"/>
      <c r="D197" s="98"/>
    </row>
    <row r="198" spans="2:4" ht="12.75" customHeight="1" x14ac:dyDescent="0.2">
      <c r="B198" s="97"/>
      <c r="C198" s="97"/>
      <c r="D198" s="98"/>
    </row>
    <row r="199" spans="2:4" ht="12.75" customHeight="1" x14ac:dyDescent="0.2">
      <c r="B199" s="97"/>
      <c r="C199" s="97"/>
      <c r="D199" s="98"/>
    </row>
    <row r="200" spans="2:4" ht="12.75" customHeight="1" x14ac:dyDescent="0.2">
      <c r="B200" s="97"/>
      <c r="C200" s="97"/>
      <c r="D200" s="98"/>
    </row>
    <row r="201" spans="2:4" ht="12.75" customHeight="1" x14ac:dyDescent="0.2">
      <c r="B201" s="97"/>
      <c r="C201" s="97"/>
      <c r="D201" s="98"/>
    </row>
    <row r="202" spans="2:4" ht="12.75" customHeight="1" x14ac:dyDescent="0.2">
      <c r="B202" s="97"/>
      <c r="C202" s="97"/>
      <c r="D202" s="98"/>
    </row>
    <row r="203" spans="2:4" ht="12.75" customHeight="1" x14ac:dyDescent="0.2">
      <c r="B203" s="97"/>
      <c r="C203" s="97"/>
      <c r="D203" s="98"/>
    </row>
    <row r="204" spans="2:4" ht="12.75" customHeight="1" x14ac:dyDescent="0.2">
      <c r="B204" s="97"/>
      <c r="C204" s="97"/>
      <c r="D204" s="98"/>
    </row>
    <row r="205" spans="2:4" ht="12.75" customHeight="1" x14ac:dyDescent="0.2">
      <c r="B205" s="97"/>
      <c r="C205" s="97"/>
      <c r="D205" s="98"/>
    </row>
    <row r="206" spans="2:4" ht="12.75" customHeight="1" x14ac:dyDescent="0.2">
      <c r="B206" s="97"/>
      <c r="C206" s="97"/>
      <c r="D206" s="98"/>
    </row>
    <row r="207" spans="2:4" ht="12.75" customHeight="1" x14ac:dyDescent="0.2">
      <c r="B207" s="97"/>
      <c r="C207" s="97"/>
      <c r="D207" s="98"/>
    </row>
    <row r="208" spans="2:4" ht="12.75" customHeight="1" x14ac:dyDescent="0.2">
      <c r="B208" s="97"/>
      <c r="C208" s="97"/>
      <c r="D208" s="98"/>
    </row>
    <row r="209" spans="2:4" ht="12.75" customHeight="1" x14ac:dyDescent="0.2">
      <c r="B209" s="97"/>
      <c r="C209" s="97"/>
      <c r="D209" s="98"/>
    </row>
    <row r="210" spans="2:4" ht="12.75" customHeight="1" x14ac:dyDescent="0.2">
      <c r="B210" s="97"/>
      <c r="C210" s="97"/>
      <c r="D210" s="98"/>
    </row>
    <row r="211" spans="2:4" ht="12.75" customHeight="1" x14ac:dyDescent="0.2">
      <c r="B211" s="97"/>
      <c r="C211" s="97"/>
      <c r="D211" s="98"/>
    </row>
    <row r="212" spans="2:4" ht="12.75" customHeight="1" x14ac:dyDescent="0.2">
      <c r="B212" s="97"/>
      <c r="C212" s="97"/>
      <c r="D212" s="98"/>
    </row>
    <row r="213" spans="2:4" ht="12.75" customHeight="1" x14ac:dyDescent="0.2">
      <c r="B213" s="97"/>
      <c r="C213" s="97"/>
      <c r="D213" s="98"/>
    </row>
    <row r="214" spans="2:4" ht="12.75" customHeight="1" x14ac:dyDescent="0.2">
      <c r="B214" s="97"/>
      <c r="C214" s="97"/>
      <c r="D214" s="98"/>
    </row>
    <row r="215" spans="2:4" ht="12.75" customHeight="1" x14ac:dyDescent="0.2">
      <c r="B215" s="97"/>
      <c r="C215" s="97"/>
      <c r="D215" s="98"/>
    </row>
    <row r="216" spans="2:4" ht="12.75" customHeight="1" x14ac:dyDescent="0.2">
      <c r="B216" s="97"/>
      <c r="C216" s="97"/>
      <c r="D216" s="98"/>
    </row>
    <row r="217" spans="2:4" ht="12.75" customHeight="1" x14ac:dyDescent="0.2">
      <c r="B217" s="97"/>
      <c r="C217" s="97"/>
      <c r="D217" s="98"/>
    </row>
    <row r="218" spans="2:4" ht="12.75" customHeight="1" x14ac:dyDescent="0.2">
      <c r="B218" s="97"/>
      <c r="C218" s="97"/>
      <c r="D218" s="98"/>
    </row>
    <row r="219" spans="2:4" ht="12.75" customHeight="1" x14ac:dyDescent="0.2">
      <c r="B219" s="97"/>
      <c r="C219" s="97"/>
      <c r="D219" s="98"/>
    </row>
    <row r="220" spans="2:4" ht="12.75" customHeight="1" x14ac:dyDescent="0.2">
      <c r="B220" s="97"/>
      <c r="C220" s="97"/>
      <c r="D220" s="98"/>
    </row>
    <row r="221" spans="2:4" ht="12.75" customHeight="1" x14ac:dyDescent="0.2">
      <c r="B221" s="97"/>
      <c r="C221" s="97"/>
      <c r="D221" s="98"/>
    </row>
    <row r="222" spans="2:4" ht="12.75" customHeight="1" x14ac:dyDescent="0.2">
      <c r="B222" s="97"/>
      <c r="C222" s="97"/>
      <c r="D222" s="98"/>
    </row>
    <row r="223" spans="2:4" ht="12.75" customHeight="1" x14ac:dyDescent="0.2">
      <c r="B223" s="97"/>
      <c r="C223" s="97"/>
      <c r="D223" s="98"/>
    </row>
    <row r="224" spans="2:4" ht="12.75" customHeight="1" x14ac:dyDescent="0.2">
      <c r="B224" s="97"/>
      <c r="C224" s="97"/>
      <c r="D224" s="98"/>
    </row>
    <row r="225" spans="2:4" ht="12.75" customHeight="1" x14ac:dyDescent="0.2">
      <c r="B225" s="97"/>
      <c r="C225" s="97"/>
      <c r="D225" s="98"/>
    </row>
    <row r="226" spans="2:4" ht="12.75" customHeight="1" x14ac:dyDescent="0.2">
      <c r="B226" s="97"/>
      <c r="C226" s="97"/>
      <c r="D226" s="98"/>
    </row>
    <row r="227" spans="2:4" ht="12.75" customHeight="1" x14ac:dyDescent="0.2">
      <c r="B227" s="97"/>
      <c r="C227" s="97"/>
      <c r="D227" s="98"/>
    </row>
    <row r="228" spans="2:4" ht="12.75" customHeight="1" x14ac:dyDescent="0.2">
      <c r="B228" s="97"/>
      <c r="C228" s="97"/>
      <c r="D228" s="98"/>
    </row>
    <row r="229" spans="2:4" ht="12.75" customHeight="1" x14ac:dyDescent="0.2">
      <c r="B229" s="97"/>
      <c r="C229" s="97"/>
      <c r="D229" s="98"/>
    </row>
    <row r="230" spans="2:4" ht="12.75" customHeight="1" x14ac:dyDescent="0.2">
      <c r="B230" s="97"/>
      <c r="C230" s="97"/>
      <c r="D230" s="98"/>
    </row>
    <row r="231" spans="2:4" ht="12.75" customHeight="1" x14ac:dyDescent="0.2">
      <c r="B231" s="97"/>
      <c r="C231" s="97"/>
      <c r="D231" s="98"/>
    </row>
    <row r="232" spans="2:4" ht="12.75" customHeight="1" x14ac:dyDescent="0.2">
      <c r="B232" s="97"/>
      <c r="C232" s="97"/>
      <c r="D232" s="98"/>
    </row>
    <row r="233" spans="2:4" ht="12.75" customHeight="1" x14ac:dyDescent="0.2">
      <c r="B233" s="97"/>
      <c r="C233" s="97"/>
      <c r="D233" s="98"/>
    </row>
    <row r="234" spans="2:4" ht="12.75" customHeight="1" x14ac:dyDescent="0.2">
      <c r="B234" s="97"/>
      <c r="C234" s="97"/>
      <c r="D234" s="98"/>
    </row>
    <row r="235" spans="2:4" ht="12.75" customHeight="1" x14ac:dyDescent="0.2">
      <c r="B235" s="97"/>
      <c r="C235" s="97"/>
      <c r="D235" s="98"/>
    </row>
    <row r="236" spans="2:4" ht="12.75" customHeight="1" x14ac:dyDescent="0.2">
      <c r="B236" s="97"/>
      <c r="C236" s="97"/>
      <c r="D236" s="98"/>
    </row>
    <row r="237" spans="2:4" ht="12.75" customHeight="1" x14ac:dyDescent="0.2">
      <c r="B237" s="97"/>
      <c r="C237" s="97"/>
      <c r="D237" s="98"/>
    </row>
    <row r="238" spans="2:4" ht="12.75" customHeight="1" x14ac:dyDescent="0.2">
      <c r="B238" s="97"/>
      <c r="C238" s="97"/>
      <c r="D238" s="98"/>
    </row>
    <row r="239" spans="2:4" ht="12.75" customHeight="1" x14ac:dyDescent="0.2">
      <c r="B239" s="97"/>
      <c r="C239" s="97"/>
      <c r="D239" s="98"/>
    </row>
    <row r="240" spans="2:4" ht="12.75" customHeight="1" x14ac:dyDescent="0.2">
      <c r="B240" s="97"/>
      <c r="C240" s="97"/>
      <c r="D240" s="98"/>
    </row>
    <row r="241" spans="2:4" ht="12.75" customHeight="1" x14ac:dyDescent="0.2">
      <c r="B241" s="97"/>
      <c r="C241" s="97"/>
      <c r="D241" s="98"/>
    </row>
    <row r="242" spans="2:4" ht="12.75" customHeight="1" x14ac:dyDescent="0.2">
      <c r="B242" s="97"/>
      <c r="C242" s="97"/>
      <c r="D242" s="98"/>
    </row>
    <row r="243" spans="2:4" ht="12.75" customHeight="1" x14ac:dyDescent="0.2">
      <c r="B243" s="97"/>
      <c r="C243" s="97"/>
      <c r="D243" s="98"/>
    </row>
    <row r="244" spans="2:4" ht="12.75" customHeight="1" x14ac:dyDescent="0.2">
      <c r="B244" s="97"/>
      <c r="C244" s="97"/>
      <c r="D244" s="98"/>
    </row>
    <row r="245" spans="2:4" ht="12.75" customHeight="1" x14ac:dyDescent="0.2">
      <c r="B245" s="97"/>
      <c r="C245" s="97"/>
      <c r="D245" s="98"/>
    </row>
    <row r="246" spans="2:4" ht="12.75" customHeight="1" x14ac:dyDescent="0.2">
      <c r="B246" s="97"/>
      <c r="C246" s="97"/>
      <c r="D246" s="98"/>
    </row>
    <row r="247" spans="2:4" ht="12.75" customHeight="1" x14ac:dyDescent="0.2">
      <c r="B247" s="97"/>
      <c r="C247" s="97"/>
      <c r="D247" s="98"/>
    </row>
    <row r="248" spans="2:4" ht="12.75" customHeight="1" x14ac:dyDescent="0.2">
      <c r="B248" s="97"/>
      <c r="C248" s="97"/>
      <c r="D248" s="98"/>
    </row>
    <row r="249" spans="2:4" ht="12.75" customHeight="1" x14ac:dyDescent="0.2">
      <c r="B249" s="97"/>
      <c r="C249" s="97"/>
      <c r="D249" s="98"/>
    </row>
    <row r="250" spans="2:4" ht="12.75" customHeight="1" x14ac:dyDescent="0.2">
      <c r="B250" s="97"/>
      <c r="C250" s="97"/>
      <c r="D250" s="98"/>
    </row>
    <row r="251" spans="2:4" ht="12.75" customHeight="1" x14ac:dyDescent="0.2">
      <c r="B251" s="97"/>
      <c r="C251" s="97"/>
      <c r="D251" s="98"/>
    </row>
    <row r="252" spans="2:4" ht="12.75" customHeight="1" x14ac:dyDescent="0.2">
      <c r="B252" s="97"/>
      <c r="C252" s="97"/>
      <c r="D252" s="98"/>
    </row>
    <row r="253" spans="2:4" ht="12.75" customHeight="1" x14ac:dyDescent="0.2">
      <c r="B253" s="97"/>
      <c r="C253" s="97"/>
      <c r="D253" s="98"/>
    </row>
    <row r="254" spans="2:4" ht="12.75" customHeight="1" x14ac:dyDescent="0.2">
      <c r="B254" s="97"/>
      <c r="C254" s="97"/>
      <c r="D254" s="98"/>
    </row>
    <row r="255" spans="2:4" ht="12.75" customHeight="1" x14ac:dyDescent="0.2">
      <c r="B255" s="97"/>
      <c r="C255" s="97"/>
      <c r="D255" s="98"/>
    </row>
    <row r="256" spans="2:4" ht="12.75" customHeight="1" x14ac:dyDescent="0.2">
      <c r="B256" s="97"/>
      <c r="C256" s="97"/>
      <c r="D256" s="98"/>
    </row>
    <row r="257" spans="2:4" ht="12.75" customHeight="1" x14ac:dyDescent="0.2">
      <c r="B257" s="97"/>
      <c r="C257" s="97"/>
      <c r="D257" s="98"/>
    </row>
    <row r="258" spans="2:4" ht="12.75" customHeight="1" x14ac:dyDescent="0.2">
      <c r="B258" s="97"/>
      <c r="C258" s="97"/>
      <c r="D258" s="98"/>
    </row>
    <row r="259" spans="2:4" ht="12.75" customHeight="1" x14ac:dyDescent="0.2">
      <c r="B259" s="97"/>
      <c r="C259" s="97"/>
      <c r="D259" s="98"/>
    </row>
    <row r="260" spans="2:4" ht="12.75" customHeight="1" x14ac:dyDescent="0.2">
      <c r="B260" s="97"/>
      <c r="C260" s="97"/>
      <c r="D260" s="98"/>
    </row>
    <row r="261" spans="2:4" ht="12.75" customHeight="1" x14ac:dyDescent="0.2">
      <c r="B261" s="97"/>
      <c r="C261" s="97"/>
      <c r="D261" s="98"/>
    </row>
    <row r="262" spans="2:4" ht="12.75" customHeight="1" x14ac:dyDescent="0.2">
      <c r="B262" s="97"/>
      <c r="C262" s="97"/>
      <c r="D262" s="98"/>
    </row>
    <row r="263" spans="2:4" ht="12.75" customHeight="1" x14ac:dyDescent="0.2">
      <c r="B263" s="97"/>
      <c r="C263" s="97"/>
      <c r="D263" s="98"/>
    </row>
    <row r="264" spans="2:4" ht="12.75" customHeight="1" x14ac:dyDescent="0.2">
      <c r="B264" s="97"/>
      <c r="C264" s="97"/>
      <c r="D264" s="98"/>
    </row>
    <row r="265" spans="2:4" ht="12.75" customHeight="1" x14ac:dyDescent="0.2">
      <c r="B265" s="97"/>
      <c r="C265" s="97"/>
      <c r="D265" s="98"/>
    </row>
    <row r="266" spans="2:4" ht="12.75" customHeight="1" x14ac:dyDescent="0.2">
      <c r="B266" s="97"/>
      <c r="C266" s="97"/>
      <c r="D266" s="98"/>
    </row>
    <row r="267" spans="2:4" ht="12.75" customHeight="1" x14ac:dyDescent="0.2">
      <c r="B267" s="97"/>
      <c r="C267" s="97"/>
      <c r="D267" s="98"/>
    </row>
    <row r="268" spans="2:4" ht="12.75" customHeight="1" x14ac:dyDescent="0.2">
      <c r="B268" s="97"/>
      <c r="C268" s="97"/>
      <c r="D268" s="98"/>
    </row>
    <row r="269" spans="2:4" ht="12.75" customHeight="1" x14ac:dyDescent="0.2">
      <c r="B269" s="97"/>
      <c r="C269" s="97"/>
      <c r="D269" s="98"/>
    </row>
    <row r="270" spans="2:4" ht="12.75" customHeight="1" x14ac:dyDescent="0.2">
      <c r="B270" s="97"/>
      <c r="C270" s="97"/>
      <c r="D270" s="98"/>
    </row>
    <row r="271" spans="2:4" ht="12.75" customHeight="1" x14ac:dyDescent="0.2">
      <c r="B271" s="97"/>
      <c r="C271" s="97"/>
      <c r="D271" s="98"/>
    </row>
    <row r="272" spans="2:4" ht="12.75" customHeight="1" x14ac:dyDescent="0.2">
      <c r="B272" s="97"/>
      <c r="C272" s="97"/>
      <c r="D272" s="98"/>
    </row>
    <row r="273" spans="2:4" ht="12.75" customHeight="1" x14ac:dyDescent="0.2">
      <c r="B273" s="97"/>
      <c r="C273" s="97"/>
      <c r="D273" s="98"/>
    </row>
    <row r="274" spans="2:4" ht="12.75" customHeight="1" x14ac:dyDescent="0.2">
      <c r="B274" s="97"/>
      <c r="C274" s="97"/>
      <c r="D274" s="98"/>
    </row>
    <row r="275" spans="2:4" ht="12.75" customHeight="1" x14ac:dyDescent="0.2">
      <c r="B275" s="97"/>
      <c r="C275" s="97"/>
      <c r="D275" s="98"/>
    </row>
    <row r="276" spans="2:4" ht="12.75" customHeight="1" x14ac:dyDescent="0.2">
      <c r="B276" s="97"/>
      <c r="C276" s="97"/>
      <c r="D276" s="98"/>
    </row>
    <row r="277" spans="2:4" ht="12.75" customHeight="1" x14ac:dyDescent="0.2">
      <c r="B277" s="97"/>
      <c r="C277" s="97"/>
      <c r="D277" s="98"/>
    </row>
    <row r="278" spans="2:4" ht="12.75" customHeight="1" x14ac:dyDescent="0.2">
      <c r="B278" s="97"/>
      <c r="C278" s="97"/>
      <c r="D278" s="98"/>
    </row>
    <row r="279" spans="2:4" ht="12.75" customHeight="1" x14ac:dyDescent="0.2">
      <c r="B279" s="97"/>
      <c r="C279" s="97"/>
      <c r="D279" s="98"/>
    </row>
    <row r="280" spans="2:4" ht="12.75" customHeight="1" x14ac:dyDescent="0.2">
      <c r="B280" s="97"/>
      <c r="C280" s="97"/>
      <c r="D280" s="98"/>
    </row>
    <row r="281" spans="2:4" ht="12.75" customHeight="1" x14ac:dyDescent="0.2">
      <c r="B281" s="97"/>
      <c r="C281" s="97"/>
      <c r="D281" s="98"/>
    </row>
    <row r="282" spans="2:4" ht="12.75" customHeight="1" x14ac:dyDescent="0.2">
      <c r="B282" s="97"/>
      <c r="C282" s="97"/>
      <c r="D282" s="98"/>
    </row>
    <row r="283" spans="2:4" ht="12.75" customHeight="1" x14ac:dyDescent="0.2">
      <c r="B283" s="97"/>
      <c r="C283" s="97"/>
      <c r="D283" s="98"/>
    </row>
    <row r="284" spans="2:4" ht="12.75" customHeight="1" x14ac:dyDescent="0.2">
      <c r="B284" s="97"/>
      <c r="C284" s="97"/>
      <c r="D284" s="98"/>
    </row>
    <row r="285" spans="2:4" ht="12.75" customHeight="1" x14ac:dyDescent="0.2">
      <c r="B285" s="97"/>
      <c r="C285" s="97"/>
      <c r="D285" s="98"/>
    </row>
    <row r="286" spans="2:4" ht="12.75" customHeight="1" x14ac:dyDescent="0.2">
      <c r="B286" s="97"/>
      <c r="C286" s="97"/>
      <c r="D286" s="98"/>
    </row>
    <row r="287" spans="2:4" ht="12.75" customHeight="1" x14ac:dyDescent="0.2">
      <c r="B287" s="97"/>
      <c r="C287" s="97"/>
      <c r="D287" s="98"/>
    </row>
    <row r="288" spans="2:4" ht="12.75" customHeight="1" x14ac:dyDescent="0.2">
      <c r="B288" s="97"/>
      <c r="C288" s="97"/>
      <c r="D288" s="98"/>
    </row>
    <row r="289" spans="2:4" ht="12.75" customHeight="1" x14ac:dyDescent="0.2">
      <c r="B289" s="97"/>
      <c r="C289" s="97"/>
      <c r="D289" s="98"/>
    </row>
    <row r="290" spans="2:4" ht="12.75" customHeight="1" x14ac:dyDescent="0.2">
      <c r="B290" s="97"/>
      <c r="C290" s="97"/>
      <c r="D290" s="98"/>
    </row>
    <row r="291" spans="2:4" ht="12.75" customHeight="1" x14ac:dyDescent="0.2">
      <c r="B291" s="97"/>
      <c r="C291" s="97"/>
      <c r="D291" s="98"/>
    </row>
    <row r="292" spans="2:4" ht="12.75" customHeight="1" x14ac:dyDescent="0.2">
      <c r="B292" s="97"/>
      <c r="C292" s="97"/>
      <c r="D292" s="98"/>
    </row>
    <row r="293" spans="2:4" ht="12.75" customHeight="1" x14ac:dyDescent="0.2">
      <c r="B293" s="97"/>
      <c r="C293" s="97"/>
      <c r="D293" s="98"/>
    </row>
    <row r="294" spans="2:4" ht="12.75" customHeight="1" x14ac:dyDescent="0.2">
      <c r="B294" s="97"/>
      <c r="C294" s="97"/>
      <c r="D294" s="98"/>
    </row>
    <row r="295" spans="2:4" ht="12.75" customHeight="1" x14ac:dyDescent="0.2">
      <c r="B295" s="97"/>
      <c r="C295" s="97"/>
      <c r="D295" s="98"/>
    </row>
    <row r="296" spans="2:4" ht="12.75" customHeight="1" x14ac:dyDescent="0.2">
      <c r="B296" s="97"/>
      <c r="C296" s="97"/>
      <c r="D296" s="98"/>
    </row>
    <row r="297" spans="2:4" ht="12.75" customHeight="1" x14ac:dyDescent="0.2">
      <c r="B297" s="97"/>
      <c r="C297" s="97"/>
      <c r="D297" s="98"/>
    </row>
    <row r="298" spans="2:4" ht="12.75" customHeight="1" x14ac:dyDescent="0.2">
      <c r="B298" s="97"/>
      <c r="C298" s="97"/>
      <c r="D298" s="98"/>
    </row>
    <row r="299" spans="2:4" ht="12.75" customHeight="1" x14ac:dyDescent="0.2">
      <c r="B299" s="97"/>
      <c r="C299" s="97"/>
      <c r="D299" s="98"/>
    </row>
    <row r="300" spans="2:4" ht="12.75" customHeight="1" x14ac:dyDescent="0.2">
      <c r="B300" s="97"/>
      <c r="C300" s="97"/>
      <c r="D300" s="98"/>
    </row>
    <row r="301" spans="2:4" ht="12.75" customHeight="1" x14ac:dyDescent="0.2">
      <c r="B301" s="97"/>
      <c r="C301" s="97"/>
      <c r="D301" s="98"/>
    </row>
    <row r="302" spans="2:4" ht="12.75" customHeight="1" x14ac:dyDescent="0.2">
      <c r="B302" s="97"/>
      <c r="C302" s="97"/>
      <c r="D302" s="98"/>
    </row>
    <row r="303" spans="2:4" ht="12.75" customHeight="1" x14ac:dyDescent="0.2">
      <c r="B303" s="97"/>
      <c r="C303" s="97"/>
      <c r="D303" s="98"/>
    </row>
    <row r="304" spans="2:4" ht="12.75" customHeight="1" x14ac:dyDescent="0.2">
      <c r="B304" s="97"/>
      <c r="C304" s="97"/>
      <c r="D304" s="98"/>
    </row>
    <row r="305" spans="2:4" ht="12.75" customHeight="1" x14ac:dyDescent="0.2">
      <c r="B305" s="97"/>
      <c r="C305" s="97"/>
      <c r="D305" s="98"/>
    </row>
    <row r="306" spans="2:4" ht="12.75" customHeight="1" x14ac:dyDescent="0.2">
      <c r="B306" s="97"/>
      <c r="C306" s="97"/>
      <c r="D306" s="98"/>
    </row>
    <row r="307" spans="2:4" ht="12.75" customHeight="1" x14ac:dyDescent="0.2">
      <c r="B307" s="97"/>
      <c r="C307" s="97"/>
      <c r="D307" s="98"/>
    </row>
    <row r="308" spans="2:4" ht="12.75" customHeight="1" x14ac:dyDescent="0.2">
      <c r="B308" s="97"/>
      <c r="C308" s="97"/>
      <c r="D308" s="98"/>
    </row>
    <row r="309" spans="2:4" ht="12.75" customHeight="1" x14ac:dyDescent="0.2">
      <c r="B309" s="97"/>
      <c r="C309" s="97"/>
      <c r="D309" s="98"/>
    </row>
    <row r="310" spans="2:4" ht="12.75" customHeight="1" x14ac:dyDescent="0.2">
      <c r="B310" s="97"/>
      <c r="C310" s="97"/>
      <c r="D310" s="98"/>
    </row>
    <row r="311" spans="2:4" ht="12.75" customHeight="1" x14ac:dyDescent="0.2">
      <c r="B311" s="97"/>
      <c r="C311" s="97"/>
      <c r="D311" s="98"/>
    </row>
    <row r="312" spans="2:4" ht="12.75" customHeight="1" x14ac:dyDescent="0.2">
      <c r="B312" s="97"/>
      <c r="C312" s="97"/>
      <c r="D312" s="98"/>
    </row>
    <row r="313" spans="2:4" ht="12.75" customHeight="1" x14ac:dyDescent="0.2">
      <c r="B313" s="97"/>
      <c r="C313" s="97"/>
      <c r="D313" s="98"/>
    </row>
    <row r="314" spans="2:4" ht="12.75" customHeight="1" x14ac:dyDescent="0.2">
      <c r="B314" s="97"/>
      <c r="C314" s="97"/>
      <c r="D314" s="98"/>
    </row>
    <row r="315" spans="2:4" ht="12.75" customHeight="1" x14ac:dyDescent="0.2">
      <c r="B315" s="97"/>
      <c r="C315" s="97"/>
      <c r="D315" s="98"/>
    </row>
    <row r="316" spans="2:4" ht="12.75" customHeight="1" x14ac:dyDescent="0.2">
      <c r="B316" s="97"/>
      <c r="C316" s="97"/>
      <c r="D316" s="98"/>
    </row>
    <row r="317" spans="2:4" ht="12.75" customHeight="1" x14ac:dyDescent="0.2">
      <c r="B317" s="97"/>
      <c r="C317" s="97"/>
      <c r="D317" s="98"/>
    </row>
    <row r="318" spans="2:4" ht="12.75" customHeight="1" x14ac:dyDescent="0.2">
      <c r="B318" s="97"/>
      <c r="C318" s="97"/>
      <c r="D318" s="98"/>
    </row>
    <row r="319" spans="2:4" ht="12.75" customHeight="1" x14ac:dyDescent="0.2">
      <c r="B319" s="97"/>
      <c r="C319" s="97"/>
      <c r="D319" s="98"/>
    </row>
    <row r="320" spans="2:4" ht="12.75" customHeight="1" x14ac:dyDescent="0.2">
      <c r="B320" s="97"/>
      <c r="C320" s="97"/>
      <c r="D320" s="98"/>
    </row>
    <row r="321" spans="2:4" ht="12.75" customHeight="1" x14ac:dyDescent="0.2">
      <c r="B321" s="97"/>
      <c r="C321" s="97"/>
      <c r="D321" s="98"/>
    </row>
    <row r="322" spans="2:4" ht="12.75" customHeight="1" x14ac:dyDescent="0.2">
      <c r="B322" s="97"/>
      <c r="C322" s="97"/>
      <c r="D322" s="98"/>
    </row>
    <row r="323" spans="2:4" ht="12.75" customHeight="1" x14ac:dyDescent="0.2">
      <c r="B323" s="97"/>
      <c r="C323" s="97"/>
      <c r="D323" s="98"/>
    </row>
    <row r="324" spans="2:4" ht="12.75" customHeight="1" x14ac:dyDescent="0.2">
      <c r="B324" s="97"/>
      <c r="C324" s="97"/>
      <c r="D324" s="98"/>
    </row>
    <row r="325" spans="2:4" ht="12.75" customHeight="1" x14ac:dyDescent="0.2">
      <c r="B325" s="97"/>
      <c r="C325" s="97"/>
      <c r="D325" s="98"/>
    </row>
    <row r="326" spans="2:4" ht="12.75" customHeight="1" x14ac:dyDescent="0.2">
      <c r="B326" s="97"/>
      <c r="C326" s="97"/>
      <c r="D326" s="98"/>
    </row>
    <row r="327" spans="2:4" ht="12.75" customHeight="1" x14ac:dyDescent="0.2">
      <c r="B327" s="97"/>
      <c r="C327" s="97"/>
      <c r="D327" s="98"/>
    </row>
    <row r="328" spans="2:4" ht="12.75" customHeight="1" x14ac:dyDescent="0.2">
      <c r="B328" s="97"/>
      <c r="C328" s="97"/>
      <c r="D328" s="98"/>
    </row>
    <row r="329" spans="2:4" ht="12.75" customHeight="1" x14ac:dyDescent="0.2">
      <c r="B329" s="97"/>
      <c r="C329" s="97"/>
      <c r="D329" s="98"/>
    </row>
    <row r="330" spans="2:4" ht="12.75" customHeight="1" x14ac:dyDescent="0.2">
      <c r="B330" s="97"/>
      <c r="C330" s="97"/>
      <c r="D330" s="98"/>
    </row>
    <row r="331" spans="2:4" ht="12.75" customHeight="1" x14ac:dyDescent="0.2">
      <c r="B331" s="97"/>
      <c r="C331" s="97"/>
      <c r="D331" s="98"/>
    </row>
    <row r="332" spans="2:4" ht="12.75" customHeight="1" x14ac:dyDescent="0.2">
      <c r="B332" s="97"/>
      <c r="C332" s="97"/>
      <c r="D332" s="98"/>
    </row>
    <row r="333" spans="2:4" ht="12.75" customHeight="1" x14ac:dyDescent="0.2">
      <c r="B333" s="97"/>
      <c r="C333" s="97"/>
      <c r="D333" s="98"/>
    </row>
    <row r="334" spans="2:4" ht="12.75" customHeight="1" x14ac:dyDescent="0.2">
      <c r="B334" s="97"/>
      <c r="C334" s="97"/>
      <c r="D334" s="98"/>
    </row>
    <row r="335" spans="2:4" ht="12.75" customHeight="1" x14ac:dyDescent="0.2">
      <c r="B335" s="97"/>
      <c r="C335" s="97"/>
      <c r="D335" s="98"/>
    </row>
    <row r="336" spans="2:4" ht="12.75" customHeight="1" x14ac:dyDescent="0.2">
      <c r="B336" s="97"/>
      <c r="C336" s="97"/>
      <c r="D336" s="98"/>
    </row>
    <row r="337" spans="2:3" ht="12.75" customHeight="1" x14ac:dyDescent="0.2">
      <c r="B337" s="97"/>
      <c r="C337" s="97"/>
    </row>
    <row r="338" spans="2:3" ht="12.75" customHeight="1" x14ac:dyDescent="0.2">
      <c r="B338" s="97"/>
      <c r="C338" s="97"/>
    </row>
    <row r="339" spans="2:3" ht="12.75" customHeight="1" x14ac:dyDescent="0.2">
      <c r="B339" s="97"/>
      <c r="C339" s="97"/>
    </row>
    <row r="340" spans="2:3" ht="12.75" customHeight="1" x14ac:dyDescent="0.2">
      <c r="B340" s="97"/>
      <c r="C340" s="97"/>
    </row>
    <row r="341" spans="2:3" ht="12.75" customHeight="1" x14ac:dyDescent="0.2">
      <c r="B341" s="97"/>
      <c r="C341" s="97"/>
    </row>
    <row r="342" spans="2:3" ht="12.75" customHeight="1" x14ac:dyDescent="0.2">
      <c r="B342" s="97"/>
      <c r="C342" s="97"/>
    </row>
    <row r="343" spans="2:3" ht="12.75" customHeight="1" x14ac:dyDescent="0.2">
      <c r="B343" s="97"/>
      <c r="C343" s="97"/>
    </row>
    <row r="344" spans="2:3" ht="12.75" customHeight="1" x14ac:dyDescent="0.2">
      <c r="B344" s="97"/>
      <c r="C344" s="97"/>
    </row>
    <row r="345" spans="2:3" ht="12.75" customHeight="1" x14ac:dyDescent="0.2">
      <c r="B345" s="97"/>
      <c r="C345" s="97"/>
    </row>
    <row r="346" spans="2:3" ht="12.75" customHeight="1" x14ac:dyDescent="0.2">
      <c r="B346" s="97"/>
      <c r="C346" s="97"/>
    </row>
    <row r="347" spans="2:3" ht="12.75" customHeight="1" x14ac:dyDescent="0.2">
      <c r="B347" s="97"/>
      <c r="C347" s="97"/>
    </row>
    <row r="348" spans="2:3" ht="12.75" customHeight="1" x14ac:dyDescent="0.2">
      <c r="B348" s="97"/>
      <c r="C348" s="97"/>
    </row>
    <row r="349" spans="2:3" ht="12.75" customHeight="1" x14ac:dyDescent="0.2">
      <c r="B349" s="97"/>
      <c r="C349" s="97"/>
    </row>
    <row r="350" spans="2:3" ht="12.75" customHeight="1" x14ac:dyDescent="0.2">
      <c r="B350" s="97"/>
      <c r="C350" s="97"/>
    </row>
    <row r="351" spans="2:3" ht="12.75" customHeight="1" x14ac:dyDescent="0.2">
      <c r="B351" s="97"/>
      <c r="C351" s="97"/>
    </row>
    <row r="352" spans="2:3" ht="12.75" customHeight="1" x14ac:dyDescent="0.2">
      <c r="B352" s="97"/>
      <c r="C352" s="97"/>
    </row>
    <row r="353" spans="2:3" ht="12.75" customHeight="1" x14ac:dyDescent="0.2">
      <c r="B353" s="97"/>
      <c r="C353" s="97"/>
    </row>
    <row r="354" spans="2:3" ht="12.75" customHeight="1" x14ac:dyDescent="0.2">
      <c r="B354" s="97"/>
      <c r="C354" s="97"/>
    </row>
    <row r="355" spans="2:3" ht="12.75" customHeight="1" x14ac:dyDescent="0.2">
      <c r="B355" s="97"/>
      <c r="C355" s="97"/>
    </row>
    <row r="356" spans="2:3" ht="12.75" customHeight="1" x14ac:dyDescent="0.2">
      <c r="B356" s="97"/>
      <c r="C356" s="97"/>
    </row>
    <row r="357" spans="2:3" ht="12.75" customHeight="1" x14ac:dyDescent="0.2">
      <c r="B357" s="97"/>
      <c r="C357" s="97"/>
    </row>
    <row r="358" spans="2:3" ht="12.75" customHeight="1" x14ac:dyDescent="0.2">
      <c r="B358" s="97"/>
      <c r="C358" s="97"/>
    </row>
    <row r="359" spans="2:3" ht="12.75" customHeight="1" x14ac:dyDescent="0.2">
      <c r="B359" s="97"/>
      <c r="C359" s="97"/>
    </row>
    <row r="360" spans="2:3" ht="12.75" customHeight="1" x14ac:dyDescent="0.2">
      <c r="B360" s="97"/>
      <c r="C360" s="97"/>
    </row>
    <row r="361" spans="2:3" ht="12.75" customHeight="1" x14ac:dyDescent="0.2">
      <c r="B361" s="97"/>
      <c r="C361" s="97"/>
    </row>
    <row r="362" spans="2:3" ht="12.75" customHeight="1" x14ac:dyDescent="0.2">
      <c r="B362" s="97"/>
      <c r="C362" s="97"/>
    </row>
    <row r="363" spans="2:3" ht="12.75" customHeight="1" x14ac:dyDescent="0.2">
      <c r="B363" s="97"/>
      <c r="C363" s="97"/>
    </row>
    <row r="364" spans="2:3" ht="12.75" customHeight="1" x14ac:dyDescent="0.2">
      <c r="B364" s="97"/>
      <c r="C364" s="97"/>
    </row>
    <row r="365" spans="2:3" ht="12.75" customHeight="1" x14ac:dyDescent="0.2">
      <c r="B365" s="97"/>
      <c r="C365" s="97"/>
    </row>
    <row r="366" spans="2:3" ht="12.75" customHeight="1" x14ac:dyDescent="0.2">
      <c r="B366" s="97"/>
      <c r="C366" s="97"/>
    </row>
    <row r="367" spans="2:3" ht="12.75" customHeight="1" x14ac:dyDescent="0.2">
      <c r="B367" s="97"/>
      <c r="C367" s="97"/>
    </row>
    <row r="368" spans="2:3" ht="12.75" customHeight="1" x14ac:dyDescent="0.2">
      <c r="B368" s="97"/>
      <c r="C368" s="97"/>
    </row>
    <row r="369" spans="2:3" ht="12.75" customHeight="1" x14ac:dyDescent="0.2">
      <c r="B369" s="97"/>
      <c r="C369" s="97"/>
    </row>
    <row r="370" spans="2:3" ht="12.75" customHeight="1" x14ac:dyDescent="0.2">
      <c r="B370" s="97"/>
      <c r="C370" s="97"/>
    </row>
    <row r="371" spans="2:3" ht="12.75" customHeight="1" x14ac:dyDescent="0.2">
      <c r="B371" s="97"/>
      <c r="C371" s="97"/>
    </row>
    <row r="372" spans="2:3" ht="12.75" customHeight="1" x14ac:dyDescent="0.2">
      <c r="B372" s="97"/>
      <c r="C372" s="97"/>
    </row>
    <row r="373" spans="2:3" ht="12.75" customHeight="1" x14ac:dyDescent="0.2">
      <c r="B373" s="97"/>
      <c r="C373" s="97"/>
    </row>
    <row r="374" spans="2:3" ht="12.75" customHeight="1" x14ac:dyDescent="0.2">
      <c r="B374" s="97"/>
      <c r="C374" s="97"/>
    </row>
    <row r="375" spans="2:3" ht="12.75" customHeight="1" x14ac:dyDescent="0.2">
      <c r="B375" s="97"/>
      <c r="C375" s="97"/>
    </row>
    <row r="376" spans="2:3" ht="12.75" customHeight="1" x14ac:dyDescent="0.2">
      <c r="B376" s="97"/>
      <c r="C376" s="97"/>
    </row>
    <row r="377" spans="2:3" ht="12.75" customHeight="1" x14ac:dyDescent="0.2">
      <c r="B377" s="97"/>
      <c r="C377" s="97"/>
    </row>
    <row r="378" spans="2:3" ht="12.75" customHeight="1" x14ac:dyDescent="0.2">
      <c r="B378" s="97"/>
      <c r="C378" s="97"/>
    </row>
    <row r="379" spans="2:3" ht="12.75" customHeight="1" x14ac:dyDescent="0.2">
      <c r="B379" s="97"/>
      <c r="C379" s="97"/>
    </row>
    <row r="380" spans="2:3" ht="12.75" customHeight="1" x14ac:dyDescent="0.2">
      <c r="B380" s="97"/>
      <c r="C380" s="97"/>
    </row>
    <row r="381" spans="2:3" ht="12.75" customHeight="1" x14ac:dyDescent="0.2">
      <c r="B381" s="97"/>
      <c r="C381" s="97"/>
    </row>
    <row r="382" spans="2:3" ht="12.75" customHeight="1" x14ac:dyDescent="0.2">
      <c r="B382" s="97"/>
      <c r="C382" s="97"/>
    </row>
    <row r="383" spans="2:3" ht="12.75" customHeight="1" x14ac:dyDescent="0.2">
      <c r="B383" s="97"/>
      <c r="C383" s="97"/>
    </row>
    <row r="384" spans="2:3" ht="12.75" customHeight="1" x14ac:dyDescent="0.2">
      <c r="B384" s="97"/>
      <c r="C384" s="97"/>
    </row>
    <row r="385" spans="2:3" ht="12.75" customHeight="1" x14ac:dyDescent="0.2">
      <c r="B385" s="97"/>
      <c r="C385" s="97"/>
    </row>
    <row r="386" spans="2:3" ht="12.75" customHeight="1" x14ac:dyDescent="0.2">
      <c r="B386" s="97"/>
      <c r="C386" s="97"/>
    </row>
    <row r="387" spans="2:3" ht="12.75" customHeight="1" x14ac:dyDescent="0.2">
      <c r="B387" s="97"/>
      <c r="C387" s="97"/>
    </row>
    <row r="388" spans="2:3" ht="12.75" customHeight="1" x14ac:dyDescent="0.2">
      <c r="B388" s="97"/>
      <c r="C388" s="97"/>
    </row>
    <row r="389" spans="2:3" ht="12.75" customHeight="1" x14ac:dyDescent="0.2">
      <c r="B389" s="97"/>
      <c r="C389" s="97"/>
    </row>
    <row r="390" spans="2:3" ht="12.75" customHeight="1" x14ac:dyDescent="0.2">
      <c r="B390" s="97"/>
      <c r="C390" s="97"/>
    </row>
    <row r="391" spans="2:3" ht="12.75" customHeight="1" x14ac:dyDescent="0.2">
      <c r="B391" s="97"/>
      <c r="C391" s="97"/>
    </row>
    <row r="392" spans="2:3" ht="12.75" customHeight="1" x14ac:dyDescent="0.2">
      <c r="B392" s="97"/>
      <c r="C392" s="97"/>
    </row>
    <row r="393" spans="2:3" ht="12.75" customHeight="1" x14ac:dyDescent="0.2">
      <c r="B393" s="97"/>
      <c r="C393" s="97"/>
    </row>
    <row r="394" spans="2:3" ht="12.75" customHeight="1" x14ac:dyDescent="0.2">
      <c r="B394" s="97"/>
      <c r="C394" s="97"/>
    </row>
    <row r="395" spans="2:3" ht="12.75" customHeight="1" x14ac:dyDescent="0.2">
      <c r="B395" s="97"/>
      <c r="C395" s="97"/>
    </row>
    <row r="396" spans="2:3" ht="12.75" customHeight="1" x14ac:dyDescent="0.2">
      <c r="B396" s="97"/>
      <c r="C396" s="97"/>
    </row>
    <row r="397" spans="2:3" ht="12.75" customHeight="1" x14ac:dyDescent="0.2">
      <c r="B397" s="97"/>
      <c r="C397" s="97"/>
    </row>
    <row r="398" spans="2:3" ht="12.75" customHeight="1" x14ac:dyDescent="0.2">
      <c r="B398" s="97"/>
      <c r="C398" s="97"/>
    </row>
    <row r="399" spans="2:3" ht="12.75" customHeight="1" x14ac:dyDescent="0.2">
      <c r="B399" s="97"/>
      <c r="C399" s="97"/>
    </row>
    <row r="400" spans="2:3" ht="12.75" customHeight="1" x14ac:dyDescent="0.2">
      <c r="B400" s="97"/>
      <c r="C400" s="97"/>
    </row>
    <row r="401" spans="2:3" ht="12.75" customHeight="1" x14ac:dyDescent="0.2">
      <c r="B401" s="97"/>
      <c r="C401" s="97"/>
    </row>
    <row r="402" spans="2:3" ht="12.75" customHeight="1" x14ac:dyDescent="0.2">
      <c r="B402" s="97"/>
      <c r="C402" s="97"/>
    </row>
    <row r="403" spans="2:3" ht="12.75" customHeight="1" x14ac:dyDescent="0.2">
      <c r="B403" s="97"/>
      <c r="C403" s="97"/>
    </row>
    <row r="404" spans="2:3" ht="12.75" customHeight="1" x14ac:dyDescent="0.2">
      <c r="B404" s="97"/>
      <c r="C404" s="97"/>
    </row>
    <row r="405" spans="2:3" ht="12.75" customHeight="1" x14ac:dyDescent="0.2">
      <c r="B405" s="97"/>
      <c r="C405" s="97"/>
    </row>
    <row r="406" spans="2:3" ht="12.75" customHeight="1" x14ac:dyDescent="0.2">
      <c r="B406" s="97"/>
      <c r="C406" s="97"/>
    </row>
    <row r="407" spans="2:3" ht="12.75" customHeight="1" x14ac:dyDescent="0.2">
      <c r="B407" s="97"/>
      <c r="C407" s="97"/>
    </row>
    <row r="408" spans="2:3" ht="12.75" customHeight="1" x14ac:dyDescent="0.2">
      <c r="B408" s="97"/>
      <c r="C408" s="97"/>
    </row>
    <row r="409" spans="2:3" ht="12.75" customHeight="1" x14ac:dyDescent="0.2">
      <c r="B409" s="97"/>
      <c r="C409" s="97"/>
    </row>
    <row r="410" spans="2:3" ht="12.75" customHeight="1" x14ac:dyDescent="0.2">
      <c r="B410" s="97"/>
      <c r="C410" s="97"/>
    </row>
    <row r="411" spans="2:3" ht="12.75" customHeight="1" x14ac:dyDescent="0.2">
      <c r="B411" s="97"/>
      <c r="C411" s="97"/>
    </row>
    <row r="412" spans="2:3" ht="12.75" customHeight="1" x14ac:dyDescent="0.2">
      <c r="B412" s="97"/>
      <c r="C412" s="97"/>
    </row>
    <row r="413" spans="2:3" ht="12.75" customHeight="1" x14ac:dyDescent="0.2">
      <c r="B413" s="97"/>
      <c r="C413" s="97"/>
    </row>
    <row r="414" spans="2:3" ht="12.75" customHeight="1" x14ac:dyDescent="0.2">
      <c r="B414" s="97"/>
      <c r="C414" s="97"/>
    </row>
    <row r="415" spans="2:3" ht="12.75" customHeight="1" x14ac:dyDescent="0.2">
      <c r="B415" s="97"/>
      <c r="C415" s="97"/>
    </row>
    <row r="416" spans="2:3" ht="12.75" customHeight="1" x14ac:dyDescent="0.2">
      <c r="B416" s="97"/>
      <c r="C416" s="97"/>
    </row>
    <row r="417" spans="2:3" ht="12.75" customHeight="1" x14ac:dyDescent="0.2">
      <c r="B417" s="97"/>
      <c r="C417" s="97"/>
    </row>
    <row r="418" spans="2:3" ht="12.75" customHeight="1" x14ac:dyDescent="0.2">
      <c r="B418" s="97"/>
      <c r="C418" s="97"/>
    </row>
    <row r="419" spans="2:3" ht="12.75" customHeight="1" x14ac:dyDescent="0.2">
      <c r="B419" s="97"/>
      <c r="C419" s="97"/>
    </row>
    <row r="420" spans="2:3" ht="12.75" customHeight="1" x14ac:dyDescent="0.2">
      <c r="B420" s="97"/>
      <c r="C420" s="97"/>
    </row>
    <row r="421" spans="2:3" ht="12.75" customHeight="1" x14ac:dyDescent="0.2">
      <c r="B421" s="97"/>
      <c r="C421" s="97"/>
    </row>
    <row r="422" spans="2:3" ht="12.75" customHeight="1" x14ac:dyDescent="0.2">
      <c r="B422" s="97"/>
      <c r="C422" s="97"/>
    </row>
    <row r="423" spans="2:3" ht="12.75" customHeight="1" x14ac:dyDescent="0.2">
      <c r="B423" s="97"/>
      <c r="C423" s="97"/>
    </row>
    <row r="424" spans="2:3" ht="12.75" customHeight="1" x14ac:dyDescent="0.2">
      <c r="B424" s="97"/>
      <c r="C424" s="97"/>
    </row>
    <row r="425" spans="2:3" ht="12.75" customHeight="1" x14ac:dyDescent="0.2">
      <c r="B425" s="97"/>
      <c r="C425" s="97"/>
    </row>
    <row r="426" spans="2:3" ht="12.75" customHeight="1" x14ac:dyDescent="0.2">
      <c r="B426" s="97"/>
      <c r="C426" s="97"/>
    </row>
    <row r="427" spans="2:3" ht="12.75" customHeight="1" x14ac:dyDescent="0.2">
      <c r="B427" s="97"/>
      <c r="C427" s="97"/>
    </row>
    <row r="428" spans="2:3" ht="12.75" customHeight="1" x14ac:dyDescent="0.2">
      <c r="B428" s="97"/>
      <c r="C428" s="97"/>
    </row>
    <row r="429" spans="2:3" ht="12.75" customHeight="1" x14ac:dyDescent="0.2">
      <c r="B429" s="97"/>
      <c r="C429" s="97"/>
    </row>
    <row r="430" spans="2:3" ht="12.75" customHeight="1" x14ac:dyDescent="0.2">
      <c r="B430" s="97"/>
      <c r="C430" s="97"/>
    </row>
    <row r="431" spans="2:3" ht="12.75" customHeight="1" x14ac:dyDescent="0.2">
      <c r="B431" s="97"/>
      <c r="C431" s="97"/>
    </row>
    <row r="432" spans="2:3" ht="12.75" customHeight="1" x14ac:dyDescent="0.2">
      <c r="B432" s="97"/>
      <c r="C432" s="97"/>
    </row>
    <row r="433" spans="2:3" ht="12.75" customHeight="1" x14ac:dyDescent="0.2">
      <c r="B433" s="97"/>
      <c r="C433" s="97"/>
    </row>
    <row r="434" spans="2:3" ht="12.75" customHeight="1" x14ac:dyDescent="0.2">
      <c r="B434" s="97"/>
      <c r="C434" s="97"/>
    </row>
    <row r="435" spans="2:3" ht="12.75" customHeight="1" x14ac:dyDescent="0.2">
      <c r="B435" s="97"/>
      <c r="C435" s="97"/>
    </row>
    <row r="436" spans="2:3" ht="12.75" customHeight="1" x14ac:dyDescent="0.2">
      <c r="B436" s="97"/>
      <c r="C436" s="97"/>
    </row>
    <row r="437" spans="2:3" ht="12.75" customHeight="1" x14ac:dyDescent="0.2">
      <c r="B437" s="97"/>
      <c r="C437" s="97"/>
    </row>
    <row r="438" spans="2:3" ht="12.75" customHeight="1" x14ac:dyDescent="0.2">
      <c r="B438" s="97"/>
      <c r="C438" s="97"/>
    </row>
    <row r="439" spans="2:3" ht="12.75" customHeight="1" x14ac:dyDescent="0.2">
      <c r="B439" s="97"/>
      <c r="C439" s="97"/>
    </row>
    <row r="440" spans="2:3" ht="12.75" customHeight="1" x14ac:dyDescent="0.2">
      <c r="B440" s="97"/>
      <c r="C440" s="97"/>
    </row>
    <row r="441" spans="2:3" ht="12.75" customHeight="1" x14ac:dyDescent="0.2">
      <c r="B441" s="97"/>
      <c r="C441" s="97"/>
    </row>
    <row r="442" spans="2:3" ht="12.75" customHeight="1" x14ac:dyDescent="0.2">
      <c r="B442" s="97"/>
      <c r="C442" s="97"/>
    </row>
    <row r="443" spans="2:3" ht="12.75" customHeight="1" x14ac:dyDescent="0.2">
      <c r="B443" s="97"/>
      <c r="C443" s="97"/>
    </row>
    <row r="444" spans="2:3" ht="12.75" customHeight="1" x14ac:dyDescent="0.2">
      <c r="B444" s="97"/>
      <c r="C444" s="97"/>
    </row>
    <row r="445" spans="2:3" ht="12.75" customHeight="1" x14ac:dyDescent="0.2">
      <c r="B445" s="97"/>
      <c r="C445" s="97"/>
    </row>
    <row r="446" spans="2:3" ht="12.75" customHeight="1" x14ac:dyDescent="0.2">
      <c r="B446" s="97"/>
      <c r="C446" s="97"/>
    </row>
    <row r="447" spans="2:3" ht="12.75" customHeight="1" x14ac:dyDescent="0.2">
      <c r="B447" s="97"/>
      <c r="C447" s="97"/>
    </row>
    <row r="448" spans="2:3" ht="12.75" customHeight="1" x14ac:dyDescent="0.2">
      <c r="B448" s="97"/>
      <c r="C448" s="97"/>
    </row>
    <row r="449" spans="2:3" ht="12.75" customHeight="1" x14ac:dyDescent="0.2">
      <c r="B449" s="97"/>
      <c r="C449" s="97"/>
    </row>
    <row r="450" spans="2:3" ht="12.75" customHeight="1" x14ac:dyDescent="0.2">
      <c r="B450" s="97"/>
      <c r="C450" s="97"/>
    </row>
    <row r="451" spans="2:3" ht="12.75" customHeight="1" x14ac:dyDescent="0.2">
      <c r="B451" s="97"/>
      <c r="C451" s="97"/>
    </row>
    <row r="452" spans="2:3" ht="12.75" customHeight="1" x14ac:dyDescent="0.2">
      <c r="B452" s="97"/>
      <c r="C452" s="97"/>
    </row>
    <row r="453" spans="2:3" ht="12.75" customHeight="1" x14ac:dyDescent="0.2">
      <c r="B453" s="97"/>
      <c r="C453" s="97"/>
    </row>
    <row r="454" spans="2:3" ht="12.75" customHeight="1" x14ac:dyDescent="0.2">
      <c r="B454" s="97"/>
      <c r="C454" s="97"/>
    </row>
    <row r="455" spans="2:3" ht="12.75" customHeight="1" x14ac:dyDescent="0.2">
      <c r="B455" s="97"/>
      <c r="C455" s="97"/>
    </row>
    <row r="456" spans="2:3" ht="12.75" customHeight="1" x14ac:dyDescent="0.2">
      <c r="B456" s="97"/>
      <c r="C456" s="97"/>
    </row>
    <row r="457" spans="2:3" ht="12.75" customHeight="1" x14ac:dyDescent="0.2">
      <c r="B457" s="97"/>
      <c r="C457" s="97"/>
    </row>
    <row r="458" spans="2:3" ht="12.75" customHeight="1" x14ac:dyDescent="0.2">
      <c r="B458" s="97"/>
      <c r="C458" s="97"/>
    </row>
    <row r="459" spans="2:3" ht="12.75" customHeight="1" x14ac:dyDescent="0.2">
      <c r="B459" s="97"/>
      <c r="C459" s="97"/>
    </row>
    <row r="460" spans="2:3" ht="12.75" customHeight="1" x14ac:dyDescent="0.2">
      <c r="B460" s="97"/>
      <c r="C460" s="97"/>
    </row>
    <row r="461" spans="2:3" ht="12.75" customHeight="1" x14ac:dyDescent="0.2">
      <c r="B461" s="97"/>
      <c r="C461" s="97"/>
    </row>
    <row r="462" spans="2:3" ht="12.75" customHeight="1" x14ac:dyDescent="0.2">
      <c r="B462" s="97"/>
      <c r="C462" s="97"/>
    </row>
    <row r="463" spans="2:3" ht="12.75" customHeight="1" x14ac:dyDescent="0.2">
      <c r="B463" s="97"/>
      <c r="C463" s="97"/>
    </row>
    <row r="464" spans="2:3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  <row r="996" spans="2:3" ht="12.75" customHeight="1" x14ac:dyDescent="0.2">
      <c r="B996" s="97"/>
      <c r="C996" s="97"/>
    </row>
    <row r="997" spans="2:3" ht="12.75" customHeight="1" x14ac:dyDescent="0.2">
      <c r="B997" s="97"/>
      <c r="C997" s="97"/>
    </row>
    <row r="998" spans="2:3" ht="12.75" customHeight="1" x14ac:dyDescent="0.2">
      <c r="B998" s="97"/>
      <c r="C998" s="97"/>
    </row>
    <row r="999" spans="2:3" ht="12.75" customHeight="1" x14ac:dyDescent="0.2">
      <c r="B999" s="97"/>
      <c r="C999" s="97"/>
    </row>
    <row r="1000" spans="2:3" ht="12.75" customHeight="1" x14ac:dyDescent="0.2">
      <c r="B1000" s="97"/>
      <c r="C1000" s="97"/>
    </row>
  </sheetData>
  <sheetProtection algorithmName="SHA-512" hashValue="IF9BZHl1mCXAowOI081A3CH6HTuaqIAKAX30JowIxKj8ng39W3eSski3uPZ/A0/ystR0+S/c7jR/D0tFm1RpnA==" saltValue="4B61xSbeS+1J5Y9fzHS1Dg==" spinCount="100000" sheet="1" objects="1" scenarios="1"/>
  <mergeCells count="57">
    <mergeCell ref="A1:G1"/>
    <mergeCell ref="C2:G2"/>
    <mergeCell ref="C3:G3"/>
    <mergeCell ref="C4:G4"/>
    <mergeCell ref="C10:G10"/>
    <mergeCell ref="C12:G12"/>
    <mergeCell ref="C14:G14"/>
    <mergeCell ref="C17:G17"/>
    <mergeCell ref="C19:G19"/>
    <mergeCell ref="C21:G21"/>
    <mergeCell ref="C23:G23"/>
    <mergeCell ref="C25:G25"/>
    <mergeCell ref="C27:G27"/>
    <mergeCell ref="C30:G30"/>
    <mergeCell ref="C32:G32"/>
    <mergeCell ref="C34:G34"/>
    <mergeCell ref="C35:G35"/>
    <mergeCell ref="C37:G37"/>
    <mergeCell ref="C39:G39"/>
    <mergeCell ref="C41:G41"/>
    <mergeCell ref="C44:G44"/>
    <mergeCell ref="C47:G47"/>
    <mergeCell ref="C48:G48"/>
    <mergeCell ref="C50:G50"/>
    <mergeCell ref="C52:G52"/>
    <mergeCell ref="C53:G53"/>
    <mergeCell ref="C55:G55"/>
    <mergeCell ref="C58:G58"/>
    <mergeCell ref="C60:G60"/>
    <mergeCell ref="C61:G61"/>
    <mergeCell ref="C65:G65"/>
    <mergeCell ref="C67:G67"/>
    <mergeCell ref="C68:G68"/>
    <mergeCell ref="C72:G72"/>
    <mergeCell ref="C74:G74"/>
    <mergeCell ref="C75:G75"/>
    <mergeCell ref="C79:G79"/>
    <mergeCell ref="C81:G81"/>
    <mergeCell ref="C82:G82"/>
    <mergeCell ref="C88:G88"/>
    <mergeCell ref="C91:G91"/>
    <mergeCell ref="C94:G94"/>
    <mergeCell ref="C113:G113"/>
    <mergeCell ref="C115:G115"/>
    <mergeCell ref="C116:G116"/>
    <mergeCell ref="C97:G97"/>
    <mergeCell ref="C100:G100"/>
    <mergeCell ref="C102:G102"/>
    <mergeCell ref="C105:G105"/>
    <mergeCell ref="C108:G108"/>
    <mergeCell ref="C110:G110"/>
    <mergeCell ref="C111:G111"/>
    <mergeCell ref="C121:G121"/>
    <mergeCell ref="C125:G125"/>
    <mergeCell ref="C127:G127"/>
    <mergeCell ref="C130:G130"/>
    <mergeCell ref="C134:G134"/>
  </mergeCells>
  <hyperlinks>
    <hyperlink ref="C53" r:id="rId1" xr:uid="{00000000-0004-0000-0700-000000000000}"/>
    <hyperlink ref="C111" r:id="rId2" xr:uid="{00000000-0004-0000-0700-000001000000}"/>
    <hyperlink ref="C116" r:id="rId3" xr:uid="{00000000-0004-0000-0700-000002000000}"/>
  </hyperlinks>
  <pageMargins left="0.59055118110236204" right="0.196850393700787" top="0.78740157499999996" bottom="0.78740157499999996" header="0" footer="0"/>
  <pageSetup paperSize="9" orientation="portrait"/>
  <headerFooter>
    <oddFooter>&amp;LZpracováno programem BUILDpower S,  © RTS, a.s.&amp;RStránka &amp;P 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Y1000"/>
  <sheetViews>
    <sheetView workbookViewId="0">
      <pane ySplit="7" topLeftCell="A8" activePane="bottomLeft" state="frozen"/>
      <selection pane="bottomLeft" activeCell="K39" sqref="K39"/>
    </sheetView>
  </sheetViews>
  <sheetFormatPr defaultColWidth="14.42578125" defaultRowHeight="15" customHeight="1" outlineLevelRow="2" x14ac:dyDescent="0.2"/>
  <cols>
    <col min="1" max="1" width="3.4257812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5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5" ht="24.75" customHeight="1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5" ht="24.75" customHeight="1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5" ht="24.75" customHeight="1" x14ac:dyDescent="0.2">
      <c r="A4" s="95" t="s">
        <v>39</v>
      </c>
      <c r="B4" s="96" t="s">
        <v>983</v>
      </c>
      <c r="C4" s="215" t="s">
        <v>984</v>
      </c>
      <c r="D4" s="210"/>
      <c r="E4" s="210"/>
      <c r="F4" s="210"/>
      <c r="G4" s="193"/>
    </row>
    <row r="5" spans="1:25" ht="12.75" customHeight="1" x14ac:dyDescent="0.2">
      <c r="B5" s="97"/>
      <c r="C5" s="97"/>
      <c r="D5" s="98"/>
    </row>
    <row r="6" spans="1:25" ht="12.75" customHeight="1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5" ht="12.75" hidden="1" customHeight="1" x14ac:dyDescent="0.2">
      <c r="A7" s="88"/>
      <c r="B7" s="91"/>
      <c r="C7" s="91"/>
      <c r="D7" s="93"/>
      <c r="E7" s="103"/>
      <c r="F7" s="104"/>
      <c r="G7" s="104"/>
    </row>
    <row r="8" spans="1:25" ht="12.75" x14ac:dyDescent="0.2">
      <c r="A8" s="105" t="s">
        <v>49</v>
      </c>
      <c r="B8" s="106" t="s">
        <v>222</v>
      </c>
      <c r="C8" s="107" t="s">
        <v>482</v>
      </c>
      <c r="D8" s="108"/>
      <c r="E8" s="109"/>
      <c r="F8" s="110"/>
      <c r="G8" s="111">
        <f>G9+G11</f>
        <v>0</v>
      </c>
    </row>
    <row r="9" spans="1:25" ht="56.25" outlineLevel="1" x14ac:dyDescent="0.2">
      <c r="A9" s="112">
        <v>1</v>
      </c>
      <c r="B9" s="113" t="s">
        <v>985</v>
      </c>
      <c r="C9" s="114" t="s">
        <v>986</v>
      </c>
      <c r="D9" s="115" t="s">
        <v>100</v>
      </c>
      <c r="E9" s="116">
        <v>18</v>
      </c>
      <c r="F9" s="176"/>
      <c r="G9" s="117">
        <f>ROUND(E9*F9,2)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 outlineLevel="2" x14ac:dyDescent="0.2">
      <c r="A10" s="119"/>
      <c r="B10" s="120"/>
      <c r="C10" s="211" t="s">
        <v>987</v>
      </c>
      <c r="D10" s="181"/>
      <c r="E10" s="181"/>
      <c r="F10" s="181"/>
      <c r="G10" s="181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56.25" outlineLevel="1" x14ac:dyDescent="0.2">
      <c r="A11" s="112">
        <f>A9+1</f>
        <v>2</v>
      </c>
      <c r="B11" s="113" t="s">
        <v>988</v>
      </c>
      <c r="C11" s="114" t="s">
        <v>989</v>
      </c>
      <c r="D11" s="115" t="s">
        <v>100</v>
      </c>
      <c r="E11" s="116">
        <v>3</v>
      </c>
      <c r="F11" s="176"/>
      <c r="G11" s="117">
        <f>ROUND(E11*F11,2)</f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2.75" outlineLevel="2" x14ac:dyDescent="0.2">
      <c r="A12" s="119"/>
      <c r="B12" s="120"/>
      <c r="C12" s="211" t="s">
        <v>990</v>
      </c>
      <c r="D12" s="181"/>
      <c r="E12" s="181"/>
      <c r="F12" s="181"/>
      <c r="G12" s="181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ht="12.75" x14ac:dyDescent="0.2">
      <c r="A13" s="105" t="s">
        <v>49</v>
      </c>
      <c r="B13" s="106" t="s">
        <v>991</v>
      </c>
      <c r="C13" s="107" t="s">
        <v>992</v>
      </c>
      <c r="D13" s="108"/>
      <c r="E13" s="109"/>
      <c r="F13" s="110"/>
      <c r="G13" s="111">
        <f>G14+G16+G17+G19+G20+G22+G25</f>
        <v>0</v>
      </c>
    </row>
    <row r="14" spans="1:25" ht="22.5" outlineLevel="1" x14ac:dyDescent="0.2">
      <c r="A14" s="112">
        <f>A11+1</f>
        <v>3</v>
      </c>
      <c r="B14" s="113" t="s">
        <v>993</v>
      </c>
      <c r="C14" s="114" t="s">
        <v>994</v>
      </c>
      <c r="D14" s="115" t="s">
        <v>100</v>
      </c>
      <c r="E14" s="116">
        <v>20</v>
      </c>
      <c r="F14" s="176"/>
      <c r="G14" s="117">
        <f>ROUND(E14*F14,2)</f>
        <v>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2.75" outlineLevel="2" x14ac:dyDescent="0.2">
      <c r="A15" s="119"/>
      <c r="B15" s="120"/>
      <c r="C15" s="211" t="s">
        <v>995</v>
      </c>
      <c r="D15" s="181"/>
      <c r="E15" s="181"/>
      <c r="F15" s="181"/>
      <c r="G15" s="181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 ht="33.75" outlineLevel="1" x14ac:dyDescent="0.2">
      <c r="A16" s="121">
        <f>A14+1</f>
        <v>4</v>
      </c>
      <c r="B16" s="122" t="s">
        <v>996</v>
      </c>
      <c r="C16" s="123" t="s">
        <v>997</v>
      </c>
      <c r="D16" s="124" t="s">
        <v>100</v>
      </c>
      <c r="E16" s="125">
        <v>20</v>
      </c>
      <c r="F16" s="176"/>
      <c r="G16" s="126">
        <f t="shared" ref="G16:G17" si="0">ROUND(E16*F16,2)</f>
        <v>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ht="22.5" outlineLevel="1" x14ac:dyDescent="0.2">
      <c r="A17" s="112">
        <f>A16+1</f>
        <v>5</v>
      </c>
      <c r="B17" s="113" t="s">
        <v>998</v>
      </c>
      <c r="C17" s="114" t="s">
        <v>999</v>
      </c>
      <c r="D17" s="115" t="s">
        <v>100</v>
      </c>
      <c r="E17" s="116">
        <v>3</v>
      </c>
      <c r="F17" s="176"/>
      <c r="G17" s="117">
        <f t="shared" si="0"/>
        <v>0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ht="12.75" outlineLevel="2" x14ac:dyDescent="0.2">
      <c r="A18" s="119"/>
      <c r="B18" s="120"/>
      <c r="C18" s="211" t="s">
        <v>1000</v>
      </c>
      <c r="D18" s="181"/>
      <c r="E18" s="181"/>
      <c r="F18" s="181"/>
      <c r="G18" s="181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ht="22.5" outlineLevel="1" x14ac:dyDescent="0.2">
      <c r="A19" s="121">
        <f>A17+1</f>
        <v>6</v>
      </c>
      <c r="B19" s="122" t="s">
        <v>1001</v>
      </c>
      <c r="C19" s="123" t="s">
        <v>1002</v>
      </c>
      <c r="D19" s="124" t="s">
        <v>100</v>
      </c>
      <c r="E19" s="125">
        <v>3</v>
      </c>
      <c r="F19" s="176"/>
      <c r="G19" s="126">
        <f t="shared" ref="G19:G20" si="1">ROUND(E19*F19,2)</f>
        <v>0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33.75" outlineLevel="1" x14ac:dyDescent="0.2">
      <c r="A20" s="112">
        <f>A19+1</f>
        <v>7</v>
      </c>
      <c r="B20" s="113" t="s">
        <v>1003</v>
      </c>
      <c r="C20" s="114" t="s">
        <v>1004</v>
      </c>
      <c r="D20" s="115" t="s">
        <v>162</v>
      </c>
      <c r="E20" s="116">
        <v>15</v>
      </c>
      <c r="F20" s="176"/>
      <c r="G20" s="117">
        <f t="shared" si="1"/>
        <v>0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ht="12.75" outlineLevel="2" x14ac:dyDescent="0.2">
      <c r="A21" s="119"/>
      <c r="B21" s="120"/>
      <c r="C21" s="211" t="s">
        <v>1005</v>
      </c>
      <c r="D21" s="181"/>
      <c r="E21" s="181"/>
      <c r="F21" s="181"/>
      <c r="G21" s="181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33.75" outlineLevel="1" x14ac:dyDescent="0.2">
      <c r="A22" s="121">
        <f>A20+1</f>
        <v>8</v>
      </c>
      <c r="B22" s="122" t="s">
        <v>1006</v>
      </c>
      <c r="C22" s="123" t="s">
        <v>1007</v>
      </c>
      <c r="D22" s="124" t="s">
        <v>162</v>
      </c>
      <c r="E22" s="125">
        <v>40</v>
      </c>
      <c r="F22" s="176"/>
      <c r="G22" s="126">
        <f>ROUND(F22*E22,2)</f>
        <v>0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ht="12.75" outlineLevel="2" x14ac:dyDescent="0.2">
      <c r="A23" s="141"/>
      <c r="B23" s="152"/>
      <c r="C23" s="211" t="s">
        <v>1008</v>
      </c>
      <c r="D23" s="181"/>
      <c r="E23" s="181"/>
      <c r="F23" s="181"/>
      <c r="G23" s="20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ht="12.75" outlineLevel="2" x14ac:dyDescent="0.2">
      <c r="A24" s="153"/>
      <c r="B24" s="154"/>
      <c r="C24" s="218" t="s">
        <v>1009</v>
      </c>
      <c r="D24" s="191"/>
      <c r="E24" s="191"/>
      <c r="F24" s="191"/>
      <c r="G24" s="19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22.5" outlineLevel="2" x14ac:dyDescent="0.2">
      <c r="A25" s="121">
        <f>A22+1</f>
        <v>9</v>
      </c>
      <c r="B25" s="122" t="s">
        <v>1010</v>
      </c>
      <c r="C25" s="123" t="s">
        <v>1011</v>
      </c>
      <c r="D25" s="124" t="s">
        <v>162</v>
      </c>
      <c r="E25" s="125">
        <f>40*1.2</f>
        <v>48</v>
      </c>
      <c r="F25" s="176"/>
      <c r="G25" s="126">
        <f>ROUND(F25*E25,2)</f>
        <v>0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ht="12.75" outlineLevel="1" x14ac:dyDescent="0.2">
      <c r="A26" s="141"/>
      <c r="B26" s="152"/>
      <c r="C26" s="211" t="s">
        <v>1011</v>
      </c>
      <c r="D26" s="181"/>
      <c r="E26" s="181"/>
      <c r="F26" s="181"/>
      <c r="G26" s="20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ht="12.75" outlineLevel="2" x14ac:dyDescent="0.2">
      <c r="A27" s="153"/>
      <c r="B27" s="154"/>
      <c r="C27" s="217" t="s">
        <v>1012</v>
      </c>
      <c r="D27" s="191"/>
      <c r="E27" s="191"/>
      <c r="F27" s="191"/>
      <c r="G27" s="19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ht="12.75" x14ac:dyDescent="0.2">
      <c r="A28" s="128"/>
      <c r="B28" s="129" t="s">
        <v>23</v>
      </c>
      <c r="C28" s="130"/>
      <c r="D28" s="131"/>
      <c r="E28" s="132"/>
      <c r="F28" s="132"/>
      <c r="G28" s="133">
        <f>G8+G13</f>
        <v>0</v>
      </c>
    </row>
    <row r="29" spans="1:25" ht="12.75" customHeight="1" x14ac:dyDescent="0.2">
      <c r="A29" s="88"/>
      <c r="B29" s="91"/>
      <c r="C29" s="127"/>
      <c r="D29" s="93"/>
      <c r="E29" s="88"/>
      <c r="F29" s="88"/>
      <c r="G29" s="88"/>
    </row>
    <row r="30" spans="1:25" ht="12.75" customHeight="1" x14ac:dyDescent="0.2">
      <c r="A30" s="88"/>
      <c r="B30" s="91"/>
      <c r="C30" s="127"/>
      <c r="D30" s="93"/>
      <c r="E30" s="88"/>
      <c r="F30" s="88"/>
      <c r="G30" s="88"/>
    </row>
    <row r="31" spans="1:25" ht="12.75" customHeight="1" x14ac:dyDescent="0.2">
      <c r="A31" s="88"/>
      <c r="B31" s="91"/>
      <c r="C31" s="127"/>
      <c r="D31" s="93"/>
      <c r="E31" s="88"/>
      <c r="F31" s="88"/>
      <c r="G31" s="88"/>
    </row>
    <row r="32" spans="1:25" ht="12.75" customHeight="1" x14ac:dyDescent="0.2">
      <c r="B32" s="97"/>
      <c r="C32" s="134"/>
      <c r="D32" s="98"/>
    </row>
    <row r="33" spans="2:4" ht="12.75" customHeight="1" x14ac:dyDescent="0.2">
      <c r="B33" s="97"/>
      <c r="C33" s="97"/>
      <c r="D33" s="98"/>
    </row>
    <row r="34" spans="2:4" ht="12.75" customHeight="1" x14ac:dyDescent="0.2">
      <c r="B34" s="97"/>
      <c r="C34" s="97"/>
      <c r="D34" s="98"/>
    </row>
    <row r="35" spans="2:4" ht="12.75" customHeight="1" x14ac:dyDescent="0.2">
      <c r="B35" s="97"/>
      <c r="C35" s="97"/>
      <c r="D35" s="98"/>
    </row>
    <row r="36" spans="2:4" ht="12.75" customHeight="1" x14ac:dyDescent="0.2">
      <c r="B36" s="97"/>
      <c r="C36" s="97"/>
      <c r="D36" s="98"/>
    </row>
    <row r="37" spans="2:4" ht="12.75" customHeight="1" x14ac:dyDescent="0.2">
      <c r="B37" s="97"/>
      <c r="C37" s="97"/>
      <c r="D37" s="98"/>
    </row>
    <row r="38" spans="2:4" ht="12.75" customHeight="1" x14ac:dyDescent="0.2">
      <c r="B38" s="97"/>
      <c r="C38" s="97"/>
      <c r="D38" s="98"/>
    </row>
    <row r="39" spans="2:4" ht="12.75" customHeight="1" x14ac:dyDescent="0.2">
      <c r="B39" s="97"/>
      <c r="C39" s="97"/>
      <c r="D39" s="98"/>
    </row>
    <row r="40" spans="2:4" ht="12.75" customHeight="1" x14ac:dyDescent="0.2">
      <c r="B40" s="97"/>
      <c r="C40" s="97"/>
      <c r="D40" s="98"/>
    </row>
    <row r="41" spans="2:4" ht="12.75" customHeight="1" x14ac:dyDescent="0.2">
      <c r="B41" s="97"/>
      <c r="C41" s="97"/>
      <c r="D41" s="98"/>
    </row>
    <row r="42" spans="2:4" ht="12.75" customHeight="1" x14ac:dyDescent="0.2">
      <c r="B42" s="97"/>
      <c r="C42" s="97"/>
      <c r="D42" s="98"/>
    </row>
    <row r="43" spans="2:4" ht="12.75" customHeight="1" x14ac:dyDescent="0.2">
      <c r="B43" s="97"/>
      <c r="C43" s="97"/>
      <c r="D43" s="98"/>
    </row>
    <row r="44" spans="2:4" ht="12.75" customHeight="1" x14ac:dyDescent="0.2">
      <c r="B44" s="97"/>
      <c r="C44" s="97"/>
      <c r="D44" s="98"/>
    </row>
    <row r="45" spans="2:4" ht="12.75" customHeight="1" x14ac:dyDescent="0.2">
      <c r="B45" s="97"/>
      <c r="C45" s="97"/>
      <c r="D45" s="98"/>
    </row>
    <row r="46" spans="2:4" ht="12.75" customHeight="1" x14ac:dyDescent="0.2">
      <c r="B46" s="97"/>
      <c r="C46" s="97"/>
      <c r="D46" s="98"/>
    </row>
    <row r="47" spans="2:4" ht="12.75" customHeight="1" x14ac:dyDescent="0.2">
      <c r="B47" s="97"/>
      <c r="C47" s="97"/>
      <c r="D47" s="98"/>
    </row>
    <row r="48" spans="2:4" ht="12.75" customHeight="1" x14ac:dyDescent="0.2">
      <c r="B48" s="97"/>
      <c r="C48" s="97"/>
      <c r="D48" s="98"/>
    </row>
    <row r="49" spans="2:4" ht="12.75" customHeight="1" x14ac:dyDescent="0.2">
      <c r="B49" s="97"/>
      <c r="C49" s="97"/>
      <c r="D49" s="98"/>
    </row>
    <row r="50" spans="2:4" ht="12.75" customHeight="1" x14ac:dyDescent="0.2">
      <c r="B50" s="97"/>
      <c r="C50" s="97"/>
      <c r="D50" s="98"/>
    </row>
    <row r="51" spans="2:4" ht="12.75" customHeight="1" x14ac:dyDescent="0.2">
      <c r="B51" s="97"/>
      <c r="C51" s="97"/>
      <c r="D51" s="98"/>
    </row>
    <row r="52" spans="2:4" ht="12.75" customHeight="1" x14ac:dyDescent="0.2">
      <c r="B52" s="97"/>
      <c r="C52" s="97"/>
      <c r="D52" s="98"/>
    </row>
    <row r="53" spans="2:4" ht="12.75" customHeight="1" x14ac:dyDescent="0.2">
      <c r="B53" s="97"/>
      <c r="C53" s="97"/>
      <c r="D53" s="98"/>
    </row>
    <row r="54" spans="2:4" ht="12.75" customHeight="1" x14ac:dyDescent="0.2">
      <c r="B54" s="97"/>
      <c r="C54" s="97"/>
      <c r="D54" s="98"/>
    </row>
    <row r="55" spans="2:4" ht="12.75" customHeight="1" x14ac:dyDescent="0.2">
      <c r="B55" s="97"/>
      <c r="C55" s="97"/>
      <c r="D55" s="98"/>
    </row>
    <row r="56" spans="2:4" ht="12.75" customHeight="1" x14ac:dyDescent="0.2">
      <c r="B56" s="97"/>
      <c r="C56" s="97"/>
      <c r="D56" s="98"/>
    </row>
    <row r="57" spans="2:4" ht="12.75" customHeight="1" x14ac:dyDescent="0.2">
      <c r="B57" s="97"/>
      <c r="C57" s="97"/>
      <c r="D57" s="98"/>
    </row>
    <row r="58" spans="2:4" ht="12.75" customHeight="1" x14ac:dyDescent="0.2">
      <c r="B58" s="97"/>
      <c r="C58" s="97"/>
      <c r="D58" s="98"/>
    </row>
    <row r="59" spans="2:4" ht="12.75" customHeight="1" x14ac:dyDescent="0.2">
      <c r="B59" s="97"/>
      <c r="C59" s="97"/>
      <c r="D59" s="98"/>
    </row>
    <row r="60" spans="2:4" ht="12.75" customHeight="1" x14ac:dyDescent="0.2">
      <c r="B60" s="97"/>
      <c r="C60" s="97"/>
      <c r="D60" s="98"/>
    </row>
    <row r="61" spans="2:4" ht="12.75" customHeight="1" x14ac:dyDescent="0.2">
      <c r="B61" s="97"/>
      <c r="C61" s="97"/>
      <c r="D61" s="98"/>
    </row>
    <row r="62" spans="2:4" ht="12.75" customHeight="1" x14ac:dyDescent="0.2">
      <c r="B62" s="97"/>
      <c r="C62" s="97"/>
      <c r="D62" s="98"/>
    </row>
    <row r="63" spans="2:4" ht="12.75" customHeight="1" x14ac:dyDescent="0.2">
      <c r="B63" s="97"/>
      <c r="C63" s="97"/>
      <c r="D63" s="98"/>
    </row>
    <row r="64" spans="2:4" ht="12.75" customHeight="1" x14ac:dyDescent="0.2">
      <c r="B64" s="97"/>
      <c r="C64" s="97"/>
      <c r="D64" s="98"/>
    </row>
    <row r="65" spans="2:4" ht="12.75" customHeight="1" x14ac:dyDescent="0.2">
      <c r="B65" s="97"/>
      <c r="C65" s="97"/>
      <c r="D65" s="98"/>
    </row>
    <row r="66" spans="2:4" ht="12.75" customHeight="1" x14ac:dyDescent="0.2">
      <c r="B66" s="97"/>
      <c r="C66" s="97"/>
      <c r="D66" s="98"/>
    </row>
    <row r="67" spans="2:4" ht="12.75" customHeight="1" x14ac:dyDescent="0.2">
      <c r="B67" s="97"/>
      <c r="C67" s="97"/>
      <c r="D67" s="98"/>
    </row>
    <row r="68" spans="2:4" ht="12.75" customHeight="1" x14ac:dyDescent="0.2">
      <c r="B68" s="97"/>
      <c r="C68" s="97"/>
      <c r="D68" s="98"/>
    </row>
    <row r="69" spans="2:4" ht="12.75" customHeight="1" x14ac:dyDescent="0.2">
      <c r="B69" s="97"/>
      <c r="C69" s="97"/>
      <c r="D69" s="98"/>
    </row>
    <row r="70" spans="2:4" ht="12.75" customHeight="1" x14ac:dyDescent="0.2">
      <c r="B70" s="97"/>
      <c r="C70" s="97"/>
      <c r="D70" s="98"/>
    </row>
    <row r="71" spans="2:4" ht="12.75" customHeight="1" x14ac:dyDescent="0.2">
      <c r="B71" s="97"/>
      <c r="C71" s="97"/>
      <c r="D71" s="98"/>
    </row>
    <row r="72" spans="2:4" ht="12.75" customHeight="1" x14ac:dyDescent="0.2">
      <c r="B72" s="97"/>
      <c r="C72" s="97"/>
      <c r="D72" s="98"/>
    </row>
    <row r="73" spans="2:4" ht="12.75" customHeight="1" x14ac:dyDescent="0.2">
      <c r="B73" s="97"/>
      <c r="C73" s="97"/>
      <c r="D73" s="98"/>
    </row>
    <row r="74" spans="2:4" ht="12.75" customHeight="1" x14ac:dyDescent="0.2">
      <c r="B74" s="97"/>
      <c r="C74" s="97"/>
      <c r="D74" s="98"/>
    </row>
    <row r="75" spans="2:4" ht="12.75" customHeight="1" x14ac:dyDescent="0.2">
      <c r="B75" s="97"/>
      <c r="C75" s="97"/>
      <c r="D75" s="98"/>
    </row>
    <row r="76" spans="2:4" ht="12.75" customHeight="1" x14ac:dyDescent="0.2">
      <c r="B76" s="97"/>
      <c r="C76" s="97"/>
      <c r="D76" s="98"/>
    </row>
    <row r="77" spans="2:4" ht="12.75" customHeight="1" x14ac:dyDescent="0.2">
      <c r="B77" s="97"/>
      <c r="C77" s="97"/>
      <c r="D77" s="98"/>
    </row>
    <row r="78" spans="2:4" ht="12.75" customHeight="1" x14ac:dyDescent="0.2">
      <c r="B78" s="97"/>
      <c r="C78" s="97"/>
      <c r="D78" s="98"/>
    </row>
    <row r="79" spans="2:4" ht="12.75" customHeight="1" x14ac:dyDescent="0.2">
      <c r="B79" s="97"/>
      <c r="C79" s="97"/>
      <c r="D79" s="98"/>
    </row>
    <row r="80" spans="2:4" ht="12.75" customHeight="1" x14ac:dyDescent="0.2">
      <c r="B80" s="97"/>
      <c r="C80" s="97"/>
      <c r="D80" s="98"/>
    </row>
    <row r="81" spans="2:4" ht="12.75" customHeight="1" x14ac:dyDescent="0.2">
      <c r="B81" s="97"/>
      <c r="C81" s="97"/>
      <c r="D81" s="98"/>
    </row>
    <row r="82" spans="2:4" ht="12.75" customHeight="1" x14ac:dyDescent="0.2">
      <c r="B82" s="97"/>
      <c r="C82" s="97"/>
      <c r="D82" s="98"/>
    </row>
    <row r="83" spans="2:4" ht="12.75" customHeight="1" x14ac:dyDescent="0.2">
      <c r="B83" s="97"/>
      <c r="C83" s="97"/>
      <c r="D83" s="98"/>
    </row>
    <row r="84" spans="2:4" ht="12.75" customHeight="1" x14ac:dyDescent="0.2">
      <c r="B84" s="97"/>
      <c r="C84" s="97"/>
      <c r="D84" s="98"/>
    </row>
    <row r="85" spans="2:4" ht="12.75" customHeight="1" x14ac:dyDescent="0.2">
      <c r="B85" s="97"/>
      <c r="C85" s="97"/>
      <c r="D85" s="98"/>
    </row>
    <row r="86" spans="2:4" ht="12.75" customHeight="1" x14ac:dyDescent="0.2">
      <c r="B86" s="97"/>
      <c r="C86" s="97"/>
      <c r="D86" s="98"/>
    </row>
    <row r="87" spans="2:4" ht="12.75" customHeight="1" x14ac:dyDescent="0.2">
      <c r="B87" s="97"/>
      <c r="C87" s="97"/>
      <c r="D87" s="98"/>
    </row>
    <row r="88" spans="2:4" ht="12.75" customHeight="1" x14ac:dyDescent="0.2">
      <c r="B88" s="97"/>
      <c r="C88" s="97"/>
      <c r="D88" s="98"/>
    </row>
    <row r="89" spans="2:4" ht="12.75" customHeight="1" x14ac:dyDescent="0.2">
      <c r="B89" s="97"/>
      <c r="C89" s="97"/>
      <c r="D89" s="98"/>
    </row>
    <row r="90" spans="2:4" ht="12.75" customHeight="1" x14ac:dyDescent="0.2">
      <c r="B90" s="97"/>
      <c r="C90" s="97"/>
      <c r="D90" s="98"/>
    </row>
    <row r="91" spans="2:4" ht="12.75" customHeight="1" x14ac:dyDescent="0.2">
      <c r="B91" s="97"/>
      <c r="C91" s="97"/>
      <c r="D91" s="98"/>
    </row>
    <row r="92" spans="2:4" ht="12.75" customHeight="1" x14ac:dyDescent="0.2">
      <c r="B92" s="97"/>
      <c r="C92" s="97"/>
      <c r="D92" s="98"/>
    </row>
    <row r="93" spans="2:4" ht="12.75" customHeight="1" x14ac:dyDescent="0.2">
      <c r="B93" s="97"/>
      <c r="C93" s="97"/>
      <c r="D93" s="98"/>
    </row>
    <row r="94" spans="2:4" ht="12.75" customHeight="1" x14ac:dyDescent="0.2">
      <c r="B94" s="97"/>
      <c r="C94" s="97"/>
      <c r="D94" s="98"/>
    </row>
    <row r="95" spans="2:4" ht="12.75" customHeight="1" x14ac:dyDescent="0.2">
      <c r="B95" s="97"/>
      <c r="C95" s="97"/>
      <c r="D95" s="98"/>
    </row>
    <row r="96" spans="2:4" ht="12.75" customHeight="1" x14ac:dyDescent="0.2">
      <c r="B96" s="97"/>
      <c r="C96" s="97"/>
      <c r="D96" s="98"/>
    </row>
    <row r="97" spans="2:4" ht="12.75" customHeight="1" x14ac:dyDescent="0.2">
      <c r="B97" s="97"/>
      <c r="C97" s="97"/>
      <c r="D97" s="98"/>
    </row>
    <row r="98" spans="2:4" ht="12.75" customHeight="1" x14ac:dyDescent="0.2">
      <c r="B98" s="97"/>
      <c r="C98" s="97"/>
      <c r="D98" s="98"/>
    </row>
    <row r="99" spans="2:4" ht="12.75" customHeight="1" x14ac:dyDescent="0.2">
      <c r="B99" s="97"/>
      <c r="C99" s="97"/>
      <c r="D99" s="98"/>
    </row>
    <row r="100" spans="2:4" ht="12.75" customHeight="1" x14ac:dyDescent="0.2">
      <c r="B100" s="97"/>
      <c r="C100" s="97"/>
      <c r="D100" s="98"/>
    </row>
    <row r="101" spans="2:4" ht="12.75" customHeight="1" x14ac:dyDescent="0.2">
      <c r="B101" s="97"/>
      <c r="C101" s="97"/>
      <c r="D101" s="98"/>
    </row>
    <row r="102" spans="2:4" ht="12.75" customHeight="1" x14ac:dyDescent="0.2">
      <c r="B102" s="97"/>
      <c r="C102" s="97"/>
      <c r="D102" s="98"/>
    </row>
    <row r="103" spans="2:4" ht="12.75" customHeight="1" x14ac:dyDescent="0.2">
      <c r="B103" s="97"/>
      <c r="C103" s="97"/>
      <c r="D103" s="98"/>
    </row>
    <row r="104" spans="2:4" ht="12.75" customHeight="1" x14ac:dyDescent="0.2">
      <c r="B104" s="97"/>
      <c r="C104" s="97"/>
      <c r="D104" s="98"/>
    </row>
    <row r="105" spans="2:4" ht="12.75" customHeight="1" x14ac:dyDescent="0.2">
      <c r="B105" s="97"/>
      <c r="C105" s="97"/>
      <c r="D105" s="98"/>
    </row>
    <row r="106" spans="2:4" ht="12.75" customHeight="1" x14ac:dyDescent="0.2">
      <c r="B106" s="97"/>
      <c r="C106" s="97"/>
      <c r="D106" s="98"/>
    </row>
    <row r="107" spans="2:4" ht="12.75" customHeight="1" x14ac:dyDescent="0.2">
      <c r="B107" s="97"/>
      <c r="C107" s="97"/>
      <c r="D107" s="98"/>
    </row>
    <row r="108" spans="2:4" ht="12.75" customHeight="1" x14ac:dyDescent="0.2">
      <c r="B108" s="97"/>
      <c r="C108" s="97"/>
      <c r="D108" s="98"/>
    </row>
    <row r="109" spans="2:4" ht="12.75" customHeight="1" x14ac:dyDescent="0.2">
      <c r="B109" s="97"/>
      <c r="C109" s="97"/>
      <c r="D109" s="98"/>
    </row>
    <row r="110" spans="2:4" ht="12.75" customHeight="1" x14ac:dyDescent="0.2">
      <c r="B110" s="97"/>
      <c r="C110" s="97"/>
      <c r="D110" s="98"/>
    </row>
    <row r="111" spans="2:4" ht="12.75" customHeight="1" x14ac:dyDescent="0.2">
      <c r="B111" s="97"/>
      <c r="C111" s="97"/>
      <c r="D111" s="98"/>
    </row>
    <row r="112" spans="2:4" ht="12.75" customHeight="1" x14ac:dyDescent="0.2">
      <c r="B112" s="97"/>
      <c r="C112" s="97"/>
      <c r="D112" s="98"/>
    </row>
    <row r="113" spans="2:4" ht="12.75" customHeight="1" x14ac:dyDescent="0.2">
      <c r="B113" s="97"/>
      <c r="C113" s="97"/>
      <c r="D113" s="98"/>
    </row>
    <row r="114" spans="2:4" ht="12.75" customHeight="1" x14ac:dyDescent="0.2">
      <c r="B114" s="97"/>
      <c r="C114" s="97"/>
      <c r="D114" s="98"/>
    </row>
    <row r="115" spans="2:4" ht="12.75" customHeight="1" x14ac:dyDescent="0.2">
      <c r="B115" s="97"/>
      <c r="C115" s="97"/>
      <c r="D115" s="98"/>
    </row>
    <row r="116" spans="2:4" ht="12.75" customHeight="1" x14ac:dyDescent="0.2">
      <c r="B116" s="97"/>
      <c r="C116" s="97"/>
      <c r="D116" s="98"/>
    </row>
    <row r="117" spans="2:4" ht="12.75" customHeight="1" x14ac:dyDescent="0.2">
      <c r="B117" s="97"/>
      <c r="C117" s="97"/>
      <c r="D117" s="98"/>
    </row>
    <row r="118" spans="2:4" ht="12.75" customHeight="1" x14ac:dyDescent="0.2">
      <c r="B118" s="97"/>
      <c r="C118" s="97"/>
      <c r="D118" s="98"/>
    </row>
    <row r="119" spans="2:4" ht="12.75" customHeight="1" x14ac:dyDescent="0.2">
      <c r="B119" s="97"/>
      <c r="C119" s="97"/>
      <c r="D119" s="98"/>
    </row>
    <row r="120" spans="2:4" ht="12.75" customHeight="1" x14ac:dyDescent="0.2">
      <c r="B120" s="97"/>
      <c r="C120" s="97"/>
      <c r="D120" s="98"/>
    </row>
    <row r="121" spans="2:4" ht="12.75" customHeight="1" x14ac:dyDescent="0.2">
      <c r="B121" s="97"/>
      <c r="C121" s="97"/>
      <c r="D121" s="98"/>
    </row>
    <row r="122" spans="2:4" ht="12.75" customHeight="1" x14ac:dyDescent="0.2">
      <c r="B122" s="97"/>
      <c r="C122" s="97"/>
      <c r="D122" s="98"/>
    </row>
    <row r="123" spans="2:4" ht="12.75" customHeight="1" x14ac:dyDescent="0.2">
      <c r="B123" s="97"/>
      <c r="C123" s="97"/>
      <c r="D123" s="98"/>
    </row>
    <row r="124" spans="2:4" ht="12.75" customHeight="1" x14ac:dyDescent="0.2">
      <c r="B124" s="97"/>
      <c r="C124" s="97"/>
      <c r="D124" s="98"/>
    </row>
    <row r="125" spans="2:4" ht="12.75" customHeight="1" x14ac:dyDescent="0.2">
      <c r="B125" s="97"/>
      <c r="C125" s="97"/>
      <c r="D125" s="98"/>
    </row>
    <row r="126" spans="2:4" ht="12.75" customHeight="1" x14ac:dyDescent="0.2">
      <c r="B126" s="97"/>
      <c r="C126" s="97"/>
      <c r="D126" s="98"/>
    </row>
    <row r="127" spans="2:4" ht="12.75" customHeight="1" x14ac:dyDescent="0.2">
      <c r="B127" s="97"/>
      <c r="C127" s="97"/>
      <c r="D127" s="98"/>
    </row>
    <row r="128" spans="2:4" ht="12.75" customHeight="1" x14ac:dyDescent="0.2">
      <c r="B128" s="97"/>
      <c r="C128" s="97"/>
      <c r="D128" s="98"/>
    </row>
    <row r="129" spans="2:4" ht="12.75" customHeight="1" x14ac:dyDescent="0.2">
      <c r="B129" s="97"/>
      <c r="C129" s="97"/>
      <c r="D129" s="98"/>
    </row>
    <row r="130" spans="2:4" ht="12.75" customHeight="1" x14ac:dyDescent="0.2">
      <c r="B130" s="97"/>
      <c r="C130" s="97"/>
      <c r="D130" s="98"/>
    </row>
    <row r="131" spans="2:4" ht="12.75" customHeight="1" x14ac:dyDescent="0.2">
      <c r="B131" s="97"/>
      <c r="C131" s="97"/>
      <c r="D131" s="98"/>
    </row>
    <row r="132" spans="2:4" ht="12.75" customHeight="1" x14ac:dyDescent="0.2">
      <c r="B132" s="97"/>
      <c r="C132" s="97"/>
      <c r="D132" s="98"/>
    </row>
    <row r="133" spans="2:4" ht="12.75" customHeight="1" x14ac:dyDescent="0.2">
      <c r="B133" s="97"/>
      <c r="C133" s="97"/>
      <c r="D133" s="98"/>
    </row>
    <row r="134" spans="2:4" ht="12.75" customHeight="1" x14ac:dyDescent="0.2">
      <c r="B134" s="97"/>
      <c r="C134" s="97"/>
      <c r="D134" s="98"/>
    </row>
    <row r="135" spans="2:4" ht="12.75" customHeight="1" x14ac:dyDescent="0.2">
      <c r="B135" s="97"/>
      <c r="C135" s="97"/>
      <c r="D135" s="98"/>
    </row>
    <row r="136" spans="2:4" ht="12.75" customHeight="1" x14ac:dyDescent="0.2">
      <c r="B136" s="97"/>
      <c r="C136" s="97"/>
      <c r="D136" s="98"/>
    </row>
    <row r="137" spans="2:4" ht="12.75" customHeight="1" x14ac:dyDescent="0.2">
      <c r="B137" s="97"/>
      <c r="C137" s="97"/>
      <c r="D137" s="98"/>
    </row>
    <row r="138" spans="2:4" ht="12.75" customHeight="1" x14ac:dyDescent="0.2">
      <c r="B138" s="97"/>
      <c r="C138" s="97"/>
      <c r="D138" s="98"/>
    </row>
    <row r="139" spans="2:4" ht="12.75" customHeight="1" x14ac:dyDescent="0.2">
      <c r="B139" s="97"/>
      <c r="C139" s="97"/>
      <c r="D139" s="98"/>
    </row>
    <row r="140" spans="2:4" ht="12.75" customHeight="1" x14ac:dyDescent="0.2">
      <c r="B140" s="97"/>
      <c r="C140" s="97"/>
      <c r="D140" s="98"/>
    </row>
    <row r="141" spans="2:4" ht="12.75" customHeight="1" x14ac:dyDescent="0.2">
      <c r="B141" s="97"/>
      <c r="C141" s="97"/>
      <c r="D141" s="98"/>
    </row>
    <row r="142" spans="2:4" ht="12.75" customHeight="1" x14ac:dyDescent="0.2">
      <c r="B142" s="97"/>
      <c r="C142" s="97"/>
      <c r="D142" s="98"/>
    </row>
    <row r="143" spans="2:4" ht="12.75" customHeight="1" x14ac:dyDescent="0.2">
      <c r="B143" s="97"/>
      <c r="C143" s="97"/>
      <c r="D143" s="98"/>
    </row>
    <row r="144" spans="2:4" ht="12.75" customHeight="1" x14ac:dyDescent="0.2">
      <c r="B144" s="97"/>
      <c r="C144" s="97"/>
      <c r="D144" s="98"/>
    </row>
    <row r="145" spans="2:4" ht="12.75" customHeight="1" x14ac:dyDescent="0.2">
      <c r="B145" s="97"/>
      <c r="C145" s="97"/>
      <c r="D145" s="98"/>
    </row>
    <row r="146" spans="2:4" ht="12.75" customHeight="1" x14ac:dyDescent="0.2">
      <c r="B146" s="97"/>
      <c r="C146" s="97"/>
      <c r="D146" s="98"/>
    </row>
    <row r="147" spans="2:4" ht="12.75" customHeight="1" x14ac:dyDescent="0.2">
      <c r="B147" s="97"/>
      <c r="C147" s="97"/>
      <c r="D147" s="98"/>
    </row>
    <row r="148" spans="2:4" ht="12.75" customHeight="1" x14ac:dyDescent="0.2">
      <c r="B148" s="97"/>
      <c r="C148" s="97"/>
      <c r="D148" s="98"/>
    </row>
    <row r="149" spans="2:4" ht="12.75" customHeight="1" x14ac:dyDescent="0.2">
      <c r="B149" s="97"/>
      <c r="C149" s="97"/>
      <c r="D149" s="98"/>
    </row>
    <row r="150" spans="2:4" ht="12.75" customHeight="1" x14ac:dyDescent="0.2">
      <c r="B150" s="97"/>
      <c r="C150" s="97"/>
      <c r="D150" s="98"/>
    </row>
    <row r="151" spans="2:4" ht="12.75" customHeight="1" x14ac:dyDescent="0.2">
      <c r="B151" s="97"/>
      <c r="C151" s="97"/>
      <c r="D151" s="98"/>
    </row>
    <row r="152" spans="2:4" ht="12.75" customHeight="1" x14ac:dyDescent="0.2">
      <c r="B152" s="97"/>
      <c r="C152" s="97"/>
      <c r="D152" s="98"/>
    </row>
    <row r="153" spans="2:4" ht="12.75" customHeight="1" x14ac:dyDescent="0.2">
      <c r="B153" s="97"/>
      <c r="C153" s="97"/>
      <c r="D153" s="98"/>
    </row>
    <row r="154" spans="2:4" ht="12.75" customHeight="1" x14ac:dyDescent="0.2">
      <c r="B154" s="97"/>
      <c r="C154" s="97"/>
      <c r="D154" s="98"/>
    </row>
    <row r="155" spans="2:4" ht="12.75" customHeight="1" x14ac:dyDescent="0.2">
      <c r="B155" s="97"/>
      <c r="C155" s="97"/>
      <c r="D155" s="98"/>
    </row>
    <row r="156" spans="2:4" ht="12.75" customHeight="1" x14ac:dyDescent="0.2">
      <c r="B156" s="97"/>
      <c r="C156" s="97"/>
      <c r="D156" s="98"/>
    </row>
    <row r="157" spans="2:4" ht="12.75" customHeight="1" x14ac:dyDescent="0.2">
      <c r="B157" s="97"/>
      <c r="C157" s="97"/>
      <c r="D157" s="98"/>
    </row>
    <row r="158" spans="2:4" ht="12.75" customHeight="1" x14ac:dyDescent="0.2">
      <c r="B158" s="97"/>
      <c r="C158" s="97"/>
      <c r="D158" s="98"/>
    </row>
    <row r="159" spans="2:4" ht="12.75" customHeight="1" x14ac:dyDescent="0.2">
      <c r="B159" s="97"/>
      <c r="C159" s="97"/>
      <c r="D159" s="98"/>
    </row>
    <row r="160" spans="2:4" ht="12.75" customHeight="1" x14ac:dyDescent="0.2">
      <c r="B160" s="97"/>
      <c r="C160" s="97"/>
      <c r="D160" s="98"/>
    </row>
    <row r="161" spans="2:4" ht="12.75" customHeight="1" x14ac:dyDescent="0.2">
      <c r="B161" s="97"/>
      <c r="C161" s="97"/>
      <c r="D161" s="98"/>
    </row>
    <row r="162" spans="2:4" ht="12.75" customHeight="1" x14ac:dyDescent="0.2">
      <c r="B162" s="97"/>
      <c r="C162" s="97"/>
      <c r="D162" s="98"/>
    </row>
    <row r="163" spans="2:4" ht="12.75" customHeight="1" x14ac:dyDescent="0.2">
      <c r="B163" s="97"/>
      <c r="C163" s="97"/>
      <c r="D163" s="98"/>
    </row>
    <row r="164" spans="2:4" ht="12.75" customHeight="1" x14ac:dyDescent="0.2">
      <c r="B164" s="97"/>
      <c r="C164" s="97"/>
      <c r="D164" s="98"/>
    </row>
    <row r="165" spans="2:4" ht="12.75" customHeight="1" x14ac:dyDescent="0.2">
      <c r="B165" s="97"/>
      <c r="C165" s="97"/>
      <c r="D165" s="98"/>
    </row>
    <row r="166" spans="2:4" ht="12.75" customHeight="1" x14ac:dyDescent="0.2">
      <c r="B166" s="97"/>
      <c r="C166" s="97"/>
      <c r="D166" s="98"/>
    </row>
    <row r="167" spans="2:4" ht="12.75" customHeight="1" x14ac:dyDescent="0.2">
      <c r="B167" s="97"/>
      <c r="C167" s="97"/>
      <c r="D167" s="98"/>
    </row>
    <row r="168" spans="2:4" ht="12.75" customHeight="1" x14ac:dyDescent="0.2">
      <c r="B168" s="97"/>
      <c r="C168" s="97"/>
      <c r="D168" s="98"/>
    </row>
    <row r="169" spans="2:4" ht="12.75" customHeight="1" x14ac:dyDescent="0.2">
      <c r="B169" s="97"/>
      <c r="C169" s="97"/>
      <c r="D169" s="98"/>
    </row>
    <row r="170" spans="2:4" ht="12.75" customHeight="1" x14ac:dyDescent="0.2">
      <c r="B170" s="97"/>
      <c r="C170" s="97"/>
      <c r="D170" s="98"/>
    </row>
    <row r="171" spans="2:4" ht="12.75" customHeight="1" x14ac:dyDescent="0.2">
      <c r="B171" s="97"/>
      <c r="C171" s="97"/>
      <c r="D171" s="98"/>
    </row>
    <row r="172" spans="2:4" ht="12.75" customHeight="1" x14ac:dyDescent="0.2">
      <c r="B172" s="97"/>
      <c r="C172" s="97"/>
      <c r="D172" s="98"/>
    </row>
    <row r="173" spans="2:4" ht="12.75" customHeight="1" x14ac:dyDescent="0.2">
      <c r="B173" s="97"/>
      <c r="C173" s="97"/>
      <c r="D173" s="98"/>
    </row>
    <row r="174" spans="2:4" ht="12.75" customHeight="1" x14ac:dyDescent="0.2">
      <c r="B174" s="97"/>
      <c r="C174" s="97"/>
      <c r="D174" s="98"/>
    </row>
    <row r="175" spans="2:4" ht="12.75" customHeight="1" x14ac:dyDescent="0.2">
      <c r="B175" s="97"/>
      <c r="C175" s="97"/>
      <c r="D175" s="98"/>
    </row>
    <row r="176" spans="2:4" ht="12.75" customHeight="1" x14ac:dyDescent="0.2">
      <c r="B176" s="97"/>
      <c r="C176" s="97"/>
      <c r="D176" s="98"/>
    </row>
    <row r="177" spans="2:4" ht="12.75" customHeight="1" x14ac:dyDescent="0.2">
      <c r="B177" s="97"/>
      <c r="C177" s="97"/>
      <c r="D177" s="98"/>
    </row>
    <row r="178" spans="2:4" ht="12.75" customHeight="1" x14ac:dyDescent="0.2">
      <c r="B178" s="97"/>
      <c r="C178" s="97"/>
      <c r="D178" s="98"/>
    </row>
    <row r="179" spans="2:4" ht="12.75" customHeight="1" x14ac:dyDescent="0.2">
      <c r="B179" s="97"/>
      <c r="C179" s="97"/>
      <c r="D179" s="98"/>
    </row>
    <row r="180" spans="2:4" ht="12.75" customHeight="1" x14ac:dyDescent="0.2">
      <c r="B180" s="97"/>
      <c r="C180" s="97"/>
      <c r="D180" s="98"/>
    </row>
    <row r="181" spans="2:4" ht="12.75" customHeight="1" x14ac:dyDescent="0.2">
      <c r="B181" s="97"/>
      <c r="C181" s="97"/>
      <c r="D181" s="98"/>
    </row>
    <row r="182" spans="2:4" ht="12.75" customHeight="1" x14ac:dyDescent="0.2">
      <c r="B182" s="97"/>
      <c r="C182" s="97"/>
      <c r="D182" s="98"/>
    </row>
    <row r="183" spans="2:4" ht="12.75" customHeight="1" x14ac:dyDescent="0.2">
      <c r="B183" s="97"/>
      <c r="C183" s="97"/>
      <c r="D183" s="98"/>
    </row>
    <row r="184" spans="2:4" ht="12.75" customHeight="1" x14ac:dyDescent="0.2">
      <c r="B184" s="97"/>
      <c r="C184" s="97"/>
      <c r="D184" s="98"/>
    </row>
    <row r="185" spans="2:4" ht="12.75" customHeight="1" x14ac:dyDescent="0.2">
      <c r="B185" s="97"/>
      <c r="C185" s="97"/>
      <c r="D185" s="98"/>
    </row>
    <row r="186" spans="2:4" ht="12.75" customHeight="1" x14ac:dyDescent="0.2">
      <c r="B186" s="97"/>
      <c r="C186" s="97"/>
      <c r="D186" s="98"/>
    </row>
    <row r="187" spans="2:4" ht="12.75" customHeight="1" x14ac:dyDescent="0.2">
      <c r="B187" s="97"/>
      <c r="C187" s="97"/>
      <c r="D187" s="98"/>
    </row>
    <row r="188" spans="2:4" ht="12.75" customHeight="1" x14ac:dyDescent="0.2">
      <c r="B188" s="97"/>
      <c r="C188" s="97"/>
      <c r="D188" s="98"/>
    </row>
    <row r="189" spans="2:4" ht="12.75" customHeight="1" x14ac:dyDescent="0.2">
      <c r="B189" s="97"/>
      <c r="C189" s="97"/>
      <c r="D189" s="98"/>
    </row>
    <row r="190" spans="2:4" ht="12.75" customHeight="1" x14ac:dyDescent="0.2">
      <c r="B190" s="97"/>
      <c r="C190" s="97"/>
      <c r="D190" s="98"/>
    </row>
    <row r="191" spans="2:4" ht="12.75" customHeight="1" x14ac:dyDescent="0.2">
      <c r="B191" s="97"/>
      <c r="C191" s="97"/>
      <c r="D191" s="98"/>
    </row>
    <row r="192" spans="2:4" ht="12.75" customHeight="1" x14ac:dyDescent="0.2">
      <c r="B192" s="97"/>
      <c r="C192" s="97"/>
      <c r="D192" s="98"/>
    </row>
    <row r="193" spans="2:4" ht="12.75" customHeight="1" x14ac:dyDescent="0.2">
      <c r="B193" s="97"/>
      <c r="C193" s="97"/>
      <c r="D193" s="98"/>
    </row>
    <row r="194" spans="2:4" ht="12.75" customHeight="1" x14ac:dyDescent="0.2">
      <c r="B194" s="97"/>
      <c r="C194" s="97"/>
      <c r="D194" s="98"/>
    </row>
    <row r="195" spans="2:4" ht="12.75" customHeight="1" x14ac:dyDescent="0.2">
      <c r="B195" s="97"/>
      <c r="C195" s="97"/>
      <c r="D195" s="98"/>
    </row>
    <row r="196" spans="2:4" ht="12.75" customHeight="1" x14ac:dyDescent="0.2">
      <c r="B196" s="97"/>
      <c r="C196" s="97"/>
      <c r="D196" s="98"/>
    </row>
    <row r="197" spans="2:4" ht="12.75" customHeight="1" x14ac:dyDescent="0.2">
      <c r="B197" s="97"/>
      <c r="C197" s="97"/>
      <c r="D197" s="98"/>
    </row>
    <row r="198" spans="2:4" ht="12.75" customHeight="1" x14ac:dyDescent="0.2">
      <c r="B198" s="97"/>
      <c r="C198" s="97"/>
      <c r="D198" s="98"/>
    </row>
    <row r="199" spans="2:4" ht="12.75" customHeight="1" x14ac:dyDescent="0.2">
      <c r="B199" s="97"/>
      <c r="C199" s="97"/>
      <c r="D199" s="98"/>
    </row>
    <row r="200" spans="2:4" ht="12.75" customHeight="1" x14ac:dyDescent="0.2">
      <c r="B200" s="97"/>
      <c r="C200" s="97"/>
      <c r="D200" s="98"/>
    </row>
    <row r="201" spans="2:4" ht="12.75" customHeight="1" x14ac:dyDescent="0.2">
      <c r="B201" s="97"/>
      <c r="C201" s="97"/>
      <c r="D201" s="98"/>
    </row>
    <row r="202" spans="2:4" ht="12.75" customHeight="1" x14ac:dyDescent="0.2">
      <c r="B202" s="97"/>
      <c r="C202" s="97"/>
      <c r="D202" s="98"/>
    </row>
    <row r="203" spans="2:4" ht="12.75" customHeight="1" x14ac:dyDescent="0.2">
      <c r="B203" s="97"/>
      <c r="C203" s="97"/>
      <c r="D203" s="98"/>
    </row>
    <row r="204" spans="2:4" ht="12.75" customHeight="1" x14ac:dyDescent="0.2">
      <c r="B204" s="97"/>
      <c r="C204" s="97"/>
      <c r="D204" s="98"/>
    </row>
    <row r="205" spans="2:4" ht="12.75" customHeight="1" x14ac:dyDescent="0.2">
      <c r="B205" s="97"/>
      <c r="C205" s="97"/>
      <c r="D205" s="98"/>
    </row>
    <row r="206" spans="2:4" ht="12.75" customHeight="1" x14ac:dyDescent="0.2">
      <c r="B206" s="97"/>
      <c r="C206" s="97"/>
      <c r="D206" s="98"/>
    </row>
    <row r="207" spans="2:4" ht="12.75" customHeight="1" x14ac:dyDescent="0.2">
      <c r="B207" s="97"/>
      <c r="C207" s="97"/>
      <c r="D207" s="98"/>
    </row>
    <row r="208" spans="2:4" ht="12.75" customHeight="1" x14ac:dyDescent="0.2">
      <c r="B208" s="97"/>
      <c r="C208" s="97"/>
      <c r="D208" s="98"/>
    </row>
    <row r="209" spans="2:4" ht="12.75" customHeight="1" x14ac:dyDescent="0.2">
      <c r="B209" s="97"/>
      <c r="C209" s="97"/>
      <c r="D209" s="98"/>
    </row>
    <row r="210" spans="2:4" ht="12.75" customHeight="1" x14ac:dyDescent="0.2">
      <c r="B210" s="97"/>
      <c r="C210" s="97"/>
      <c r="D210" s="98"/>
    </row>
    <row r="211" spans="2:4" ht="12.75" customHeight="1" x14ac:dyDescent="0.2">
      <c r="B211" s="97"/>
      <c r="C211" s="97"/>
      <c r="D211" s="98"/>
    </row>
    <row r="212" spans="2:4" ht="12.75" customHeight="1" x14ac:dyDescent="0.2">
      <c r="B212" s="97"/>
      <c r="C212" s="97"/>
      <c r="D212" s="98"/>
    </row>
    <row r="213" spans="2:4" ht="12.75" customHeight="1" x14ac:dyDescent="0.2">
      <c r="B213" s="97"/>
      <c r="C213" s="97"/>
      <c r="D213" s="98"/>
    </row>
    <row r="214" spans="2:4" ht="12.75" customHeight="1" x14ac:dyDescent="0.2">
      <c r="B214" s="97"/>
      <c r="C214" s="97"/>
      <c r="D214" s="98"/>
    </row>
    <row r="215" spans="2:4" ht="12.75" customHeight="1" x14ac:dyDescent="0.2">
      <c r="B215" s="97"/>
      <c r="C215" s="97"/>
      <c r="D215" s="98"/>
    </row>
    <row r="216" spans="2:4" ht="12.75" customHeight="1" x14ac:dyDescent="0.2">
      <c r="B216" s="97"/>
      <c r="C216" s="97"/>
      <c r="D216" s="98"/>
    </row>
    <row r="217" spans="2:4" ht="12.75" customHeight="1" x14ac:dyDescent="0.2">
      <c r="B217" s="97"/>
      <c r="C217" s="97"/>
      <c r="D217" s="98"/>
    </row>
    <row r="218" spans="2:4" ht="12.75" customHeight="1" x14ac:dyDescent="0.2">
      <c r="B218" s="97"/>
      <c r="C218" s="97"/>
      <c r="D218" s="98"/>
    </row>
    <row r="219" spans="2:4" ht="12.75" customHeight="1" x14ac:dyDescent="0.2">
      <c r="B219" s="97"/>
      <c r="C219" s="97"/>
      <c r="D219" s="98"/>
    </row>
    <row r="220" spans="2:4" ht="12.75" customHeight="1" x14ac:dyDescent="0.2">
      <c r="B220" s="97"/>
      <c r="C220" s="97"/>
      <c r="D220" s="98"/>
    </row>
    <row r="221" spans="2:4" ht="12.75" customHeight="1" x14ac:dyDescent="0.2">
      <c r="B221" s="97"/>
      <c r="C221" s="97"/>
      <c r="D221" s="98"/>
    </row>
    <row r="222" spans="2:4" ht="12.75" customHeight="1" x14ac:dyDescent="0.2">
      <c r="B222" s="97"/>
      <c r="C222" s="97"/>
      <c r="D222" s="98"/>
    </row>
    <row r="223" spans="2:4" ht="12.75" customHeight="1" x14ac:dyDescent="0.2">
      <c r="B223" s="97"/>
      <c r="C223" s="97"/>
      <c r="D223" s="98"/>
    </row>
    <row r="224" spans="2:4" ht="12.75" customHeight="1" x14ac:dyDescent="0.2">
      <c r="B224" s="97"/>
      <c r="C224" s="97"/>
      <c r="D224" s="98"/>
    </row>
    <row r="225" spans="2:4" ht="12.75" customHeight="1" x14ac:dyDescent="0.2">
      <c r="B225" s="97"/>
      <c r="C225" s="97"/>
      <c r="D225" s="98"/>
    </row>
    <row r="226" spans="2:4" ht="12.75" customHeight="1" x14ac:dyDescent="0.2">
      <c r="B226" s="97"/>
      <c r="C226" s="97"/>
      <c r="D226" s="98"/>
    </row>
    <row r="227" spans="2:4" ht="12.75" customHeight="1" x14ac:dyDescent="0.2">
      <c r="B227" s="97"/>
      <c r="C227" s="97"/>
      <c r="D227" s="98"/>
    </row>
    <row r="228" spans="2:4" ht="12.75" customHeight="1" x14ac:dyDescent="0.2">
      <c r="B228" s="97"/>
      <c r="C228" s="97"/>
      <c r="D228" s="98"/>
    </row>
    <row r="229" spans="2:4" ht="12.75" customHeight="1" x14ac:dyDescent="0.2">
      <c r="B229" s="97"/>
      <c r="C229" s="97"/>
    </row>
    <row r="230" spans="2:4" ht="12.75" customHeight="1" x14ac:dyDescent="0.2">
      <c r="B230" s="97"/>
      <c r="C230" s="97"/>
    </row>
    <row r="231" spans="2:4" ht="12.75" customHeight="1" x14ac:dyDescent="0.2">
      <c r="B231" s="97"/>
      <c r="C231" s="97"/>
    </row>
    <row r="232" spans="2:4" ht="12.75" customHeight="1" x14ac:dyDescent="0.2">
      <c r="B232" s="97"/>
      <c r="C232" s="97"/>
    </row>
    <row r="233" spans="2:4" ht="12.75" customHeight="1" x14ac:dyDescent="0.2">
      <c r="B233" s="97"/>
      <c r="C233" s="97"/>
    </row>
    <row r="234" spans="2:4" ht="12.75" customHeight="1" x14ac:dyDescent="0.2">
      <c r="B234" s="97"/>
      <c r="C234" s="97"/>
    </row>
    <row r="235" spans="2:4" ht="12.75" customHeight="1" x14ac:dyDescent="0.2">
      <c r="B235" s="97"/>
      <c r="C235" s="97"/>
    </row>
    <row r="236" spans="2:4" ht="12.75" customHeight="1" x14ac:dyDescent="0.2">
      <c r="B236" s="97"/>
      <c r="C236" s="97"/>
    </row>
    <row r="237" spans="2:4" ht="12.75" customHeight="1" x14ac:dyDescent="0.2">
      <c r="B237" s="97"/>
      <c r="C237" s="97"/>
    </row>
    <row r="238" spans="2:4" ht="12.75" customHeight="1" x14ac:dyDescent="0.2">
      <c r="B238" s="97"/>
      <c r="C238" s="97"/>
    </row>
    <row r="239" spans="2:4" ht="12.75" customHeight="1" x14ac:dyDescent="0.2">
      <c r="B239" s="97"/>
      <c r="C239" s="97"/>
    </row>
    <row r="240" spans="2:4" ht="12.75" customHeight="1" x14ac:dyDescent="0.2">
      <c r="B240" s="97"/>
      <c r="C240" s="97"/>
    </row>
    <row r="241" spans="2:3" ht="12.75" customHeight="1" x14ac:dyDescent="0.2">
      <c r="B241" s="97"/>
      <c r="C241" s="97"/>
    </row>
    <row r="242" spans="2:3" ht="12.75" customHeight="1" x14ac:dyDescent="0.2">
      <c r="B242" s="97"/>
      <c r="C242" s="97"/>
    </row>
    <row r="243" spans="2:3" ht="12.75" customHeight="1" x14ac:dyDescent="0.2">
      <c r="B243" s="97"/>
      <c r="C243" s="97"/>
    </row>
    <row r="244" spans="2:3" ht="12.75" customHeight="1" x14ac:dyDescent="0.2">
      <c r="B244" s="97"/>
      <c r="C244" s="97"/>
    </row>
    <row r="245" spans="2:3" ht="12.75" customHeight="1" x14ac:dyDescent="0.2">
      <c r="B245" s="97"/>
      <c r="C245" s="97"/>
    </row>
    <row r="246" spans="2:3" ht="12.75" customHeight="1" x14ac:dyDescent="0.2">
      <c r="B246" s="97"/>
      <c r="C246" s="97"/>
    </row>
    <row r="247" spans="2:3" ht="12.75" customHeight="1" x14ac:dyDescent="0.2">
      <c r="B247" s="97"/>
      <c r="C247" s="97"/>
    </row>
    <row r="248" spans="2:3" ht="12.75" customHeight="1" x14ac:dyDescent="0.2">
      <c r="B248" s="97"/>
      <c r="C248" s="97"/>
    </row>
    <row r="249" spans="2:3" ht="12.75" customHeight="1" x14ac:dyDescent="0.2">
      <c r="B249" s="97"/>
      <c r="C249" s="97"/>
    </row>
    <row r="250" spans="2:3" ht="12.75" customHeight="1" x14ac:dyDescent="0.2">
      <c r="B250" s="97"/>
      <c r="C250" s="97"/>
    </row>
    <row r="251" spans="2:3" ht="12.75" customHeight="1" x14ac:dyDescent="0.2">
      <c r="B251" s="97"/>
      <c r="C251" s="97"/>
    </row>
    <row r="252" spans="2:3" ht="12.75" customHeight="1" x14ac:dyDescent="0.2">
      <c r="B252" s="97"/>
      <c r="C252" s="97"/>
    </row>
    <row r="253" spans="2:3" ht="12.75" customHeight="1" x14ac:dyDescent="0.2">
      <c r="B253" s="97"/>
      <c r="C253" s="97"/>
    </row>
    <row r="254" spans="2:3" ht="12.75" customHeight="1" x14ac:dyDescent="0.2">
      <c r="B254" s="97"/>
      <c r="C254" s="97"/>
    </row>
    <row r="255" spans="2:3" ht="12.75" customHeight="1" x14ac:dyDescent="0.2">
      <c r="B255" s="97"/>
      <c r="C255" s="97"/>
    </row>
    <row r="256" spans="2:3" ht="12.75" customHeight="1" x14ac:dyDescent="0.2">
      <c r="B256" s="97"/>
      <c r="C256" s="97"/>
    </row>
    <row r="257" spans="2:3" ht="12.75" customHeight="1" x14ac:dyDescent="0.2">
      <c r="B257" s="97"/>
      <c r="C257" s="97"/>
    </row>
    <row r="258" spans="2:3" ht="12.75" customHeight="1" x14ac:dyDescent="0.2">
      <c r="B258" s="97"/>
      <c r="C258" s="97"/>
    </row>
    <row r="259" spans="2:3" ht="12.75" customHeight="1" x14ac:dyDescent="0.2">
      <c r="B259" s="97"/>
      <c r="C259" s="97"/>
    </row>
    <row r="260" spans="2:3" ht="12.75" customHeight="1" x14ac:dyDescent="0.2">
      <c r="B260" s="97"/>
      <c r="C260" s="97"/>
    </row>
    <row r="261" spans="2:3" ht="12.75" customHeight="1" x14ac:dyDescent="0.2">
      <c r="B261" s="97"/>
      <c r="C261" s="97"/>
    </row>
    <row r="262" spans="2:3" ht="12.75" customHeight="1" x14ac:dyDescent="0.2">
      <c r="B262" s="97"/>
      <c r="C262" s="97"/>
    </row>
    <row r="263" spans="2:3" ht="12.75" customHeight="1" x14ac:dyDescent="0.2">
      <c r="B263" s="97"/>
      <c r="C263" s="97"/>
    </row>
    <row r="264" spans="2:3" ht="12.75" customHeight="1" x14ac:dyDescent="0.2">
      <c r="B264" s="97"/>
      <c r="C264" s="97"/>
    </row>
    <row r="265" spans="2:3" ht="12.75" customHeight="1" x14ac:dyDescent="0.2">
      <c r="B265" s="97"/>
      <c r="C265" s="97"/>
    </row>
    <row r="266" spans="2:3" ht="12.75" customHeight="1" x14ac:dyDescent="0.2">
      <c r="B266" s="97"/>
      <c r="C266" s="97"/>
    </row>
    <row r="267" spans="2:3" ht="12.75" customHeight="1" x14ac:dyDescent="0.2">
      <c r="B267" s="97"/>
      <c r="C267" s="97"/>
    </row>
    <row r="268" spans="2:3" ht="12.75" customHeight="1" x14ac:dyDescent="0.2">
      <c r="B268" s="97"/>
      <c r="C268" s="97"/>
    </row>
    <row r="269" spans="2:3" ht="12.75" customHeight="1" x14ac:dyDescent="0.2">
      <c r="B269" s="97"/>
      <c r="C269" s="97"/>
    </row>
    <row r="270" spans="2:3" ht="12.75" customHeight="1" x14ac:dyDescent="0.2">
      <c r="B270" s="97"/>
      <c r="C270" s="97"/>
    </row>
    <row r="271" spans="2:3" ht="12.75" customHeight="1" x14ac:dyDescent="0.2">
      <c r="B271" s="97"/>
      <c r="C271" s="97"/>
    </row>
    <row r="272" spans="2:3" ht="12.75" customHeight="1" x14ac:dyDescent="0.2">
      <c r="B272" s="97"/>
      <c r="C272" s="97"/>
    </row>
    <row r="273" spans="2:3" ht="12.75" customHeight="1" x14ac:dyDescent="0.2">
      <c r="B273" s="97"/>
      <c r="C273" s="97"/>
    </row>
    <row r="274" spans="2:3" ht="12.75" customHeight="1" x14ac:dyDescent="0.2">
      <c r="B274" s="97"/>
      <c r="C274" s="97"/>
    </row>
    <row r="275" spans="2:3" ht="12.75" customHeight="1" x14ac:dyDescent="0.2">
      <c r="B275" s="97"/>
      <c r="C275" s="97"/>
    </row>
    <row r="276" spans="2:3" ht="12.75" customHeight="1" x14ac:dyDescent="0.2">
      <c r="B276" s="97"/>
      <c r="C276" s="97"/>
    </row>
    <row r="277" spans="2:3" ht="12.75" customHeight="1" x14ac:dyDescent="0.2">
      <c r="B277" s="97"/>
      <c r="C277" s="97"/>
    </row>
    <row r="278" spans="2:3" ht="12.75" customHeight="1" x14ac:dyDescent="0.2">
      <c r="B278" s="97"/>
      <c r="C278" s="97"/>
    </row>
    <row r="279" spans="2:3" ht="12.75" customHeight="1" x14ac:dyDescent="0.2">
      <c r="B279" s="97"/>
      <c r="C279" s="97"/>
    </row>
    <row r="280" spans="2:3" ht="12.75" customHeight="1" x14ac:dyDescent="0.2">
      <c r="B280" s="97"/>
      <c r="C280" s="97"/>
    </row>
    <row r="281" spans="2:3" ht="12.75" customHeight="1" x14ac:dyDescent="0.2">
      <c r="B281" s="97"/>
      <c r="C281" s="97"/>
    </row>
    <row r="282" spans="2:3" ht="12.75" customHeight="1" x14ac:dyDescent="0.2">
      <c r="B282" s="97"/>
      <c r="C282" s="97"/>
    </row>
    <row r="283" spans="2:3" ht="12.75" customHeight="1" x14ac:dyDescent="0.2">
      <c r="B283" s="97"/>
      <c r="C283" s="97"/>
    </row>
    <row r="284" spans="2:3" ht="12.75" customHeight="1" x14ac:dyDescent="0.2">
      <c r="B284" s="97"/>
      <c r="C284" s="97"/>
    </row>
    <row r="285" spans="2:3" ht="12.75" customHeight="1" x14ac:dyDescent="0.2">
      <c r="B285" s="97"/>
      <c r="C285" s="97"/>
    </row>
    <row r="286" spans="2:3" ht="12.75" customHeight="1" x14ac:dyDescent="0.2">
      <c r="B286" s="97"/>
      <c r="C286" s="97"/>
    </row>
    <row r="287" spans="2:3" ht="12.75" customHeight="1" x14ac:dyDescent="0.2">
      <c r="B287" s="97"/>
      <c r="C287" s="97"/>
    </row>
    <row r="288" spans="2:3" ht="12.75" customHeight="1" x14ac:dyDescent="0.2">
      <c r="B288" s="97"/>
      <c r="C288" s="97"/>
    </row>
    <row r="289" spans="2:3" ht="12.75" customHeight="1" x14ac:dyDescent="0.2">
      <c r="B289" s="97"/>
      <c r="C289" s="97"/>
    </row>
    <row r="290" spans="2:3" ht="12.75" customHeight="1" x14ac:dyDescent="0.2">
      <c r="B290" s="97"/>
      <c r="C290" s="97"/>
    </row>
    <row r="291" spans="2:3" ht="12.75" customHeight="1" x14ac:dyDescent="0.2">
      <c r="B291" s="97"/>
      <c r="C291" s="97"/>
    </row>
    <row r="292" spans="2:3" ht="12.75" customHeight="1" x14ac:dyDescent="0.2">
      <c r="B292" s="97"/>
      <c r="C292" s="97"/>
    </row>
    <row r="293" spans="2:3" ht="12.75" customHeight="1" x14ac:dyDescent="0.2">
      <c r="B293" s="97"/>
      <c r="C293" s="97"/>
    </row>
    <row r="294" spans="2:3" ht="12.75" customHeight="1" x14ac:dyDescent="0.2">
      <c r="B294" s="97"/>
      <c r="C294" s="97"/>
    </row>
    <row r="295" spans="2:3" ht="12.75" customHeight="1" x14ac:dyDescent="0.2">
      <c r="B295" s="97"/>
      <c r="C295" s="97"/>
    </row>
    <row r="296" spans="2:3" ht="12.75" customHeight="1" x14ac:dyDescent="0.2">
      <c r="B296" s="97"/>
      <c r="C296" s="97"/>
    </row>
    <row r="297" spans="2:3" ht="12.75" customHeight="1" x14ac:dyDescent="0.2">
      <c r="B297" s="97"/>
      <c r="C297" s="97"/>
    </row>
    <row r="298" spans="2:3" ht="12.75" customHeight="1" x14ac:dyDescent="0.2">
      <c r="B298" s="97"/>
      <c r="C298" s="97"/>
    </row>
    <row r="299" spans="2:3" ht="12.75" customHeight="1" x14ac:dyDescent="0.2">
      <c r="B299" s="97"/>
      <c r="C299" s="97"/>
    </row>
    <row r="300" spans="2:3" ht="12.75" customHeight="1" x14ac:dyDescent="0.2">
      <c r="B300" s="97"/>
      <c r="C300" s="97"/>
    </row>
    <row r="301" spans="2:3" ht="12.75" customHeight="1" x14ac:dyDescent="0.2">
      <c r="B301" s="97"/>
      <c r="C301" s="97"/>
    </row>
    <row r="302" spans="2:3" ht="12.75" customHeight="1" x14ac:dyDescent="0.2">
      <c r="B302" s="97"/>
      <c r="C302" s="97"/>
    </row>
    <row r="303" spans="2:3" ht="12.75" customHeight="1" x14ac:dyDescent="0.2">
      <c r="B303" s="97"/>
      <c r="C303" s="97"/>
    </row>
    <row r="304" spans="2:3" ht="12.75" customHeight="1" x14ac:dyDescent="0.2">
      <c r="B304" s="97"/>
      <c r="C304" s="97"/>
    </row>
    <row r="305" spans="2:3" ht="12.75" customHeight="1" x14ac:dyDescent="0.2">
      <c r="B305" s="97"/>
      <c r="C305" s="97"/>
    </row>
    <row r="306" spans="2:3" ht="12.75" customHeight="1" x14ac:dyDescent="0.2">
      <c r="B306" s="97"/>
      <c r="C306" s="97"/>
    </row>
    <row r="307" spans="2:3" ht="12.75" customHeight="1" x14ac:dyDescent="0.2">
      <c r="B307" s="97"/>
      <c r="C307" s="97"/>
    </row>
    <row r="308" spans="2:3" ht="12.75" customHeight="1" x14ac:dyDescent="0.2">
      <c r="B308" s="97"/>
      <c r="C308" s="97"/>
    </row>
    <row r="309" spans="2:3" ht="12.75" customHeight="1" x14ac:dyDescent="0.2">
      <c r="B309" s="97"/>
      <c r="C309" s="97"/>
    </row>
    <row r="310" spans="2:3" ht="12.75" customHeight="1" x14ac:dyDescent="0.2">
      <c r="B310" s="97"/>
      <c r="C310" s="97"/>
    </row>
    <row r="311" spans="2:3" ht="12.75" customHeight="1" x14ac:dyDescent="0.2">
      <c r="B311" s="97"/>
      <c r="C311" s="97"/>
    </row>
    <row r="312" spans="2:3" ht="12.75" customHeight="1" x14ac:dyDescent="0.2">
      <c r="B312" s="97"/>
      <c r="C312" s="97"/>
    </row>
    <row r="313" spans="2:3" ht="12.75" customHeight="1" x14ac:dyDescent="0.2">
      <c r="B313" s="97"/>
      <c r="C313" s="97"/>
    </row>
    <row r="314" spans="2:3" ht="12.75" customHeight="1" x14ac:dyDescent="0.2">
      <c r="B314" s="97"/>
      <c r="C314" s="97"/>
    </row>
    <row r="315" spans="2:3" ht="12.75" customHeight="1" x14ac:dyDescent="0.2">
      <c r="B315" s="97"/>
      <c r="C315" s="97"/>
    </row>
    <row r="316" spans="2:3" ht="12.75" customHeight="1" x14ac:dyDescent="0.2">
      <c r="B316" s="97"/>
      <c r="C316" s="97"/>
    </row>
    <row r="317" spans="2:3" ht="12.75" customHeight="1" x14ac:dyDescent="0.2">
      <c r="B317" s="97"/>
      <c r="C317" s="97"/>
    </row>
    <row r="318" spans="2:3" ht="12.75" customHeight="1" x14ac:dyDescent="0.2">
      <c r="B318" s="97"/>
      <c r="C318" s="97"/>
    </row>
    <row r="319" spans="2:3" ht="12.75" customHeight="1" x14ac:dyDescent="0.2">
      <c r="B319" s="97"/>
      <c r="C319" s="97"/>
    </row>
    <row r="320" spans="2:3" ht="12.75" customHeight="1" x14ac:dyDescent="0.2">
      <c r="B320" s="97"/>
      <c r="C320" s="97"/>
    </row>
    <row r="321" spans="2:3" ht="12.75" customHeight="1" x14ac:dyDescent="0.2">
      <c r="B321" s="97"/>
      <c r="C321" s="97"/>
    </row>
    <row r="322" spans="2:3" ht="12.75" customHeight="1" x14ac:dyDescent="0.2">
      <c r="B322" s="97"/>
      <c r="C322" s="97"/>
    </row>
    <row r="323" spans="2:3" ht="12.75" customHeight="1" x14ac:dyDescent="0.2">
      <c r="B323" s="97"/>
      <c r="C323" s="97"/>
    </row>
    <row r="324" spans="2:3" ht="12.75" customHeight="1" x14ac:dyDescent="0.2">
      <c r="B324" s="97"/>
      <c r="C324" s="97"/>
    </row>
    <row r="325" spans="2:3" ht="12.75" customHeight="1" x14ac:dyDescent="0.2">
      <c r="B325" s="97"/>
      <c r="C325" s="97"/>
    </row>
    <row r="326" spans="2:3" ht="12.75" customHeight="1" x14ac:dyDescent="0.2">
      <c r="B326" s="97"/>
      <c r="C326" s="97"/>
    </row>
    <row r="327" spans="2:3" ht="12.75" customHeight="1" x14ac:dyDescent="0.2">
      <c r="B327" s="97"/>
      <c r="C327" s="97"/>
    </row>
    <row r="328" spans="2:3" ht="12.75" customHeight="1" x14ac:dyDescent="0.2">
      <c r="B328" s="97"/>
      <c r="C328" s="97"/>
    </row>
    <row r="329" spans="2:3" ht="12.75" customHeight="1" x14ac:dyDescent="0.2">
      <c r="B329" s="97"/>
      <c r="C329" s="97"/>
    </row>
    <row r="330" spans="2:3" ht="12.75" customHeight="1" x14ac:dyDescent="0.2">
      <c r="B330" s="97"/>
      <c r="C330" s="97"/>
    </row>
    <row r="331" spans="2:3" ht="12.75" customHeight="1" x14ac:dyDescent="0.2">
      <c r="B331" s="97"/>
      <c r="C331" s="97"/>
    </row>
    <row r="332" spans="2:3" ht="12.75" customHeight="1" x14ac:dyDescent="0.2">
      <c r="B332" s="97"/>
      <c r="C332" s="97"/>
    </row>
    <row r="333" spans="2:3" ht="12.75" customHeight="1" x14ac:dyDescent="0.2">
      <c r="B333" s="97"/>
      <c r="C333" s="97"/>
    </row>
    <row r="334" spans="2:3" ht="12.75" customHeight="1" x14ac:dyDescent="0.2">
      <c r="B334" s="97"/>
      <c r="C334" s="97"/>
    </row>
    <row r="335" spans="2:3" ht="12.75" customHeight="1" x14ac:dyDescent="0.2">
      <c r="B335" s="97"/>
      <c r="C335" s="97"/>
    </row>
    <row r="336" spans="2:3" ht="12.75" customHeight="1" x14ac:dyDescent="0.2">
      <c r="B336" s="97"/>
      <c r="C336" s="97"/>
    </row>
    <row r="337" spans="2:3" ht="12.75" customHeight="1" x14ac:dyDescent="0.2">
      <c r="B337" s="97"/>
      <c r="C337" s="97"/>
    </row>
    <row r="338" spans="2:3" ht="12.75" customHeight="1" x14ac:dyDescent="0.2">
      <c r="B338" s="97"/>
      <c r="C338" s="97"/>
    </row>
    <row r="339" spans="2:3" ht="12.75" customHeight="1" x14ac:dyDescent="0.2">
      <c r="B339" s="97"/>
      <c r="C339" s="97"/>
    </row>
    <row r="340" spans="2:3" ht="12.75" customHeight="1" x14ac:dyDescent="0.2">
      <c r="B340" s="97"/>
      <c r="C340" s="97"/>
    </row>
    <row r="341" spans="2:3" ht="12.75" customHeight="1" x14ac:dyDescent="0.2">
      <c r="B341" s="97"/>
      <c r="C341" s="97"/>
    </row>
    <row r="342" spans="2:3" ht="12.75" customHeight="1" x14ac:dyDescent="0.2">
      <c r="B342" s="97"/>
      <c r="C342" s="97"/>
    </row>
    <row r="343" spans="2:3" ht="12.75" customHeight="1" x14ac:dyDescent="0.2">
      <c r="B343" s="97"/>
      <c r="C343" s="97"/>
    </row>
    <row r="344" spans="2:3" ht="12.75" customHeight="1" x14ac:dyDescent="0.2">
      <c r="B344" s="97"/>
      <c r="C344" s="97"/>
    </row>
    <row r="345" spans="2:3" ht="12.75" customHeight="1" x14ac:dyDescent="0.2">
      <c r="B345" s="97"/>
      <c r="C345" s="97"/>
    </row>
    <row r="346" spans="2:3" ht="12.75" customHeight="1" x14ac:dyDescent="0.2">
      <c r="B346" s="97"/>
      <c r="C346" s="97"/>
    </row>
    <row r="347" spans="2:3" ht="12.75" customHeight="1" x14ac:dyDescent="0.2">
      <c r="B347" s="97"/>
      <c r="C347" s="97"/>
    </row>
    <row r="348" spans="2:3" ht="12.75" customHeight="1" x14ac:dyDescent="0.2">
      <c r="B348" s="97"/>
      <c r="C348" s="97"/>
    </row>
    <row r="349" spans="2:3" ht="12.75" customHeight="1" x14ac:dyDescent="0.2">
      <c r="B349" s="97"/>
      <c r="C349" s="97"/>
    </row>
    <row r="350" spans="2:3" ht="12.75" customHeight="1" x14ac:dyDescent="0.2">
      <c r="B350" s="97"/>
      <c r="C350" s="97"/>
    </row>
    <row r="351" spans="2:3" ht="12.75" customHeight="1" x14ac:dyDescent="0.2">
      <c r="B351" s="97"/>
      <c r="C351" s="97"/>
    </row>
    <row r="352" spans="2:3" ht="12.75" customHeight="1" x14ac:dyDescent="0.2">
      <c r="B352" s="97"/>
      <c r="C352" s="97"/>
    </row>
    <row r="353" spans="2:3" ht="12.75" customHeight="1" x14ac:dyDescent="0.2">
      <c r="B353" s="97"/>
      <c r="C353" s="97"/>
    </row>
    <row r="354" spans="2:3" ht="12.75" customHeight="1" x14ac:dyDescent="0.2">
      <c r="B354" s="97"/>
      <c r="C354" s="97"/>
    </row>
    <row r="355" spans="2:3" ht="12.75" customHeight="1" x14ac:dyDescent="0.2">
      <c r="B355" s="97"/>
      <c r="C355" s="97"/>
    </row>
    <row r="356" spans="2:3" ht="12.75" customHeight="1" x14ac:dyDescent="0.2">
      <c r="B356" s="97"/>
      <c r="C356" s="97"/>
    </row>
    <row r="357" spans="2:3" ht="12.75" customHeight="1" x14ac:dyDescent="0.2">
      <c r="B357" s="97"/>
      <c r="C357" s="97"/>
    </row>
    <row r="358" spans="2:3" ht="12.75" customHeight="1" x14ac:dyDescent="0.2">
      <c r="B358" s="97"/>
      <c r="C358" s="97"/>
    </row>
    <row r="359" spans="2:3" ht="12.75" customHeight="1" x14ac:dyDescent="0.2">
      <c r="B359" s="97"/>
      <c r="C359" s="97"/>
    </row>
    <row r="360" spans="2:3" ht="12.75" customHeight="1" x14ac:dyDescent="0.2">
      <c r="B360" s="97"/>
      <c r="C360" s="97"/>
    </row>
    <row r="361" spans="2:3" ht="12.75" customHeight="1" x14ac:dyDescent="0.2">
      <c r="B361" s="97"/>
      <c r="C361" s="97"/>
    </row>
    <row r="362" spans="2:3" ht="12.75" customHeight="1" x14ac:dyDescent="0.2">
      <c r="B362" s="97"/>
      <c r="C362" s="97"/>
    </row>
    <row r="363" spans="2:3" ht="12.75" customHeight="1" x14ac:dyDescent="0.2">
      <c r="B363" s="97"/>
      <c r="C363" s="97"/>
    </row>
    <row r="364" spans="2:3" ht="12.75" customHeight="1" x14ac:dyDescent="0.2">
      <c r="B364" s="97"/>
      <c r="C364" s="97"/>
    </row>
    <row r="365" spans="2:3" ht="12.75" customHeight="1" x14ac:dyDescent="0.2">
      <c r="B365" s="97"/>
      <c r="C365" s="97"/>
    </row>
    <row r="366" spans="2:3" ht="12.75" customHeight="1" x14ac:dyDescent="0.2">
      <c r="B366" s="97"/>
      <c r="C366" s="97"/>
    </row>
    <row r="367" spans="2:3" ht="12.75" customHeight="1" x14ac:dyDescent="0.2">
      <c r="B367" s="97"/>
      <c r="C367" s="97"/>
    </row>
    <row r="368" spans="2:3" ht="12.75" customHeight="1" x14ac:dyDescent="0.2">
      <c r="B368" s="97"/>
      <c r="C368" s="97"/>
    </row>
    <row r="369" spans="2:3" ht="12.75" customHeight="1" x14ac:dyDescent="0.2">
      <c r="B369" s="97"/>
      <c r="C369" s="97"/>
    </row>
    <row r="370" spans="2:3" ht="12.75" customHeight="1" x14ac:dyDescent="0.2">
      <c r="B370" s="97"/>
      <c r="C370" s="97"/>
    </row>
    <row r="371" spans="2:3" ht="12.75" customHeight="1" x14ac:dyDescent="0.2">
      <c r="B371" s="97"/>
      <c r="C371" s="97"/>
    </row>
    <row r="372" spans="2:3" ht="12.75" customHeight="1" x14ac:dyDescent="0.2">
      <c r="B372" s="97"/>
      <c r="C372" s="97"/>
    </row>
    <row r="373" spans="2:3" ht="12.75" customHeight="1" x14ac:dyDescent="0.2">
      <c r="B373" s="97"/>
      <c r="C373" s="97"/>
    </row>
    <row r="374" spans="2:3" ht="12.75" customHeight="1" x14ac:dyDescent="0.2">
      <c r="B374" s="97"/>
      <c r="C374" s="97"/>
    </row>
    <row r="375" spans="2:3" ht="12.75" customHeight="1" x14ac:dyDescent="0.2">
      <c r="B375" s="97"/>
      <c r="C375" s="97"/>
    </row>
    <row r="376" spans="2:3" ht="12.75" customHeight="1" x14ac:dyDescent="0.2">
      <c r="B376" s="97"/>
      <c r="C376" s="97"/>
    </row>
    <row r="377" spans="2:3" ht="12.75" customHeight="1" x14ac:dyDescent="0.2">
      <c r="B377" s="97"/>
      <c r="C377" s="97"/>
    </row>
    <row r="378" spans="2:3" ht="12.75" customHeight="1" x14ac:dyDescent="0.2">
      <c r="B378" s="97"/>
      <c r="C378" s="97"/>
    </row>
    <row r="379" spans="2:3" ht="12.75" customHeight="1" x14ac:dyDescent="0.2">
      <c r="B379" s="97"/>
      <c r="C379" s="97"/>
    </row>
    <row r="380" spans="2:3" ht="12.75" customHeight="1" x14ac:dyDescent="0.2">
      <c r="B380" s="97"/>
      <c r="C380" s="97"/>
    </row>
    <row r="381" spans="2:3" ht="12.75" customHeight="1" x14ac:dyDescent="0.2">
      <c r="B381" s="97"/>
      <c r="C381" s="97"/>
    </row>
    <row r="382" spans="2:3" ht="12.75" customHeight="1" x14ac:dyDescent="0.2">
      <c r="B382" s="97"/>
      <c r="C382" s="97"/>
    </row>
    <row r="383" spans="2:3" ht="12.75" customHeight="1" x14ac:dyDescent="0.2">
      <c r="B383" s="97"/>
      <c r="C383" s="97"/>
    </row>
    <row r="384" spans="2:3" ht="12.75" customHeight="1" x14ac:dyDescent="0.2">
      <c r="B384" s="97"/>
      <c r="C384" s="97"/>
    </row>
    <row r="385" spans="2:3" ht="12.75" customHeight="1" x14ac:dyDescent="0.2">
      <c r="B385" s="97"/>
      <c r="C385" s="97"/>
    </row>
    <row r="386" spans="2:3" ht="12.75" customHeight="1" x14ac:dyDescent="0.2">
      <c r="B386" s="97"/>
      <c r="C386" s="97"/>
    </row>
    <row r="387" spans="2:3" ht="12.75" customHeight="1" x14ac:dyDescent="0.2">
      <c r="B387" s="97"/>
      <c r="C387" s="97"/>
    </row>
    <row r="388" spans="2:3" ht="12.75" customHeight="1" x14ac:dyDescent="0.2">
      <c r="B388" s="97"/>
      <c r="C388" s="97"/>
    </row>
    <row r="389" spans="2:3" ht="12.75" customHeight="1" x14ac:dyDescent="0.2">
      <c r="B389" s="97"/>
      <c r="C389" s="97"/>
    </row>
    <row r="390" spans="2:3" ht="12.75" customHeight="1" x14ac:dyDescent="0.2">
      <c r="B390" s="97"/>
      <c r="C390" s="97"/>
    </row>
    <row r="391" spans="2:3" ht="12.75" customHeight="1" x14ac:dyDescent="0.2">
      <c r="B391" s="97"/>
      <c r="C391" s="97"/>
    </row>
    <row r="392" spans="2:3" ht="12.75" customHeight="1" x14ac:dyDescent="0.2">
      <c r="B392" s="97"/>
      <c r="C392" s="97"/>
    </row>
    <row r="393" spans="2:3" ht="12.75" customHeight="1" x14ac:dyDescent="0.2">
      <c r="B393" s="97"/>
      <c r="C393" s="97"/>
    </row>
    <row r="394" spans="2:3" ht="12.75" customHeight="1" x14ac:dyDescent="0.2">
      <c r="B394" s="97"/>
      <c r="C394" s="97"/>
    </row>
    <row r="395" spans="2:3" ht="12.75" customHeight="1" x14ac:dyDescent="0.2">
      <c r="B395" s="97"/>
      <c r="C395" s="97"/>
    </row>
    <row r="396" spans="2:3" ht="12.75" customHeight="1" x14ac:dyDescent="0.2">
      <c r="B396" s="97"/>
      <c r="C396" s="97"/>
    </row>
    <row r="397" spans="2:3" ht="12.75" customHeight="1" x14ac:dyDescent="0.2">
      <c r="B397" s="97"/>
      <c r="C397" s="97"/>
    </row>
    <row r="398" spans="2:3" ht="12.75" customHeight="1" x14ac:dyDescent="0.2">
      <c r="B398" s="97"/>
      <c r="C398" s="97"/>
    </row>
    <row r="399" spans="2:3" ht="12.75" customHeight="1" x14ac:dyDescent="0.2">
      <c r="B399" s="97"/>
      <c r="C399" s="97"/>
    </row>
    <row r="400" spans="2:3" ht="12.75" customHeight="1" x14ac:dyDescent="0.2">
      <c r="B400" s="97"/>
      <c r="C400" s="97"/>
    </row>
    <row r="401" spans="2:3" ht="12.75" customHeight="1" x14ac:dyDescent="0.2">
      <c r="B401" s="97"/>
      <c r="C401" s="97"/>
    </row>
    <row r="402" spans="2:3" ht="12.75" customHeight="1" x14ac:dyDescent="0.2">
      <c r="B402" s="97"/>
      <c r="C402" s="97"/>
    </row>
    <row r="403" spans="2:3" ht="12.75" customHeight="1" x14ac:dyDescent="0.2">
      <c r="B403" s="97"/>
      <c r="C403" s="97"/>
    </row>
    <row r="404" spans="2:3" ht="12.75" customHeight="1" x14ac:dyDescent="0.2">
      <c r="B404" s="97"/>
      <c r="C404" s="97"/>
    </row>
    <row r="405" spans="2:3" ht="12.75" customHeight="1" x14ac:dyDescent="0.2">
      <c r="B405" s="97"/>
      <c r="C405" s="97"/>
    </row>
    <row r="406" spans="2:3" ht="12.75" customHeight="1" x14ac:dyDescent="0.2">
      <c r="B406" s="97"/>
      <c r="C406" s="97"/>
    </row>
    <row r="407" spans="2:3" ht="12.75" customHeight="1" x14ac:dyDescent="0.2">
      <c r="B407" s="97"/>
      <c r="C407" s="97"/>
    </row>
    <row r="408" spans="2:3" ht="12.75" customHeight="1" x14ac:dyDescent="0.2">
      <c r="B408" s="97"/>
      <c r="C408" s="97"/>
    </row>
    <row r="409" spans="2:3" ht="12.75" customHeight="1" x14ac:dyDescent="0.2">
      <c r="B409" s="97"/>
      <c r="C409" s="97"/>
    </row>
    <row r="410" spans="2:3" ht="12.75" customHeight="1" x14ac:dyDescent="0.2">
      <c r="B410" s="97"/>
      <c r="C410" s="97"/>
    </row>
    <row r="411" spans="2:3" ht="12.75" customHeight="1" x14ac:dyDescent="0.2">
      <c r="B411" s="97"/>
      <c r="C411" s="97"/>
    </row>
    <row r="412" spans="2:3" ht="12.75" customHeight="1" x14ac:dyDescent="0.2">
      <c r="B412" s="97"/>
      <c r="C412" s="97"/>
    </row>
    <row r="413" spans="2:3" ht="12.75" customHeight="1" x14ac:dyDescent="0.2">
      <c r="B413" s="97"/>
      <c r="C413" s="97"/>
    </row>
    <row r="414" spans="2:3" ht="12.75" customHeight="1" x14ac:dyDescent="0.2">
      <c r="B414" s="97"/>
      <c r="C414" s="97"/>
    </row>
    <row r="415" spans="2:3" ht="12.75" customHeight="1" x14ac:dyDescent="0.2">
      <c r="B415" s="97"/>
      <c r="C415" s="97"/>
    </row>
    <row r="416" spans="2:3" ht="12.75" customHeight="1" x14ac:dyDescent="0.2">
      <c r="B416" s="97"/>
      <c r="C416" s="97"/>
    </row>
    <row r="417" spans="2:3" ht="12.75" customHeight="1" x14ac:dyDescent="0.2">
      <c r="B417" s="97"/>
      <c r="C417" s="97"/>
    </row>
    <row r="418" spans="2:3" ht="12.75" customHeight="1" x14ac:dyDescent="0.2">
      <c r="B418" s="97"/>
      <c r="C418" s="97"/>
    </row>
    <row r="419" spans="2:3" ht="12.75" customHeight="1" x14ac:dyDescent="0.2">
      <c r="B419" s="97"/>
      <c r="C419" s="97"/>
    </row>
    <row r="420" spans="2:3" ht="12.75" customHeight="1" x14ac:dyDescent="0.2">
      <c r="B420" s="97"/>
      <c r="C420" s="97"/>
    </row>
    <row r="421" spans="2:3" ht="12.75" customHeight="1" x14ac:dyDescent="0.2">
      <c r="B421" s="97"/>
      <c r="C421" s="97"/>
    </row>
    <row r="422" spans="2:3" ht="12.75" customHeight="1" x14ac:dyDescent="0.2">
      <c r="B422" s="97"/>
      <c r="C422" s="97"/>
    </row>
    <row r="423" spans="2:3" ht="12.75" customHeight="1" x14ac:dyDescent="0.2">
      <c r="B423" s="97"/>
      <c r="C423" s="97"/>
    </row>
    <row r="424" spans="2:3" ht="12.75" customHeight="1" x14ac:dyDescent="0.2">
      <c r="B424" s="97"/>
      <c r="C424" s="97"/>
    </row>
    <row r="425" spans="2:3" ht="12.75" customHeight="1" x14ac:dyDescent="0.2">
      <c r="B425" s="97"/>
      <c r="C425" s="97"/>
    </row>
    <row r="426" spans="2:3" ht="12.75" customHeight="1" x14ac:dyDescent="0.2">
      <c r="B426" s="97"/>
      <c r="C426" s="97"/>
    </row>
    <row r="427" spans="2:3" ht="12.75" customHeight="1" x14ac:dyDescent="0.2">
      <c r="B427" s="97"/>
      <c r="C427" s="97"/>
    </row>
    <row r="428" spans="2:3" ht="12.75" customHeight="1" x14ac:dyDescent="0.2">
      <c r="B428" s="97"/>
      <c r="C428" s="97"/>
    </row>
    <row r="429" spans="2:3" ht="12.75" customHeight="1" x14ac:dyDescent="0.2">
      <c r="B429" s="97"/>
      <c r="C429" s="97"/>
    </row>
    <row r="430" spans="2:3" ht="12.75" customHeight="1" x14ac:dyDescent="0.2">
      <c r="B430" s="97"/>
      <c r="C430" s="97"/>
    </row>
    <row r="431" spans="2:3" ht="12.75" customHeight="1" x14ac:dyDescent="0.2">
      <c r="B431" s="97"/>
      <c r="C431" s="97"/>
    </row>
    <row r="432" spans="2:3" ht="12.75" customHeight="1" x14ac:dyDescent="0.2">
      <c r="B432" s="97"/>
      <c r="C432" s="97"/>
    </row>
    <row r="433" spans="2:3" ht="12.75" customHeight="1" x14ac:dyDescent="0.2">
      <c r="B433" s="97"/>
      <c r="C433" s="97"/>
    </row>
    <row r="434" spans="2:3" ht="12.75" customHeight="1" x14ac:dyDescent="0.2">
      <c r="B434" s="97"/>
      <c r="C434" s="97"/>
    </row>
    <row r="435" spans="2:3" ht="12.75" customHeight="1" x14ac:dyDescent="0.2">
      <c r="B435" s="97"/>
      <c r="C435" s="97"/>
    </row>
    <row r="436" spans="2:3" ht="12.75" customHeight="1" x14ac:dyDescent="0.2">
      <c r="B436" s="97"/>
      <c r="C436" s="97"/>
    </row>
    <row r="437" spans="2:3" ht="12.75" customHeight="1" x14ac:dyDescent="0.2">
      <c r="B437" s="97"/>
      <c r="C437" s="97"/>
    </row>
    <row r="438" spans="2:3" ht="12.75" customHeight="1" x14ac:dyDescent="0.2">
      <c r="B438" s="97"/>
      <c r="C438" s="97"/>
    </row>
    <row r="439" spans="2:3" ht="12.75" customHeight="1" x14ac:dyDescent="0.2">
      <c r="B439" s="97"/>
      <c r="C439" s="97"/>
    </row>
    <row r="440" spans="2:3" ht="12.75" customHeight="1" x14ac:dyDescent="0.2">
      <c r="B440" s="97"/>
      <c r="C440" s="97"/>
    </row>
    <row r="441" spans="2:3" ht="12.75" customHeight="1" x14ac:dyDescent="0.2">
      <c r="B441" s="97"/>
      <c r="C441" s="97"/>
    </row>
    <row r="442" spans="2:3" ht="12.75" customHeight="1" x14ac:dyDescent="0.2">
      <c r="B442" s="97"/>
      <c r="C442" s="97"/>
    </row>
    <row r="443" spans="2:3" ht="12.75" customHeight="1" x14ac:dyDescent="0.2">
      <c r="B443" s="97"/>
      <c r="C443" s="97"/>
    </row>
    <row r="444" spans="2:3" ht="12.75" customHeight="1" x14ac:dyDescent="0.2">
      <c r="B444" s="97"/>
      <c r="C444" s="97"/>
    </row>
    <row r="445" spans="2:3" ht="12.75" customHeight="1" x14ac:dyDescent="0.2">
      <c r="B445" s="97"/>
      <c r="C445" s="97"/>
    </row>
    <row r="446" spans="2:3" ht="12.75" customHeight="1" x14ac:dyDescent="0.2">
      <c r="B446" s="97"/>
      <c r="C446" s="97"/>
    </row>
    <row r="447" spans="2:3" ht="12.75" customHeight="1" x14ac:dyDescent="0.2">
      <c r="B447" s="97"/>
      <c r="C447" s="97"/>
    </row>
    <row r="448" spans="2:3" ht="12.75" customHeight="1" x14ac:dyDescent="0.2">
      <c r="B448" s="97"/>
      <c r="C448" s="97"/>
    </row>
    <row r="449" spans="2:3" ht="12.75" customHeight="1" x14ac:dyDescent="0.2">
      <c r="B449" s="97"/>
      <c r="C449" s="97"/>
    </row>
    <row r="450" spans="2:3" ht="12.75" customHeight="1" x14ac:dyDescent="0.2">
      <c r="B450" s="97"/>
      <c r="C450" s="97"/>
    </row>
    <row r="451" spans="2:3" ht="12.75" customHeight="1" x14ac:dyDescent="0.2">
      <c r="B451" s="97"/>
      <c r="C451" s="97"/>
    </row>
    <row r="452" spans="2:3" ht="12.75" customHeight="1" x14ac:dyDescent="0.2">
      <c r="B452" s="97"/>
      <c r="C452" s="97"/>
    </row>
    <row r="453" spans="2:3" ht="12.75" customHeight="1" x14ac:dyDescent="0.2">
      <c r="B453" s="97"/>
      <c r="C453" s="97"/>
    </row>
    <row r="454" spans="2:3" ht="12.75" customHeight="1" x14ac:dyDescent="0.2">
      <c r="B454" s="97"/>
      <c r="C454" s="97"/>
    </row>
    <row r="455" spans="2:3" ht="12.75" customHeight="1" x14ac:dyDescent="0.2">
      <c r="B455" s="97"/>
      <c r="C455" s="97"/>
    </row>
    <row r="456" spans="2:3" ht="12.75" customHeight="1" x14ac:dyDescent="0.2">
      <c r="B456" s="97"/>
      <c r="C456" s="97"/>
    </row>
    <row r="457" spans="2:3" ht="12.75" customHeight="1" x14ac:dyDescent="0.2">
      <c r="B457" s="97"/>
      <c r="C457" s="97"/>
    </row>
    <row r="458" spans="2:3" ht="12.75" customHeight="1" x14ac:dyDescent="0.2">
      <c r="B458" s="97"/>
      <c r="C458" s="97"/>
    </row>
    <row r="459" spans="2:3" ht="12.75" customHeight="1" x14ac:dyDescent="0.2">
      <c r="B459" s="97"/>
      <c r="C459" s="97"/>
    </row>
    <row r="460" spans="2:3" ht="12.75" customHeight="1" x14ac:dyDescent="0.2">
      <c r="B460" s="97"/>
      <c r="C460" s="97"/>
    </row>
    <row r="461" spans="2:3" ht="12.75" customHeight="1" x14ac:dyDescent="0.2">
      <c r="B461" s="97"/>
      <c r="C461" s="97"/>
    </row>
    <row r="462" spans="2:3" ht="12.75" customHeight="1" x14ac:dyDescent="0.2">
      <c r="B462" s="97"/>
      <c r="C462" s="97"/>
    </row>
    <row r="463" spans="2:3" ht="12.75" customHeight="1" x14ac:dyDescent="0.2">
      <c r="B463" s="97"/>
      <c r="C463" s="97"/>
    </row>
    <row r="464" spans="2:3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  <row r="996" spans="2:3" ht="12.75" customHeight="1" x14ac:dyDescent="0.2">
      <c r="B996" s="97"/>
      <c r="C996" s="97"/>
    </row>
    <row r="997" spans="2:3" ht="12.75" customHeight="1" x14ac:dyDescent="0.2">
      <c r="B997" s="97"/>
      <c r="C997" s="97"/>
    </row>
    <row r="998" spans="2:3" ht="12.75" customHeight="1" x14ac:dyDescent="0.2">
      <c r="B998" s="97"/>
      <c r="C998" s="97"/>
    </row>
    <row r="999" spans="2:3" ht="12.75" customHeight="1" x14ac:dyDescent="0.2">
      <c r="B999" s="97"/>
      <c r="C999" s="97"/>
    </row>
    <row r="1000" spans="2:3" ht="12.75" customHeight="1" x14ac:dyDescent="0.2">
      <c r="B1000" s="97"/>
      <c r="C1000" s="97"/>
    </row>
  </sheetData>
  <sheetProtection algorithmName="SHA-512" hashValue="C5sh1xk+MSpYQ9WIcxAImDHVE5XPv7TzsaCJNT0xY+ZUzL+ojx/u+PTD7CGeAI7Q+jSE3o1tDN0ZeDwE0LeYaQ==" saltValue="YB86w7Vx2RbgygC1urvudA==" spinCount="100000" sheet="1" objects="1" scenarios="1"/>
  <mergeCells count="13">
    <mergeCell ref="C27:G27"/>
    <mergeCell ref="A1:G1"/>
    <mergeCell ref="C2:G2"/>
    <mergeCell ref="C3:G3"/>
    <mergeCell ref="C4:G4"/>
    <mergeCell ref="C10:G10"/>
    <mergeCell ref="C12:G12"/>
    <mergeCell ref="C15:G15"/>
    <mergeCell ref="C18:G18"/>
    <mergeCell ref="C21:G21"/>
    <mergeCell ref="C23:G23"/>
    <mergeCell ref="C24:G24"/>
    <mergeCell ref="C26:G26"/>
  </mergeCells>
  <hyperlinks>
    <hyperlink ref="C24" r:id="rId1" xr:uid="{00000000-0004-0000-0800-000000000000}"/>
  </hyperlinks>
  <pageMargins left="0.59055118110236204" right="0.196850393700787" top="0.78740157499999996" bottom="0.78740157499999996" header="0" footer="0"/>
  <pageSetup paperSize="9" orientation="portrait"/>
  <headerFooter>
    <oddFooter>&amp;LZpracováno programem BUILDpower S,  © RTS, a.s.&amp;RStránka &amp;P 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X1000"/>
  <sheetViews>
    <sheetView workbookViewId="0">
      <pane ySplit="7" topLeftCell="A8" activePane="bottomLeft" state="frozen"/>
      <selection pane="bottomLeft" activeCell="I46" sqref="I46"/>
    </sheetView>
  </sheetViews>
  <sheetFormatPr defaultColWidth="14.42578125" defaultRowHeight="15" customHeight="1" outlineLevelRow="2" x14ac:dyDescent="0.2"/>
  <cols>
    <col min="1" max="1" width="3.710937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4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4" ht="24.75" customHeight="1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4" ht="24.75" customHeight="1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4" ht="24.75" customHeight="1" x14ac:dyDescent="0.2">
      <c r="A4" s="95" t="s">
        <v>39</v>
      </c>
      <c r="B4" s="96" t="s">
        <v>118</v>
      </c>
      <c r="C4" s="215" t="s">
        <v>119</v>
      </c>
      <c r="D4" s="210"/>
      <c r="E4" s="210"/>
      <c r="F4" s="210"/>
      <c r="G4" s="193"/>
    </row>
    <row r="5" spans="1:24" ht="12.75" customHeight="1" x14ac:dyDescent="0.2">
      <c r="B5" s="97"/>
      <c r="C5" s="97"/>
      <c r="D5" s="98"/>
    </row>
    <row r="6" spans="1:24" ht="12.75" customHeight="1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4" ht="12.75" hidden="1" customHeight="1" x14ac:dyDescent="0.2">
      <c r="A7" s="88"/>
      <c r="B7" s="91"/>
      <c r="C7" s="91"/>
      <c r="D7" s="93"/>
      <c r="E7" s="103"/>
      <c r="F7" s="104"/>
      <c r="G7" s="104"/>
    </row>
    <row r="8" spans="1:24" ht="12.75" x14ac:dyDescent="0.2">
      <c r="A8" s="105" t="s">
        <v>49</v>
      </c>
      <c r="B8" s="106" t="s">
        <v>129</v>
      </c>
      <c r="C8" s="107" t="s">
        <v>1013</v>
      </c>
      <c r="D8" s="108"/>
      <c r="E8" s="109"/>
      <c r="F8" s="110"/>
      <c r="G8" s="111">
        <f>SUM(G9:G16)</f>
        <v>0</v>
      </c>
    </row>
    <row r="9" spans="1:24" ht="12.75" outlineLevel="1" x14ac:dyDescent="0.2">
      <c r="A9" s="112">
        <v>1</v>
      </c>
      <c r="B9" s="113" t="s">
        <v>1014</v>
      </c>
      <c r="C9" s="114" t="s">
        <v>1015</v>
      </c>
      <c r="D9" s="115" t="s">
        <v>124</v>
      </c>
      <c r="E9" s="116">
        <f>E10</f>
        <v>7.6</v>
      </c>
      <c r="F9" s="176"/>
      <c r="G9" s="117">
        <f>ROUND(E9*F9,2)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2.75" outlineLevel="2" x14ac:dyDescent="0.2">
      <c r="A10" s="119"/>
      <c r="B10" s="120"/>
      <c r="C10" s="135" t="s">
        <v>1016</v>
      </c>
      <c r="D10" s="136"/>
      <c r="E10" s="137">
        <f>19.5-11.9</f>
        <v>7.6</v>
      </c>
      <c r="F10" s="138"/>
      <c r="G10" s="13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22.5" outlineLevel="1" x14ac:dyDescent="0.2">
      <c r="A11" s="112">
        <f>A9+1</f>
        <v>2</v>
      </c>
      <c r="B11" s="113" t="s">
        <v>1017</v>
      </c>
      <c r="C11" s="114" t="s">
        <v>1018</v>
      </c>
      <c r="D11" s="115" t="s">
        <v>124</v>
      </c>
      <c r="E11" s="116">
        <f>E12</f>
        <v>0.44999999999999929</v>
      </c>
      <c r="F11" s="176"/>
      <c r="G11" s="117">
        <f>ROUND(E11*F11,2)</f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2.75" outlineLevel="2" x14ac:dyDescent="0.2">
      <c r="A12" s="119"/>
      <c r="B12" s="120"/>
      <c r="C12" s="135" t="s">
        <v>1019</v>
      </c>
      <c r="D12" s="136"/>
      <c r="E12" s="137">
        <f>12.35-11.9</f>
        <v>0.44999999999999929</v>
      </c>
      <c r="F12" s="138"/>
      <c r="G12" s="13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22.5" outlineLevel="1" x14ac:dyDescent="0.2">
      <c r="A13" s="121">
        <f>A11+1</f>
        <v>3</v>
      </c>
      <c r="B13" s="122" t="s">
        <v>1020</v>
      </c>
      <c r="C13" s="123" t="s">
        <v>1021</v>
      </c>
      <c r="D13" s="124" t="s">
        <v>124</v>
      </c>
      <c r="E13" s="125">
        <f>E12</f>
        <v>0.44999999999999929</v>
      </c>
      <c r="F13" s="176"/>
      <c r="G13" s="126">
        <f t="shared" ref="G13:G14" si="0">ROUND(E13*F13,2)</f>
        <v>0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2.75" outlineLevel="1" x14ac:dyDescent="0.2">
      <c r="A14" s="112">
        <f>A13+1</f>
        <v>4</v>
      </c>
      <c r="B14" s="113" t="s">
        <v>1022</v>
      </c>
      <c r="C14" s="114" t="s">
        <v>1023</v>
      </c>
      <c r="D14" s="115" t="s">
        <v>124</v>
      </c>
      <c r="E14" s="116">
        <v>7.15</v>
      </c>
      <c r="F14" s="176"/>
      <c r="G14" s="117">
        <f t="shared" si="0"/>
        <v>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2.75" outlineLevel="2" x14ac:dyDescent="0.2">
      <c r="A15" s="119"/>
      <c r="B15" s="120"/>
      <c r="C15" s="135" t="s">
        <v>1024</v>
      </c>
      <c r="D15" s="136"/>
      <c r="E15" s="137">
        <v>7.15</v>
      </c>
      <c r="F15" s="138"/>
      <c r="G15" s="13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2.75" outlineLevel="1" x14ac:dyDescent="0.2">
      <c r="A16" s="121">
        <f>A14+1</f>
        <v>5</v>
      </c>
      <c r="B16" s="122" t="s">
        <v>1025</v>
      </c>
      <c r="C16" s="123" t="s">
        <v>1026</v>
      </c>
      <c r="D16" s="124" t="s">
        <v>124</v>
      </c>
      <c r="E16" s="125">
        <f>12.35-11.9</f>
        <v>0.44999999999999929</v>
      </c>
      <c r="F16" s="176"/>
      <c r="G16" s="126">
        <f>ROUND(E16*F16,2)</f>
        <v>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12.75" x14ac:dyDescent="0.2">
      <c r="A17" s="105" t="s">
        <v>49</v>
      </c>
      <c r="B17" s="106" t="s">
        <v>1027</v>
      </c>
      <c r="C17" s="107" t="s">
        <v>1028</v>
      </c>
      <c r="D17" s="108"/>
      <c r="E17" s="109"/>
      <c r="F17" s="110"/>
      <c r="G17" s="111">
        <f>SUM(G18:G29)</f>
        <v>0</v>
      </c>
    </row>
    <row r="18" spans="1:24" ht="12.75" outlineLevel="1" x14ac:dyDescent="0.2">
      <c r="A18" s="112">
        <f>A16+1</f>
        <v>6</v>
      </c>
      <c r="B18" s="113" t="s">
        <v>1029</v>
      </c>
      <c r="C18" s="114" t="s">
        <v>1030</v>
      </c>
      <c r="D18" s="115" t="s">
        <v>124</v>
      </c>
      <c r="E18" s="116">
        <v>1.0449999999999999</v>
      </c>
      <c r="F18" s="176"/>
      <c r="G18" s="117">
        <f>ROUND(E18*F18,2)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12.75" outlineLevel="2" x14ac:dyDescent="0.2">
      <c r="A19" s="119"/>
      <c r="B19" s="120"/>
      <c r="C19" s="135" t="s">
        <v>1031</v>
      </c>
      <c r="D19" s="136"/>
      <c r="E19" s="137">
        <v>1.04</v>
      </c>
      <c r="F19" s="138"/>
      <c r="G19" s="13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</row>
    <row r="20" spans="1:24" ht="12.75" outlineLevel="1" x14ac:dyDescent="0.2">
      <c r="A20" s="112">
        <f>A18+1</f>
        <v>7</v>
      </c>
      <c r="B20" s="113" t="s">
        <v>1032</v>
      </c>
      <c r="C20" s="114" t="s">
        <v>1033</v>
      </c>
      <c r="D20" s="115" t="s">
        <v>148</v>
      </c>
      <c r="E20" s="116">
        <v>1.23</v>
      </c>
      <c r="F20" s="176"/>
      <c r="G20" s="117">
        <f>ROUND(E20*F20,2)</f>
        <v>0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</row>
    <row r="21" spans="1:24" ht="12.75" outlineLevel="2" x14ac:dyDescent="0.2">
      <c r="A21" s="119"/>
      <c r="B21" s="120"/>
      <c r="C21" s="135" t="s">
        <v>1034</v>
      </c>
      <c r="D21" s="136"/>
      <c r="E21" s="137">
        <v>1.23</v>
      </c>
      <c r="F21" s="138"/>
      <c r="G21" s="13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</row>
    <row r="22" spans="1:24" ht="12.75" outlineLevel="1" x14ac:dyDescent="0.2">
      <c r="A22" s="121">
        <f>A20+1</f>
        <v>8</v>
      </c>
      <c r="B22" s="122" t="s">
        <v>1035</v>
      </c>
      <c r="C22" s="123" t="s">
        <v>1036</v>
      </c>
      <c r="D22" s="124" t="s">
        <v>148</v>
      </c>
      <c r="E22" s="125">
        <v>1.23</v>
      </c>
      <c r="F22" s="176"/>
      <c r="G22" s="126">
        <f t="shared" ref="G22:G23" si="1">ROUND(E22*F22,2)</f>
        <v>0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4" ht="22.5" outlineLevel="1" x14ac:dyDescent="0.2">
      <c r="A23" s="112">
        <f>A22+1</f>
        <v>9</v>
      </c>
      <c r="B23" s="113" t="s">
        <v>1037</v>
      </c>
      <c r="C23" s="114" t="s">
        <v>1038</v>
      </c>
      <c r="D23" s="115" t="s">
        <v>148</v>
      </c>
      <c r="E23" s="116">
        <v>8.5500000000000007</v>
      </c>
      <c r="F23" s="176"/>
      <c r="G23" s="117">
        <f t="shared" si="1"/>
        <v>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4" ht="12.75" outlineLevel="2" x14ac:dyDescent="0.2">
      <c r="A24" s="119"/>
      <c r="B24" s="120"/>
      <c r="C24" s="135" t="s">
        <v>1039</v>
      </c>
      <c r="D24" s="136"/>
      <c r="E24" s="137">
        <v>8.5500000000000007</v>
      </c>
      <c r="F24" s="138"/>
      <c r="G24" s="13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4" ht="12.75" outlineLevel="1" x14ac:dyDescent="0.2">
      <c r="A25" s="112">
        <f>A23+1</f>
        <v>10</v>
      </c>
      <c r="B25" s="113" t="s">
        <v>1040</v>
      </c>
      <c r="C25" s="114" t="s">
        <v>1041</v>
      </c>
      <c r="D25" s="115" t="s">
        <v>137</v>
      </c>
      <c r="E25" s="116">
        <v>0.38300000000000001</v>
      </c>
      <c r="F25" s="176"/>
      <c r="G25" s="117">
        <f>ROUND(E25*F25,2)</f>
        <v>0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4" ht="12.75" outlineLevel="2" x14ac:dyDescent="0.2">
      <c r="A26" s="119"/>
      <c r="B26" s="120"/>
      <c r="C26" s="135" t="s">
        <v>1042</v>
      </c>
      <c r="D26" s="136"/>
      <c r="E26" s="137">
        <v>0.38</v>
      </c>
      <c r="F26" s="138"/>
      <c r="G26" s="13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12.75" outlineLevel="1" x14ac:dyDescent="0.2">
      <c r="A27" s="112">
        <f>A25+1</f>
        <v>11</v>
      </c>
      <c r="B27" s="113" t="s">
        <v>1043</v>
      </c>
      <c r="C27" s="114" t="s">
        <v>1044</v>
      </c>
      <c r="D27" s="115" t="s">
        <v>124</v>
      </c>
      <c r="E27" s="116">
        <v>0.46</v>
      </c>
      <c r="F27" s="176"/>
      <c r="G27" s="117">
        <f>ROUND(E27*F27,2)</f>
        <v>0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</row>
    <row r="28" spans="1:24" ht="12.75" outlineLevel="2" x14ac:dyDescent="0.2">
      <c r="A28" s="119"/>
      <c r="B28" s="120"/>
      <c r="C28" s="135" t="s">
        <v>1045</v>
      </c>
      <c r="D28" s="136"/>
      <c r="E28" s="137">
        <v>0.46</v>
      </c>
      <c r="F28" s="138"/>
      <c r="G28" s="13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</row>
    <row r="29" spans="1:24" ht="12.75" outlineLevel="1" x14ac:dyDescent="0.2">
      <c r="A29" s="121">
        <f>A27+1</f>
        <v>12</v>
      </c>
      <c r="B29" s="122" t="s">
        <v>1046</v>
      </c>
      <c r="C29" s="123" t="s">
        <v>1047</v>
      </c>
      <c r="D29" s="124" t="s">
        <v>162</v>
      </c>
      <c r="E29" s="125">
        <v>2</v>
      </c>
      <c r="F29" s="176"/>
      <c r="G29" s="126">
        <f>ROUND(E29*F29,2)</f>
        <v>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</row>
    <row r="30" spans="1:24" ht="12.75" x14ac:dyDescent="0.2">
      <c r="A30" s="105" t="s">
        <v>49</v>
      </c>
      <c r="B30" s="106" t="s">
        <v>222</v>
      </c>
      <c r="C30" s="107" t="s">
        <v>223</v>
      </c>
      <c r="D30" s="108"/>
      <c r="E30" s="109"/>
      <c r="F30" s="110"/>
      <c r="G30" s="111">
        <f>SUM(G31:G36)</f>
        <v>0</v>
      </c>
    </row>
    <row r="31" spans="1:24" ht="22.5" outlineLevel="1" x14ac:dyDescent="0.2">
      <c r="A31" s="112">
        <f>A29+1</f>
        <v>13</v>
      </c>
      <c r="B31" s="113" t="s">
        <v>1048</v>
      </c>
      <c r="C31" s="114" t="s">
        <v>1049</v>
      </c>
      <c r="D31" s="115" t="s">
        <v>162</v>
      </c>
      <c r="E31" s="116">
        <v>27.9</v>
      </c>
      <c r="F31" s="176"/>
      <c r="G31" s="117">
        <f>ROUND(E31*F31,2)</f>
        <v>0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</row>
    <row r="32" spans="1:24" ht="12.75" outlineLevel="2" x14ac:dyDescent="0.2">
      <c r="A32" s="119"/>
      <c r="B32" s="120"/>
      <c r="C32" s="135" t="s">
        <v>1050</v>
      </c>
      <c r="D32" s="136"/>
      <c r="E32" s="137">
        <v>27.9</v>
      </c>
      <c r="F32" s="138"/>
      <c r="G32" s="13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</row>
    <row r="33" spans="1:24" ht="22.5" outlineLevel="1" x14ac:dyDescent="0.2">
      <c r="A33" s="112">
        <f>A31+1</f>
        <v>14</v>
      </c>
      <c r="B33" s="122" t="s">
        <v>1051</v>
      </c>
      <c r="C33" s="123" t="s">
        <v>1052</v>
      </c>
      <c r="D33" s="124" t="s">
        <v>145</v>
      </c>
      <c r="E33" s="125">
        <v>1</v>
      </c>
      <c r="F33" s="176"/>
      <c r="G33" s="126">
        <f t="shared" ref="G33:G36" si="2">ROUND(E33*F33,2)</f>
        <v>0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</row>
    <row r="34" spans="1:24" ht="22.5" outlineLevel="1" x14ac:dyDescent="0.2">
      <c r="A34" s="121">
        <f t="shared" ref="A34:A36" si="3">A33+1</f>
        <v>15</v>
      </c>
      <c r="B34" s="122" t="s">
        <v>1053</v>
      </c>
      <c r="C34" s="123" t="s">
        <v>1054</v>
      </c>
      <c r="D34" s="124" t="s">
        <v>1055</v>
      </c>
      <c r="E34" s="125">
        <v>1</v>
      </c>
      <c r="F34" s="176"/>
      <c r="G34" s="126">
        <f t="shared" si="2"/>
        <v>0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1:24" ht="22.5" outlineLevel="1" x14ac:dyDescent="0.2">
      <c r="A35" s="121">
        <f t="shared" si="3"/>
        <v>16</v>
      </c>
      <c r="B35" s="122" t="s">
        <v>1056</v>
      </c>
      <c r="C35" s="123" t="s">
        <v>1057</v>
      </c>
      <c r="D35" s="124" t="s">
        <v>145</v>
      </c>
      <c r="E35" s="125">
        <v>1</v>
      </c>
      <c r="F35" s="176"/>
      <c r="G35" s="126">
        <f t="shared" si="2"/>
        <v>0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</row>
    <row r="36" spans="1:24" ht="33.75" outlineLevel="1" x14ac:dyDescent="0.2">
      <c r="A36" s="141">
        <f t="shared" si="3"/>
        <v>17</v>
      </c>
      <c r="B36" s="113" t="s">
        <v>1058</v>
      </c>
      <c r="C36" s="114" t="s">
        <v>1059</v>
      </c>
      <c r="D36" s="115" t="s">
        <v>148</v>
      </c>
      <c r="E36" s="116">
        <v>4</v>
      </c>
      <c r="F36" s="176"/>
      <c r="G36" s="142">
        <f t="shared" si="2"/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</row>
    <row r="37" spans="1:24" ht="12.75" x14ac:dyDescent="0.2">
      <c r="A37" s="105" t="s">
        <v>49</v>
      </c>
      <c r="B37" s="106" t="s">
        <v>344</v>
      </c>
      <c r="C37" s="107" t="s">
        <v>345</v>
      </c>
      <c r="D37" s="108"/>
      <c r="E37" s="109"/>
      <c r="F37" s="110"/>
      <c r="G37" s="111">
        <f>SUM(G38:G45)</f>
        <v>0</v>
      </c>
    </row>
    <row r="38" spans="1:24" ht="12.75" x14ac:dyDescent="0.2">
      <c r="A38" s="112">
        <f>A36+1</f>
        <v>18</v>
      </c>
      <c r="B38" s="113" t="s">
        <v>1060</v>
      </c>
      <c r="C38" s="114" t="s">
        <v>1061</v>
      </c>
      <c r="D38" s="115" t="s">
        <v>148</v>
      </c>
      <c r="E38" s="116">
        <f>E39</f>
        <v>13.324999999999999</v>
      </c>
      <c r="F38" s="176"/>
      <c r="G38" s="117">
        <f>ROUND(E38*F38,2)</f>
        <v>0</v>
      </c>
    </row>
    <row r="39" spans="1:24" ht="12.75" x14ac:dyDescent="0.2">
      <c r="A39" s="119"/>
      <c r="B39" s="120"/>
      <c r="C39" s="135" t="s">
        <v>1062</v>
      </c>
      <c r="D39" s="136"/>
      <c r="E39" s="137">
        <f>2.5*(2.2+1.9)+0.75*(1.9+2.2)</f>
        <v>13.324999999999999</v>
      </c>
      <c r="F39" s="138"/>
      <c r="G39" s="138"/>
    </row>
    <row r="40" spans="1:24" ht="12.75" x14ac:dyDescent="0.2">
      <c r="A40" s="112">
        <f>A38+1</f>
        <v>19</v>
      </c>
      <c r="B40" s="113" t="s">
        <v>1063</v>
      </c>
      <c r="C40" s="114" t="s">
        <v>1064</v>
      </c>
      <c r="D40" s="115" t="s">
        <v>148</v>
      </c>
      <c r="E40" s="116">
        <f>E41</f>
        <v>4.18</v>
      </c>
      <c r="F40" s="176"/>
      <c r="G40" s="117">
        <f>ROUND(E40*F40,2)</f>
        <v>0</v>
      </c>
    </row>
    <row r="41" spans="1:24" ht="12.75" x14ac:dyDescent="0.2">
      <c r="A41" s="119"/>
      <c r="B41" s="120"/>
      <c r="C41" s="135" t="s">
        <v>1065</v>
      </c>
      <c r="D41" s="136"/>
      <c r="E41" s="137">
        <f>1.9*2.2</f>
        <v>4.18</v>
      </c>
      <c r="F41" s="138"/>
      <c r="G41" s="138"/>
    </row>
    <row r="42" spans="1:24" ht="12.75" x14ac:dyDescent="0.2">
      <c r="A42" s="112">
        <f>A40+1</f>
        <v>20</v>
      </c>
      <c r="B42" s="113" t="s">
        <v>1066</v>
      </c>
      <c r="C42" s="114" t="s">
        <v>1067</v>
      </c>
      <c r="D42" s="115" t="s">
        <v>148</v>
      </c>
      <c r="E42" s="116">
        <f>E43</f>
        <v>10.25</v>
      </c>
      <c r="F42" s="176"/>
      <c r="G42" s="117">
        <f>ROUND(E42*F42,2)</f>
        <v>0</v>
      </c>
    </row>
    <row r="43" spans="1:24" ht="12.75" x14ac:dyDescent="0.2">
      <c r="A43" s="119"/>
      <c r="B43" s="120"/>
      <c r="C43" s="135" t="s">
        <v>1068</v>
      </c>
      <c r="D43" s="136"/>
      <c r="E43" s="137">
        <f>2.5*(2.2+1.9)</f>
        <v>10.25</v>
      </c>
      <c r="F43" s="138"/>
      <c r="G43" s="138"/>
    </row>
    <row r="44" spans="1:24" ht="12.75" x14ac:dyDescent="0.2">
      <c r="A44" s="112">
        <f>A42+1</f>
        <v>21</v>
      </c>
      <c r="B44" s="113" t="s">
        <v>1069</v>
      </c>
      <c r="C44" s="114" t="s">
        <v>1070</v>
      </c>
      <c r="D44" s="115" t="s">
        <v>148</v>
      </c>
      <c r="E44" s="116">
        <f>E45</f>
        <v>10.25</v>
      </c>
      <c r="F44" s="176"/>
      <c r="G44" s="117">
        <f>ROUND(E44*F44,2)</f>
        <v>0</v>
      </c>
    </row>
    <row r="45" spans="1:24" ht="12.75" x14ac:dyDescent="0.2">
      <c r="A45" s="119"/>
      <c r="B45" s="120"/>
      <c r="C45" s="135" t="s">
        <v>1068</v>
      </c>
      <c r="D45" s="136"/>
      <c r="E45" s="137">
        <f>2.5*(2.2+1.9)</f>
        <v>10.25</v>
      </c>
      <c r="F45" s="138"/>
      <c r="G45" s="138"/>
    </row>
    <row r="46" spans="1:24" ht="25.5" x14ac:dyDescent="0.2">
      <c r="A46" s="105" t="s">
        <v>49</v>
      </c>
      <c r="B46" s="106" t="s">
        <v>1071</v>
      </c>
      <c r="C46" s="107" t="s">
        <v>1072</v>
      </c>
      <c r="D46" s="108"/>
      <c r="E46" s="109"/>
      <c r="F46" s="110"/>
      <c r="G46" s="111">
        <f>G47</f>
        <v>0</v>
      </c>
    </row>
    <row r="47" spans="1:24" ht="12.75" outlineLevel="1" x14ac:dyDescent="0.2">
      <c r="A47" s="112">
        <f>A44+1</f>
        <v>22</v>
      </c>
      <c r="B47" s="113" t="s">
        <v>1073</v>
      </c>
      <c r="C47" s="114" t="s">
        <v>1074</v>
      </c>
      <c r="D47" s="115" t="s">
        <v>145</v>
      </c>
      <c r="E47" s="116">
        <v>1</v>
      </c>
      <c r="F47" s="176"/>
      <c r="G47" s="117">
        <f>ROUND(E47*F47,2)</f>
        <v>0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</row>
    <row r="48" spans="1:24" ht="12.75" x14ac:dyDescent="0.2">
      <c r="A48" s="88"/>
      <c r="B48" s="91"/>
      <c r="C48" s="127"/>
      <c r="D48" s="93"/>
      <c r="E48" s="88"/>
      <c r="F48" s="88"/>
      <c r="G48" s="88"/>
    </row>
    <row r="49" spans="1:7" ht="12.75" x14ac:dyDescent="0.2">
      <c r="A49" s="128"/>
      <c r="B49" s="129" t="s">
        <v>23</v>
      </c>
      <c r="C49" s="130"/>
      <c r="D49" s="131"/>
      <c r="E49" s="132"/>
      <c r="F49" s="132"/>
      <c r="G49" s="133">
        <f>G46+G37+G30+G17+G8</f>
        <v>0</v>
      </c>
    </row>
    <row r="50" spans="1:7" ht="12.75" customHeight="1" x14ac:dyDescent="0.2">
      <c r="A50" s="88"/>
      <c r="B50" s="91"/>
      <c r="C50" s="127"/>
      <c r="D50" s="93"/>
      <c r="E50" s="88"/>
      <c r="F50" s="88"/>
      <c r="G50" s="88"/>
    </row>
    <row r="51" spans="1:7" ht="12.75" customHeight="1" x14ac:dyDescent="0.2">
      <c r="A51" s="88"/>
      <c r="B51" s="91"/>
      <c r="C51" s="127"/>
      <c r="D51" s="93"/>
      <c r="E51" s="88"/>
      <c r="F51" s="88"/>
      <c r="G51" s="88"/>
    </row>
    <row r="52" spans="1:7" ht="12.75" customHeight="1" x14ac:dyDescent="0.2">
      <c r="A52" s="88"/>
      <c r="B52" s="91"/>
      <c r="C52" s="127"/>
      <c r="D52" s="93"/>
      <c r="E52" s="88"/>
      <c r="F52" s="88"/>
      <c r="G52" s="88"/>
    </row>
    <row r="53" spans="1:7" ht="12.75" customHeight="1" x14ac:dyDescent="0.2">
      <c r="B53" s="97"/>
      <c r="C53" s="134"/>
      <c r="D53" s="98"/>
    </row>
    <row r="54" spans="1:7" ht="12.75" customHeight="1" x14ac:dyDescent="0.2">
      <c r="B54" s="97"/>
      <c r="C54" s="97"/>
      <c r="D54" s="98"/>
    </row>
    <row r="55" spans="1:7" ht="12.75" customHeight="1" x14ac:dyDescent="0.2">
      <c r="B55" s="97"/>
      <c r="C55" s="97"/>
      <c r="D55" s="98"/>
    </row>
    <row r="56" spans="1:7" ht="12.75" customHeight="1" x14ac:dyDescent="0.2">
      <c r="B56" s="97"/>
      <c r="C56" s="97"/>
      <c r="D56" s="98"/>
    </row>
    <row r="57" spans="1:7" ht="12.75" customHeight="1" x14ac:dyDescent="0.2">
      <c r="B57" s="97"/>
      <c r="C57" s="97"/>
      <c r="D57" s="98"/>
    </row>
    <row r="58" spans="1:7" ht="12.75" customHeight="1" x14ac:dyDescent="0.2">
      <c r="B58" s="97"/>
      <c r="C58" s="97"/>
      <c r="D58" s="98"/>
    </row>
    <row r="59" spans="1:7" ht="12.75" customHeight="1" x14ac:dyDescent="0.2">
      <c r="B59" s="97"/>
      <c r="C59" s="97"/>
      <c r="D59" s="98"/>
    </row>
    <row r="60" spans="1:7" ht="12.75" customHeight="1" x14ac:dyDescent="0.2">
      <c r="B60" s="97"/>
      <c r="C60" s="97"/>
      <c r="D60" s="98"/>
    </row>
    <row r="61" spans="1:7" ht="12.75" customHeight="1" x14ac:dyDescent="0.2">
      <c r="B61" s="97"/>
      <c r="C61" s="97"/>
      <c r="D61" s="98"/>
    </row>
    <row r="62" spans="1:7" ht="12.75" customHeight="1" x14ac:dyDescent="0.2">
      <c r="B62" s="97"/>
      <c r="C62" s="97"/>
      <c r="D62" s="98"/>
    </row>
    <row r="63" spans="1:7" ht="12.75" customHeight="1" x14ac:dyDescent="0.2">
      <c r="B63" s="97"/>
      <c r="C63" s="97"/>
      <c r="D63" s="98"/>
    </row>
    <row r="64" spans="1:7" ht="12.75" customHeight="1" x14ac:dyDescent="0.2">
      <c r="B64" s="97"/>
      <c r="C64" s="97"/>
      <c r="D64" s="98"/>
    </row>
    <row r="65" spans="2:4" ht="12.75" customHeight="1" x14ac:dyDescent="0.2">
      <c r="B65" s="97"/>
      <c r="C65" s="97"/>
      <c r="D65" s="98"/>
    </row>
    <row r="66" spans="2:4" ht="12.75" customHeight="1" x14ac:dyDescent="0.2">
      <c r="B66" s="97"/>
      <c r="C66" s="97"/>
      <c r="D66" s="98"/>
    </row>
    <row r="67" spans="2:4" ht="12.75" customHeight="1" x14ac:dyDescent="0.2">
      <c r="B67" s="97"/>
      <c r="C67" s="97"/>
      <c r="D67" s="98"/>
    </row>
    <row r="68" spans="2:4" ht="12.75" customHeight="1" x14ac:dyDescent="0.2">
      <c r="B68" s="97"/>
      <c r="C68" s="97"/>
      <c r="D68" s="98"/>
    </row>
    <row r="69" spans="2:4" ht="12.75" customHeight="1" x14ac:dyDescent="0.2">
      <c r="B69" s="97"/>
      <c r="C69" s="97"/>
      <c r="D69" s="98"/>
    </row>
    <row r="70" spans="2:4" ht="12.75" customHeight="1" x14ac:dyDescent="0.2">
      <c r="B70" s="97"/>
      <c r="C70" s="97"/>
      <c r="D70" s="98"/>
    </row>
    <row r="71" spans="2:4" ht="12.75" customHeight="1" x14ac:dyDescent="0.2">
      <c r="B71" s="97"/>
      <c r="C71" s="97"/>
      <c r="D71" s="98"/>
    </row>
    <row r="72" spans="2:4" ht="12.75" customHeight="1" x14ac:dyDescent="0.2">
      <c r="B72" s="97"/>
      <c r="C72" s="97"/>
      <c r="D72" s="98"/>
    </row>
    <row r="73" spans="2:4" ht="12.75" customHeight="1" x14ac:dyDescent="0.2">
      <c r="B73" s="97"/>
      <c r="C73" s="97"/>
      <c r="D73" s="98"/>
    </row>
    <row r="74" spans="2:4" ht="12.75" customHeight="1" x14ac:dyDescent="0.2">
      <c r="B74" s="97"/>
      <c r="C74" s="97"/>
      <c r="D74" s="98"/>
    </row>
    <row r="75" spans="2:4" ht="12.75" customHeight="1" x14ac:dyDescent="0.2">
      <c r="B75" s="97"/>
      <c r="C75" s="97"/>
      <c r="D75" s="98"/>
    </row>
    <row r="76" spans="2:4" ht="12.75" customHeight="1" x14ac:dyDescent="0.2">
      <c r="B76" s="97"/>
      <c r="C76" s="97"/>
      <c r="D76" s="98"/>
    </row>
    <row r="77" spans="2:4" ht="12.75" customHeight="1" x14ac:dyDescent="0.2">
      <c r="B77" s="97"/>
      <c r="C77" s="97"/>
      <c r="D77" s="98"/>
    </row>
    <row r="78" spans="2:4" ht="12.75" customHeight="1" x14ac:dyDescent="0.2">
      <c r="B78" s="97"/>
      <c r="C78" s="97"/>
      <c r="D78" s="98"/>
    </row>
    <row r="79" spans="2:4" ht="12.75" customHeight="1" x14ac:dyDescent="0.2">
      <c r="B79" s="97"/>
      <c r="C79" s="97"/>
      <c r="D79" s="98"/>
    </row>
    <row r="80" spans="2:4" ht="12.75" customHeight="1" x14ac:dyDescent="0.2">
      <c r="B80" s="97"/>
      <c r="C80" s="97"/>
      <c r="D80" s="98"/>
    </row>
    <row r="81" spans="2:4" ht="12.75" customHeight="1" x14ac:dyDescent="0.2">
      <c r="B81" s="97"/>
      <c r="C81" s="97"/>
      <c r="D81" s="98"/>
    </row>
    <row r="82" spans="2:4" ht="12.75" customHeight="1" x14ac:dyDescent="0.2">
      <c r="B82" s="97"/>
      <c r="C82" s="97"/>
      <c r="D82" s="98"/>
    </row>
    <row r="83" spans="2:4" ht="12.75" customHeight="1" x14ac:dyDescent="0.2">
      <c r="B83" s="97"/>
      <c r="C83" s="97"/>
      <c r="D83" s="98"/>
    </row>
    <row r="84" spans="2:4" ht="12.75" customHeight="1" x14ac:dyDescent="0.2">
      <c r="B84" s="97"/>
      <c r="C84" s="97"/>
      <c r="D84" s="98"/>
    </row>
    <row r="85" spans="2:4" ht="12.75" customHeight="1" x14ac:dyDescent="0.2">
      <c r="B85" s="97"/>
      <c r="C85" s="97"/>
      <c r="D85" s="98"/>
    </row>
    <row r="86" spans="2:4" ht="12.75" customHeight="1" x14ac:dyDescent="0.2">
      <c r="B86" s="97"/>
      <c r="C86" s="97"/>
      <c r="D86" s="98"/>
    </row>
    <row r="87" spans="2:4" ht="12.75" customHeight="1" x14ac:dyDescent="0.2">
      <c r="B87" s="97"/>
      <c r="C87" s="97"/>
      <c r="D87" s="98"/>
    </row>
    <row r="88" spans="2:4" ht="12.75" customHeight="1" x14ac:dyDescent="0.2">
      <c r="B88" s="97"/>
      <c r="C88" s="97"/>
      <c r="D88" s="98"/>
    </row>
    <row r="89" spans="2:4" ht="12.75" customHeight="1" x14ac:dyDescent="0.2">
      <c r="B89" s="97"/>
      <c r="C89" s="97"/>
      <c r="D89" s="98"/>
    </row>
    <row r="90" spans="2:4" ht="12.75" customHeight="1" x14ac:dyDescent="0.2">
      <c r="B90" s="97"/>
      <c r="C90" s="97"/>
      <c r="D90" s="98"/>
    </row>
    <row r="91" spans="2:4" ht="12.75" customHeight="1" x14ac:dyDescent="0.2">
      <c r="B91" s="97"/>
      <c r="C91" s="97"/>
      <c r="D91" s="98"/>
    </row>
    <row r="92" spans="2:4" ht="12.75" customHeight="1" x14ac:dyDescent="0.2">
      <c r="B92" s="97"/>
      <c r="C92" s="97"/>
      <c r="D92" s="98"/>
    </row>
    <row r="93" spans="2:4" ht="12.75" customHeight="1" x14ac:dyDescent="0.2">
      <c r="B93" s="97"/>
      <c r="C93" s="97"/>
      <c r="D93" s="98"/>
    </row>
    <row r="94" spans="2:4" ht="12.75" customHeight="1" x14ac:dyDescent="0.2">
      <c r="B94" s="97"/>
      <c r="C94" s="97"/>
      <c r="D94" s="98"/>
    </row>
    <row r="95" spans="2:4" ht="12.75" customHeight="1" x14ac:dyDescent="0.2">
      <c r="B95" s="97"/>
      <c r="C95" s="97"/>
      <c r="D95" s="98"/>
    </row>
    <row r="96" spans="2:4" ht="12.75" customHeight="1" x14ac:dyDescent="0.2">
      <c r="B96" s="97"/>
      <c r="C96" s="97"/>
      <c r="D96" s="98"/>
    </row>
    <row r="97" spans="2:4" ht="12.75" customHeight="1" x14ac:dyDescent="0.2">
      <c r="B97" s="97"/>
      <c r="C97" s="97"/>
      <c r="D97" s="98"/>
    </row>
    <row r="98" spans="2:4" ht="12.75" customHeight="1" x14ac:dyDescent="0.2">
      <c r="B98" s="97"/>
      <c r="C98" s="97"/>
      <c r="D98" s="98"/>
    </row>
    <row r="99" spans="2:4" ht="12.75" customHeight="1" x14ac:dyDescent="0.2">
      <c r="B99" s="97"/>
      <c r="C99" s="97"/>
      <c r="D99" s="98"/>
    </row>
    <row r="100" spans="2:4" ht="12.75" customHeight="1" x14ac:dyDescent="0.2">
      <c r="B100" s="97"/>
      <c r="C100" s="97"/>
      <c r="D100" s="98"/>
    </row>
    <row r="101" spans="2:4" ht="12.75" customHeight="1" x14ac:dyDescent="0.2">
      <c r="B101" s="97"/>
      <c r="C101" s="97"/>
      <c r="D101" s="98"/>
    </row>
    <row r="102" spans="2:4" ht="12.75" customHeight="1" x14ac:dyDescent="0.2">
      <c r="B102" s="97"/>
      <c r="C102" s="97"/>
      <c r="D102" s="98"/>
    </row>
    <row r="103" spans="2:4" ht="12.75" customHeight="1" x14ac:dyDescent="0.2">
      <c r="B103" s="97"/>
      <c r="C103" s="97"/>
      <c r="D103" s="98"/>
    </row>
    <row r="104" spans="2:4" ht="12.75" customHeight="1" x14ac:dyDescent="0.2">
      <c r="B104" s="97"/>
      <c r="C104" s="97"/>
      <c r="D104" s="98"/>
    </row>
    <row r="105" spans="2:4" ht="12.75" customHeight="1" x14ac:dyDescent="0.2">
      <c r="B105" s="97"/>
      <c r="C105" s="97"/>
      <c r="D105" s="98"/>
    </row>
    <row r="106" spans="2:4" ht="12.75" customHeight="1" x14ac:dyDescent="0.2">
      <c r="B106" s="97"/>
      <c r="C106" s="97"/>
      <c r="D106" s="98"/>
    </row>
    <row r="107" spans="2:4" ht="12.75" customHeight="1" x14ac:dyDescent="0.2">
      <c r="B107" s="97"/>
      <c r="C107" s="97"/>
      <c r="D107" s="98"/>
    </row>
    <row r="108" spans="2:4" ht="12.75" customHeight="1" x14ac:dyDescent="0.2">
      <c r="B108" s="97"/>
      <c r="C108" s="97"/>
      <c r="D108" s="98"/>
    </row>
    <row r="109" spans="2:4" ht="12.75" customHeight="1" x14ac:dyDescent="0.2">
      <c r="B109" s="97"/>
      <c r="C109" s="97"/>
      <c r="D109" s="98"/>
    </row>
    <row r="110" spans="2:4" ht="12.75" customHeight="1" x14ac:dyDescent="0.2">
      <c r="B110" s="97"/>
      <c r="C110" s="97"/>
      <c r="D110" s="98"/>
    </row>
    <row r="111" spans="2:4" ht="12.75" customHeight="1" x14ac:dyDescent="0.2">
      <c r="B111" s="97"/>
      <c r="C111" s="97"/>
      <c r="D111" s="98"/>
    </row>
    <row r="112" spans="2:4" ht="12.75" customHeight="1" x14ac:dyDescent="0.2">
      <c r="B112" s="97"/>
      <c r="C112" s="97"/>
      <c r="D112" s="98"/>
    </row>
    <row r="113" spans="2:4" ht="12.75" customHeight="1" x14ac:dyDescent="0.2">
      <c r="B113" s="97"/>
      <c r="C113" s="97"/>
      <c r="D113" s="98"/>
    </row>
    <row r="114" spans="2:4" ht="12.75" customHeight="1" x14ac:dyDescent="0.2">
      <c r="B114" s="97"/>
      <c r="C114" s="97"/>
      <c r="D114" s="98"/>
    </row>
    <row r="115" spans="2:4" ht="12.75" customHeight="1" x14ac:dyDescent="0.2">
      <c r="B115" s="97"/>
      <c r="C115" s="97"/>
      <c r="D115" s="98"/>
    </row>
    <row r="116" spans="2:4" ht="12.75" customHeight="1" x14ac:dyDescent="0.2">
      <c r="B116" s="97"/>
      <c r="C116" s="97"/>
      <c r="D116" s="98"/>
    </row>
    <row r="117" spans="2:4" ht="12.75" customHeight="1" x14ac:dyDescent="0.2">
      <c r="B117" s="97"/>
      <c r="C117" s="97"/>
      <c r="D117" s="98"/>
    </row>
    <row r="118" spans="2:4" ht="12.75" customHeight="1" x14ac:dyDescent="0.2">
      <c r="B118" s="97"/>
      <c r="C118" s="97"/>
      <c r="D118" s="98"/>
    </row>
    <row r="119" spans="2:4" ht="12.75" customHeight="1" x14ac:dyDescent="0.2">
      <c r="B119" s="97"/>
      <c r="C119" s="97"/>
      <c r="D119" s="98"/>
    </row>
    <row r="120" spans="2:4" ht="12.75" customHeight="1" x14ac:dyDescent="0.2">
      <c r="B120" s="97"/>
      <c r="C120" s="97"/>
      <c r="D120" s="98"/>
    </row>
    <row r="121" spans="2:4" ht="12.75" customHeight="1" x14ac:dyDescent="0.2">
      <c r="B121" s="97"/>
      <c r="C121" s="97"/>
      <c r="D121" s="98"/>
    </row>
    <row r="122" spans="2:4" ht="12.75" customHeight="1" x14ac:dyDescent="0.2">
      <c r="B122" s="97"/>
      <c r="C122" s="97"/>
      <c r="D122" s="98"/>
    </row>
    <row r="123" spans="2:4" ht="12.75" customHeight="1" x14ac:dyDescent="0.2">
      <c r="B123" s="97"/>
      <c r="C123" s="97"/>
      <c r="D123" s="98"/>
    </row>
    <row r="124" spans="2:4" ht="12.75" customHeight="1" x14ac:dyDescent="0.2">
      <c r="B124" s="97"/>
      <c r="C124" s="97"/>
      <c r="D124" s="98"/>
    </row>
    <row r="125" spans="2:4" ht="12.75" customHeight="1" x14ac:dyDescent="0.2">
      <c r="B125" s="97"/>
      <c r="C125" s="97"/>
      <c r="D125" s="98"/>
    </row>
    <row r="126" spans="2:4" ht="12.75" customHeight="1" x14ac:dyDescent="0.2">
      <c r="B126" s="97"/>
      <c r="C126" s="97"/>
      <c r="D126" s="98"/>
    </row>
    <row r="127" spans="2:4" ht="12.75" customHeight="1" x14ac:dyDescent="0.2">
      <c r="B127" s="97"/>
      <c r="C127" s="97"/>
      <c r="D127" s="98"/>
    </row>
    <row r="128" spans="2:4" ht="12.75" customHeight="1" x14ac:dyDescent="0.2">
      <c r="B128" s="97"/>
      <c r="C128" s="97"/>
      <c r="D128" s="98"/>
    </row>
    <row r="129" spans="2:4" ht="12.75" customHeight="1" x14ac:dyDescent="0.2">
      <c r="B129" s="97"/>
      <c r="C129" s="97"/>
      <c r="D129" s="98"/>
    </row>
    <row r="130" spans="2:4" ht="12.75" customHeight="1" x14ac:dyDescent="0.2">
      <c r="B130" s="97"/>
      <c r="C130" s="97"/>
      <c r="D130" s="98"/>
    </row>
    <row r="131" spans="2:4" ht="12.75" customHeight="1" x14ac:dyDescent="0.2">
      <c r="B131" s="97"/>
      <c r="C131" s="97"/>
      <c r="D131" s="98"/>
    </row>
    <row r="132" spans="2:4" ht="12.75" customHeight="1" x14ac:dyDescent="0.2">
      <c r="B132" s="97"/>
      <c r="C132" s="97"/>
      <c r="D132" s="98"/>
    </row>
    <row r="133" spans="2:4" ht="12.75" customHeight="1" x14ac:dyDescent="0.2">
      <c r="B133" s="97"/>
      <c r="C133" s="97"/>
      <c r="D133" s="98"/>
    </row>
    <row r="134" spans="2:4" ht="12.75" customHeight="1" x14ac:dyDescent="0.2">
      <c r="B134" s="97"/>
      <c r="C134" s="97"/>
      <c r="D134" s="98"/>
    </row>
    <row r="135" spans="2:4" ht="12.75" customHeight="1" x14ac:dyDescent="0.2">
      <c r="B135" s="97"/>
      <c r="C135" s="97"/>
      <c r="D135" s="98"/>
    </row>
    <row r="136" spans="2:4" ht="12.75" customHeight="1" x14ac:dyDescent="0.2">
      <c r="B136" s="97"/>
      <c r="C136" s="97"/>
      <c r="D136" s="98"/>
    </row>
    <row r="137" spans="2:4" ht="12.75" customHeight="1" x14ac:dyDescent="0.2">
      <c r="B137" s="97"/>
      <c r="C137" s="97"/>
      <c r="D137" s="98"/>
    </row>
    <row r="138" spans="2:4" ht="12.75" customHeight="1" x14ac:dyDescent="0.2">
      <c r="B138" s="97"/>
      <c r="C138" s="97"/>
      <c r="D138" s="98"/>
    </row>
    <row r="139" spans="2:4" ht="12.75" customHeight="1" x14ac:dyDescent="0.2">
      <c r="B139" s="97"/>
      <c r="C139" s="97"/>
      <c r="D139" s="98"/>
    </row>
    <row r="140" spans="2:4" ht="12.75" customHeight="1" x14ac:dyDescent="0.2">
      <c r="B140" s="97"/>
      <c r="C140" s="97"/>
      <c r="D140" s="98"/>
    </row>
    <row r="141" spans="2:4" ht="12.75" customHeight="1" x14ac:dyDescent="0.2">
      <c r="B141" s="97"/>
      <c r="C141" s="97"/>
      <c r="D141" s="98"/>
    </row>
    <row r="142" spans="2:4" ht="12.75" customHeight="1" x14ac:dyDescent="0.2">
      <c r="B142" s="97"/>
      <c r="C142" s="97"/>
      <c r="D142" s="98"/>
    </row>
    <row r="143" spans="2:4" ht="12.75" customHeight="1" x14ac:dyDescent="0.2">
      <c r="B143" s="97"/>
      <c r="C143" s="97"/>
      <c r="D143" s="98"/>
    </row>
    <row r="144" spans="2:4" ht="12.75" customHeight="1" x14ac:dyDescent="0.2">
      <c r="B144" s="97"/>
      <c r="C144" s="97"/>
      <c r="D144" s="98"/>
    </row>
    <row r="145" spans="2:4" ht="12.75" customHeight="1" x14ac:dyDescent="0.2">
      <c r="B145" s="97"/>
      <c r="C145" s="97"/>
      <c r="D145" s="98"/>
    </row>
    <row r="146" spans="2:4" ht="12.75" customHeight="1" x14ac:dyDescent="0.2">
      <c r="B146" s="97"/>
      <c r="C146" s="97"/>
      <c r="D146" s="98"/>
    </row>
    <row r="147" spans="2:4" ht="12.75" customHeight="1" x14ac:dyDescent="0.2">
      <c r="B147" s="97"/>
      <c r="C147" s="97"/>
      <c r="D147" s="98"/>
    </row>
    <row r="148" spans="2:4" ht="12.75" customHeight="1" x14ac:dyDescent="0.2">
      <c r="B148" s="97"/>
      <c r="C148" s="97"/>
      <c r="D148" s="98"/>
    </row>
    <row r="149" spans="2:4" ht="12.75" customHeight="1" x14ac:dyDescent="0.2">
      <c r="B149" s="97"/>
      <c r="C149" s="97"/>
      <c r="D149" s="98"/>
    </row>
    <row r="150" spans="2:4" ht="12.75" customHeight="1" x14ac:dyDescent="0.2">
      <c r="B150" s="97"/>
      <c r="C150" s="97"/>
      <c r="D150" s="98"/>
    </row>
    <row r="151" spans="2:4" ht="12.75" customHeight="1" x14ac:dyDescent="0.2">
      <c r="B151" s="97"/>
      <c r="C151" s="97"/>
      <c r="D151" s="98"/>
    </row>
    <row r="152" spans="2:4" ht="12.75" customHeight="1" x14ac:dyDescent="0.2">
      <c r="B152" s="97"/>
      <c r="C152" s="97"/>
      <c r="D152" s="98"/>
    </row>
    <row r="153" spans="2:4" ht="12.75" customHeight="1" x14ac:dyDescent="0.2">
      <c r="B153" s="97"/>
      <c r="C153" s="97"/>
      <c r="D153" s="98"/>
    </row>
    <row r="154" spans="2:4" ht="12.75" customHeight="1" x14ac:dyDescent="0.2">
      <c r="B154" s="97"/>
      <c r="C154" s="97"/>
      <c r="D154" s="98"/>
    </row>
    <row r="155" spans="2:4" ht="12.75" customHeight="1" x14ac:dyDescent="0.2">
      <c r="B155" s="97"/>
      <c r="C155" s="97"/>
      <c r="D155" s="98"/>
    </row>
    <row r="156" spans="2:4" ht="12.75" customHeight="1" x14ac:dyDescent="0.2">
      <c r="B156" s="97"/>
      <c r="C156" s="97"/>
      <c r="D156" s="98"/>
    </row>
    <row r="157" spans="2:4" ht="12.75" customHeight="1" x14ac:dyDescent="0.2">
      <c r="B157" s="97"/>
      <c r="C157" s="97"/>
      <c r="D157" s="98"/>
    </row>
    <row r="158" spans="2:4" ht="12.75" customHeight="1" x14ac:dyDescent="0.2">
      <c r="B158" s="97"/>
      <c r="C158" s="97"/>
      <c r="D158" s="98"/>
    </row>
    <row r="159" spans="2:4" ht="12.75" customHeight="1" x14ac:dyDescent="0.2">
      <c r="B159" s="97"/>
      <c r="C159" s="97"/>
      <c r="D159" s="98"/>
    </row>
    <row r="160" spans="2:4" ht="12.75" customHeight="1" x14ac:dyDescent="0.2">
      <c r="B160" s="97"/>
      <c r="C160" s="97"/>
      <c r="D160" s="98"/>
    </row>
    <row r="161" spans="2:4" ht="12.75" customHeight="1" x14ac:dyDescent="0.2">
      <c r="B161" s="97"/>
      <c r="C161" s="97"/>
      <c r="D161" s="98"/>
    </row>
    <row r="162" spans="2:4" ht="12.75" customHeight="1" x14ac:dyDescent="0.2">
      <c r="B162" s="97"/>
      <c r="C162" s="97"/>
      <c r="D162" s="98"/>
    </row>
    <row r="163" spans="2:4" ht="12.75" customHeight="1" x14ac:dyDescent="0.2">
      <c r="B163" s="97"/>
      <c r="C163" s="97"/>
      <c r="D163" s="98"/>
    </row>
    <row r="164" spans="2:4" ht="12.75" customHeight="1" x14ac:dyDescent="0.2">
      <c r="B164" s="97"/>
      <c r="C164" s="97"/>
      <c r="D164" s="98"/>
    </row>
    <row r="165" spans="2:4" ht="12.75" customHeight="1" x14ac:dyDescent="0.2">
      <c r="B165" s="97"/>
      <c r="C165" s="97"/>
      <c r="D165" s="98"/>
    </row>
    <row r="166" spans="2:4" ht="12.75" customHeight="1" x14ac:dyDescent="0.2">
      <c r="B166" s="97"/>
      <c r="C166" s="97"/>
      <c r="D166" s="98"/>
    </row>
    <row r="167" spans="2:4" ht="12.75" customHeight="1" x14ac:dyDescent="0.2">
      <c r="B167" s="97"/>
      <c r="C167" s="97"/>
      <c r="D167" s="98"/>
    </row>
    <row r="168" spans="2:4" ht="12.75" customHeight="1" x14ac:dyDescent="0.2">
      <c r="B168" s="97"/>
      <c r="C168" s="97"/>
      <c r="D168" s="98"/>
    </row>
    <row r="169" spans="2:4" ht="12.75" customHeight="1" x14ac:dyDescent="0.2">
      <c r="B169" s="97"/>
      <c r="C169" s="97"/>
      <c r="D169" s="98"/>
    </row>
    <row r="170" spans="2:4" ht="12.75" customHeight="1" x14ac:dyDescent="0.2">
      <c r="B170" s="97"/>
      <c r="C170" s="97"/>
      <c r="D170" s="98"/>
    </row>
    <row r="171" spans="2:4" ht="12.75" customHeight="1" x14ac:dyDescent="0.2">
      <c r="B171" s="97"/>
      <c r="C171" s="97"/>
      <c r="D171" s="98"/>
    </row>
    <row r="172" spans="2:4" ht="12.75" customHeight="1" x14ac:dyDescent="0.2">
      <c r="B172" s="97"/>
      <c r="C172" s="97"/>
      <c r="D172" s="98"/>
    </row>
    <row r="173" spans="2:4" ht="12.75" customHeight="1" x14ac:dyDescent="0.2">
      <c r="B173" s="97"/>
      <c r="C173" s="97"/>
      <c r="D173" s="98"/>
    </row>
    <row r="174" spans="2:4" ht="12.75" customHeight="1" x14ac:dyDescent="0.2">
      <c r="B174" s="97"/>
      <c r="C174" s="97"/>
      <c r="D174" s="98"/>
    </row>
    <row r="175" spans="2:4" ht="12.75" customHeight="1" x14ac:dyDescent="0.2">
      <c r="B175" s="97"/>
      <c r="C175" s="97"/>
      <c r="D175" s="98"/>
    </row>
    <row r="176" spans="2:4" ht="12.75" customHeight="1" x14ac:dyDescent="0.2">
      <c r="B176" s="97"/>
      <c r="C176" s="97"/>
      <c r="D176" s="98"/>
    </row>
    <row r="177" spans="2:4" ht="12.75" customHeight="1" x14ac:dyDescent="0.2">
      <c r="B177" s="97"/>
      <c r="C177" s="97"/>
      <c r="D177" s="98"/>
    </row>
    <row r="178" spans="2:4" ht="12.75" customHeight="1" x14ac:dyDescent="0.2">
      <c r="B178" s="97"/>
      <c r="C178" s="97"/>
      <c r="D178" s="98"/>
    </row>
    <row r="179" spans="2:4" ht="12.75" customHeight="1" x14ac:dyDescent="0.2">
      <c r="B179" s="97"/>
      <c r="C179" s="97"/>
      <c r="D179" s="98"/>
    </row>
    <row r="180" spans="2:4" ht="12.75" customHeight="1" x14ac:dyDescent="0.2">
      <c r="B180" s="97"/>
      <c r="C180" s="97"/>
      <c r="D180" s="98"/>
    </row>
    <row r="181" spans="2:4" ht="12.75" customHeight="1" x14ac:dyDescent="0.2">
      <c r="B181" s="97"/>
      <c r="C181" s="97"/>
      <c r="D181" s="98"/>
    </row>
    <row r="182" spans="2:4" ht="12.75" customHeight="1" x14ac:dyDescent="0.2">
      <c r="B182" s="97"/>
      <c r="C182" s="97"/>
      <c r="D182" s="98"/>
    </row>
    <row r="183" spans="2:4" ht="12.75" customHeight="1" x14ac:dyDescent="0.2">
      <c r="B183" s="97"/>
      <c r="C183" s="97"/>
      <c r="D183" s="98"/>
    </row>
    <row r="184" spans="2:4" ht="12.75" customHeight="1" x14ac:dyDescent="0.2">
      <c r="B184" s="97"/>
      <c r="C184" s="97"/>
      <c r="D184" s="98"/>
    </row>
    <row r="185" spans="2:4" ht="12.75" customHeight="1" x14ac:dyDescent="0.2">
      <c r="B185" s="97"/>
      <c r="C185" s="97"/>
      <c r="D185" s="98"/>
    </row>
    <row r="186" spans="2:4" ht="12.75" customHeight="1" x14ac:dyDescent="0.2">
      <c r="B186" s="97"/>
      <c r="C186" s="97"/>
      <c r="D186" s="98"/>
    </row>
    <row r="187" spans="2:4" ht="12.75" customHeight="1" x14ac:dyDescent="0.2">
      <c r="B187" s="97"/>
      <c r="C187" s="97"/>
      <c r="D187" s="98"/>
    </row>
    <row r="188" spans="2:4" ht="12.75" customHeight="1" x14ac:dyDescent="0.2">
      <c r="B188" s="97"/>
      <c r="C188" s="97"/>
      <c r="D188" s="98"/>
    </row>
    <row r="189" spans="2:4" ht="12.75" customHeight="1" x14ac:dyDescent="0.2">
      <c r="B189" s="97"/>
      <c r="C189" s="97"/>
      <c r="D189" s="98"/>
    </row>
    <row r="190" spans="2:4" ht="12.75" customHeight="1" x14ac:dyDescent="0.2">
      <c r="B190" s="97"/>
      <c r="C190" s="97"/>
      <c r="D190" s="98"/>
    </row>
    <row r="191" spans="2:4" ht="12.75" customHeight="1" x14ac:dyDescent="0.2">
      <c r="B191" s="97"/>
      <c r="C191" s="97"/>
      <c r="D191" s="98"/>
    </row>
    <row r="192" spans="2:4" ht="12.75" customHeight="1" x14ac:dyDescent="0.2">
      <c r="B192" s="97"/>
      <c r="C192" s="97"/>
      <c r="D192" s="98"/>
    </row>
    <row r="193" spans="2:4" ht="12.75" customHeight="1" x14ac:dyDescent="0.2">
      <c r="B193" s="97"/>
      <c r="C193" s="97"/>
      <c r="D193" s="98"/>
    </row>
    <row r="194" spans="2:4" ht="12.75" customHeight="1" x14ac:dyDescent="0.2">
      <c r="B194" s="97"/>
      <c r="C194" s="97"/>
      <c r="D194" s="98"/>
    </row>
    <row r="195" spans="2:4" ht="12.75" customHeight="1" x14ac:dyDescent="0.2">
      <c r="B195" s="97"/>
      <c r="C195" s="97"/>
      <c r="D195" s="98"/>
    </row>
    <row r="196" spans="2:4" ht="12.75" customHeight="1" x14ac:dyDescent="0.2">
      <c r="B196" s="97"/>
      <c r="C196" s="97"/>
      <c r="D196" s="98"/>
    </row>
    <row r="197" spans="2:4" ht="12.75" customHeight="1" x14ac:dyDescent="0.2">
      <c r="B197" s="97"/>
      <c r="C197" s="97"/>
      <c r="D197" s="98"/>
    </row>
    <row r="198" spans="2:4" ht="12.75" customHeight="1" x14ac:dyDescent="0.2">
      <c r="B198" s="97"/>
      <c r="C198" s="97"/>
      <c r="D198" s="98"/>
    </row>
    <row r="199" spans="2:4" ht="12.75" customHeight="1" x14ac:dyDescent="0.2">
      <c r="B199" s="97"/>
      <c r="C199" s="97"/>
      <c r="D199" s="98"/>
    </row>
    <row r="200" spans="2:4" ht="12.75" customHeight="1" x14ac:dyDescent="0.2">
      <c r="B200" s="97"/>
      <c r="C200" s="97"/>
      <c r="D200" s="98"/>
    </row>
    <row r="201" spans="2:4" ht="12.75" customHeight="1" x14ac:dyDescent="0.2">
      <c r="B201" s="97"/>
      <c r="C201" s="97"/>
      <c r="D201" s="98"/>
    </row>
    <row r="202" spans="2:4" ht="12.75" customHeight="1" x14ac:dyDescent="0.2">
      <c r="B202" s="97"/>
      <c r="C202" s="97"/>
      <c r="D202" s="98"/>
    </row>
    <row r="203" spans="2:4" ht="12.75" customHeight="1" x14ac:dyDescent="0.2">
      <c r="B203" s="97"/>
      <c r="C203" s="97"/>
      <c r="D203" s="98"/>
    </row>
    <row r="204" spans="2:4" ht="12.75" customHeight="1" x14ac:dyDescent="0.2">
      <c r="B204" s="97"/>
      <c r="C204" s="97"/>
      <c r="D204" s="98"/>
    </row>
    <row r="205" spans="2:4" ht="12.75" customHeight="1" x14ac:dyDescent="0.2">
      <c r="B205" s="97"/>
      <c r="C205" s="97"/>
      <c r="D205" s="98"/>
    </row>
    <row r="206" spans="2:4" ht="12.75" customHeight="1" x14ac:dyDescent="0.2">
      <c r="B206" s="97"/>
      <c r="C206" s="97"/>
      <c r="D206" s="98"/>
    </row>
    <row r="207" spans="2:4" ht="12.75" customHeight="1" x14ac:dyDescent="0.2">
      <c r="B207" s="97"/>
      <c r="C207" s="97"/>
      <c r="D207" s="98"/>
    </row>
    <row r="208" spans="2:4" ht="12.75" customHeight="1" x14ac:dyDescent="0.2">
      <c r="B208" s="97"/>
      <c r="C208" s="97"/>
      <c r="D208" s="98"/>
    </row>
    <row r="209" spans="2:4" ht="12.75" customHeight="1" x14ac:dyDescent="0.2">
      <c r="B209" s="97"/>
      <c r="C209" s="97"/>
      <c r="D209" s="98"/>
    </row>
    <row r="210" spans="2:4" ht="12.75" customHeight="1" x14ac:dyDescent="0.2">
      <c r="B210" s="97"/>
      <c r="C210" s="97"/>
      <c r="D210" s="98"/>
    </row>
    <row r="211" spans="2:4" ht="12.75" customHeight="1" x14ac:dyDescent="0.2">
      <c r="B211" s="97"/>
      <c r="C211" s="97"/>
      <c r="D211" s="98"/>
    </row>
    <row r="212" spans="2:4" ht="12.75" customHeight="1" x14ac:dyDescent="0.2">
      <c r="B212" s="97"/>
      <c r="C212" s="97"/>
      <c r="D212" s="98"/>
    </row>
    <row r="213" spans="2:4" ht="12.75" customHeight="1" x14ac:dyDescent="0.2">
      <c r="B213" s="97"/>
      <c r="C213" s="97"/>
      <c r="D213" s="98"/>
    </row>
    <row r="214" spans="2:4" ht="12.75" customHeight="1" x14ac:dyDescent="0.2">
      <c r="B214" s="97"/>
      <c r="C214" s="97"/>
      <c r="D214" s="98"/>
    </row>
    <row r="215" spans="2:4" ht="12.75" customHeight="1" x14ac:dyDescent="0.2">
      <c r="B215" s="97"/>
      <c r="C215" s="97"/>
      <c r="D215" s="98"/>
    </row>
    <row r="216" spans="2:4" ht="12.75" customHeight="1" x14ac:dyDescent="0.2">
      <c r="B216" s="97"/>
      <c r="C216" s="97"/>
      <c r="D216" s="98"/>
    </row>
    <row r="217" spans="2:4" ht="12.75" customHeight="1" x14ac:dyDescent="0.2">
      <c r="B217" s="97"/>
      <c r="C217" s="97"/>
      <c r="D217" s="98"/>
    </row>
    <row r="218" spans="2:4" ht="12.75" customHeight="1" x14ac:dyDescent="0.2">
      <c r="B218" s="97"/>
      <c r="C218" s="97"/>
      <c r="D218" s="98"/>
    </row>
    <row r="219" spans="2:4" ht="12.75" customHeight="1" x14ac:dyDescent="0.2">
      <c r="B219" s="97"/>
      <c r="C219" s="97"/>
      <c r="D219" s="98"/>
    </row>
    <row r="220" spans="2:4" ht="12.75" customHeight="1" x14ac:dyDescent="0.2">
      <c r="B220" s="97"/>
      <c r="C220" s="97"/>
      <c r="D220" s="98"/>
    </row>
    <row r="221" spans="2:4" ht="12.75" customHeight="1" x14ac:dyDescent="0.2">
      <c r="B221" s="97"/>
      <c r="C221" s="97"/>
      <c r="D221" s="98"/>
    </row>
    <row r="222" spans="2:4" ht="12.75" customHeight="1" x14ac:dyDescent="0.2">
      <c r="B222" s="97"/>
      <c r="C222" s="97"/>
      <c r="D222" s="98"/>
    </row>
    <row r="223" spans="2:4" ht="12.75" customHeight="1" x14ac:dyDescent="0.2">
      <c r="B223" s="97"/>
      <c r="C223" s="97"/>
      <c r="D223" s="98"/>
    </row>
    <row r="224" spans="2:4" ht="12.75" customHeight="1" x14ac:dyDescent="0.2">
      <c r="B224" s="97"/>
      <c r="C224" s="97"/>
      <c r="D224" s="98"/>
    </row>
    <row r="225" spans="2:4" ht="12.75" customHeight="1" x14ac:dyDescent="0.2">
      <c r="B225" s="97"/>
      <c r="C225" s="97"/>
      <c r="D225" s="98"/>
    </row>
    <row r="226" spans="2:4" ht="12.75" customHeight="1" x14ac:dyDescent="0.2">
      <c r="B226" s="97"/>
      <c r="C226" s="97"/>
      <c r="D226" s="98"/>
    </row>
    <row r="227" spans="2:4" ht="12.75" customHeight="1" x14ac:dyDescent="0.2">
      <c r="B227" s="97"/>
      <c r="C227" s="97"/>
      <c r="D227" s="98"/>
    </row>
    <row r="228" spans="2:4" ht="12.75" customHeight="1" x14ac:dyDescent="0.2">
      <c r="B228" s="97"/>
      <c r="C228" s="97"/>
      <c r="D228" s="98"/>
    </row>
    <row r="229" spans="2:4" ht="12.75" customHeight="1" x14ac:dyDescent="0.2">
      <c r="B229" s="97"/>
      <c r="C229" s="97"/>
      <c r="D229" s="98"/>
    </row>
    <row r="230" spans="2:4" ht="12.75" customHeight="1" x14ac:dyDescent="0.2">
      <c r="B230" s="97"/>
      <c r="C230" s="97"/>
      <c r="D230" s="98"/>
    </row>
    <row r="231" spans="2:4" ht="12.75" customHeight="1" x14ac:dyDescent="0.2">
      <c r="B231" s="97"/>
      <c r="C231" s="97"/>
      <c r="D231" s="98"/>
    </row>
    <row r="232" spans="2:4" ht="12.75" customHeight="1" x14ac:dyDescent="0.2">
      <c r="B232" s="97"/>
      <c r="C232" s="97"/>
      <c r="D232" s="98"/>
    </row>
    <row r="233" spans="2:4" ht="12.75" customHeight="1" x14ac:dyDescent="0.2">
      <c r="B233" s="97"/>
      <c r="C233" s="97"/>
      <c r="D233" s="98"/>
    </row>
    <row r="234" spans="2:4" ht="12.75" customHeight="1" x14ac:dyDescent="0.2">
      <c r="B234" s="97"/>
      <c r="C234" s="97"/>
      <c r="D234" s="98"/>
    </row>
    <row r="235" spans="2:4" ht="12.75" customHeight="1" x14ac:dyDescent="0.2">
      <c r="B235" s="97"/>
      <c r="C235" s="97"/>
      <c r="D235" s="98"/>
    </row>
    <row r="236" spans="2:4" ht="12.75" customHeight="1" x14ac:dyDescent="0.2">
      <c r="B236" s="97"/>
      <c r="C236" s="97"/>
      <c r="D236" s="98"/>
    </row>
    <row r="237" spans="2:4" ht="12.75" customHeight="1" x14ac:dyDescent="0.2">
      <c r="B237" s="97"/>
      <c r="C237" s="97"/>
      <c r="D237" s="98"/>
    </row>
    <row r="238" spans="2:4" ht="12.75" customHeight="1" x14ac:dyDescent="0.2">
      <c r="B238" s="97"/>
      <c r="C238" s="97"/>
      <c r="D238" s="98"/>
    </row>
    <row r="239" spans="2:4" ht="12.75" customHeight="1" x14ac:dyDescent="0.2">
      <c r="B239" s="97"/>
      <c r="C239" s="97"/>
      <c r="D239" s="98"/>
    </row>
    <row r="240" spans="2:4" ht="12.75" customHeight="1" x14ac:dyDescent="0.2">
      <c r="B240" s="97"/>
      <c r="C240" s="97"/>
      <c r="D240" s="98"/>
    </row>
    <row r="241" spans="2:4" ht="12.75" customHeight="1" x14ac:dyDescent="0.2">
      <c r="B241" s="97"/>
      <c r="C241" s="97"/>
      <c r="D241" s="98"/>
    </row>
    <row r="242" spans="2:4" ht="12.75" customHeight="1" x14ac:dyDescent="0.2">
      <c r="B242" s="97"/>
      <c r="C242" s="97"/>
      <c r="D242" s="98"/>
    </row>
    <row r="243" spans="2:4" ht="12.75" customHeight="1" x14ac:dyDescent="0.2">
      <c r="B243" s="97"/>
      <c r="C243" s="97"/>
      <c r="D243" s="98"/>
    </row>
    <row r="244" spans="2:4" ht="12.75" customHeight="1" x14ac:dyDescent="0.2">
      <c r="B244" s="97"/>
      <c r="C244" s="97"/>
      <c r="D244" s="98"/>
    </row>
    <row r="245" spans="2:4" ht="12.75" customHeight="1" x14ac:dyDescent="0.2">
      <c r="B245" s="97"/>
      <c r="C245" s="97"/>
      <c r="D245" s="98"/>
    </row>
    <row r="246" spans="2:4" ht="12.75" customHeight="1" x14ac:dyDescent="0.2">
      <c r="B246" s="97"/>
      <c r="C246" s="97"/>
      <c r="D246" s="98"/>
    </row>
    <row r="247" spans="2:4" ht="12.75" customHeight="1" x14ac:dyDescent="0.2">
      <c r="B247" s="97"/>
      <c r="C247" s="97"/>
      <c r="D247" s="98"/>
    </row>
    <row r="248" spans="2:4" ht="12.75" customHeight="1" x14ac:dyDescent="0.2">
      <c r="B248" s="97"/>
      <c r="C248" s="97"/>
      <c r="D248" s="98"/>
    </row>
    <row r="249" spans="2:4" ht="12.75" customHeight="1" x14ac:dyDescent="0.2">
      <c r="B249" s="97"/>
      <c r="C249" s="97"/>
      <c r="D249" s="98"/>
    </row>
    <row r="250" spans="2:4" ht="12.75" customHeight="1" x14ac:dyDescent="0.2">
      <c r="B250" s="97"/>
      <c r="C250" s="97"/>
    </row>
    <row r="251" spans="2:4" ht="12.75" customHeight="1" x14ac:dyDescent="0.2">
      <c r="B251" s="97"/>
      <c r="C251" s="97"/>
    </row>
    <row r="252" spans="2:4" ht="12.75" customHeight="1" x14ac:dyDescent="0.2">
      <c r="B252" s="97"/>
      <c r="C252" s="97"/>
    </row>
    <row r="253" spans="2:4" ht="12.75" customHeight="1" x14ac:dyDescent="0.2">
      <c r="B253" s="97"/>
      <c r="C253" s="97"/>
    </row>
    <row r="254" spans="2:4" ht="12.75" customHeight="1" x14ac:dyDescent="0.2">
      <c r="B254" s="97"/>
      <c r="C254" s="97"/>
    </row>
    <row r="255" spans="2:4" ht="12.75" customHeight="1" x14ac:dyDescent="0.2">
      <c r="B255" s="97"/>
      <c r="C255" s="97"/>
    </row>
    <row r="256" spans="2:4" ht="12.75" customHeight="1" x14ac:dyDescent="0.2">
      <c r="B256" s="97"/>
      <c r="C256" s="97"/>
    </row>
    <row r="257" spans="2:3" ht="12.75" customHeight="1" x14ac:dyDescent="0.2">
      <c r="B257" s="97"/>
      <c r="C257" s="97"/>
    </row>
    <row r="258" spans="2:3" ht="12.75" customHeight="1" x14ac:dyDescent="0.2">
      <c r="B258" s="97"/>
      <c r="C258" s="97"/>
    </row>
    <row r="259" spans="2:3" ht="12.75" customHeight="1" x14ac:dyDescent="0.2">
      <c r="B259" s="97"/>
      <c r="C259" s="97"/>
    </row>
    <row r="260" spans="2:3" ht="12.75" customHeight="1" x14ac:dyDescent="0.2">
      <c r="B260" s="97"/>
      <c r="C260" s="97"/>
    </row>
    <row r="261" spans="2:3" ht="12.75" customHeight="1" x14ac:dyDescent="0.2">
      <c r="B261" s="97"/>
      <c r="C261" s="97"/>
    </row>
    <row r="262" spans="2:3" ht="12.75" customHeight="1" x14ac:dyDescent="0.2">
      <c r="B262" s="97"/>
      <c r="C262" s="97"/>
    </row>
    <row r="263" spans="2:3" ht="12.75" customHeight="1" x14ac:dyDescent="0.2">
      <c r="B263" s="97"/>
      <c r="C263" s="97"/>
    </row>
    <row r="264" spans="2:3" ht="12.75" customHeight="1" x14ac:dyDescent="0.2">
      <c r="B264" s="97"/>
      <c r="C264" s="97"/>
    </row>
    <row r="265" spans="2:3" ht="12.75" customHeight="1" x14ac:dyDescent="0.2">
      <c r="B265" s="97"/>
      <c r="C265" s="97"/>
    </row>
    <row r="266" spans="2:3" ht="12.75" customHeight="1" x14ac:dyDescent="0.2">
      <c r="B266" s="97"/>
      <c r="C266" s="97"/>
    </row>
    <row r="267" spans="2:3" ht="12.75" customHeight="1" x14ac:dyDescent="0.2">
      <c r="B267" s="97"/>
      <c r="C267" s="97"/>
    </row>
    <row r="268" spans="2:3" ht="12.75" customHeight="1" x14ac:dyDescent="0.2">
      <c r="B268" s="97"/>
      <c r="C268" s="97"/>
    </row>
    <row r="269" spans="2:3" ht="12.75" customHeight="1" x14ac:dyDescent="0.2">
      <c r="B269" s="97"/>
      <c r="C269" s="97"/>
    </row>
    <row r="270" spans="2:3" ht="12.75" customHeight="1" x14ac:dyDescent="0.2">
      <c r="B270" s="97"/>
      <c r="C270" s="97"/>
    </row>
    <row r="271" spans="2:3" ht="12.75" customHeight="1" x14ac:dyDescent="0.2">
      <c r="B271" s="97"/>
      <c r="C271" s="97"/>
    </row>
    <row r="272" spans="2:3" ht="12.75" customHeight="1" x14ac:dyDescent="0.2">
      <c r="B272" s="97"/>
      <c r="C272" s="97"/>
    </row>
    <row r="273" spans="2:3" ht="12.75" customHeight="1" x14ac:dyDescent="0.2">
      <c r="B273" s="97"/>
      <c r="C273" s="97"/>
    </row>
    <row r="274" spans="2:3" ht="12.75" customHeight="1" x14ac:dyDescent="0.2">
      <c r="B274" s="97"/>
      <c r="C274" s="97"/>
    </row>
    <row r="275" spans="2:3" ht="12.75" customHeight="1" x14ac:dyDescent="0.2">
      <c r="B275" s="97"/>
      <c r="C275" s="97"/>
    </row>
    <row r="276" spans="2:3" ht="12.75" customHeight="1" x14ac:dyDescent="0.2">
      <c r="B276" s="97"/>
      <c r="C276" s="97"/>
    </row>
    <row r="277" spans="2:3" ht="12.75" customHeight="1" x14ac:dyDescent="0.2">
      <c r="B277" s="97"/>
      <c r="C277" s="97"/>
    </row>
    <row r="278" spans="2:3" ht="12.75" customHeight="1" x14ac:dyDescent="0.2">
      <c r="B278" s="97"/>
      <c r="C278" s="97"/>
    </row>
    <row r="279" spans="2:3" ht="12.75" customHeight="1" x14ac:dyDescent="0.2">
      <c r="B279" s="97"/>
      <c r="C279" s="97"/>
    </row>
    <row r="280" spans="2:3" ht="12.75" customHeight="1" x14ac:dyDescent="0.2">
      <c r="B280" s="97"/>
      <c r="C280" s="97"/>
    </row>
    <row r="281" spans="2:3" ht="12.75" customHeight="1" x14ac:dyDescent="0.2">
      <c r="B281" s="97"/>
      <c r="C281" s="97"/>
    </row>
    <row r="282" spans="2:3" ht="12.75" customHeight="1" x14ac:dyDescent="0.2">
      <c r="B282" s="97"/>
      <c r="C282" s="97"/>
    </row>
    <row r="283" spans="2:3" ht="12.75" customHeight="1" x14ac:dyDescent="0.2">
      <c r="B283" s="97"/>
      <c r="C283" s="97"/>
    </row>
    <row r="284" spans="2:3" ht="12.75" customHeight="1" x14ac:dyDescent="0.2">
      <c r="B284" s="97"/>
      <c r="C284" s="97"/>
    </row>
    <row r="285" spans="2:3" ht="12.75" customHeight="1" x14ac:dyDescent="0.2">
      <c r="B285" s="97"/>
      <c r="C285" s="97"/>
    </row>
    <row r="286" spans="2:3" ht="12.75" customHeight="1" x14ac:dyDescent="0.2">
      <c r="B286" s="97"/>
      <c r="C286" s="97"/>
    </row>
    <row r="287" spans="2:3" ht="12.75" customHeight="1" x14ac:dyDescent="0.2">
      <c r="B287" s="97"/>
      <c r="C287" s="97"/>
    </row>
    <row r="288" spans="2:3" ht="12.75" customHeight="1" x14ac:dyDescent="0.2">
      <c r="B288" s="97"/>
      <c r="C288" s="97"/>
    </row>
    <row r="289" spans="2:3" ht="12.75" customHeight="1" x14ac:dyDescent="0.2">
      <c r="B289" s="97"/>
      <c r="C289" s="97"/>
    </row>
    <row r="290" spans="2:3" ht="12.75" customHeight="1" x14ac:dyDescent="0.2">
      <c r="B290" s="97"/>
      <c r="C290" s="97"/>
    </row>
    <row r="291" spans="2:3" ht="12.75" customHeight="1" x14ac:dyDescent="0.2">
      <c r="B291" s="97"/>
      <c r="C291" s="97"/>
    </row>
    <row r="292" spans="2:3" ht="12.75" customHeight="1" x14ac:dyDescent="0.2">
      <c r="B292" s="97"/>
      <c r="C292" s="97"/>
    </row>
    <row r="293" spans="2:3" ht="12.75" customHeight="1" x14ac:dyDescent="0.2">
      <c r="B293" s="97"/>
      <c r="C293" s="97"/>
    </row>
    <row r="294" spans="2:3" ht="12.75" customHeight="1" x14ac:dyDescent="0.2">
      <c r="B294" s="97"/>
      <c r="C294" s="97"/>
    </row>
    <row r="295" spans="2:3" ht="12.75" customHeight="1" x14ac:dyDescent="0.2">
      <c r="B295" s="97"/>
      <c r="C295" s="97"/>
    </row>
    <row r="296" spans="2:3" ht="12.75" customHeight="1" x14ac:dyDescent="0.2">
      <c r="B296" s="97"/>
      <c r="C296" s="97"/>
    </row>
    <row r="297" spans="2:3" ht="12.75" customHeight="1" x14ac:dyDescent="0.2">
      <c r="B297" s="97"/>
      <c r="C297" s="97"/>
    </row>
    <row r="298" spans="2:3" ht="12.75" customHeight="1" x14ac:dyDescent="0.2">
      <c r="B298" s="97"/>
      <c r="C298" s="97"/>
    </row>
    <row r="299" spans="2:3" ht="12.75" customHeight="1" x14ac:dyDescent="0.2">
      <c r="B299" s="97"/>
      <c r="C299" s="97"/>
    </row>
    <row r="300" spans="2:3" ht="12.75" customHeight="1" x14ac:dyDescent="0.2">
      <c r="B300" s="97"/>
      <c r="C300" s="97"/>
    </row>
    <row r="301" spans="2:3" ht="12.75" customHeight="1" x14ac:dyDescent="0.2">
      <c r="B301" s="97"/>
      <c r="C301" s="97"/>
    </row>
    <row r="302" spans="2:3" ht="12.75" customHeight="1" x14ac:dyDescent="0.2">
      <c r="B302" s="97"/>
      <c r="C302" s="97"/>
    </row>
    <row r="303" spans="2:3" ht="12.75" customHeight="1" x14ac:dyDescent="0.2">
      <c r="B303" s="97"/>
      <c r="C303" s="97"/>
    </row>
    <row r="304" spans="2:3" ht="12.75" customHeight="1" x14ac:dyDescent="0.2">
      <c r="B304" s="97"/>
      <c r="C304" s="97"/>
    </row>
    <row r="305" spans="2:3" ht="12.75" customHeight="1" x14ac:dyDescent="0.2">
      <c r="B305" s="97"/>
      <c r="C305" s="97"/>
    </row>
    <row r="306" spans="2:3" ht="12.75" customHeight="1" x14ac:dyDescent="0.2">
      <c r="B306" s="97"/>
      <c r="C306" s="97"/>
    </row>
    <row r="307" spans="2:3" ht="12.75" customHeight="1" x14ac:dyDescent="0.2">
      <c r="B307" s="97"/>
      <c r="C307" s="97"/>
    </row>
    <row r="308" spans="2:3" ht="12.75" customHeight="1" x14ac:dyDescent="0.2">
      <c r="B308" s="97"/>
      <c r="C308" s="97"/>
    </row>
    <row r="309" spans="2:3" ht="12.75" customHeight="1" x14ac:dyDescent="0.2">
      <c r="B309" s="97"/>
      <c r="C309" s="97"/>
    </row>
    <row r="310" spans="2:3" ht="12.75" customHeight="1" x14ac:dyDescent="0.2">
      <c r="B310" s="97"/>
      <c r="C310" s="97"/>
    </row>
    <row r="311" spans="2:3" ht="12.75" customHeight="1" x14ac:dyDescent="0.2">
      <c r="B311" s="97"/>
      <c r="C311" s="97"/>
    </row>
    <row r="312" spans="2:3" ht="12.75" customHeight="1" x14ac:dyDescent="0.2">
      <c r="B312" s="97"/>
      <c r="C312" s="97"/>
    </row>
    <row r="313" spans="2:3" ht="12.75" customHeight="1" x14ac:dyDescent="0.2">
      <c r="B313" s="97"/>
      <c r="C313" s="97"/>
    </row>
    <row r="314" spans="2:3" ht="12.75" customHeight="1" x14ac:dyDescent="0.2">
      <c r="B314" s="97"/>
      <c r="C314" s="97"/>
    </row>
    <row r="315" spans="2:3" ht="12.75" customHeight="1" x14ac:dyDescent="0.2">
      <c r="B315" s="97"/>
      <c r="C315" s="97"/>
    </row>
    <row r="316" spans="2:3" ht="12.75" customHeight="1" x14ac:dyDescent="0.2">
      <c r="B316" s="97"/>
      <c r="C316" s="97"/>
    </row>
    <row r="317" spans="2:3" ht="12.75" customHeight="1" x14ac:dyDescent="0.2">
      <c r="B317" s="97"/>
      <c r="C317" s="97"/>
    </row>
    <row r="318" spans="2:3" ht="12.75" customHeight="1" x14ac:dyDescent="0.2">
      <c r="B318" s="97"/>
      <c r="C318" s="97"/>
    </row>
    <row r="319" spans="2:3" ht="12.75" customHeight="1" x14ac:dyDescent="0.2">
      <c r="B319" s="97"/>
      <c r="C319" s="97"/>
    </row>
    <row r="320" spans="2:3" ht="12.75" customHeight="1" x14ac:dyDescent="0.2">
      <c r="B320" s="97"/>
      <c r="C320" s="97"/>
    </row>
    <row r="321" spans="2:3" ht="12.75" customHeight="1" x14ac:dyDescent="0.2">
      <c r="B321" s="97"/>
      <c r="C321" s="97"/>
    </row>
    <row r="322" spans="2:3" ht="12.75" customHeight="1" x14ac:dyDescent="0.2">
      <c r="B322" s="97"/>
      <c r="C322" s="97"/>
    </row>
    <row r="323" spans="2:3" ht="12.75" customHeight="1" x14ac:dyDescent="0.2">
      <c r="B323" s="97"/>
      <c r="C323" s="97"/>
    </row>
    <row r="324" spans="2:3" ht="12.75" customHeight="1" x14ac:dyDescent="0.2">
      <c r="B324" s="97"/>
      <c r="C324" s="97"/>
    </row>
    <row r="325" spans="2:3" ht="12.75" customHeight="1" x14ac:dyDescent="0.2">
      <c r="B325" s="97"/>
      <c r="C325" s="97"/>
    </row>
    <row r="326" spans="2:3" ht="12.75" customHeight="1" x14ac:dyDescent="0.2">
      <c r="B326" s="97"/>
      <c r="C326" s="97"/>
    </row>
    <row r="327" spans="2:3" ht="12.75" customHeight="1" x14ac:dyDescent="0.2">
      <c r="B327" s="97"/>
      <c r="C327" s="97"/>
    </row>
    <row r="328" spans="2:3" ht="12.75" customHeight="1" x14ac:dyDescent="0.2">
      <c r="B328" s="97"/>
      <c r="C328" s="97"/>
    </row>
    <row r="329" spans="2:3" ht="12.75" customHeight="1" x14ac:dyDescent="0.2">
      <c r="B329" s="97"/>
      <c r="C329" s="97"/>
    </row>
    <row r="330" spans="2:3" ht="12.75" customHeight="1" x14ac:dyDescent="0.2">
      <c r="B330" s="97"/>
      <c r="C330" s="97"/>
    </row>
    <row r="331" spans="2:3" ht="12.75" customHeight="1" x14ac:dyDescent="0.2">
      <c r="B331" s="97"/>
      <c r="C331" s="97"/>
    </row>
    <row r="332" spans="2:3" ht="12.75" customHeight="1" x14ac:dyDescent="0.2">
      <c r="B332" s="97"/>
      <c r="C332" s="97"/>
    </row>
    <row r="333" spans="2:3" ht="12.75" customHeight="1" x14ac:dyDescent="0.2">
      <c r="B333" s="97"/>
      <c r="C333" s="97"/>
    </row>
    <row r="334" spans="2:3" ht="12.75" customHeight="1" x14ac:dyDescent="0.2">
      <c r="B334" s="97"/>
      <c r="C334" s="97"/>
    </row>
    <row r="335" spans="2:3" ht="12.75" customHeight="1" x14ac:dyDescent="0.2">
      <c r="B335" s="97"/>
      <c r="C335" s="97"/>
    </row>
    <row r="336" spans="2:3" ht="12.75" customHeight="1" x14ac:dyDescent="0.2">
      <c r="B336" s="97"/>
      <c r="C336" s="97"/>
    </row>
    <row r="337" spans="2:3" ht="12.75" customHeight="1" x14ac:dyDescent="0.2">
      <c r="B337" s="97"/>
      <c r="C337" s="97"/>
    </row>
    <row r="338" spans="2:3" ht="12.75" customHeight="1" x14ac:dyDescent="0.2">
      <c r="B338" s="97"/>
      <c r="C338" s="97"/>
    </row>
    <row r="339" spans="2:3" ht="12.75" customHeight="1" x14ac:dyDescent="0.2">
      <c r="B339" s="97"/>
      <c r="C339" s="97"/>
    </row>
    <row r="340" spans="2:3" ht="12.75" customHeight="1" x14ac:dyDescent="0.2">
      <c r="B340" s="97"/>
      <c r="C340" s="97"/>
    </row>
    <row r="341" spans="2:3" ht="12.75" customHeight="1" x14ac:dyDescent="0.2">
      <c r="B341" s="97"/>
      <c r="C341" s="97"/>
    </row>
    <row r="342" spans="2:3" ht="12.75" customHeight="1" x14ac:dyDescent="0.2">
      <c r="B342" s="97"/>
      <c r="C342" s="97"/>
    </row>
    <row r="343" spans="2:3" ht="12.75" customHeight="1" x14ac:dyDescent="0.2">
      <c r="B343" s="97"/>
      <c r="C343" s="97"/>
    </row>
    <row r="344" spans="2:3" ht="12.75" customHeight="1" x14ac:dyDescent="0.2">
      <c r="B344" s="97"/>
      <c r="C344" s="97"/>
    </row>
    <row r="345" spans="2:3" ht="12.75" customHeight="1" x14ac:dyDescent="0.2">
      <c r="B345" s="97"/>
      <c r="C345" s="97"/>
    </row>
    <row r="346" spans="2:3" ht="12.75" customHeight="1" x14ac:dyDescent="0.2">
      <c r="B346" s="97"/>
      <c r="C346" s="97"/>
    </row>
    <row r="347" spans="2:3" ht="12.75" customHeight="1" x14ac:dyDescent="0.2">
      <c r="B347" s="97"/>
      <c r="C347" s="97"/>
    </row>
    <row r="348" spans="2:3" ht="12.75" customHeight="1" x14ac:dyDescent="0.2">
      <c r="B348" s="97"/>
      <c r="C348" s="97"/>
    </row>
    <row r="349" spans="2:3" ht="12.75" customHeight="1" x14ac:dyDescent="0.2">
      <c r="B349" s="97"/>
      <c r="C349" s="97"/>
    </row>
    <row r="350" spans="2:3" ht="12.75" customHeight="1" x14ac:dyDescent="0.2">
      <c r="B350" s="97"/>
      <c r="C350" s="97"/>
    </row>
    <row r="351" spans="2:3" ht="12.75" customHeight="1" x14ac:dyDescent="0.2">
      <c r="B351" s="97"/>
      <c r="C351" s="97"/>
    </row>
    <row r="352" spans="2:3" ht="12.75" customHeight="1" x14ac:dyDescent="0.2">
      <c r="B352" s="97"/>
      <c r="C352" s="97"/>
    </row>
    <row r="353" spans="2:3" ht="12.75" customHeight="1" x14ac:dyDescent="0.2">
      <c r="B353" s="97"/>
      <c r="C353" s="97"/>
    </row>
    <row r="354" spans="2:3" ht="12.75" customHeight="1" x14ac:dyDescent="0.2">
      <c r="B354" s="97"/>
      <c r="C354" s="97"/>
    </row>
    <row r="355" spans="2:3" ht="12.75" customHeight="1" x14ac:dyDescent="0.2">
      <c r="B355" s="97"/>
      <c r="C355" s="97"/>
    </row>
    <row r="356" spans="2:3" ht="12.75" customHeight="1" x14ac:dyDescent="0.2">
      <c r="B356" s="97"/>
      <c r="C356" s="97"/>
    </row>
    <row r="357" spans="2:3" ht="12.75" customHeight="1" x14ac:dyDescent="0.2">
      <c r="B357" s="97"/>
      <c r="C357" s="97"/>
    </row>
    <row r="358" spans="2:3" ht="12.75" customHeight="1" x14ac:dyDescent="0.2">
      <c r="B358" s="97"/>
      <c r="C358" s="97"/>
    </row>
    <row r="359" spans="2:3" ht="12.75" customHeight="1" x14ac:dyDescent="0.2">
      <c r="B359" s="97"/>
      <c r="C359" s="97"/>
    </row>
    <row r="360" spans="2:3" ht="12.75" customHeight="1" x14ac:dyDescent="0.2">
      <c r="B360" s="97"/>
      <c r="C360" s="97"/>
    </row>
    <row r="361" spans="2:3" ht="12.75" customHeight="1" x14ac:dyDescent="0.2">
      <c r="B361" s="97"/>
      <c r="C361" s="97"/>
    </row>
    <row r="362" spans="2:3" ht="12.75" customHeight="1" x14ac:dyDescent="0.2">
      <c r="B362" s="97"/>
      <c r="C362" s="97"/>
    </row>
    <row r="363" spans="2:3" ht="12.75" customHeight="1" x14ac:dyDescent="0.2">
      <c r="B363" s="97"/>
      <c r="C363" s="97"/>
    </row>
    <row r="364" spans="2:3" ht="12.75" customHeight="1" x14ac:dyDescent="0.2">
      <c r="B364" s="97"/>
      <c r="C364" s="97"/>
    </row>
    <row r="365" spans="2:3" ht="12.75" customHeight="1" x14ac:dyDescent="0.2">
      <c r="B365" s="97"/>
      <c r="C365" s="97"/>
    </row>
    <row r="366" spans="2:3" ht="12.75" customHeight="1" x14ac:dyDescent="0.2">
      <c r="B366" s="97"/>
      <c r="C366" s="97"/>
    </row>
    <row r="367" spans="2:3" ht="12.75" customHeight="1" x14ac:dyDescent="0.2">
      <c r="B367" s="97"/>
      <c r="C367" s="97"/>
    </row>
    <row r="368" spans="2:3" ht="12.75" customHeight="1" x14ac:dyDescent="0.2">
      <c r="B368" s="97"/>
      <c r="C368" s="97"/>
    </row>
    <row r="369" spans="2:3" ht="12.75" customHeight="1" x14ac:dyDescent="0.2">
      <c r="B369" s="97"/>
      <c r="C369" s="97"/>
    </row>
    <row r="370" spans="2:3" ht="12.75" customHeight="1" x14ac:dyDescent="0.2">
      <c r="B370" s="97"/>
      <c r="C370" s="97"/>
    </row>
    <row r="371" spans="2:3" ht="12.75" customHeight="1" x14ac:dyDescent="0.2">
      <c r="B371" s="97"/>
      <c r="C371" s="97"/>
    </row>
    <row r="372" spans="2:3" ht="12.75" customHeight="1" x14ac:dyDescent="0.2">
      <c r="B372" s="97"/>
      <c r="C372" s="97"/>
    </row>
    <row r="373" spans="2:3" ht="12.75" customHeight="1" x14ac:dyDescent="0.2">
      <c r="B373" s="97"/>
      <c r="C373" s="97"/>
    </row>
    <row r="374" spans="2:3" ht="12.75" customHeight="1" x14ac:dyDescent="0.2">
      <c r="B374" s="97"/>
      <c r="C374" s="97"/>
    </row>
    <row r="375" spans="2:3" ht="12.75" customHeight="1" x14ac:dyDescent="0.2">
      <c r="B375" s="97"/>
      <c r="C375" s="97"/>
    </row>
    <row r="376" spans="2:3" ht="12.75" customHeight="1" x14ac:dyDescent="0.2">
      <c r="B376" s="97"/>
      <c r="C376" s="97"/>
    </row>
    <row r="377" spans="2:3" ht="12.75" customHeight="1" x14ac:dyDescent="0.2">
      <c r="B377" s="97"/>
      <c r="C377" s="97"/>
    </row>
    <row r="378" spans="2:3" ht="12.75" customHeight="1" x14ac:dyDescent="0.2">
      <c r="B378" s="97"/>
      <c r="C378" s="97"/>
    </row>
    <row r="379" spans="2:3" ht="12.75" customHeight="1" x14ac:dyDescent="0.2">
      <c r="B379" s="97"/>
      <c r="C379" s="97"/>
    </row>
    <row r="380" spans="2:3" ht="12.75" customHeight="1" x14ac:dyDescent="0.2">
      <c r="B380" s="97"/>
      <c r="C380" s="97"/>
    </row>
    <row r="381" spans="2:3" ht="12.75" customHeight="1" x14ac:dyDescent="0.2">
      <c r="B381" s="97"/>
      <c r="C381" s="97"/>
    </row>
    <row r="382" spans="2:3" ht="12.75" customHeight="1" x14ac:dyDescent="0.2">
      <c r="B382" s="97"/>
      <c r="C382" s="97"/>
    </row>
    <row r="383" spans="2:3" ht="12.75" customHeight="1" x14ac:dyDescent="0.2">
      <c r="B383" s="97"/>
      <c r="C383" s="97"/>
    </row>
    <row r="384" spans="2:3" ht="12.75" customHeight="1" x14ac:dyDescent="0.2">
      <c r="B384" s="97"/>
      <c r="C384" s="97"/>
    </row>
    <row r="385" spans="2:3" ht="12.75" customHeight="1" x14ac:dyDescent="0.2">
      <c r="B385" s="97"/>
      <c r="C385" s="97"/>
    </row>
    <row r="386" spans="2:3" ht="12.75" customHeight="1" x14ac:dyDescent="0.2">
      <c r="B386" s="97"/>
      <c r="C386" s="97"/>
    </row>
    <row r="387" spans="2:3" ht="12.75" customHeight="1" x14ac:dyDescent="0.2">
      <c r="B387" s="97"/>
      <c r="C387" s="97"/>
    </row>
    <row r="388" spans="2:3" ht="12.75" customHeight="1" x14ac:dyDescent="0.2">
      <c r="B388" s="97"/>
      <c r="C388" s="97"/>
    </row>
    <row r="389" spans="2:3" ht="12.75" customHeight="1" x14ac:dyDescent="0.2">
      <c r="B389" s="97"/>
      <c r="C389" s="97"/>
    </row>
    <row r="390" spans="2:3" ht="12.75" customHeight="1" x14ac:dyDescent="0.2">
      <c r="B390" s="97"/>
      <c r="C390" s="97"/>
    </row>
    <row r="391" spans="2:3" ht="12.75" customHeight="1" x14ac:dyDescent="0.2">
      <c r="B391" s="97"/>
      <c r="C391" s="97"/>
    </row>
    <row r="392" spans="2:3" ht="12.75" customHeight="1" x14ac:dyDescent="0.2">
      <c r="B392" s="97"/>
      <c r="C392" s="97"/>
    </row>
    <row r="393" spans="2:3" ht="12.75" customHeight="1" x14ac:dyDescent="0.2">
      <c r="B393" s="97"/>
      <c r="C393" s="97"/>
    </row>
    <row r="394" spans="2:3" ht="12.75" customHeight="1" x14ac:dyDescent="0.2">
      <c r="B394" s="97"/>
      <c r="C394" s="97"/>
    </row>
    <row r="395" spans="2:3" ht="12.75" customHeight="1" x14ac:dyDescent="0.2">
      <c r="B395" s="97"/>
      <c r="C395" s="97"/>
    </row>
    <row r="396" spans="2:3" ht="12.75" customHeight="1" x14ac:dyDescent="0.2">
      <c r="B396" s="97"/>
      <c r="C396" s="97"/>
    </row>
    <row r="397" spans="2:3" ht="12.75" customHeight="1" x14ac:dyDescent="0.2">
      <c r="B397" s="97"/>
      <c r="C397" s="97"/>
    </row>
    <row r="398" spans="2:3" ht="12.75" customHeight="1" x14ac:dyDescent="0.2">
      <c r="B398" s="97"/>
      <c r="C398" s="97"/>
    </row>
    <row r="399" spans="2:3" ht="12.75" customHeight="1" x14ac:dyDescent="0.2">
      <c r="B399" s="97"/>
      <c r="C399" s="97"/>
    </row>
    <row r="400" spans="2:3" ht="12.75" customHeight="1" x14ac:dyDescent="0.2">
      <c r="B400" s="97"/>
      <c r="C400" s="97"/>
    </row>
    <row r="401" spans="2:3" ht="12.75" customHeight="1" x14ac:dyDescent="0.2">
      <c r="B401" s="97"/>
      <c r="C401" s="97"/>
    </row>
    <row r="402" spans="2:3" ht="12.75" customHeight="1" x14ac:dyDescent="0.2">
      <c r="B402" s="97"/>
      <c r="C402" s="97"/>
    </row>
    <row r="403" spans="2:3" ht="12.75" customHeight="1" x14ac:dyDescent="0.2">
      <c r="B403" s="97"/>
      <c r="C403" s="97"/>
    </row>
    <row r="404" spans="2:3" ht="12.75" customHeight="1" x14ac:dyDescent="0.2">
      <c r="B404" s="97"/>
      <c r="C404" s="97"/>
    </row>
    <row r="405" spans="2:3" ht="12.75" customHeight="1" x14ac:dyDescent="0.2">
      <c r="B405" s="97"/>
      <c r="C405" s="97"/>
    </row>
    <row r="406" spans="2:3" ht="12.75" customHeight="1" x14ac:dyDescent="0.2">
      <c r="B406" s="97"/>
      <c r="C406" s="97"/>
    </row>
    <row r="407" spans="2:3" ht="12.75" customHeight="1" x14ac:dyDescent="0.2">
      <c r="B407" s="97"/>
      <c r="C407" s="97"/>
    </row>
    <row r="408" spans="2:3" ht="12.75" customHeight="1" x14ac:dyDescent="0.2">
      <c r="B408" s="97"/>
      <c r="C408" s="97"/>
    </row>
    <row r="409" spans="2:3" ht="12.75" customHeight="1" x14ac:dyDescent="0.2">
      <c r="B409" s="97"/>
      <c r="C409" s="97"/>
    </row>
    <row r="410" spans="2:3" ht="12.75" customHeight="1" x14ac:dyDescent="0.2">
      <c r="B410" s="97"/>
      <c r="C410" s="97"/>
    </row>
    <row r="411" spans="2:3" ht="12.75" customHeight="1" x14ac:dyDescent="0.2">
      <c r="B411" s="97"/>
      <c r="C411" s="97"/>
    </row>
    <row r="412" spans="2:3" ht="12.75" customHeight="1" x14ac:dyDescent="0.2">
      <c r="B412" s="97"/>
      <c r="C412" s="97"/>
    </row>
    <row r="413" spans="2:3" ht="12.75" customHeight="1" x14ac:dyDescent="0.2">
      <c r="B413" s="97"/>
      <c r="C413" s="97"/>
    </row>
    <row r="414" spans="2:3" ht="12.75" customHeight="1" x14ac:dyDescent="0.2">
      <c r="B414" s="97"/>
      <c r="C414" s="97"/>
    </row>
    <row r="415" spans="2:3" ht="12.75" customHeight="1" x14ac:dyDescent="0.2">
      <c r="B415" s="97"/>
      <c r="C415" s="97"/>
    </row>
    <row r="416" spans="2:3" ht="12.75" customHeight="1" x14ac:dyDescent="0.2">
      <c r="B416" s="97"/>
      <c r="C416" s="97"/>
    </row>
    <row r="417" spans="2:3" ht="12.75" customHeight="1" x14ac:dyDescent="0.2">
      <c r="B417" s="97"/>
      <c r="C417" s="97"/>
    </row>
    <row r="418" spans="2:3" ht="12.75" customHeight="1" x14ac:dyDescent="0.2">
      <c r="B418" s="97"/>
      <c r="C418" s="97"/>
    </row>
    <row r="419" spans="2:3" ht="12.75" customHeight="1" x14ac:dyDescent="0.2">
      <c r="B419" s="97"/>
      <c r="C419" s="97"/>
    </row>
    <row r="420" spans="2:3" ht="12.75" customHeight="1" x14ac:dyDescent="0.2">
      <c r="B420" s="97"/>
      <c r="C420" s="97"/>
    </row>
    <row r="421" spans="2:3" ht="12.75" customHeight="1" x14ac:dyDescent="0.2">
      <c r="B421" s="97"/>
      <c r="C421" s="97"/>
    </row>
    <row r="422" spans="2:3" ht="12.75" customHeight="1" x14ac:dyDescent="0.2">
      <c r="B422" s="97"/>
      <c r="C422" s="97"/>
    </row>
    <row r="423" spans="2:3" ht="12.75" customHeight="1" x14ac:dyDescent="0.2">
      <c r="B423" s="97"/>
      <c r="C423" s="97"/>
    </row>
    <row r="424" spans="2:3" ht="12.75" customHeight="1" x14ac:dyDescent="0.2">
      <c r="B424" s="97"/>
      <c r="C424" s="97"/>
    </row>
    <row r="425" spans="2:3" ht="12.75" customHeight="1" x14ac:dyDescent="0.2">
      <c r="B425" s="97"/>
      <c r="C425" s="97"/>
    </row>
    <row r="426" spans="2:3" ht="12.75" customHeight="1" x14ac:dyDescent="0.2">
      <c r="B426" s="97"/>
      <c r="C426" s="97"/>
    </row>
    <row r="427" spans="2:3" ht="12.75" customHeight="1" x14ac:dyDescent="0.2">
      <c r="B427" s="97"/>
      <c r="C427" s="97"/>
    </row>
    <row r="428" spans="2:3" ht="12.75" customHeight="1" x14ac:dyDescent="0.2">
      <c r="B428" s="97"/>
      <c r="C428" s="97"/>
    </row>
    <row r="429" spans="2:3" ht="12.75" customHeight="1" x14ac:dyDescent="0.2">
      <c r="B429" s="97"/>
      <c r="C429" s="97"/>
    </row>
    <row r="430" spans="2:3" ht="12.75" customHeight="1" x14ac:dyDescent="0.2">
      <c r="B430" s="97"/>
      <c r="C430" s="97"/>
    </row>
    <row r="431" spans="2:3" ht="12.75" customHeight="1" x14ac:dyDescent="0.2">
      <c r="B431" s="97"/>
      <c r="C431" s="97"/>
    </row>
    <row r="432" spans="2:3" ht="12.75" customHeight="1" x14ac:dyDescent="0.2">
      <c r="B432" s="97"/>
      <c r="C432" s="97"/>
    </row>
    <row r="433" spans="2:3" ht="12.75" customHeight="1" x14ac:dyDescent="0.2">
      <c r="B433" s="97"/>
      <c r="C433" s="97"/>
    </row>
    <row r="434" spans="2:3" ht="12.75" customHeight="1" x14ac:dyDescent="0.2">
      <c r="B434" s="97"/>
      <c r="C434" s="97"/>
    </row>
    <row r="435" spans="2:3" ht="12.75" customHeight="1" x14ac:dyDescent="0.2">
      <c r="B435" s="97"/>
      <c r="C435" s="97"/>
    </row>
    <row r="436" spans="2:3" ht="12.75" customHeight="1" x14ac:dyDescent="0.2">
      <c r="B436" s="97"/>
      <c r="C436" s="97"/>
    </row>
    <row r="437" spans="2:3" ht="12.75" customHeight="1" x14ac:dyDescent="0.2">
      <c r="B437" s="97"/>
      <c r="C437" s="97"/>
    </row>
    <row r="438" spans="2:3" ht="12.75" customHeight="1" x14ac:dyDescent="0.2">
      <c r="B438" s="97"/>
      <c r="C438" s="97"/>
    </row>
    <row r="439" spans="2:3" ht="12.75" customHeight="1" x14ac:dyDescent="0.2">
      <c r="B439" s="97"/>
      <c r="C439" s="97"/>
    </row>
    <row r="440" spans="2:3" ht="12.75" customHeight="1" x14ac:dyDescent="0.2">
      <c r="B440" s="97"/>
      <c r="C440" s="97"/>
    </row>
    <row r="441" spans="2:3" ht="12.75" customHeight="1" x14ac:dyDescent="0.2">
      <c r="B441" s="97"/>
      <c r="C441" s="97"/>
    </row>
    <row r="442" spans="2:3" ht="12.75" customHeight="1" x14ac:dyDescent="0.2">
      <c r="B442" s="97"/>
      <c r="C442" s="97"/>
    </row>
    <row r="443" spans="2:3" ht="12.75" customHeight="1" x14ac:dyDescent="0.2">
      <c r="B443" s="97"/>
      <c r="C443" s="97"/>
    </row>
    <row r="444" spans="2:3" ht="12.75" customHeight="1" x14ac:dyDescent="0.2">
      <c r="B444" s="97"/>
      <c r="C444" s="97"/>
    </row>
    <row r="445" spans="2:3" ht="12.75" customHeight="1" x14ac:dyDescent="0.2">
      <c r="B445" s="97"/>
      <c r="C445" s="97"/>
    </row>
    <row r="446" spans="2:3" ht="12.75" customHeight="1" x14ac:dyDescent="0.2">
      <c r="B446" s="97"/>
      <c r="C446" s="97"/>
    </row>
    <row r="447" spans="2:3" ht="12.75" customHeight="1" x14ac:dyDescent="0.2">
      <c r="B447" s="97"/>
      <c r="C447" s="97"/>
    </row>
    <row r="448" spans="2:3" ht="12.75" customHeight="1" x14ac:dyDescent="0.2">
      <c r="B448" s="97"/>
      <c r="C448" s="97"/>
    </row>
    <row r="449" spans="2:3" ht="12.75" customHeight="1" x14ac:dyDescent="0.2">
      <c r="B449" s="97"/>
      <c r="C449" s="97"/>
    </row>
    <row r="450" spans="2:3" ht="12.75" customHeight="1" x14ac:dyDescent="0.2">
      <c r="B450" s="97"/>
      <c r="C450" s="97"/>
    </row>
    <row r="451" spans="2:3" ht="12.75" customHeight="1" x14ac:dyDescent="0.2">
      <c r="B451" s="97"/>
      <c r="C451" s="97"/>
    </row>
    <row r="452" spans="2:3" ht="12.75" customHeight="1" x14ac:dyDescent="0.2">
      <c r="B452" s="97"/>
      <c r="C452" s="97"/>
    </row>
    <row r="453" spans="2:3" ht="12.75" customHeight="1" x14ac:dyDescent="0.2">
      <c r="B453" s="97"/>
      <c r="C453" s="97"/>
    </row>
    <row r="454" spans="2:3" ht="12.75" customHeight="1" x14ac:dyDescent="0.2">
      <c r="B454" s="97"/>
      <c r="C454" s="97"/>
    </row>
    <row r="455" spans="2:3" ht="12.75" customHeight="1" x14ac:dyDescent="0.2">
      <c r="B455" s="97"/>
      <c r="C455" s="97"/>
    </row>
    <row r="456" spans="2:3" ht="12.75" customHeight="1" x14ac:dyDescent="0.2">
      <c r="B456" s="97"/>
      <c r="C456" s="97"/>
    </row>
    <row r="457" spans="2:3" ht="12.75" customHeight="1" x14ac:dyDescent="0.2">
      <c r="B457" s="97"/>
      <c r="C457" s="97"/>
    </row>
    <row r="458" spans="2:3" ht="12.75" customHeight="1" x14ac:dyDescent="0.2">
      <c r="B458" s="97"/>
      <c r="C458" s="97"/>
    </row>
    <row r="459" spans="2:3" ht="12.75" customHeight="1" x14ac:dyDescent="0.2">
      <c r="B459" s="97"/>
      <c r="C459" s="97"/>
    </row>
    <row r="460" spans="2:3" ht="12.75" customHeight="1" x14ac:dyDescent="0.2">
      <c r="B460" s="97"/>
      <c r="C460" s="97"/>
    </row>
    <row r="461" spans="2:3" ht="12.75" customHeight="1" x14ac:dyDescent="0.2">
      <c r="B461" s="97"/>
      <c r="C461" s="97"/>
    </row>
    <row r="462" spans="2:3" ht="12.75" customHeight="1" x14ac:dyDescent="0.2">
      <c r="B462" s="97"/>
      <c r="C462" s="97"/>
    </row>
    <row r="463" spans="2:3" ht="12.75" customHeight="1" x14ac:dyDescent="0.2">
      <c r="B463" s="97"/>
      <c r="C463" s="97"/>
    </row>
    <row r="464" spans="2:3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  <row r="996" spans="2:3" ht="12.75" customHeight="1" x14ac:dyDescent="0.2">
      <c r="B996" s="97"/>
      <c r="C996" s="97"/>
    </row>
    <row r="997" spans="2:3" ht="12.75" customHeight="1" x14ac:dyDescent="0.2">
      <c r="B997" s="97"/>
      <c r="C997" s="97"/>
    </row>
    <row r="998" spans="2:3" ht="12.75" customHeight="1" x14ac:dyDescent="0.2">
      <c r="B998" s="97"/>
      <c r="C998" s="97"/>
    </row>
    <row r="999" spans="2:3" ht="12.75" customHeight="1" x14ac:dyDescent="0.2">
      <c r="B999" s="97"/>
      <c r="C999" s="97"/>
    </row>
    <row r="1000" spans="2:3" ht="12.75" customHeight="1" x14ac:dyDescent="0.2">
      <c r="B1000" s="97"/>
      <c r="C1000" s="97"/>
    </row>
  </sheetData>
  <sheetProtection algorithmName="SHA-512" hashValue="qPJcdVwN5HOLkj7LRlxzRMBAIh2hVyhQhJxDj+dPYqrsXhdjHoTJWFwqu2zfxbiuztz3+dbXFydiEz3QOFhZTw==" saltValue="ab318tJV7xZuFfb0NmoKA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" footer="0"/>
  <pageSetup paperSize="9" orientation="portrait"/>
  <headerFooter>
    <oddFooter>&amp;LZpracováno programem BUILDpower S,  © RTS, a.s.&amp;RStránka &amp;P 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95"/>
  <sheetViews>
    <sheetView zoomScale="130" zoomScaleNormal="130" workbookViewId="0">
      <selection activeCell="G37" sqref="G37"/>
    </sheetView>
  </sheetViews>
  <sheetFormatPr defaultColWidth="14.42578125" defaultRowHeight="15" customHeight="1" outlineLevelRow="3" x14ac:dyDescent="0.2"/>
  <cols>
    <col min="1" max="1" width="3.7109375" customWidth="1"/>
    <col min="2" max="2" width="12.5703125" customWidth="1"/>
    <col min="3" max="3" width="38.285156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6" width="8.7109375" customWidth="1"/>
  </cols>
  <sheetData>
    <row r="1" spans="1:25" ht="15.75" customHeight="1" x14ac:dyDescent="0.25">
      <c r="A1" s="213" t="s">
        <v>36</v>
      </c>
      <c r="B1" s="195"/>
      <c r="C1" s="195"/>
      <c r="D1" s="195"/>
      <c r="E1" s="195"/>
      <c r="F1" s="195"/>
      <c r="G1" s="195"/>
    </row>
    <row r="2" spans="1:25" ht="24.75" customHeight="1" x14ac:dyDescent="0.2">
      <c r="A2" s="89" t="s">
        <v>37</v>
      </c>
      <c r="B2" s="90" t="s">
        <v>5</v>
      </c>
      <c r="C2" s="214" t="s">
        <v>6</v>
      </c>
      <c r="D2" s="210"/>
      <c r="E2" s="210"/>
      <c r="F2" s="210"/>
      <c r="G2" s="193"/>
    </row>
    <row r="3" spans="1:25" ht="24.75" customHeight="1" x14ac:dyDescent="0.2">
      <c r="A3" s="89" t="s">
        <v>38</v>
      </c>
      <c r="B3" s="90" t="s">
        <v>40</v>
      </c>
      <c r="C3" s="214" t="s">
        <v>41</v>
      </c>
      <c r="D3" s="210"/>
      <c r="E3" s="210"/>
      <c r="F3" s="210"/>
      <c r="G3" s="193"/>
    </row>
    <row r="4" spans="1:25" ht="24.75" customHeight="1" x14ac:dyDescent="0.2">
      <c r="A4" s="95" t="s">
        <v>39</v>
      </c>
      <c r="B4" s="96"/>
      <c r="C4" s="215" t="s">
        <v>1075</v>
      </c>
      <c r="D4" s="210"/>
      <c r="E4" s="210"/>
      <c r="F4" s="210"/>
      <c r="G4" s="193"/>
    </row>
    <row r="5" spans="1:25" ht="12.75" customHeight="1" x14ac:dyDescent="0.2">
      <c r="B5" s="97"/>
      <c r="C5" s="97"/>
      <c r="D5" s="98"/>
    </row>
    <row r="6" spans="1:25" ht="12.75" customHeight="1" x14ac:dyDescent="0.2">
      <c r="A6" s="99" t="s">
        <v>43</v>
      </c>
      <c r="B6" s="100" t="s">
        <v>44</v>
      </c>
      <c r="C6" s="100" t="s">
        <v>45</v>
      </c>
      <c r="D6" s="101" t="s">
        <v>46</v>
      </c>
      <c r="E6" s="99" t="s">
        <v>47</v>
      </c>
      <c r="F6" s="102" t="s">
        <v>48</v>
      </c>
      <c r="G6" s="99" t="s">
        <v>23</v>
      </c>
    </row>
    <row r="7" spans="1:25" ht="12.75" hidden="1" customHeight="1" x14ac:dyDescent="0.2">
      <c r="A7" s="88"/>
      <c r="B7" s="91"/>
      <c r="C7" s="91"/>
      <c r="D7" s="93"/>
      <c r="E7" s="103"/>
      <c r="F7" s="104"/>
      <c r="G7" s="104"/>
    </row>
    <row r="8" spans="1:25" ht="12.75" customHeight="1" x14ac:dyDescent="0.2">
      <c r="A8" s="105" t="s">
        <v>49</v>
      </c>
      <c r="B8" s="106" t="s">
        <v>120</v>
      </c>
      <c r="C8" s="107" t="s">
        <v>121</v>
      </c>
      <c r="D8" s="108"/>
      <c r="E8" s="109"/>
      <c r="F8" s="110"/>
      <c r="G8" s="111">
        <f>SUM(G9:G17)</f>
        <v>0</v>
      </c>
    </row>
    <row r="9" spans="1:25" ht="12.75" customHeight="1" outlineLevel="1" x14ac:dyDescent="0.2">
      <c r="A9" s="112">
        <v>1</v>
      </c>
      <c r="B9" s="113" t="s">
        <v>180</v>
      </c>
      <c r="C9" s="114" t="s">
        <v>1076</v>
      </c>
      <c r="D9" s="115" t="s">
        <v>148</v>
      </c>
      <c r="E9" s="116">
        <f>E10</f>
        <v>5.6400000000000006</v>
      </c>
      <c r="F9" s="176"/>
      <c r="G9" s="117">
        <f>F9*E9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 customHeight="1" outlineLevel="2" x14ac:dyDescent="0.2">
      <c r="A10" s="119"/>
      <c r="B10" s="120"/>
      <c r="C10" s="135" t="s">
        <v>1077</v>
      </c>
      <c r="E10" s="174">
        <f>(0.8*1+0.8*1+0.8*1.35+0.8*0.9+0.8*0.45)*1.5</f>
        <v>5.6400000000000006</v>
      </c>
      <c r="F10" s="138"/>
      <c r="G10" s="13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12.75" customHeight="1" outlineLevel="1" x14ac:dyDescent="0.2">
      <c r="A11" s="112">
        <f>A9+1</f>
        <v>2</v>
      </c>
      <c r="B11" s="113" t="s">
        <v>1078</v>
      </c>
      <c r="C11" s="114" t="s">
        <v>1079</v>
      </c>
      <c r="D11" s="115" t="s">
        <v>124</v>
      </c>
      <c r="E11" s="116">
        <f>E12</f>
        <v>3.0080000000000005</v>
      </c>
      <c r="F11" s="176"/>
      <c r="G11" s="117">
        <f>F11*E11</f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2.75" customHeight="1" outlineLevel="2" x14ac:dyDescent="0.2">
      <c r="A12" s="119"/>
      <c r="B12" s="120"/>
      <c r="C12" s="135" t="s">
        <v>1080</v>
      </c>
      <c r="D12" s="136"/>
      <c r="E12" s="137">
        <f>(0.8*1+0.8*1+0.8*1.35+0.8*0.9+0.8*0.45)*0.8</f>
        <v>3.0080000000000005</v>
      </c>
      <c r="F12" s="138"/>
      <c r="G12" s="13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ht="12.75" customHeight="1" outlineLevel="3" x14ac:dyDescent="0.2">
      <c r="A13" s="112">
        <v>3</v>
      </c>
      <c r="B13" s="113" t="s">
        <v>1081</v>
      </c>
      <c r="C13" s="114" t="s">
        <v>1082</v>
      </c>
      <c r="D13" s="115" t="s">
        <v>124</v>
      </c>
      <c r="E13" s="116">
        <f>E11</f>
        <v>3.0080000000000005</v>
      </c>
      <c r="F13" s="176"/>
      <c r="G13" s="117">
        <f t="shared" ref="G13:G14" si="0">F13*E13</f>
        <v>0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 ht="12.75" customHeight="1" outlineLevel="1" x14ac:dyDescent="0.2">
      <c r="A14" s="112">
        <v>4</v>
      </c>
      <c r="B14" s="113" t="s">
        <v>1083</v>
      </c>
      <c r="C14" s="114" t="s">
        <v>1084</v>
      </c>
      <c r="D14" s="115" t="s">
        <v>54</v>
      </c>
      <c r="E14" s="116">
        <v>1</v>
      </c>
      <c r="F14" s="176"/>
      <c r="G14" s="117">
        <f t="shared" si="0"/>
        <v>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2.75" customHeight="1" outlineLevel="2" x14ac:dyDescent="0.2">
      <c r="A15" s="221">
        <v>5</v>
      </c>
      <c r="B15" s="113" t="s">
        <v>1060</v>
      </c>
      <c r="C15" s="114" t="s">
        <v>1061</v>
      </c>
      <c r="D15" s="115" t="s">
        <v>148</v>
      </c>
      <c r="E15" s="116">
        <f>E16</f>
        <v>5</v>
      </c>
      <c r="F15" s="176"/>
      <c r="G15" s="117">
        <f>ROUND(E15*F15,2)</f>
        <v>0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 ht="12.75" customHeight="1" outlineLevel="2" x14ac:dyDescent="0.2">
      <c r="A16" s="119"/>
      <c r="B16" s="120"/>
      <c r="C16" s="135" t="s">
        <v>1087</v>
      </c>
      <c r="D16" s="136"/>
      <c r="E16" s="137">
        <f>2.5*2</f>
        <v>5</v>
      </c>
      <c r="F16" s="138"/>
      <c r="G16" s="13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ht="12.75" customHeight="1" outlineLevel="2" x14ac:dyDescent="0.2">
      <c r="A17" s="221">
        <v>6</v>
      </c>
      <c r="B17" s="113" t="s">
        <v>1101</v>
      </c>
      <c r="C17" s="114" t="s">
        <v>1102</v>
      </c>
      <c r="D17" s="115" t="s">
        <v>124</v>
      </c>
      <c r="E17" s="116">
        <f>2*2.5*0.15</f>
        <v>0.75</v>
      </c>
      <c r="F17" s="176"/>
      <c r="G17" s="117">
        <f>ROUND(E17*F17,2)</f>
        <v>0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ht="12.75" customHeight="1" outlineLevel="2" x14ac:dyDescent="0.2">
      <c r="A18" s="105" t="s">
        <v>49</v>
      </c>
      <c r="B18" s="106" t="s">
        <v>222</v>
      </c>
      <c r="C18" s="107" t="s">
        <v>223</v>
      </c>
      <c r="D18" s="108"/>
      <c r="E18" s="109"/>
      <c r="F18" s="110"/>
      <c r="G18" s="111">
        <f>G19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ht="12.75" customHeight="1" x14ac:dyDescent="0.2">
      <c r="A19" s="121">
        <v>7</v>
      </c>
      <c r="B19" s="122" t="s">
        <v>1085</v>
      </c>
      <c r="C19" s="123" t="s">
        <v>1086</v>
      </c>
      <c r="D19" s="124" t="s">
        <v>162</v>
      </c>
      <c r="E19" s="125">
        <v>2.2000000000000002</v>
      </c>
      <c r="F19" s="176"/>
      <c r="G19" s="126">
        <f t="shared" ref="G19" si="1">ROUND(E19*F19,2)</f>
        <v>0</v>
      </c>
    </row>
    <row r="20" spans="1:25" ht="12.75" customHeight="1" x14ac:dyDescent="0.2">
      <c r="A20" s="128"/>
      <c r="B20" s="129" t="s">
        <v>23</v>
      </c>
      <c r="C20" s="130"/>
      <c r="D20" s="131"/>
      <c r="E20" s="132"/>
      <c r="F20" s="132"/>
      <c r="G20" s="133">
        <f>G18+G8</f>
        <v>0</v>
      </c>
    </row>
    <row r="21" spans="1:25" ht="12.75" customHeight="1" x14ac:dyDescent="0.2">
      <c r="A21" s="88"/>
      <c r="B21" s="91"/>
      <c r="C21" s="127"/>
      <c r="D21" s="93"/>
      <c r="E21" s="88"/>
      <c r="F21" s="88"/>
      <c r="G21" s="88"/>
    </row>
    <row r="22" spans="1:25" ht="12.75" customHeight="1" x14ac:dyDescent="0.2">
      <c r="A22" s="88"/>
      <c r="B22" s="91"/>
      <c r="C22" s="127"/>
      <c r="D22" s="93"/>
      <c r="E22" s="88"/>
      <c r="F22" s="88"/>
      <c r="G22" s="88"/>
    </row>
    <row r="23" spans="1:25" ht="12.75" customHeight="1" x14ac:dyDescent="0.2">
      <c r="B23" s="97"/>
      <c r="C23" s="97"/>
      <c r="D23" s="98"/>
    </row>
    <row r="24" spans="1:25" ht="12.75" customHeight="1" x14ac:dyDescent="0.2">
      <c r="B24" s="97"/>
      <c r="C24" s="97"/>
      <c r="D24" s="98"/>
    </row>
    <row r="25" spans="1:25" ht="12.75" customHeight="1" x14ac:dyDescent="0.2"/>
    <row r="26" spans="1:25" ht="12.75" customHeight="1" x14ac:dyDescent="0.2"/>
    <row r="27" spans="1:25" ht="12.75" customHeight="1" x14ac:dyDescent="0.2"/>
    <row r="28" spans="1:25" ht="12.75" customHeight="1" x14ac:dyDescent="0.2"/>
    <row r="29" spans="1:25" ht="12.75" customHeight="1" x14ac:dyDescent="0.2">
      <c r="B29" s="97"/>
      <c r="C29" s="97"/>
      <c r="D29" s="98"/>
    </row>
    <row r="30" spans="1:25" ht="12.75" customHeight="1" x14ac:dyDescent="0.2">
      <c r="B30" s="97"/>
      <c r="C30" s="97"/>
      <c r="D30" s="98"/>
    </row>
    <row r="31" spans="1:25" ht="12.75" customHeight="1" x14ac:dyDescent="0.2">
      <c r="B31" s="97"/>
      <c r="C31" s="97"/>
      <c r="D31" s="98"/>
    </row>
    <row r="32" spans="1:25" ht="12.75" customHeight="1" x14ac:dyDescent="0.2">
      <c r="B32" s="97"/>
      <c r="C32" s="97"/>
      <c r="D32" s="98"/>
    </row>
    <row r="33" spans="2:4" ht="12.75" customHeight="1" x14ac:dyDescent="0.2">
      <c r="B33" s="97"/>
      <c r="C33" s="97"/>
      <c r="D33" s="98"/>
    </row>
    <row r="34" spans="2:4" ht="12.75" customHeight="1" x14ac:dyDescent="0.2">
      <c r="B34" s="97"/>
      <c r="C34" s="97"/>
      <c r="D34" s="98"/>
    </row>
    <row r="35" spans="2:4" ht="12.75" customHeight="1" x14ac:dyDescent="0.2">
      <c r="B35" s="97"/>
      <c r="C35" s="97"/>
      <c r="D35" s="98"/>
    </row>
    <row r="36" spans="2:4" ht="12.75" customHeight="1" x14ac:dyDescent="0.2">
      <c r="B36" s="97"/>
      <c r="C36" s="97"/>
      <c r="D36" s="98"/>
    </row>
    <row r="37" spans="2:4" ht="12.75" customHeight="1" x14ac:dyDescent="0.2">
      <c r="B37" s="97"/>
      <c r="C37" s="97"/>
      <c r="D37" s="98"/>
    </row>
    <row r="38" spans="2:4" ht="12.75" customHeight="1" x14ac:dyDescent="0.2">
      <c r="B38" s="97"/>
      <c r="C38" s="97"/>
      <c r="D38" s="98"/>
    </row>
    <row r="39" spans="2:4" ht="12.75" customHeight="1" x14ac:dyDescent="0.2">
      <c r="B39" s="97"/>
      <c r="C39" s="97"/>
      <c r="D39" s="98"/>
    </row>
    <row r="40" spans="2:4" ht="12.75" customHeight="1" x14ac:dyDescent="0.2">
      <c r="B40" s="97"/>
      <c r="C40" s="97"/>
      <c r="D40" s="98"/>
    </row>
    <row r="41" spans="2:4" ht="12.75" customHeight="1" x14ac:dyDescent="0.2">
      <c r="B41" s="97"/>
      <c r="C41" s="97"/>
      <c r="D41" s="98"/>
    </row>
    <row r="42" spans="2:4" ht="12.75" customHeight="1" x14ac:dyDescent="0.2">
      <c r="B42" s="97"/>
      <c r="C42" s="97"/>
      <c r="D42" s="98"/>
    </row>
    <row r="43" spans="2:4" ht="12.75" customHeight="1" x14ac:dyDescent="0.2">
      <c r="B43" s="97"/>
      <c r="C43" s="97"/>
      <c r="D43" s="98"/>
    </row>
    <row r="44" spans="2:4" ht="12.75" customHeight="1" x14ac:dyDescent="0.2">
      <c r="B44" s="97"/>
      <c r="C44" s="97"/>
      <c r="D44" s="98"/>
    </row>
    <row r="45" spans="2:4" ht="12.75" customHeight="1" x14ac:dyDescent="0.2">
      <c r="B45" s="97"/>
      <c r="C45" s="97"/>
      <c r="D45" s="98"/>
    </row>
    <row r="46" spans="2:4" ht="12.75" customHeight="1" x14ac:dyDescent="0.2">
      <c r="B46" s="97"/>
      <c r="C46" s="97"/>
      <c r="D46" s="98"/>
    </row>
    <row r="47" spans="2:4" ht="12.75" customHeight="1" x14ac:dyDescent="0.2">
      <c r="B47" s="97"/>
      <c r="C47" s="97"/>
      <c r="D47" s="98"/>
    </row>
    <row r="48" spans="2:4" ht="12.75" customHeight="1" x14ac:dyDescent="0.2">
      <c r="B48" s="97"/>
      <c r="C48" s="97"/>
      <c r="D48" s="98"/>
    </row>
    <row r="49" spans="2:4" ht="12.75" customHeight="1" x14ac:dyDescent="0.2">
      <c r="B49" s="97"/>
      <c r="C49" s="97"/>
      <c r="D49" s="98"/>
    </row>
    <row r="50" spans="2:4" ht="12.75" customHeight="1" x14ac:dyDescent="0.2">
      <c r="B50" s="97"/>
      <c r="C50" s="97"/>
      <c r="D50" s="98"/>
    </row>
    <row r="51" spans="2:4" ht="12.75" customHeight="1" x14ac:dyDescent="0.2">
      <c r="B51" s="97"/>
      <c r="C51" s="97"/>
      <c r="D51" s="98"/>
    </row>
    <row r="52" spans="2:4" ht="12.75" customHeight="1" x14ac:dyDescent="0.2">
      <c r="B52" s="97"/>
      <c r="C52" s="97"/>
      <c r="D52" s="98"/>
    </row>
    <row r="53" spans="2:4" ht="12.75" customHeight="1" x14ac:dyDescent="0.2">
      <c r="B53" s="97"/>
      <c r="C53" s="97"/>
      <c r="D53" s="98"/>
    </row>
    <row r="54" spans="2:4" ht="12.75" customHeight="1" x14ac:dyDescent="0.2">
      <c r="B54" s="97"/>
      <c r="C54" s="97"/>
      <c r="D54" s="98"/>
    </row>
    <row r="55" spans="2:4" ht="12.75" customHeight="1" x14ac:dyDescent="0.2">
      <c r="B55" s="97"/>
      <c r="C55" s="97"/>
      <c r="D55" s="98"/>
    </row>
    <row r="56" spans="2:4" ht="12.75" customHeight="1" x14ac:dyDescent="0.2">
      <c r="B56" s="97"/>
      <c r="C56" s="97"/>
      <c r="D56" s="98"/>
    </row>
    <row r="57" spans="2:4" ht="12.75" customHeight="1" x14ac:dyDescent="0.2">
      <c r="B57" s="97"/>
      <c r="C57" s="97"/>
      <c r="D57" s="98"/>
    </row>
    <row r="58" spans="2:4" ht="12.75" customHeight="1" x14ac:dyDescent="0.2">
      <c r="B58" s="97"/>
      <c r="C58" s="97"/>
      <c r="D58" s="98"/>
    </row>
    <row r="59" spans="2:4" ht="12.75" customHeight="1" x14ac:dyDescent="0.2">
      <c r="B59" s="97"/>
      <c r="C59" s="97"/>
      <c r="D59" s="98"/>
    </row>
    <row r="60" spans="2:4" ht="12.75" customHeight="1" x14ac:dyDescent="0.2">
      <c r="B60" s="97"/>
      <c r="C60" s="97"/>
      <c r="D60" s="98"/>
    </row>
    <row r="61" spans="2:4" ht="12.75" customHeight="1" x14ac:dyDescent="0.2">
      <c r="B61" s="97"/>
      <c r="C61" s="97"/>
      <c r="D61" s="98"/>
    </row>
    <row r="62" spans="2:4" ht="12.75" customHeight="1" x14ac:dyDescent="0.2">
      <c r="B62" s="97"/>
      <c r="C62" s="97"/>
      <c r="D62" s="98"/>
    </row>
    <row r="63" spans="2:4" ht="12.75" customHeight="1" x14ac:dyDescent="0.2">
      <c r="B63" s="97"/>
      <c r="C63" s="97"/>
      <c r="D63" s="98"/>
    </row>
    <row r="64" spans="2:4" ht="12.75" customHeight="1" x14ac:dyDescent="0.2">
      <c r="B64" s="97"/>
      <c r="C64" s="97"/>
      <c r="D64" s="98"/>
    </row>
    <row r="65" spans="2:4" ht="12.75" customHeight="1" x14ac:dyDescent="0.2">
      <c r="B65" s="97"/>
      <c r="C65" s="97"/>
      <c r="D65" s="98"/>
    </row>
    <row r="66" spans="2:4" ht="12.75" customHeight="1" x14ac:dyDescent="0.2">
      <c r="B66" s="97"/>
      <c r="C66" s="97"/>
      <c r="D66" s="98"/>
    </row>
    <row r="67" spans="2:4" ht="12.75" customHeight="1" x14ac:dyDescent="0.2">
      <c r="B67" s="97"/>
      <c r="C67" s="97"/>
      <c r="D67" s="98"/>
    </row>
    <row r="68" spans="2:4" ht="12.75" customHeight="1" x14ac:dyDescent="0.2">
      <c r="B68" s="97"/>
      <c r="C68" s="97"/>
      <c r="D68" s="98"/>
    </row>
    <row r="69" spans="2:4" ht="12.75" customHeight="1" x14ac:dyDescent="0.2">
      <c r="B69" s="97"/>
      <c r="C69" s="97"/>
      <c r="D69" s="98"/>
    </row>
    <row r="70" spans="2:4" ht="12.75" customHeight="1" x14ac:dyDescent="0.2">
      <c r="B70" s="97"/>
      <c r="C70" s="97"/>
      <c r="D70" s="98"/>
    </row>
    <row r="71" spans="2:4" ht="12.75" customHeight="1" x14ac:dyDescent="0.2">
      <c r="B71" s="97"/>
      <c r="C71" s="97"/>
      <c r="D71" s="98"/>
    </row>
    <row r="72" spans="2:4" ht="12.75" customHeight="1" x14ac:dyDescent="0.2">
      <c r="B72" s="97"/>
      <c r="C72" s="97"/>
      <c r="D72" s="98"/>
    </row>
    <row r="73" spans="2:4" ht="12.75" customHeight="1" x14ac:dyDescent="0.2">
      <c r="B73" s="97"/>
      <c r="C73" s="97"/>
      <c r="D73" s="98"/>
    </row>
    <row r="74" spans="2:4" ht="12.75" customHeight="1" x14ac:dyDescent="0.2">
      <c r="B74" s="97"/>
      <c r="C74" s="97"/>
      <c r="D74" s="98"/>
    </row>
    <row r="75" spans="2:4" ht="12.75" customHeight="1" x14ac:dyDescent="0.2">
      <c r="B75" s="97"/>
      <c r="C75" s="97"/>
      <c r="D75" s="98"/>
    </row>
    <row r="76" spans="2:4" ht="12.75" customHeight="1" x14ac:dyDescent="0.2">
      <c r="B76" s="97"/>
      <c r="C76" s="97"/>
      <c r="D76" s="98"/>
    </row>
    <row r="77" spans="2:4" ht="12.75" customHeight="1" x14ac:dyDescent="0.2">
      <c r="B77" s="97"/>
      <c r="C77" s="97"/>
      <c r="D77" s="98"/>
    </row>
    <row r="78" spans="2:4" ht="12.75" customHeight="1" x14ac:dyDescent="0.2">
      <c r="B78" s="97"/>
      <c r="C78" s="97"/>
      <c r="D78" s="98"/>
    </row>
    <row r="79" spans="2:4" ht="12.75" customHeight="1" x14ac:dyDescent="0.2">
      <c r="B79" s="97"/>
      <c r="C79" s="97"/>
      <c r="D79" s="98"/>
    </row>
    <row r="80" spans="2:4" ht="12.75" customHeight="1" x14ac:dyDescent="0.2">
      <c r="B80" s="97"/>
      <c r="C80" s="97"/>
      <c r="D80" s="98"/>
    </row>
    <row r="81" spans="2:4" ht="12.75" customHeight="1" x14ac:dyDescent="0.2">
      <c r="B81" s="97"/>
      <c r="C81" s="97"/>
      <c r="D81" s="98"/>
    </row>
    <row r="82" spans="2:4" ht="12.75" customHeight="1" x14ac:dyDescent="0.2">
      <c r="B82" s="97"/>
      <c r="C82" s="97"/>
      <c r="D82" s="98"/>
    </row>
    <row r="83" spans="2:4" ht="12.75" customHeight="1" x14ac:dyDescent="0.2">
      <c r="B83" s="97"/>
      <c r="C83" s="97"/>
      <c r="D83" s="98"/>
    </row>
    <row r="84" spans="2:4" ht="12.75" customHeight="1" x14ac:dyDescent="0.2">
      <c r="B84" s="97"/>
      <c r="C84" s="97"/>
      <c r="D84" s="98"/>
    </row>
    <row r="85" spans="2:4" ht="12.75" customHeight="1" x14ac:dyDescent="0.2">
      <c r="B85" s="97"/>
      <c r="C85" s="97"/>
      <c r="D85" s="98"/>
    </row>
    <row r="86" spans="2:4" ht="12.75" customHeight="1" x14ac:dyDescent="0.2">
      <c r="B86" s="97"/>
      <c r="C86" s="97"/>
      <c r="D86" s="98"/>
    </row>
    <row r="87" spans="2:4" ht="12.75" customHeight="1" x14ac:dyDescent="0.2">
      <c r="B87" s="97"/>
      <c r="C87" s="97"/>
      <c r="D87" s="98"/>
    </row>
    <row r="88" spans="2:4" ht="12.75" customHeight="1" x14ac:dyDescent="0.2">
      <c r="B88" s="97"/>
      <c r="C88" s="97"/>
      <c r="D88" s="98"/>
    </row>
    <row r="89" spans="2:4" ht="12.75" customHeight="1" x14ac:dyDescent="0.2">
      <c r="B89" s="97"/>
      <c r="C89" s="97"/>
      <c r="D89" s="98"/>
    </row>
    <row r="90" spans="2:4" ht="12.75" customHeight="1" x14ac:dyDescent="0.2">
      <c r="B90" s="97"/>
      <c r="C90" s="97"/>
      <c r="D90" s="98"/>
    </row>
    <row r="91" spans="2:4" ht="12.75" customHeight="1" x14ac:dyDescent="0.2">
      <c r="B91" s="97"/>
      <c r="C91" s="97"/>
      <c r="D91" s="98"/>
    </row>
    <row r="92" spans="2:4" ht="12.75" customHeight="1" x14ac:dyDescent="0.2">
      <c r="B92" s="97"/>
      <c r="C92" s="97"/>
      <c r="D92" s="98"/>
    </row>
    <row r="93" spans="2:4" ht="12.75" customHeight="1" x14ac:dyDescent="0.2">
      <c r="B93" s="97"/>
      <c r="C93" s="97"/>
      <c r="D93" s="98"/>
    </row>
    <row r="94" spans="2:4" ht="12.75" customHeight="1" x14ac:dyDescent="0.2">
      <c r="B94" s="97"/>
      <c r="C94" s="97"/>
      <c r="D94" s="98"/>
    </row>
    <row r="95" spans="2:4" ht="12.75" customHeight="1" x14ac:dyDescent="0.2">
      <c r="B95" s="97"/>
      <c r="C95" s="97"/>
      <c r="D95" s="98"/>
    </row>
    <row r="96" spans="2:4" ht="12.75" customHeight="1" x14ac:dyDescent="0.2">
      <c r="B96" s="97"/>
      <c r="C96" s="97"/>
      <c r="D96" s="98"/>
    </row>
    <row r="97" spans="2:4" ht="12.75" customHeight="1" x14ac:dyDescent="0.2">
      <c r="B97" s="97"/>
      <c r="C97" s="97"/>
      <c r="D97" s="98"/>
    </row>
    <row r="98" spans="2:4" ht="12.75" customHeight="1" x14ac:dyDescent="0.2">
      <c r="B98" s="97"/>
      <c r="C98" s="97"/>
      <c r="D98" s="98"/>
    </row>
    <row r="99" spans="2:4" ht="12.75" customHeight="1" x14ac:dyDescent="0.2">
      <c r="B99" s="97"/>
      <c r="C99" s="97"/>
      <c r="D99" s="98"/>
    </row>
    <row r="100" spans="2:4" ht="12.75" customHeight="1" x14ac:dyDescent="0.2">
      <c r="B100" s="97"/>
      <c r="C100" s="97"/>
      <c r="D100" s="98"/>
    </row>
    <row r="101" spans="2:4" ht="12.75" customHeight="1" x14ac:dyDescent="0.2">
      <c r="B101" s="97"/>
      <c r="C101" s="97"/>
      <c r="D101" s="98"/>
    </row>
    <row r="102" spans="2:4" ht="12.75" customHeight="1" x14ac:dyDescent="0.2">
      <c r="B102" s="97"/>
      <c r="C102" s="97"/>
      <c r="D102" s="98"/>
    </row>
    <row r="103" spans="2:4" ht="12.75" customHeight="1" x14ac:dyDescent="0.2">
      <c r="B103" s="97"/>
      <c r="C103" s="97"/>
      <c r="D103" s="98"/>
    </row>
    <row r="104" spans="2:4" ht="12.75" customHeight="1" x14ac:dyDescent="0.2">
      <c r="B104" s="97"/>
      <c r="C104" s="97"/>
      <c r="D104" s="98"/>
    </row>
    <row r="105" spans="2:4" ht="12.75" customHeight="1" x14ac:dyDescent="0.2">
      <c r="B105" s="97"/>
      <c r="C105" s="97"/>
      <c r="D105" s="98"/>
    </row>
    <row r="106" spans="2:4" ht="12.75" customHeight="1" x14ac:dyDescent="0.2">
      <c r="B106" s="97"/>
      <c r="C106" s="97"/>
      <c r="D106" s="98"/>
    </row>
    <row r="107" spans="2:4" ht="12.75" customHeight="1" x14ac:dyDescent="0.2">
      <c r="B107" s="97"/>
      <c r="C107" s="97"/>
      <c r="D107" s="98"/>
    </row>
    <row r="108" spans="2:4" ht="12.75" customHeight="1" x14ac:dyDescent="0.2">
      <c r="B108" s="97"/>
      <c r="C108" s="97"/>
      <c r="D108" s="98"/>
    </row>
    <row r="109" spans="2:4" ht="12.75" customHeight="1" x14ac:dyDescent="0.2">
      <c r="B109" s="97"/>
      <c r="C109" s="97"/>
      <c r="D109" s="98"/>
    </row>
    <row r="110" spans="2:4" ht="12.75" customHeight="1" x14ac:dyDescent="0.2">
      <c r="B110" s="97"/>
      <c r="C110" s="97"/>
      <c r="D110" s="98"/>
    </row>
    <row r="111" spans="2:4" ht="12.75" customHeight="1" x14ac:dyDescent="0.2">
      <c r="B111" s="97"/>
      <c r="C111" s="97"/>
      <c r="D111" s="98"/>
    </row>
    <row r="112" spans="2:4" ht="12.75" customHeight="1" x14ac:dyDescent="0.2">
      <c r="B112" s="97"/>
      <c r="C112" s="97"/>
      <c r="D112" s="98"/>
    </row>
    <row r="113" spans="2:4" ht="12.75" customHeight="1" x14ac:dyDescent="0.2">
      <c r="B113" s="97"/>
      <c r="C113" s="97"/>
      <c r="D113" s="98"/>
    </row>
    <row r="114" spans="2:4" ht="12.75" customHeight="1" x14ac:dyDescent="0.2">
      <c r="B114" s="97"/>
      <c r="C114" s="97"/>
      <c r="D114" s="98"/>
    </row>
    <row r="115" spans="2:4" ht="12.75" customHeight="1" x14ac:dyDescent="0.2">
      <c r="B115" s="97"/>
      <c r="C115" s="97"/>
      <c r="D115" s="98"/>
    </row>
    <row r="116" spans="2:4" ht="12.75" customHeight="1" x14ac:dyDescent="0.2">
      <c r="B116" s="97"/>
      <c r="C116" s="97"/>
      <c r="D116" s="98"/>
    </row>
    <row r="117" spans="2:4" ht="12.75" customHeight="1" x14ac:dyDescent="0.2">
      <c r="B117" s="97"/>
      <c r="C117" s="97"/>
      <c r="D117" s="98"/>
    </row>
    <row r="118" spans="2:4" ht="12.75" customHeight="1" x14ac:dyDescent="0.2">
      <c r="B118" s="97"/>
      <c r="C118" s="97"/>
      <c r="D118" s="98"/>
    </row>
    <row r="119" spans="2:4" ht="12.75" customHeight="1" x14ac:dyDescent="0.2">
      <c r="B119" s="97"/>
      <c r="C119" s="97"/>
      <c r="D119" s="98"/>
    </row>
    <row r="120" spans="2:4" ht="12.75" customHeight="1" x14ac:dyDescent="0.2">
      <c r="B120" s="97"/>
      <c r="C120" s="97"/>
      <c r="D120" s="98"/>
    </row>
    <row r="121" spans="2:4" ht="12.75" customHeight="1" x14ac:dyDescent="0.2">
      <c r="B121" s="97"/>
      <c r="C121" s="97"/>
      <c r="D121" s="98"/>
    </row>
    <row r="122" spans="2:4" ht="12.75" customHeight="1" x14ac:dyDescent="0.2">
      <c r="B122" s="97"/>
      <c r="C122" s="97"/>
      <c r="D122" s="98"/>
    </row>
    <row r="123" spans="2:4" ht="12.75" customHeight="1" x14ac:dyDescent="0.2">
      <c r="B123" s="97"/>
      <c r="C123" s="97"/>
      <c r="D123" s="98"/>
    </row>
    <row r="124" spans="2:4" ht="12.75" customHeight="1" x14ac:dyDescent="0.2">
      <c r="B124" s="97"/>
      <c r="C124" s="97"/>
      <c r="D124" s="98"/>
    </row>
    <row r="125" spans="2:4" ht="12.75" customHeight="1" x14ac:dyDescent="0.2">
      <c r="B125" s="97"/>
      <c r="C125" s="97"/>
      <c r="D125" s="98"/>
    </row>
    <row r="126" spans="2:4" ht="12.75" customHeight="1" x14ac:dyDescent="0.2">
      <c r="B126" s="97"/>
      <c r="C126" s="97"/>
      <c r="D126" s="98"/>
    </row>
    <row r="127" spans="2:4" ht="12.75" customHeight="1" x14ac:dyDescent="0.2">
      <c r="B127" s="97"/>
      <c r="C127" s="97"/>
      <c r="D127" s="98"/>
    </row>
    <row r="128" spans="2:4" ht="12.75" customHeight="1" x14ac:dyDescent="0.2">
      <c r="B128" s="97"/>
      <c r="C128" s="97"/>
      <c r="D128" s="98"/>
    </row>
    <row r="129" spans="2:4" ht="12.75" customHeight="1" x14ac:dyDescent="0.2">
      <c r="B129" s="97"/>
      <c r="C129" s="97"/>
      <c r="D129" s="98"/>
    </row>
    <row r="130" spans="2:4" ht="12.75" customHeight="1" x14ac:dyDescent="0.2">
      <c r="B130" s="97"/>
      <c r="C130" s="97"/>
      <c r="D130" s="98"/>
    </row>
    <row r="131" spans="2:4" ht="12.75" customHeight="1" x14ac:dyDescent="0.2">
      <c r="B131" s="97"/>
      <c r="C131" s="97"/>
      <c r="D131" s="98"/>
    </row>
    <row r="132" spans="2:4" ht="12.75" customHeight="1" x14ac:dyDescent="0.2">
      <c r="B132" s="97"/>
      <c r="C132" s="97"/>
      <c r="D132" s="98"/>
    </row>
    <row r="133" spans="2:4" ht="12.75" customHeight="1" x14ac:dyDescent="0.2">
      <c r="B133" s="97"/>
      <c r="C133" s="97"/>
      <c r="D133" s="98"/>
    </row>
    <row r="134" spans="2:4" ht="12.75" customHeight="1" x14ac:dyDescent="0.2">
      <c r="B134" s="97"/>
      <c r="C134" s="97"/>
      <c r="D134" s="98"/>
    </row>
    <row r="135" spans="2:4" ht="12.75" customHeight="1" x14ac:dyDescent="0.2">
      <c r="B135" s="97"/>
      <c r="C135" s="97"/>
      <c r="D135" s="98"/>
    </row>
    <row r="136" spans="2:4" ht="12.75" customHeight="1" x14ac:dyDescent="0.2">
      <c r="B136" s="97"/>
      <c r="C136" s="97"/>
      <c r="D136" s="98"/>
    </row>
    <row r="137" spans="2:4" ht="12.75" customHeight="1" x14ac:dyDescent="0.2">
      <c r="B137" s="97"/>
      <c r="C137" s="97"/>
      <c r="D137" s="98"/>
    </row>
    <row r="138" spans="2:4" ht="12.75" customHeight="1" x14ac:dyDescent="0.2">
      <c r="B138" s="97"/>
      <c r="C138" s="97"/>
      <c r="D138" s="98"/>
    </row>
    <row r="139" spans="2:4" ht="12.75" customHeight="1" x14ac:dyDescent="0.2">
      <c r="B139" s="97"/>
      <c r="C139" s="97"/>
      <c r="D139" s="98"/>
    </row>
    <row r="140" spans="2:4" ht="12.75" customHeight="1" x14ac:dyDescent="0.2">
      <c r="B140" s="97"/>
      <c r="C140" s="97"/>
      <c r="D140" s="98"/>
    </row>
    <row r="141" spans="2:4" ht="12.75" customHeight="1" x14ac:dyDescent="0.2">
      <c r="B141" s="97"/>
      <c r="C141" s="97"/>
      <c r="D141" s="98"/>
    </row>
    <row r="142" spans="2:4" ht="12.75" customHeight="1" x14ac:dyDescent="0.2">
      <c r="B142" s="97"/>
      <c r="C142" s="97"/>
      <c r="D142" s="98"/>
    </row>
    <row r="143" spans="2:4" ht="12.75" customHeight="1" x14ac:dyDescent="0.2">
      <c r="B143" s="97"/>
      <c r="C143" s="97"/>
      <c r="D143" s="98"/>
    </row>
    <row r="144" spans="2:4" ht="12.75" customHeight="1" x14ac:dyDescent="0.2">
      <c r="B144" s="97"/>
      <c r="C144" s="97"/>
      <c r="D144" s="98"/>
    </row>
    <row r="145" spans="2:4" ht="12.75" customHeight="1" x14ac:dyDescent="0.2">
      <c r="B145" s="97"/>
      <c r="C145" s="97"/>
      <c r="D145" s="98"/>
    </row>
    <row r="146" spans="2:4" ht="12.75" customHeight="1" x14ac:dyDescent="0.2">
      <c r="B146" s="97"/>
      <c r="C146" s="97"/>
      <c r="D146" s="98"/>
    </row>
    <row r="147" spans="2:4" ht="12.75" customHeight="1" x14ac:dyDescent="0.2">
      <c r="B147" s="97"/>
      <c r="C147" s="97"/>
      <c r="D147" s="98"/>
    </row>
    <row r="148" spans="2:4" ht="12.75" customHeight="1" x14ac:dyDescent="0.2">
      <c r="B148" s="97"/>
      <c r="C148" s="97"/>
      <c r="D148" s="98"/>
    </row>
    <row r="149" spans="2:4" ht="12.75" customHeight="1" x14ac:dyDescent="0.2">
      <c r="B149" s="97"/>
      <c r="C149" s="97"/>
      <c r="D149" s="98"/>
    </row>
    <row r="150" spans="2:4" ht="12.75" customHeight="1" x14ac:dyDescent="0.2">
      <c r="B150" s="97"/>
      <c r="C150" s="97"/>
      <c r="D150" s="98"/>
    </row>
    <row r="151" spans="2:4" ht="12.75" customHeight="1" x14ac:dyDescent="0.2">
      <c r="B151" s="97"/>
      <c r="C151" s="97"/>
      <c r="D151" s="98"/>
    </row>
    <row r="152" spans="2:4" ht="12.75" customHeight="1" x14ac:dyDescent="0.2">
      <c r="B152" s="97"/>
      <c r="C152" s="97"/>
      <c r="D152" s="98"/>
    </row>
    <row r="153" spans="2:4" ht="12.75" customHeight="1" x14ac:dyDescent="0.2">
      <c r="B153" s="97"/>
      <c r="C153" s="97"/>
      <c r="D153" s="98"/>
    </row>
    <row r="154" spans="2:4" ht="12.75" customHeight="1" x14ac:dyDescent="0.2">
      <c r="B154" s="97"/>
      <c r="C154" s="97"/>
      <c r="D154" s="98"/>
    </row>
    <row r="155" spans="2:4" ht="12.75" customHeight="1" x14ac:dyDescent="0.2">
      <c r="B155" s="97"/>
      <c r="C155" s="97"/>
      <c r="D155" s="98"/>
    </row>
    <row r="156" spans="2:4" ht="12.75" customHeight="1" x14ac:dyDescent="0.2">
      <c r="B156" s="97"/>
      <c r="C156" s="97"/>
      <c r="D156" s="98"/>
    </row>
    <row r="157" spans="2:4" ht="12.75" customHeight="1" x14ac:dyDescent="0.2">
      <c r="B157" s="97"/>
      <c r="C157" s="97"/>
      <c r="D157" s="98"/>
    </row>
    <row r="158" spans="2:4" ht="12.75" customHeight="1" x14ac:dyDescent="0.2">
      <c r="B158" s="97"/>
      <c r="C158" s="97"/>
      <c r="D158" s="98"/>
    </row>
    <row r="159" spans="2:4" ht="12.75" customHeight="1" x14ac:dyDescent="0.2">
      <c r="B159" s="97"/>
      <c r="C159" s="97"/>
      <c r="D159" s="98"/>
    </row>
    <row r="160" spans="2:4" ht="12.75" customHeight="1" x14ac:dyDescent="0.2">
      <c r="B160" s="97"/>
      <c r="C160" s="97"/>
      <c r="D160" s="98"/>
    </row>
    <row r="161" spans="2:4" ht="12.75" customHeight="1" x14ac:dyDescent="0.2">
      <c r="B161" s="97"/>
      <c r="C161" s="97"/>
      <c r="D161" s="98"/>
    </row>
    <row r="162" spans="2:4" ht="12.75" customHeight="1" x14ac:dyDescent="0.2">
      <c r="B162" s="97"/>
      <c r="C162" s="97"/>
      <c r="D162" s="98"/>
    </row>
    <row r="163" spans="2:4" ht="12.75" customHeight="1" x14ac:dyDescent="0.2">
      <c r="B163" s="97"/>
      <c r="C163" s="97"/>
      <c r="D163" s="98"/>
    </row>
    <row r="164" spans="2:4" ht="12.75" customHeight="1" x14ac:dyDescent="0.2">
      <c r="B164" s="97"/>
      <c r="C164" s="97"/>
      <c r="D164" s="98"/>
    </row>
    <row r="165" spans="2:4" ht="12.75" customHeight="1" x14ac:dyDescent="0.2">
      <c r="B165" s="97"/>
      <c r="C165" s="97"/>
      <c r="D165" s="98"/>
    </row>
    <row r="166" spans="2:4" ht="12.75" customHeight="1" x14ac:dyDescent="0.2">
      <c r="B166" s="97"/>
      <c r="C166" s="97"/>
      <c r="D166" s="98"/>
    </row>
    <row r="167" spans="2:4" ht="12.75" customHeight="1" x14ac:dyDescent="0.2">
      <c r="B167" s="97"/>
      <c r="C167" s="97"/>
      <c r="D167" s="98"/>
    </row>
    <row r="168" spans="2:4" ht="12.75" customHeight="1" x14ac:dyDescent="0.2">
      <c r="B168" s="97"/>
      <c r="C168" s="97"/>
      <c r="D168" s="98"/>
    </row>
    <row r="169" spans="2:4" ht="12.75" customHeight="1" x14ac:dyDescent="0.2">
      <c r="B169" s="97"/>
      <c r="C169" s="97"/>
      <c r="D169" s="98"/>
    </row>
    <row r="170" spans="2:4" ht="12.75" customHeight="1" x14ac:dyDescent="0.2">
      <c r="B170" s="97"/>
      <c r="C170" s="97"/>
      <c r="D170" s="98"/>
    </row>
    <row r="171" spans="2:4" ht="12.75" customHeight="1" x14ac:dyDescent="0.2">
      <c r="B171" s="97"/>
      <c r="C171" s="97"/>
      <c r="D171" s="98"/>
    </row>
    <row r="172" spans="2:4" ht="12.75" customHeight="1" x14ac:dyDescent="0.2">
      <c r="B172" s="97"/>
      <c r="C172" s="97"/>
      <c r="D172" s="98"/>
    </row>
    <row r="173" spans="2:4" ht="12.75" customHeight="1" x14ac:dyDescent="0.2">
      <c r="B173" s="97"/>
      <c r="C173" s="97"/>
      <c r="D173" s="98"/>
    </row>
    <row r="174" spans="2:4" ht="12.75" customHeight="1" x14ac:dyDescent="0.2">
      <c r="B174" s="97"/>
      <c r="C174" s="97"/>
      <c r="D174" s="98"/>
    </row>
    <row r="175" spans="2:4" ht="12.75" customHeight="1" x14ac:dyDescent="0.2">
      <c r="B175" s="97"/>
      <c r="C175" s="97"/>
      <c r="D175" s="98"/>
    </row>
    <row r="176" spans="2:4" ht="12.75" customHeight="1" x14ac:dyDescent="0.2">
      <c r="B176" s="97"/>
      <c r="C176" s="97"/>
      <c r="D176" s="98"/>
    </row>
    <row r="177" spans="2:4" ht="12.75" customHeight="1" x14ac:dyDescent="0.2">
      <c r="B177" s="97"/>
      <c r="C177" s="97"/>
      <c r="D177" s="98"/>
    </row>
    <row r="178" spans="2:4" ht="12.75" customHeight="1" x14ac:dyDescent="0.2">
      <c r="B178" s="97"/>
      <c r="C178" s="97"/>
      <c r="D178" s="98"/>
    </row>
    <row r="179" spans="2:4" ht="12.75" customHeight="1" x14ac:dyDescent="0.2">
      <c r="B179" s="97"/>
      <c r="C179" s="97"/>
      <c r="D179" s="98"/>
    </row>
    <row r="180" spans="2:4" ht="12.75" customHeight="1" x14ac:dyDescent="0.2">
      <c r="B180" s="97"/>
      <c r="C180" s="97"/>
      <c r="D180" s="98"/>
    </row>
    <row r="181" spans="2:4" ht="12.75" customHeight="1" x14ac:dyDescent="0.2">
      <c r="B181" s="97"/>
      <c r="C181" s="97"/>
      <c r="D181" s="98"/>
    </row>
    <row r="182" spans="2:4" ht="12.75" customHeight="1" x14ac:dyDescent="0.2">
      <c r="B182" s="97"/>
      <c r="C182" s="97"/>
      <c r="D182" s="98"/>
    </row>
    <row r="183" spans="2:4" ht="12.75" customHeight="1" x14ac:dyDescent="0.2">
      <c r="B183" s="97"/>
      <c r="C183" s="97"/>
      <c r="D183" s="98"/>
    </row>
    <row r="184" spans="2:4" ht="12.75" customHeight="1" x14ac:dyDescent="0.2">
      <c r="B184" s="97"/>
      <c r="C184" s="97"/>
      <c r="D184" s="98"/>
    </row>
    <row r="185" spans="2:4" ht="12.75" customHeight="1" x14ac:dyDescent="0.2">
      <c r="B185" s="97"/>
      <c r="C185" s="97"/>
      <c r="D185" s="98"/>
    </row>
    <row r="186" spans="2:4" ht="12.75" customHeight="1" x14ac:dyDescent="0.2">
      <c r="B186" s="97"/>
      <c r="C186" s="97"/>
      <c r="D186" s="98"/>
    </row>
    <row r="187" spans="2:4" ht="12.75" customHeight="1" x14ac:dyDescent="0.2">
      <c r="B187" s="97"/>
      <c r="C187" s="97"/>
      <c r="D187" s="98"/>
    </row>
    <row r="188" spans="2:4" ht="12.75" customHeight="1" x14ac:dyDescent="0.2">
      <c r="B188" s="97"/>
      <c r="C188" s="97"/>
      <c r="D188" s="98"/>
    </row>
    <row r="189" spans="2:4" ht="12.75" customHeight="1" x14ac:dyDescent="0.2">
      <c r="B189" s="97"/>
      <c r="C189" s="97"/>
      <c r="D189" s="98"/>
    </row>
    <row r="190" spans="2:4" ht="12.75" customHeight="1" x14ac:dyDescent="0.2">
      <c r="B190" s="97"/>
      <c r="C190" s="97"/>
      <c r="D190" s="98"/>
    </row>
    <row r="191" spans="2:4" ht="12.75" customHeight="1" x14ac:dyDescent="0.2">
      <c r="B191" s="97"/>
      <c r="C191" s="97"/>
      <c r="D191" s="98"/>
    </row>
    <row r="192" spans="2:4" ht="12.75" customHeight="1" x14ac:dyDescent="0.2">
      <c r="B192" s="97"/>
      <c r="C192" s="97"/>
      <c r="D192" s="98"/>
    </row>
    <row r="193" spans="2:4" ht="12.75" customHeight="1" x14ac:dyDescent="0.2">
      <c r="B193" s="97"/>
      <c r="C193" s="97"/>
      <c r="D193" s="98"/>
    </row>
    <row r="194" spans="2:4" ht="12.75" customHeight="1" x14ac:dyDescent="0.2">
      <c r="B194" s="97"/>
      <c r="C194" s="97"/>
      <c r="D194" s="98"/>
    </row>
    <row r="195" spans="2:4" ht="12.75" customHeight="1" x14ac:dyDescent="0.2">
      <c r="B195" s="97"/>
      <c r="C195" s="97"/>
      <c r="D195" s="98"/>
    </row>
    <row r="196" spans="2:4" ht="12.75" customHeight="1" x14ac:dyDescent="0.2">
      <c r="B196" s="97"/>
      <c r="C196" s="97"/>
      <c r="D196" s="98"/>
    </row>
    <row r="197" spans="2:4" ht="12.75" customHeight="1" x14ac:dyDescent="0.2">
      <c r="B197" s="97"/>
      <c r="C197" s="97"/>
      <c r="D197" s="98"/>
    </row>
    <row r="198" spans="2:4" ht="12.75" customHeight="1" x14ac:dyDescent="0.2">
      <c r="B198" s="97"/>
      <c r="C198" s="97"/>
      <c r="D198" s="98"/>
    </row>
    <row r="199" spans="2:4" ht="12.75" customHeight="1" x14ac:dyDescent="0.2">
      <c r="B199" s="97"/>
      <c r="C199" s="97"/>
      <c r="D199" s="98"/>
    </row>
    <row r="200" spans="2:4" ht="12.75" customHeight="1" x14ac:dyDescent="0.2">
      <c r="B200" s="97"/>
      <c r="C200" s="97"/>
      <c r="D200" s="98"/>
    </row>
    <row r="201" spans="2:4" ht="12.75" customHeight="1" x14ac:dyDescent="0.2">
      <c r="B201" s="97"/>
      <c r="C201" s="97"/>
      <c r="D201" s="98"/>
    </row>
    <row r="202" spans="2:4" ht="12.75" customHeight="1" x14ac:dyDescent="0.2">
      <c r="B202" s="97"/>
      <c r="C202" s="97"/>
      <c r="D202" s="98"/>
    </row>
    <row r="203" spans="2:4" ht="12.75" customHeight="1" x14ac:dyDescent="0.2">
      <c r="B203" s="97"/>
      <c r="C203" s="97"/>
      <c r="D203" s="98"/>
    </row>
    <row r="204" spans="2:4" ht="12.75" customHeight="1" x14ac:dyDescent="0.2">
      <c r="B204" s="97"/>
      <c r="C204" s="97"/>
      <c r="D204" s="98"/>
    </row>
    <row r="205" spans="2:4" ht="12.75" customHeight="1" x14ac:dyDescent="0.2">
      <c r="B205" s="97"/>
      <c r="C205" s="97"/>
      <c r="D205" s="98"/>
    </row>
    <row r="206" spans="2:4" ht="12.75" customHeight="1" x14ac:dyDescent="0.2">
      <c r="B206" s="97"/>
      <c r="C206" s="97"/>
      <c r="D206" s="98"/>
    </row>
    <row r="207" spans="2:4" ht="12.75" customHeight="1" x14ac:dyDescent="0.2">
      <c r="B207" s="97"/>
      <c r="C207" s="97"/>
      <c r="D207" s="98"/>
    </row>
    <row r="208" spans="2:4" ht="12.75" customHeight="1" x14ac:dyDescent="0.2">
      <c r="B208" s="97"/>
      <c r="C208" s="97"/>
      <c r="D208" s="98"/>
    </row>
    <row r="209" spans="2:4" ht="12.75" customHeight="1" x14ac:dyDescent="0.2">
      <c r="B209" s="97"/>
      <c r="C209" s="97"/>
      <c r="D209" s="98"/>
    </row>
    <row r="210" spans="2:4" ht="12.75" customHeight="1" x14ac:dyDescent="0.2">
      <c r="B210" s="97"/>
      <c r="C210" s="97"/>
      <c r="D210" s="98"/>
    </row>
    <row r="211" spans="2:4" ht="12.75" customHeight="1" x14ac:dyDescent="0.2">
      <c r="B211" s="97"/>
      <c r="C211" s="97"/>
      <c r="D211" s="98"/>
    </row>
    <row r="212" spans="2:4" ht="12.75" customHeight="1" x14ac:dyDescent="0.2">
      <c r="B212" s="97"/>
      <c r="C212" s="97"/>
      <c r="D212" s="98"/>
    </row>
    <row r="213" spans="2:4" ht="12.75" customHeight="1" x14ac:dyDescent="0.2">
      <c r="B213" s="97"/>
      <c r="C213" s="97"/>
      <c r="D213" s="98"/>
    </row>
    <row r="214" spans="2:4" ht="12.75" customHeight="1" x14ac:dyDescent="0.2">
      <c r="B214" s="97"/>
      <c r="C214" s="97"/>
      <c r="D214" s="98"/>
    </row>
    <row r="215" spans="2:4" ht="12.75" customHeight="1" x14ac:dyDescent="0.2">
      <c r="B215" s="97"/>
      <c r="C215" s="97"/>
      <c r="D215" s="98"/>
    </row>
    <row r="216" spans="2:4" ht="12.75" customHeight="1" x14ac:dyDescent="0.2">
      <c r="B216" s="97"/>
      <c r="C216" s="97"/>
    </row>
    <row r="217" spans="2:4" ht="12.75" customHeight="1" x14ac:dyDescent="0.2">
      <c r="B217" s="97"/>
      <c r="C217" s="97"/>
    </row>
    <row r="218" spans="2:4" ht="12.75" customHeight="1" x14ac:dyDescent="0.2">
      <c r="B218" s="97"/>
      <c r="C218" s="97"/>
    </row>
    <row r="219" spans="2:4" ht="12.75" customHeight="1" x14ac:dyDescent="0.2">
      <c r="B219" s="97"/>
      <c r="C219" s="97"/>
    </row>
    <row r="220" spans="2:4" ht="12.75" customHeight="1" x14ac:dyDescent="0.2">
      <c r="B220" s="97"/>
      <c r="C220" s="97"/>
    </row>
    <row r="221" spans="2:4" ht="12.75" customHeight="1" x14ac:dyDescent="0.2">
      <c r="B221" s="97"/>
      <c r="C221" s="97"/>
    </row>
    <row r="222" spans="2:4" ht="12.75" customHeight="1" x14ac:dyDescent="0.2">
      <c r="B222" s="97"/>
      <c r="C222" s="97"/>
    </row>
    <row r="223" spans="2:4" ht="12.75" customHeight="1" x14ac:dyDescent="0.2">
      <c r="B223" s="97"/>
      <c r="C223" s="97"/>
    </row>
    <row r="224" spans="2:4" ht="12.75" customHeight="1" x14ac:dyDescent="0.2">
      <c r="B224" s="97"/>
      <c r="C224" s="97"/>
    </row>
    <row r="225" spans="2:3" ht="12.75" customHeight="1" x14ac:dyDescent="0.2">
      <c r="B225" s="97"/>
      <c r="C225" s="97"/>
    </row>
    <row r="226" spans="2:3" ht="12.75" customHeight="1" x14ac:dyDescent="0.2">
      <c r="B226" s="97"/>
      <c r="C226" s="97"/>
    </row>
    <row r="227" spans="2:3" ht="12.75" customHeight="1" x14ac:dyDescent="0.2">
      <c r="B227" s="97"/>
      <c r="C227" s="97"/>
    </row>
    <row r="228" spans="2:3" ht="12.75" customHeight="1" x14ac:dyDescent="0.2">
      <c r="B228" s="97"/>
      <c r="C228" s="97"/>
    </row>
    <row r="229" spans="2:3" ht="12.75" customHeight="1" x14ac:dyDescent="0.2">
      <c r="B229" s="97"/>
      <c r="C229" s="97"/>
    </row>
    <row r="230" spans="2:3" ht="12.75" customHeight="1" x14ac:dyDescent="0.2">
      <c r="B230" s="97"/>
      <c r="C230" s="97"/>
    </row>
    <row r="231" spans="2:3" ht="12.75" customHeight="1" x14ac:dyDescent="0.2">
      <c r="B231" s="97"/>
      <c r="C231" s="97"/>
    </row>
    <row r="232" spans="2:3" ht="12.75" customHeight="1" x14ac:dyDescent="0.2">
      <c r="B232" s="97"/>
      <c r="C232" s="97"/>
    </row>
    <row r="233" spans="2:3" ht="12.75" customHeight="1" x14ac:dyDescent="0.2">
      <c r="B233" s="97"/>
      <c r="C233" s="97"/>
    </row>
    <row r="234" spans="2:3" ht="12.75" customHeight="1" x14ac:dyDescent="0.2">
      <c r="B234" s="97"/>
      <c r="C234" s="97"/>
    </row>
    <row r="235" spans="2:3" ht="12.75" customHeight="1" x14ac:dyDescent="0.2">
      <c r="B235" s="97"/>
      <c r="C235" s="97"/>
    </row>
    <row r="236" spans="2:3" ht="12.75" customHeight="1" x14ac:dyDescent="0.2">
      <c r="B236" s="97"/>
      <c r="C236" s="97"/>
    </row>
    <row r="237" spans="2:3" ht="12.75" customHeight="1" x14ac:dyDescent="0.2">
      <c r="B237" s="97"/>
      <c r="C237" s="97"/>
    </row>
    <row r="238" spans="2:3" ht="12.75" customHeight="1" x14ac:dyDescent="0.2">
      <c r="B238" s="97"/>
      <c r="C238" s="97"/>
    </row>
    <row r="239" spans="2:3" ht="12.75" customHeight="1" x14ac:dyDescent="0.2">
      <c r="B239" s="97"/>
      <c r="C239" s="97"/>
    </row>
    <row r="240" spans="2:3" ht="12.75" customHeight="1" x14ac:dyDescent="0.2">
      <c r="B240" s="97"/>
      <c r="C240" s="97"/>
    </row>
    <row r="241" spans="2:3" ht="12.75" customHeight="1" x14ac:dyDescent="0.2">
      <c r="B241" s="97"/>
      <c r="C241" s="97"/>
    </row>
    <row r="242" spans="2:3" ht="12.75" customHeight="1" x14ac:dyDescent="0.2">
      <c r="B242" s="97"/>
      <c r="C242" s="97"/>
    </row>
    <row r="243" spans="2:3" ht="12.75" customHeight="1" x14ac:dyDescent="0.2">
      <c r="B243" s="97"/>
      <c r="C243" s="97"/>
    </row>
    <row r="244" spans="2:3" ht="12.75" customHeight="1" x14ac:dyDescent="0.2">
      <c r="B244" s="97"/>
      <c r="C244" s="97"/>
    </row>
    <row r="245" spans="2:3" ht="12.75" customHeight="1" x14ac:dyDescent="0.2">
      <c r="B245" s="97"/>
      <c r="C245" s="97"/>
    </row>
    <row r="246" spans="2:3" ht="12.75" customHeight="1" x14ac:dyDescent="0.2">
      <c r="B246" s="97"/>
      <c r="C246" s="97"/>
    </row>
    <row r="247" spans="2:3" ht="12.75" customHeight="1" x14ac:dyDescent="0.2">
      <c r="B247" s="97"/>
      <c r="C247" s="97"/>
    </row>
    <row r="248" spans="2:3" ht="12.75" customHeight="1" x14ac:dyDescent="0.2">
      <c r="B248" s="97"/>
      <c r="C248" s="97"/>
    </row>
    <row r="249" spans="2:3" ht="12.75" customHeight="1" x14ac:dyDescent="0.2">
      <c r="B249" s="97"/>
      <c r="C249" s="97"/>
    </row>
    <row r="250" spans="2:3" ht="12.75" customHeight="1" x14ac:dyDescent="0.2">
      <c r="B250" s="97"/>
      <c r="C250" s="97"/>
    </row>
    <row r="251" spans="2:3" ht="12.75" customHeight="1" x14ac:dyDescent="0.2">
      <c r="B251" s="97"/>
      <c r="C251" s="97"/>
    </row>
    <row r="252" spans="2:3" ht="12.75" customHeight="1" x14ac:dyDescent="0.2">
      <c r="B252" s="97"/>
      <c r="C252" s="97"/>
    </row>
    <row r="253" spans="2:3" ht="12.75" customHeight="1" x14ac:dyDescent="0.2">
      <c r="B253" s="97"/>
      <c r="C253" s="97"/>
    </row>
    <row r="254" spans="2:3" ht="12.75" customHeight="1" x14ac:dyDescent="0.2">
      <c r="B254" s="97"/>
      <c r="C254" s="97"/>
    </row>
    <row r="255" spans="2:3" ht="12.75" customHeight="1" x14ac:dyDescent="0.2">
      <c r="B255" s="97"/>
      <c r="C255" s="97"/>
    </row>
    <row r="256" spans="2:3" ht="12.75" customHeight="1" x14ac:dyDescent="0.2">
      <c r="B256" s="97"/>
      <c r="C256" s="97"/>
    </row>
    <row r="257" spans="2:3" ht="12.75" customHeight="1" x14ac:dyDescent="0.2">
      <c r="B257" s="97"/>
      <c r="C257" s="97"/>
    </row>
    <row r="258" spans="2:3" ht="12.75" customHeight="1" x14ac:dyDescent="0.2">
      <c r="B258" s="97"/>
      <c r="C258" s="97"/>
    </row>
    <row r="259" spans="2:3" ht="12.75" customHeight="1" x14ac:dyDescent="0.2">
      <c r="B259" s="97"/>
      <c r="C259" s="97"/>
    </row>
    <row r="260" spans="2:3" ht="12.75" customHeight="1" x14ac:dyDescent="0.2">
      <c r="B260" s="97"/>
      <c r="C260" s="97"/>
    </row>
    <row r="261" spans="2:3" ht="12.75" customHeight="1" x14ac:dyDescent="0.2">
      <c r="B261" s="97"/>
      <c r="C261" s="97"/>
    </row>
    <row r="262" spans="2:3" ht="12.75" customHeight="1" x14ac:dyDescent="0.2">
      <c r="B262" s="97"/>
      <c r="C262" s="97"/>
    </row>
    <row r="263" spans="2:3" ht="12.75" customHeight="1" x14ac:dyDescent="0.2">
      <c r="B263" s="97"/>
      <c r="C263" s="97"/>
    </row>
    <row r="264" spans="2:3" ht="12.75" customHeight="1" x14ac:dyDescent="0.2">
      <c r="B264" s="97"/>
      <c r="C264" s="97"/>
    </row>
    <row r="265" spans="2:3" ht="12.75" customHeight="1" x14ac:dyDescent="0.2">
      <c r="B265" s="97"/>
      <c r="C265" s="97"/>
    </row>
    <row r="266" spans="2:3" ht="12.75" customHeight="1" x14ac:dyDescent="0.2">
      <c r="B266" s="97"/>
      <c r="C266" s="97"/>
    </row>
    <row r="267" spans="2:3" ht="12.75" customHeight="1" x14ac:dyDescent="0.2">
      <c r="B267" s="97"/>
      <c r="C267" s="97"/>
    </row>
    <row r="268" spans="2:3" ht="12.75" customHeight="1" x14ac:dyDescent="0.2">
      <c r="B268" s="97"/>
      <c r="C268" s="97"/>
    </row>
    <row r="269" spans="2:3" ht="12.75" customHeight="1" x14ac:dyDescent="0.2">
      <c r="B269" s="97"/>
      <c r="C269" s="97"/>
    </row>
    <row r="270" spans="2:3" ht="12.75" customHeight="1" x14ac:dyDescent="0.2">
      <c r="B270" s="97"/>
      <c r="C270" s="97"/>
    </row>
    <row r="271" spans="2:3" ht="12.75" customHeight="1" x14ac:dyDescent="0.2">
      <c r="B271" s="97"/>
      <c r="C271" s="97"/>
    </row>
    <row r="272" spans="2:3" ht="12.75" customHeight="1" x14ac:dyDescent="0.2">
      <c r="B272" s="97"/>
      <c r="C272" s="97"/>
    </row>
    <row r="273" spans="2:3" ht="12.75" customHeight="1" x14ac:dyDescent="0.2">
      <c r="B273" s="97"/>
      <c r="C273" s="97"/>
    </row>
    <row r="274" spans="2:3" ht="12.75" customHeight="1" x14ac:dyDescent="0.2">
      <c r="B274" s="97"/>
      <c r="C274" s="97"/>
    </row>
    <row r="275" spans="2:3" ht="12.75" customHeight="1" x14ac:dyDescent="0.2">
      <c r="B275" s="97"/>
      <c r="C275" s="97"/>
    </row>
    <row r="276" spans="2:3" ht="12.75" customHeight="1" x14ac:dyDescent="0.2">
      <c r="B276" s="97"/>
      <c r="C276" s="97"/>
    </row>
    <row r="277" spans="2:3" ht="12.75" customHeight="1" x14ac:dyDescent="0.2">
      <c r="B277" s="97"/>
      <c r="C277" s="97"/>
    </row>
    <row r="278" spans="2:3" ht="12.75" customHeight="1" x14ac:dyDescent="0.2">
      <c r="B278" s="97"/>
      <c r="C278" s="97"/>
    </row>
    <row r="279" spans="2:3" ht="12.75" customHeight="1" x14ac:dyDescent="0.2">
      <c r="B279" s="97"/>
      <c r="C279" s="97"/>
    </row>
    <row r="280" spans="2:3" ht="12.75" customHeight="1" x14ac:dyDescent="0.2">
      <c r="B280" s="97"/>
      <c r="C280" s="97"/>
    </row>
    <row r="281" spans="2:3" ht="12.75" customHeight="1" x14ac:dyDescent="0.2">
      <c r="B281" s="97"/>
      <c r="C281" s="97"/>
    </row>
    <row r="282" spans="2:3" ht="12.75" customHeight="1" x14ac:dyDescent="0.2">
      <c r="B282" s="97"/>
      <c r="C282" s="97"/>
    </row>
    <row r="283" spans="2:3" ht="12.75" customHeight="1" x14ac:dyDescent="0.2">
      <c r="B283" s="97"/>
      <c r="C283" s="97"/>
    </row>
    <row r="284" spans="2:3" ht="12.75" customHeight="1" x14ac:dyDescent="0.2">
      <c r="B284" s="97"/>
      <c r="C284" s="97"/>
    </row>
    <row r="285" spans="2:3" ht="12.75" customHeight="1" x14ac:dyDescent="0.2">
      <c r="B285" s="97"/>
      <c r="C285" s="97"/>
    </row>
    <row r="286" spans="2:3" ht="12.75" customHeight="1" x14ac:dyDescent="0.2">
      <c r="B286" s="97"/>
      <c r="C286" s="97"/>
    </row>
    <row r="287" spans="2:3" ht="12.75" customHeight="1" x14ac:dyDescent="0.2">
      <c r="B287" s="97"/>
      <c r="C287" s="97"/>
    </row>
    <row r="288" spans="2:3" ht="12.75" customHeight="1" x14ac:dyDescent="0.2">
      <c r="B288" s="97"/>
      <c r="C288" s="97"/>
    </row>
    <row r="289" spans="2:3" ht="12.75" customHeight="1" x14ac:dyDescent="0.2">
      <c r="B289" s="97"/>
      <c r="C289" s="97"/>
    </row>
    <row r="290" spans="2:3" ht="12.75" customHeight="1" x14ac:dyDescent="0.2">
      <c r="B290" s="97"/>
      <c r="C290" s="97"/>
    </row>
    <row r="291" spans="2:3" ht="12.75" customHeight="1" x14ac:dyDescent="0.2">
      <c r="B291" s="97"/>
      <c r="C291" s="97"/>
    </row>
    <row r="292" spans="2:3" ht="12.75" customHeight="1" x14ac:dyDescent="0.2">
      <c r="B292" s="97"/>
      <c r="C292" s="97"/>
    </row>
    <row r="293" spans="2:3" ht="12.75" customHeight="1" x14ac:dyDescent="0.2">
      <c r="B293" s="97"/>
      <c r="C293" s="97"/>
    </row>
    <row r="294" spans="2:3" ht="12.75" customHeight="1" x14ac:dyDescent="0.2">
      <c r="B294" s="97"/>
      <c r="C294" s="97"/>
    </row>
    <row r="295" spans="2:3" ht="12.75" customHeight="1" x14ac:dyDescent="0.2">
      <c r="B295" s="97"/>
      <c r="C295" s="97"/>
    </row>
    <row r="296" spans="2:3" ht="12.75" customHeight="1" x14ac:dyDescent="0.2">
      <c r="B296" s="97"/>
      <c r="C296" s="97"/>
    </row>
    <row r="297" spans="2:3" ht="12.75" customHeight="1" x14ac:dyDescent="0.2">
      <c r="B297" s="97"/>
      <c r="C297" s="97"/>
    </row>
    <row r="298" spans="2:3" ht="12.75" customHeight="1" x14ac:dyDescent="0.2">
      <c r="B298" s="97"/>
      <c r="C298" s="97"/>
    </row>
    <row r="299" spans="2:3" ht="12.75" customHeight="1" x14ac:dyDescent="0.2">
      <c r="B299" s="97"/>
      <c r="C299" s="97"/>
    </row>
    <row r="300" spans="2:3" ht="12.75" customHeight="1" x14ac:dyDescent="0.2">
      <c r="B300" s="97"/>
      <c r="C300" s="97"/>
    </row>
    <row r="301" spans="2:3" ht="12.75" customHeight="1" x14ac:dyDescent="0.2">
      <c r="B301" s="97"/>
      <c r="C301" s="97"/>
    </row>
    <row r="302" spans="2:3" ht="12.75" customHeight="1" x14ac:dyDescent="0.2">
      <c r="B302" s="97"/>
      <c r="C302" s="97"/>
    </row>
    <row r="303" spans="2:3" ht="12.75" customHeight="1" x14ac:dyDescent="0.2">
      <c r="B303" s="97"/>
      <c r="C303" s="97"/>
    </row>
    <row r="304" spans="2:3" ht="12.75" customHeight="1" x14ac:dyDescent="0.2">
      <c r="B304" s="97"/>
      <c r="C304" s="97"/>
    </row>
    <row r="305" spans="2:3" ht="12.75" customHeight="1" x14ac:dyDescent="0.2">
      <c r="B305" s="97"/>
      <c r="C305" s="97"/>
    </row>
    <row r="306" spans="2:3" ht="12.75" customHeight="1" x14ac:dyDescent="0.2">
      <c r="B306" s="97"/>
      <c r="C306" s="97"/>
    </row>
    <row r="307" spans="2:3" ht="12.75" customHeight="1" x14ac:dyDescent="0.2">
      <c r="B307" s="97"/>
      <c r="C307" s="97"/>
    </row>
    <row r="308" spans="2:3" ht="12.75" customHeight="1" x14ac:dyDescent="0.2">
      <c r="B308" s="97"/>
      <c r="C308" s="97"/>
    </row>
    <row r="309" spans="2:3" ht="12.75" customHeight="1" x14ac:dyDescent="0.2">
      <c r="B309" s="97"/>
      <c r="C309" s="97"/>
    </row>
    <row r="310" spans="2:3" ht="12.75" customHeight="1" x14ac:dyDescent="0.2">
      <c r="B310" s="97"/>
      <c r="C310" s="97"/>
    </row>
    <row r="311" spans="2:3" ht="12.75" customHeight="1" x14ac:dyDescent="0.2">
      <c r="B311" s="97"/>
      <c r="C311" s="97"/>
    </row>
    <row r="312" spans="2:3" ht="12.75" customHeight="1" x14ac:dyDescent="0.2">
      <c r="B312" s="97"/>
      <c r="C312" s="97"/>
    </row>
    <row r="313" spans="2:3" ht="12.75" customHeight="1" x14ac:dyDescent="0.2">
      <c r="B313" s="97"/>
      <c r="C313" s="97"/>
    </row>
    <row r="314" spans="2:3" ht="12.75" customHeight="1" x14ac:dyDescent="0.2">
      <c r="B314" s="97"/>
      <c r="C314" s="97"/>
    </row>
    <row r="315" spans="2:3" ht="12.75" customHeight="1" x14ac:dyDescent="0.2">
      <c r="B315" s="97"/>
      <c r="C315" s="97"/>
    </row>
    <row r="316" spans="2:3" ht="12.75" customHeight="1" x14ac:dyDescent="0.2">
      <c r="B316" s="97"/>
      <c r="C316" s="97"/>
    </row>
    <row r="317" spans="2:3" ht="12.75" customHeight="1" x14ac:dyDescent="0.2">
      <c r="B317" s="97"/>
      <c r="C317" s="97"/>
    </row>
    <row r="318" spans="2:3" ht="12.75" customHeight="1" x14ac:dyDescent="0.2">
      <c r="B318" s="97"/>
      <c r="C318" s="97"/>
    </row>
    <row r="319" spans="2:3" ht="12.75" customHeight="1" x14ac:dyDescent="0.2">
      <c r="B319" s="97"/>
      <c r="C319" s="97"/>
    </row>
    <row r="320" spans="2:3" ht="12.75" customHeight="1" x14ac:dyDescent="0.2">
      <c r="B320" s="97"/>
      <c r="C320" s="97"/>
    </row>
    <row r="321" spans="2:3" ht="12.75" customHeight="1" x14ac:dyDescent="0.2">
      <c r="B321" s="97"/>
      <c r="C321" s="97"/>
    </row>
    <row r="322" spans="2:3" ht="12.75" customHeight="1" x14ac:dyDescent="0.2">
      <c r="B322" s="97"/>
      <c r="C322" s="97"/>
    </row>
    <row r="323" spans="2:3" ht="12.75" customHeight="1" x14ac:dyDescent="0.2">
      <c r="B323" s="97"/>
      <c r="C323" s="97"/>
    </row>
    <row r="324" spans="2:3" ht="12.75" customHeight="1" x14ac:dyDescent="0.2">
      <c r="B324" s="97"/>
      <c r="C324" s="97"/>
    </row>
    <row r="325" spans="2:3" ht="12.75" customHeight="1" x14ac:dyDescent="0.2">
      <c r="B325" s="97"/>
      <c r="C325" s="97"/>
    </row>
    <row r="326" spans="2:3" ht="12.75" customHeight="1" x14ac:dyDescent="0.2">
      <c r="B326" s="97"/>
      <c r="C326" s="97"/>
    </row>
    <row r="327" spans="2:3" ht="12.75" customHeight="1" x14ac:dyDescent="0.2">
      <c r="B327" s="97"/>
      <c r="C327" s="97"/>
    </row>
    <row r="328" spans="2:3" ht="12.75" customHeight="1" x14ac:dyDescent="0.2">
      <c r="B328" s="97"/>
      <c r="C328" s="97"/>
    </row>
    <row r="329" spans="2:3" ht="12.75" customHeight="1" x14ac:dyDescent="0.2">
      <c r="B329" s="97"/>
      <c r="C329" s="97"/>
    </row>
    <row r="330" spans="2:3" ht="12.75" customHeight="1" x14ac:dyDescent="0.2">
      <c r="B330" s="97"/>
      <c r="C330" s="97"/>
    </row>
    <row r="331" spans="2:3" ht="12.75" customHeight="1" x14ac:dyDescent="0.2">
      <c r="B331" s="97"/>
      <c r="C331" s="97"/>
    </row>
    <row r="332" spans="2:3" ht="12.75" customHeight="1" x14ac:dyDescent="0.2">
      <c r="B332" s="97"/>
      <c r="C332" s="97"/>
    </row>
    <row r="333" spans="2:3" ht="12.75" customHeight="1" x14ac:dyDescent="0.2">
      <c r="B333" s="97"/>
      <c r="C333" s="97"/>
    </row>
    <row r="334" spans="2:3" ht="12.75" customHeight="1" x14ac:dyDescent="0.2">
      <c r="B334" s="97"/>
      <c r="C334" s="97"/>
    </row>
    <row r="335" spans="2:3" ht="12.75" customHeight="1" x14ac:dyDescent="0.2">
      <c r="B335" s="97"/>
      <c r="C335" s="97"/>
    </row>
    <row r="336" spans="2:3" ht="12.75" customHeight="1" x14ac:dyDescent="0.2">
      <c r="B336" s="97"/>
      <c r="C336" s="97"/>
    </row>
    <row r="337" spans="2:3" ht="12.75" customHeight="1" x14ac:dyDescent="0.2">
      <c r="B337" s="97"/>
      <c r="C337" s="97"/>
    </row>
    <row r="338" spans="2:3" ht="12.75" customHeight="1" x14ac:dyDescent="0.2">
      <c r="B338" s="97"/>
      <c r="C338" s="97"/>
    </row>
    <row r="339" spans="2:3" ht="12.75" customHeight="1" x14ac:dyDescent="0.2">
      <c r="B339" s="97"/>
      <c r="C339" s="97"/>
    </row>
    <row r="340" spans="2:3" ht="12.75" customHeight="1" x14ac:dyDescent="0.2">
      <c r="B340" s="97"/>
      <c r="C340" s="97"/>
    </row>
    <row r="341" spans="2:3" ht="12.75" customHeight="1" x14ac:dyDescent="0.2">
      <c r="B341" s="97"/>
      <c r="C341" s="97"/>
    </row>
    <row r="342" spans="2:3" ht="12.75" customHeight="1" x14ac:dyDescent="0.2">
      <c r="B342" s="97"/>
      <c r="C342" s="97"/>
    </row>
    <row r="343" spans="2:3" ht="12.75" customHeight="1" x14ac:dyDescent="0.2">
      <c r="B343" s="97"/>
      <c r="C343" s="97"/>
    </row>
    <row r="344" spans="2:3" ht="12.75" customHeight="1" x14ac:dyDescent="0.2">
      <c r="B344" s="97"/>
      <c r="C344" s="97"/>
    </row>
    <row r="345" spans="2:3" ht="12.75" customHeight="1" x14ac:dyDescent="0.2">
      <c r="B345" s="97"/>
      <c r="C345" s="97"/>
    </row>
    <row r="346" spans="2:3" ht="12.75" customHeight="1" x14ac:dyDescent="0.2">
      <c r="B346" s="97"/>
      <c r="C346" s="97"/>
    </row>
    <row r="347" spans="2:3" ht="12.75" customHeight="1" x14ac:dyDescent="0.2">
      <c r="B347" s="97"/>
      <c r="C347" s="97"/>
    </row>
    <row r="348" spans="2:3" ht="12.75" customHeight="1" x14ac:dyDescent="0.2">
      <c r="B348" s="97"/>
      <c r="C348" s="97"/>
    </row>
    <row r="349" spans="2:3" ht="12.75" customHeight="1" x14ac:dyDescent="0.2">
      <c r="B349" s="97"/>
      <c r="C349" s="97"/>
    </row>
    <row r="350" spans="2:3" ht="12.75" customHeight="1" x14ac:dyDescent="0.2">
      <c r="B350" s="97"/>
      <c r="C350" s="97"/>
    </row>
    <row r="351" spans="2:3" ht="12.75" customHeight="1" x14ac:dyDescent="0.2">
      <c r="B351" s="97"/>
      <c r="C351" s="97"/>
    </row>
    <row r="352" spans="2:3" ht="12.75" customHeight="1" x14ac:dyDescent="0.2">
      <c r="B352" s="97"/>
      <c r="C352" s="97"/>
    </row>
    <row r="353" spans="2:3" ht="12.75" customHeight="1" x14ac:dyDescent="0.2">
      <c r="B353" s="97"/>
      <c r="C353" s="97"/>
    </row>
    <row r="354" spans="2:3" ht="12.75" customHeight="1" x14ac:dyDescent="0.2">
      <c r="B354" s="97"/>
      <c r="C354" s="97"/>
    </row>
    <row r="355" spans="2:3" ht="12.75" customHeight="1" x14ac:dyDescent="0.2">
      <c r="B355" s="97"/>
      <c r="C355" s="97"/>
    </row>
    <row r="356" spans="2:3" ht="12.75" customHeight="1" x14ac:dyDescent="0.2">
      <c r="B356" s="97"/>
      <c r="C356" s="97"/>
    </row>
    <row r="357" spans="2:3" ht="12.75" customHeight="1" x14ac:dyDescent="0.2">
      <c r="B357" s="97"/>
      <c r="C357" s="97"/>
    </row>
    <row r="358" spans="2:3" ht="12.75" customHeight="1" x14ac:dyDescent="0.2">
      <c r="B358" s="97"/>
      <c r="C358" s="97"/>
    </row>
    <row r="359" spans="2:3" ht="12.75" customHeight="1" x14ac:dyDescent="0.2">
      <c r="B359" s="97"/>
      <c r="C359" s="97"/>
    </row>
    <row r="360" spans="2:3" ht="12.75" customHeight="1" x14ac:dyDescent="0.2">
      <c r="B360" s="97"/>
      <c r="C360" s="97"/>
    </row>
    <row r="361" spans="2:3" ht="12.75" customHeight="1" x14ac:dyDescent="0.2">
      <c r="B361" s="97"/>
      <c r="C361" s="97"/>
    </row>
    <row r="362" spans="2:3" ht="12.75" customHeight="1" x14ac:dyDescent="0.2">
      <c r="B362" s="97"/>
      <c r="C362" s="97"/>
    </row>
    <row r="363" spans="2:3" ht="12.75" customHeight="1" x14ac:dyDescent="0.2">
      <c r="B363" s="97"/>
      <c r="C363" s="97"/>
    </row>
    <row r="364" spans="2:3" ht="12.75" customHeight="1" x14ac:dyDescent="0.2">
      <c r="B364" s="97"/>
      <c r="C364" s="97"/>
    </row>
    <row r="365" spans="2:3" ht="12.75" customHeight="1" x14ac:dyDescent="0.2">
      <c r="B365" s="97"/>
      <c r="C365" s="97"/>
    </row>
    <row r="366" spans="2:3" ht="12.75" customHeight="1" x14ac:dyDescent="0.2">
      <c r="B366" s="97"/>
      <c r="C366" s="97"/>
    </row>
    <row r="367" spans="2:3" ht="12.75" customHeight="1" x14ac:dyDescent="0.2">
      <c r="B367" s="97"/>
      <c r="C367" s="97"/>
    </row>
    <row r="368" spans="2:3" ht="12.75" customHeight="1" x14ac:dyDescent="0.2">
      <c r="B368" s="97"/>
      <c r="C368" s="97"/>
    </row>
    <row r="369" spans="2:3" ht="12.75" customHeight="1" x14ac:dyDescent="0.2">
      <c r="B369" s="97"/>
      <c r="C369" s="97"/>
    </row>
    <row r="370" spans="2:3" ht="12.75" customHeight="1" x14ac:dyDescent="0.2">
      <c r="B370" s="97"/>
      <c r="C370" s="97"/>
    </row>
    <row r="371" spans="2:3" ht="12.75" customHeight="1" x14ac:dyDescent="0.2">
      <c r="B371" s="97"/>
      <c r="C371" s="97"/>
    </row>
    <row r="372" spans="2:3" ht="12.75" customHeight="1" x14ac:dyDescent="0.2">
      <c r="B372" s="97"/>
      <c r="C372" s="97"/>
    </row>
    <row r="373" spans="2:3" ht="12.75" customHeight="1" x14ac:dyDescent="0.2">
      <c r="B373" s="97"/>
      <c r="C373" s="97"/>
    </row>
    <row r="374" spans="2:3" ht="12.75" customHeight="1" x14ac:dyDescent="0.2">
      <c r="B374" s="97"/>
      <c r="C374" s="97"/>
    </row>
    <row r="375" spans="2:3" ht="12.75" customHeight="1" x14ac:dyDescent="0.2">
      <c r="B375" s="97"/>
      <c r="C375" s="97"/>
    </row>
    <row r="376" spans="2:3" ht="12.75" customHeight="1" x14ac:dyDescent="0.2">
      <c r="B376" s="97"/>
      <c r="C376" s="97"/>
    </row>
    <row r="377" spans="2:3" ht="12.75" customHeight="1" x14ac:dyDescent="0.2">
      <c r="B377" s="97"/>
      <c r="C377" s="97"/>
    </row>
    <row r="378" spans="2:3" ht="12.75" customHeight="1" x14ac:dyDescent="0.2">
      <c r="B378" s="97"/>
      <c r="C378" s="97"/>
    </row>
    <row r="379" spans="2:3" ht="12.75" customHeight="1" x14ac:dyDescent="0.2">
      <c r="B379" s="97"/>
      <c r="C379" s="97"/>
    </row>
    <row r="380" spans="2:3" ht="12.75" customHeight="1" x14ac:dyDescent="0.2">
      <c r="B380" s="97"/>
      <c r="C380" s="97"/>
    </row>
    <row r="381" spans="2:3" ht="12.75" customHeight="1" x14ac:dyDescent="0.2">
      <c r="B381" s="97"/>
      <c r="C381" s="97"/>
    </row>
    <row r="382" spans="2:3" ht="12.75" customHeight="1" x14ac:dyDescent="0.2">
      <c r="B382" s="97"/>
      <c r="C382" s="97"/>
    </row>
    <row r="383" spans="2:3" ht="12.75" customHeight="1" x14ac:dyDescent="0.2">
      <c r="B383" s="97"/>
      <c r="C383" s="97"/>
    </row>
    <row r="384" spans="2:3" ht="12.75" customHeight="1" x14ac:dyDescent="0.2">
      <c r="B384" s="97"/>
      <c r="C384" s="97"/>
    </row>
    <row r="385" spans="2:3" ht="12.75" customHeight="1" x14ac:dyDescent="0.2">
      <c r="B385" s="97"/>
      <c r="C385" s="97"/>
    </row>
    <row r="386" spans="2:3" ht="12.75" customHeight="1" x14ac:dyDescent="0.2">
      <c r="B386" s="97"/>
      <c r="C386" s="97"/>
    </row>
    <row r="387" spans="2:3" ht="12.75" customHeight="1" x14ac:dyDescent="0.2">
      <c r="B387" s="97"/>
      <c r="C387" s="97"/>
    </row>
    <row r="388" spans="2:3" ht="12.75" customHeight="1" x14ac:dyDescent="0.2">
      <c r="B388" s="97"/>
      <c r="C388" s="97"/>
    </row>
    <row r="389" spans="2:3" ht="12.75" customHeight="1" x14ac:dyDescent="0.2">
      <c r="B389" s="97"/>
      <c r="C389" s="97"/>
    </row>
    <row r="390" spans="2:3" ht="12.75" customHeight="1" x14ac:dyDescent="0.2">
      <c r="B390" s="97"/>
      <c r="C390" s="97"/>
    </row>
    <row r="391" spans="2:3" ht="12.75" customHeight="1" x14ac:dyDescent="0.2">
      <c r="B391" s="97"/>
      <c r="C391" s="97"/>
    </row>
    <row r="392" spans="2:3" ht="12.75" customHeight="1" x14ac:dyDescent="0.2">
      <c r="B392" s="97"/>
      <c r="C392" s="97"/>
    </row>
    <row r="393" spans="2:3" ht="12.75" customHeight="1" x14ac:dyDescent="0.2">
      <c r="B393" s="97"/>
      <c r="C393" s="97"/>
    </row>
    <row r="394" spans="2:3" ht="12.75" customHeight="1" x14ac:dyDescent="0.2">
      <c r="B394" s="97"/>
      <c r="C394" s="97"/>
    </row>
    <row r="395" spans="2:3" ht="12.75" customHeight="1" x14ac:dyDescent="0.2">
      <c r="B395" s="97"/>
      <c r="C395" s="97"/>
    </row>
    <row r="396" spans="2:3" ht="12.75" customHeight="1" x14ac:dyDescent="0.2">
      <c r="B396" s="97"/>
      <c r="C396" s="97"/>
    </row>
    <row r="397" spans="2:3" ht="12.75" customHeight="1" x14ac:dyDescent="0.2">
      <c r="B397" s="97"/>
      <c r="C397" s="97"/>
    </row>
    <row r="398" spans="2:3" ht="12.75" customHeight="1" x14ac:dyDescent="0.2">
      <c r="B398" s="97"/>
      <c r="C398" s="97"/>
    </row>
    <row r="399" spans="2:3" ht="12.75" customHeight="1" x14ac:dyDescent="0.2">
      <c r="B399" s="97"/>
      <c r="C399" s="97"/>
    </row>
    <row r="400" spans="2:3" ht="12.75" customHeight="1" x14ac:dyDescent="0.2">
      <c r="B400" s="97"/>
      <c r="C400" s="97"/>
    </row>
    <row r="401" spans="2:3" ht="12.75" customHeight="1" x14ac:dyDescent="0.2">
      <c r="B401" s="97"/>
      <c r="C401" s="97"/>
    </row>
    <row r="402" spans="2:3" ht="12.75" customHeight="1" x14ac:dyDescent="0.2">
      <c r="B402" s="97"/>
      <c r="C402" s="97"/>
    </row>
    <row r="403" spans="2:3" ht="12.75" customHeight="1" x14ac:dyDescent="0.2">
      <c r="B403" s="97"/>
      <c r="C403" s="97"/>
    </row>
    <row r="404" spans="2:3" ht="12.75" customHeight="1" x14ac:dyDescent="0.2">
      <c r="B404" s="97"/>
      <c r="C404" s="97"/>
    </row>
    <row r="405" spans="2:3" ht="12.75" customHeight="1" x14ac:dyDescent="0.2">
      <c r="B405" s="97"/>
      <c r="C405" s="97"/>
    </row>
    <row r="406" spans="2:3" ht="12.75" customHeight="1" x14ac:dyDescent="0.2">
      <c r="B406" s="97"/>
      <c r="C406" s="97"/>
    </row>
    <row r="407" spans="2:3" ht="12.75" customHeight="1" x14ac:dyDescent="0.2">
      <c r="B407" s="97"/>
      <c r="C407" s="97"/>
    </row>
    <row r="408" spans="2:3" ht="12.75" customHeight="1" x14ac:dyDescent="0.2">
      <c r="B408" s="97"/>
      <c r="C408" s="97"/>
    </row>
    <row r="409" spans="2:3" ht="12.75" customHeight="1" x14ac:dyDescent="0.2">
      <c r="B409" s="97"/>
      <c r="C409" s="97"/>
    </row>
    <row r="410" spans="2:3" ht="12.75" customHeight="1" x14ac:dyDescent="0.2">
      <c r="B410" s="97"/>
      <c r="C410" s="97"/>
    </row>
    <row r="411" spans="2:3" ht="12.75" customHeight="1" x14ac:dyDescent="0.2">
      <c r="B411" s="97"/>
      <c r="C411" s="97"/>
    </row>
    <row r="412" spans="2:3" ht="12.75" customHeight="1" x14ac:dyDescent="0.2">
      <c r="B412" s="97"/>
      <c r="C412" s="97"/>
    </row>
    <row r="413" spans="2:3" ht="12.75" customHeight="1" x14ac:dyDescent="0.2">
      <c r="B413" s="97"/>
      <c r="C413" s="97"/>
    </row>
    <row r="414" spans="2:3" ht="12.75" customHeight="1" x14ac:dyDescent="0.2">
      <c r="B414" s="97"/>
      <c r="C414" s="97"/>
    </row>
    <row r="415" spans="2:3" ht="12.75" customHeight="1" x14ac:dyDescent="0.2">
      <c r="B415" s="97"/>
      <c r="C415" s="97"/>
    </row>
    <row r="416" spans="2:3" ht="12.75" customHeight="1" x14ac:dyDescent="0.2">
      <c r="B416" s="97"/>
      <c r="C416" s="97"/>
    </row>
    <row r="417" spans="2:3" ht="12.75" customHeight="1" x14ac:dyDescent="0.2">
      <c r="B417" s="97"/>
      <c r="C417" s="97"/>
    </row>
    <row r="418" spans="2:3" ht="12.75" customHeight="1" x14ac:dyDescent="0.2">
      <c r="B418" s="97"/>
      <c r="C418" s="97"/>
    </row>
    <row r="419" spans="2:3" ht="12.75" customHeight="1" x14ac:dyDescent="0.2">
      <c r="B419" s="97"/>
      <c r="C419" s="97"/>
    </row>
    <row r="420" spans="2:3" ht="12.75" customHeight="1" x14ac:dyDescent="0.2">
      <c r="B420" s="97"/>
      <c r="C420" s="97"/>
    </row>
    <row r="421" spans="2:3" ht="12.75" customHeight="1" x14ac:dyDescent="0.2">
      <c r="B421" s="97"/>
      <c r="C421" s="97"/>
    </row>
    <row r="422" spans="2:3" ht="12.75" customHeight="1" x14ac:dyDescent="0.2">
      <c r="B422" s="97"/>
      <c r="C422" s="97"/>
    </row>
    <row r="423" spans="2:3" ht="12.75" customHeight="1" x14ac:dyDescent="0.2">
      <c r="B423" s="97"/>
      <c r="C423" s="97"/>
    </row>
    <row r="424" spans="2:3" ht="12.75" customHeight="1" x14ac:dyDescent="0.2">
      <c r="B424" s="97"/>
      <c r="C424" s="97"/>
    </row>
    <row r="425" spans="2:3" ht="12.75" customHeight="1" x14ac:dyDescent="0.2">
      <c r="B425" s="97"/>
      <c r="C425" s="97"/>
    </row>
    <row r="426" spans="2:3" ht="12.75" customHeight="1" x14ac:dyDescent="0.2">
      <c r="B426" s="97"/>
      <c r="C426" s="97"/>
    </row>
    <row r="427" spans="2:3" ht="12.75" customHeight="1" x14ac:dyDescent="0.2">
      <c r="B427" s="97"/>
      <c r="C427" s="97"/>
    </row>
    <row r="428" spans="2:3" ht="12.75" customHeight="1" x14ac:dyDescent="0.2">
      <c r="B428" s="97"/>
      <c r="C428" s="97"/>
    </row>
    <row r="429" spans="2:3" ht="12.75" customHeight="1" x14ac:dyDescent="0.2">
      <c r="B429" s="97"/>
      <c r="C429" s="97"/>
    </row>
    <row r="430" spans="2:3" ht="12.75" customHeight="1" x14ac:dyDescent="0.2">
      <c r="B430" s="97"/>
      <c r="C430" s="97"/>
    </row>
    <row r="431" spans="2:3" ht="12.75" customHeight="1" x14ac:dyDescent="0.2">
      <c r="B431" s="97"/>
      <c r="C431" s="97"/>
    </row>
    <row r="432" spans="2:3" ht="12.75" customHeight="1" x14ac:dyDescent="0.2">
      <c r="B432" s="97"/>
      <c r="C432" s="97"/>
    </row>
    <row r="433" spans="2:3" ht="12.75" customHeight="1" x14ac:dyDescent="0.2">
      <c r="B433" s="97"/>
      <c r="C433" s="97"/>
    </row>
    <row r="434" spans="2:3" ht="12.75" customHeight="1" x14ac:dyDescent="0.2">
      <c r="B434" s="97"/>
      <c r="C434" s="97"/>
    </row>
    <row r="435" spans="2:3" ht="12.75" customHeight="1" x14ac:dyDescent="0.2">
      <c r="B435" s="97"/>
      <c r="C435" s="97"/>
    </row>
    <row r="436" spans="2:3" ht="12.75" customHeight="1" x14ac:dyDescent="0.2">
      <c r="B436" s="97"/>
      <c r="C436" s="97"/>
    </row>
    <row r="437" spans="2:3" ht="12.75" customHeight="1" x14ac:dyDescent="0.2">
      <c r="B437" s="97"/>
      <c r="C437" s="97"/>
    </row>
    <row r="438" spans="2:3" ht="12.75" customHeight="1" x14ac:dyDescent="0.2">
      <c r="B438" s="97"/>
      <c r="C438" s="97"/>
    </row>
    <row r="439" spans="2:3" ht="12.75" customHeight="1" x14ac:dyDescent="0.2">
      <c r="B439" s="97"/>
      <c r="C439" s="97"/>
    </row>
    <row r="440" spans="2:3" ht="12.75" customHeight="1" x14ac:dyDescent="0.2">
      <c r="B440" s="97"/>
      <c r="C440" s="97"/>
    </row>
    <row r="441" spans="2:3" ht="12.75" customHeight="1" x14ac:dyDescent="0.2">
      <c r="B441" s="97"/>
      <c r="C441" s="97"/>
    </row>
    <row r="442" spans="2:3" ht="12.75" customHeight="1" x14ac:dyDescent="0.2">
      <c r="B442" s="97"/>
      <c r="C442" s="97"/>
    </row>
    <row r="443" spans="2:3" ht="12.75" customHeight="1" x14ac:dyDescent="0.2">
      <c r="B443" s="97"/>
      <c r="C443" s="97"/>
    </row>
    <row r="444" spans="2:3" ht="12.75" customHeight="1" x14ac:dyDescent="0.2">
      <c r="B444" s="97"/>
      <c r="C444" s="97"/>
    </row>
    <row r="445" spans="2:3" ht="12.75" customHeight="1" x14ac:dyDescent="0.2">
      <c r="B445" s="97"/>
      <c r="C445" s="97"/>
    </row>
    <row r="446" spans="2:3" ht="12.75" customHeight="1" x14ac:dyDescent="0.2">
      <c r="B446" s="97"/>
      <c r="C446" s="97"/>
    </row>
    <row r="447" spans="2:3" ht="12.75" customHeight="1" x14ac:dyDescent="0.2">
      <c r="B447" s="97"/>
      <c r="C447" s="97"/>
    </row>
    <row r="448" spans="2:3" ht="12.75" customHeight="1" x14ac:dyDescent="0.2">
      <c r="B448" s="97"/>
      <c r="C448" s="97"/>
    </row>
    <row r="449" spans="2:3" ht="12.75" customHeight="1" x14ac:dyDescent="0.2">
      <c r="B449" s="97"/>
      <c r="C449" s="97"/>
    </row>
    <row r="450" spans="2:3" ht="12.75" customHeight="1" x14ac:dyDescent="0.2">
      <c r="B450" s="97"/>
      <c r="C450" s="97"/>
    </row>
    <row r="451" spans="2:3" ht="12.75" customHeight="1" x14ac:dyDescent="0.2">
      <c r="B451" s="97"/>
      <c r="C451" s="97"/>
    </row>
    <row r="452" spans="2:3" ht="12.75" customHeight="1" x14ac:dyDescent="0.2">
      <c r="B452" s="97"/>
      <c r="C452" s="97"/>
    </row>
    <row r="453" spans="2:3" ht="12.75" customHeight="1" x14ac:dyDescent="0.2">
      <c r="B453" s="97"/>
      <c r="C453" s="97"/>
    </row>
    <row r="454" spans="2:3" ht="12.75" customHeight="1" x14ac:dyDescent="0.2">
      <c r="B454" s="97"/>
      <c r="C454" s="97"/>
    </row>
    <row r="455" spans="2:3" ht="12.75" customHeight="1" x14ac:dyDescent="0.2">
      <c r="B455" s="97"/>
      <c r="C455" s="97"/>
    </row>
    <row r="456" spans="2:3" ht="12.75" customHeight="1" x14ac:dyDescent="0.2">
      <c r="B456" s="97"/>
      <c r="C456" s="97"/>
    </row>
    <row r="457" spans="2:3" ht="12.75" customHeight="1" x14ac:dyDescent="0.2">
      <c r="B457" s="97"/>
      <c r="C457" s="97"/>
    </row>
    <row r="458" spans="2:3" ht="12.75" customHeight="1" x14ac:dyDescent="0.2">
      <c r="B458" s="97"/>
      <c r="C458" s="97"/>
    </row>
    <row r="459" spans="2:3" ht="12.75" customHeight="1" x14ac:dyDescent="0.2">
      <c r="B459" s="97"/>
      <c r="C459" s="97"/>
    </row>
    <row r="460" spans="2:3" ht="12.75" customHeight="1" x14ac:dyDescent="0.2">
      <c r="B460" s="97"/>
      <c r="C460" s="97"/>
    </row>
    <row r="461" spans="2:3" ht="12.75" customHeight="1" x14ac:dyDescent="0.2">
      <c r="B461" s="97"/>
      <c r="C461" s="97"/>
    </row>
    <row r="462" spans="2:3" ht="12.75" customHeight="1" x14ac:dyDescent="0.2">
      <c r="B462" s="97"/>
      <c r="C462" s="97"/>
    </row>
    <row r="463" spans="2:3" ht="12.75" customHeight="1" x14ac:dyDescent="0.2">
      <c r="B463" s="97"/>
      <c r="C463" s="97"/>
    </row>
    <row r="464" spans="2:3" ht="12.75" customHeight="1" x14ac:dyDescent="0.2">
      <c r="B464" s="97"/>
      <c r="C464" s="97"/>
    </row>
    <row r="465" spans="2:3" ht="12.75" customHeight="1" x14ac:dyDescent="0.2">
      <c r="B465" s="97"/>
      <c r="C465" s="97"/>
    </row>
    <row r="466" spans="2:3" ht="12.75" customHeight="1" x14ac:dyDescent="0.2">
      <c r="B466" s="97"/>
      <c r="C466" s="97"/>
    </row>
    <row r="467" spans="2:3" ht="12.75" customHeight="1" x14ac:dyDescent="0.2">
      <c r="B467" s="97"/>
      <c r="C467" s="97"/>
    </row>
    <row r="468" spans="2:3" ht="12.75" customHeight="1" x14ac:dyDescent="0.2">
      <c r="B468" s="97"/>
      <c r="C468" s="97"/>
    </row>
    <row r="469" spans="2:3" ht="12.75" customHeight="1" x14ac:dyDescent="0.2">
      <c r="B469" s="97"/>
      <c r="C469" s="97"/>
    </row>
    <row r="470" spans="2:3" ht="12.75" customHeight="1" x14ac:dyDescent="0.2">
      <c r="B470" s="97"/>
      <c r="C470" s="97"/>
    </row>
    <row r="471" spans="2:3" ht="12.75" customHeight="1" x14ac:dyDescent="0.2">
      <c r="B471" s="97"/>
      <c r="C471" s="97"/>
    </row>
    <row r="472" spans="2:3" ht="12.75" customHeight="1" x14ac:dyDescent="0.2">
      <c r="B472" s="97"/>
      <c r="C472" s="97"/>
    </row>
    <row r="473" spans="2:3" ht="12.75" customHeight="1" x14ac:dyDescent="0.2">
      <c r="B473" s="97"/>
      <c r="C473" s="97"/>
    </row>
    <row r="474" spans="2:3" ht="12.75" customHeight="1" x14ac:dyDescent="0.2">
      <c r="B474" s="97"/>
      <c r="C474" s="97"/>
    </row>
    <row r="475" spans="2:3" ht="12.75" customHeight="1" x14ac:dyDescent="0.2">
      <c r="B475" s="97"/>
      <c r="C475" s="97"/>
    </row>
    <row r="476" spans="2:3" ht="12.75" customHeight="1" x14ac:dyDescent="0.2">
      <c r="B476" s="97"/>
      <c r="C476" s="97"/>
    </row>
    <row r="477" spans="2:3" ht="12.75" customHeight="1" x14ac:dyDescent="0.2">
      <c r="B477" s="97"/>
      <c r="C477" s="97"/>
    </row>
    <row r="478" spans="2:3" ht="12.75" customHeight="1" x14ac:dyDescent="0.2">
      <c r="B478" s="97"/>
      <c r="C478" s="97"/>
    </row>
    <row r="479" spans="2:3" ht="12.75" customHeight="1" x14ac:dyDescent="0.2">
      <c r="B479" s="97"/>
      <c r="C479" s="97"/>
    </row>
    <row r="480" spans="2:3" ht="12.75" customHeight="1" x14ac:dyDescent="0.2">
      <c r="B480" s="97"/>
      <c r="C480" s="97"/>
    </row>
    <row r="481" spans="2:3" ht="12.75" customHeight="1" x14ac:dyDescent="0.2">
      <c r="B481" s="97"/>
      <c r="C481" s="97"/>
    </row>
    <row r="482" spans="2:3" ht="12.75" customHeight="1" x14ac:dyDescent="0.2">
      <c r="B482" s="97"/>
      <c r="C482" s="97"/>
    </row>
    <row r="483" spans="2:3" ht="12.75" customHeight="1" x14ac:dyDescent="0.2">
      <c r="B483" s="97"/>
      <c r="C483" s="97"/>
    </row>
    <row r="484" spans="2:3" ht="12.75" customHeight="1" x14ac:dyDescent="0.2">
      <c r="B484" s="97"/>
      <c r="C484" s="97"/>
    </row>
    <row r="485" spans="2:3" ht="12.75" customHeight="1" x14ac:dyDescent="0.2">
      <c r="B485" s="97"/>
      <c r="C485" s="97"/>
    </row>
    <row r="486" spans="2:3" ht="12.75" customHeight="1" x14ac:dyDescent="0.2">
      <c r="B486" s="97"/>
      <c r="C486" s="97"/>
    </row>
    <row r="487" spans="2:3" ht="12.75" customHeight="1" x14ac:dyDescent="0.2">
      <c r="B487" s="97"/>
      <c r="C487" s="97"/>
    </row>
    <row r="488" spans="2:3" ht="12.75" customHeight="1" x14ac:dyDescent="0.2">
      <c r="B488" s="97"/>
      <c r="C488" s="97"/>
    </row>
    <row r="489" spans="2:3" ht="12.75" customHeight="1" x14ac:dyDescent="0.2">
      <c r="B489" s="97"/>
      <c r="C489" s="97"/>
    </row>
    <row r="490" spans="2:3" ht="12.75" customHeight="1" x14ac:dyDescent="0.2">
      <c r="B490" s="97"/>
      <c r="C490" s="97"/>
    </row>
    <row r="491" spans="2:3" ht="12.75" customHeight="1" x14ac:dyDescent="0.2">
      <c r="B491" s="97"/>
      <c r="C491" s="97"/>
    </row>
    <row r="492" spans="2:3" ht="12.75" customHeight="1" x14ac:dyDescent="0.2">
      <c r="B492" s="97"/>
      <c r="C492" s="97"/>
    </row>
    <row r="493" spans="2:3" ht="12.75" customHeight="1" x14ac:dyDescent="0.2">
      <c r="B493" s="97"/>
      <c r="C493" s="97"/>
    </row>
    <row r="494" spans="2:3" ht="12.75" customHeight="1" x14ac:dyDescent="0.2">
      <c r="B494" s="97"/>
      <c r="C494" s="97"/>
    </row>
    <row r="495" spans="2:3" ht="12.75" customHeight="1" x14ac:dyDescent="0.2">
      <c r="B495" s="97"/>
      <c r="C495" s="97"/>
    </row>
    <row r="496" spans="2:3" ht="12.75" customHeight="1" x14ac:dyDescent="0.2">
      <c r="B496" s="97"/>
      <c r="C496" s="97"/>
    </row>
    <row r="497" spans="2:3" ht="12.75" customHeight="1" x14ac:dyDescent="0.2">
      <c r="B497" s="97"/>
      <c r="C497" s="97"/>
    </row>
    <row r="498" spans="2:3" ht="12.75" customHeight="1" x14ac:dyDescent="0.2">
      <c r="B498" s="97"/>
      <c r="C498" s="97"/>
    </row>
    <row r="499" spans="2:3" ht="12.75" customHeight="1" x14ac:dyDescent="0.2">
      <c r="B499" s="97"/>
      <c r="C499" s="97"/>
    </row>
    <row r="500" spans="2:3" ht="12.75" customHeight="1" x14ac:dyDescent="0.2">
      <c r="B500" s="97"/>
      <c r="C500" s="97"/>
    </row>
    <row r="501" spans="2:3" ht="12.75" customHeight="1" x14ac:dyDescent="0.2">
      <c r="B501" s="97"/>
      <c r="C501" s="97"/>
    </row>
    <row r="502" spans="2:3" ht="12.75" customHeight="1" x14ac:dyDescent="0.2">
      <c r="B502" s="97"/>
      <c r="C502" s="97"/>
    </row>
    <row r="503" spans="2:3" ht="12.75" customHeight="1" x14ac:dyDescent="0.2">
      <c r="B503" s="97"/>
      <c r="C503" s="97"/>
    </row>
    <row r="504" spans="2:3" ht="12.75" customHeight="1" x14ac:dyDescent="0.2">
      <c r="B504" s="97"/>
      <c r="C504" s="97"/>
    </row>
    <row r="505" spans="2:3" ht="12.75" customHeight="1" x14ac:dyDescent="0.2">
      <c r="B505" s="97"/>
      <c r="C505" s="97"/>
    </row>
    <row r="506" spans="2:3" ht="12.75" customHeight="1" x14ac:dyDescent="0.2">
      <c r="B506" s="97"/>
      <c r="C506" s="97"/>
    </row>
    <row r="507" spans="2:3" ht="12.75" customHeight="1" x14ac:dyDescent="0.2">
      <c r="B507" s="97"/>
      <c r="C507" s="97"/>
    </row>
    <row r="508" spans="2:3" ht="12.75" customHeight="1" x14ac:dyDescent="0.2">
      <c r="B508" s="97"/>
      <c r="C508" s="97"/>
    </row>
    <row r="509" spans="2:3" ht="12.75" customHeight="1" x14ac:dyDescent="0.2">
      <c r="B509" s="97"/>
      <c r="C509" s="97"/>
    </row>
    <row r="510" spans="2:3" ht="12.75" customHeight="1" x14ac:dyDescent="0.2">
      <c r="B510" s="97"/>
      <c r="C510" s="97"/>
    </row>
    <row r="511" spans="2:3" ht="12.75" customHeight="1" x14ac:dyDescent="0.2">
      <c r="B511" s="97"/>
      <c r="C511" s="97"/>
    </row>
    <row r="512" spans="2:3" ht="12.75" customHeight="1" x14ac:dyDescent="0.2">
      <c r="B512" s="97"/>
      <c r="C512" s="97"/>
    </row>
    <row r="513" spans="2:3" ht="12.75" customHeight="1" x14ac:dyDescent="0.2">
      <c r="B513" s="97"/>
      <c r="C513" s="97"/>
    </row>
    <row r="514" spans="2:3" ht="12.75" customHeight="1" x14ac:dyDescent="0.2">
      <c r="B514" s="97"/>
      <c r="C514" s="97"/>
    </row>
    <row r="515" spans="2:3" ht="12.75" customHeight="1" x14ac:dyDescent="0.2">
      <c r="B515" s="97"/>
      <c r="C515" s="97"/>
    </row>
    <row r="516" spans="2:3" ht="12.75" customHeight="1" x14ac:dyDescent="0.2">
      <c r="B516" s="97"/>
      <c r="C516" s="97"/>
    </row>
    <row r="517" spans="2:3" ht="12.75" customHeight="1" x14ac:dyDescent="0.2">
      <c r="B517" s="97"/>
      <c r="C517" s="97"/>
    </row>
    <row r="518" spans="2:3" ht="12.75" customHeight="1" x14ac:dyDescent="0.2">
      <c r="B518" s="97"/>
      <c r="C518" s="97"/>
    </row>
    <row r="519" spans="2:3" ht="12.75" customHeight="1" x14ac:dyDescent="0.2">
      <c r="B519" s="97"/>
      <c r="C519" s="97"/>
    </row>
    <row r="520" spans="2:3" ht="12.75" customHeight="1" x14ac:dyDescent="0.2">
      <c r="B520" s="97"/>
      <c r="C520" s="97"/>
    </row>
    <row r="521" spans="2:3" ht="12.75" customHeight="1" x14ac:dyDescent="0.2">
      <c r="B521" s="97"/>
      <c r="C521" s="97"/>
    </row>
    <row r="522" spans="2:3" ht="12.75" customHeight="1" x14ac:dyDescent="0.2">
      <c r="B522" s="97"/>
      <c r="C522" s="97"/>
    </row>
    <row r="523" spans="2:3" ht="12.75" customHeight="1" x14ac:dyDescent="0.2">
      <c r="B523" s="97"/>
      <c r="C523" s="97"/>
    </row>
    <row r="524" spans="2:3" ht="12.75" customHeight="1" x14ac:dyDescent="0.2">
      <c r="B524" s="97"/>
      <c r="C524" s="97"/>
    </row>
    <row r="525" spans="2:3" ht="12.75" customHeight="1" x14ac:dyDescent="0.2">
      <c r="B525" s="97"/>
      <c r="C525" s="97"/>
    </row>
    <row r="526" spans="2:3" ht="12.75" customHeight="1" x14ac:dyDescent="0.2">
      <c r="B526" s="97"/>
      <c r="C526" s="97"/>
    </row>
    <row r="527" spans="2:3" ht="12.75" customHeight="1" x14ac:dyDescent="0.2">
      <c r="B527" s="97"/>
      <c r="C527" s="97"/>
    </row>
    <row r="528" spans="2:3" ht="12.75" customHeight="1" x14ac:dyDescent="0.2">
      <c r="B528" s="97"/>
      <c r="C528" s="97"/>
    </row>
    <row r="529" spans="2:3" ht="12.75" customHeight="1" x14ac:dyDescent="0.2">
      <c r="B529" s="97"/>
      <c r="C529" s="97"/>
    </row>
    <row r="530" spans="2:3" ht="12.75" customHeight="1" x14ac:dyDescent="0.2">
      <c r="B530" s="97"/>
      <c r="C530" s="97"/>
    </row>
    <row r="531" spans="2:3" ht="12.75" customHeight="1" x14ac:dyDescent="0.2">
      <c r="B531" s="97"/>
      <c r="C531" s="97"/>
    </row>
    <row r="532" spans="2:3" ht="12.75" customHeight="1" x14ac:dyDescent="0.2">
      <c r="B532" s="97"/>
      <c r="C532" s="97"/>
    </row>
    <row r="533" spans="2:3" ht="12.75" customHeight="1" x14ac:dyDescent="0.2">
      <c r="B533" s="97"/>
      <c r="C533" s="97"/>
    </row>
    <row r="534" spans="2:3" ht="12.75" customHeight="1" x14ac:dyDescent="0.2">
      <c r="B534" s="97"/>
      <c r="C534" s="97"/>
    </row>
    <row r="535" spans="2:3" ht="12.75" customHeight="1" x14ac:dyDescent="0.2">
      <c r="B535" s="97"/>
      <c r="C535" s="97"/>
    </row>
    <row r="536" spans="2:3" ht="12.75" customHeight="1" x14ac:dyDescent="0.2">
      <c r="B536" s="97"/>
      <c r="C536" s="97"/>
    </row>
    <row r="537" spans="2:3" ht="12.75" customHeight="1" x14ac:dyDescent="0.2">
      <c r="B537" s="97"/>
      <c r="C537" s="97"/>
    </row>
    <row r="538" spans="2:3" ht="12.75" customHeight="1" x14ac:dyDescent="0.2">
      <c r="B538" s="97"/>
      <c r="C538" s="97"/>
    </row>
    <row r="539" spans="2:3" ht="12.75" customHeight="1" x14ac:dyDescent="0.2">
      <c r="B539" s="97"/>
      <c r="C539" s="97"/>
    </row>
    <row r="540" spans="2:3" ht="12.75" customHeight="1" x14ac:dyDescent="0.2">
      <c r="B540" s="97"/>
      <c r="C540" s="97"/>
    </row>
    <row r="541" spans="2:3" ht="12.75" customHeight="1" x14ac:dyDescent="0.2">
      <c r="B541" s="97"/>
      <c r="C541" s="97"/>
    </row>
    <row r="542" spans="2:3" ht="12.75" customHeight="1" x14ac:dyDescent="0.2">
      <c r="B542" s="97"/>
      <c r="C542" s="97"/>
    </row>
    <row r="543" spans="2:3" ht="12.75" customHeight="1" x14ac:dyDescent="0.2">
      <c r="B543" s="97"/>
      <c r="C543" s="97"/>
    </row>
    <row r="544" spans="2:3" ht="12.75" customHeight="1" x14ac:dyDescent="0.2">
      <c r="B544" s="97"/>
      <c r="C544" s="97"/>
    </row>
    <row r="545" spans="2:3" ht="12.75" customHeight="1" x14ac:dyDescent="0.2">
      <c r="B545" s="97"/>
      <c r="C545" s="97"/>
    </row>
    <row r="546" spans="2:3" ht="12.75" customHeight="1" x14ac:dyDescent="0.2">
      <c r="B546" s="97"/>
      <c r="C546" s="97"/>
    </row>
    <row r="547" spans="2:3" ht="12.75" customHeight="1" x14ac:dyDescent="0.2">
      <c r="B547" s="97"/>
      <c r="C547" s="97"/>
    </row>
    <row r="548" spans="2:3" ht="12.75" customHeight="1" x14ac:dyDescent="0.2">
      <c r="B548" s="97"/>
      <c r="C548" s="97"/>
    </row>
    <row r="549" spans="2:3" ht="12.75" customHeight="1" x14ac:dyDescent="0.2">
      <c r="B549" s="97"/>
      <c r="C549" s="97"/>
    </row>
    <row r="550" spans="2:3" ht="12.75" customHeight="1" x14ac:dyDescent="0.2">
      <c r="B550" s="97"/>
      <c r="C550" s="97"/>
    </row>
    <row r="551" spans="2:3" ht="12.75" customHeight="1" x14ac:dyDescent="0.2">
      <c r="B551" s="97"/>
      <c r="C551" s="97"/>
    </row>
    <row r="552" spans="2:3" ht="12.75" customHeight="1" x14ac:dyDescent="0.2">
      <c r="B552" s="97"/>
      <c r="C552" s="97"/>
    </row>
    <row r="553" spans="2:3" ht="12.75" customHeight="1" x14ac:dyDescent="0.2">
      <c r="B553" s="97"/>
      <c r="C553" s="97"/>
    </row>
    <row r="554" spans="2:3" ht="12.75" customHeight="1" x14ac:dyDescent="0.2">
      <c r="B554" s="97"/>
      <c r="C554" s="97"/>
    </row>
    <row r="555" spans="2:3" ht="12.75" customHeight="1" x14ac:dyDescent="0.2">
      <c r="B555" s="97"/>
      <c r="C555" s="97"/>
    </row>
    <row r="556" spans="2:3" ht="12.75" customHeight="1" x14ac:dyDescent="0.2">
      <c r="B556" s="97"/>
      <c r="C556" s="97"/>
    </row>
    <row r="557" spans="2:3" ht="12.75" customHeight="1" x14ac:dyDescent="0.2">
      <c r="B557" s="97"/>
      <c r="C557" s="97"/>
    </row>
    <row r="558" spans="2:3" ht="12.75" customHeight="1" x14ac:dyDescent="0.2">
      <c r="B558" s="97"/>
      <c r="C558" s="97"/>
    </row>
    <row r="559" spans="2:3" ht="12.75" customHeight="1" x14ac:dyDescent="0.2">
      <c r="B559" s="97"/>
      <c r="C559" s="97"/>
    </row>
    <row r="560" spans="2:3" ht="12.75" customHeight="1" x14ac:dyDescent="0.2">
      <c r="B560" s="97"/>
      <c r="C560" s="97"/>
    </row>
    <row r="561" spans="2:3" ht="12.75" customHeight="1" x14ac:dyDescent="0.2">
      <c r="B561" s="97"/>
      <c r="C561" s="97"/>
    </row>
    <row r="562" spans="2:3" ht="12.75" customHeight="1" x14ac:dyDescent="0.2">
      <c r="B562" s="97"/>
      <c r="C562" s="97"/>
    </row>
    <row r="563" spans="2:3" ht="12.75" customHeight="1" x14ac:dyDescent="0.2">
      <c r="B563" s="97"/>
      <c r="C563" s="97"/>
    </row>
    <row r="564" spans="2:3" ht="12.75" customHeight="1" x14ac:dyDescent="0.2">
      <c r="B564" s="97"/>
      <c r="C564" s="97"/>
    </row>
    <row r="565" spans="2:3" ht="12.75" customHeight="1" x14ac:dyDescent="0.2">
      <c r="B565" s="97"/>
      <c r="C565" s="97"/>
    </row>
    <row r="566" spans="2:3" ht="12.75" customHeight="1" x14ac:dyDescent="0.2">
      <c r="B566" s="97"/>
      <c r="C566" s="97"/>
    </row>
    <row r="567" spans="2:3" ht="12.75" customHeight="1" x14ac:dyDescent="0.2">
      <c r="B567" s="97"/>
      <c r="C567" s="97"/>
    </row>
    <row r="568" spans="2:3" ht="12.75" customHeight="1" x14ac:dyDescent="0.2">
      <c r="B568" s="97"/>
      <c r="C568" s="97"/>
    </row>
    <row r="569" spans="2:3" ht="12.75" customHeight="1" x14ac:dyDescent="0.2">
      <c r="B569" s="97"/>
      <c r="C569" s="97"/>
    </row>
    <row r="570" spans="2:3" ht="12.75" customHeight="1" x14ac:dyDescent="0.2">
      <c r="B570" s="97"/>
      <c r="C570" s="97"/>
    </row>
    <row r="571" spans="2:3" ht="12.75" customHeight="1" x14ac:dyDescent="0.2">
      <c r="B571" s="97"/>
      <c r="C571" s="97"/>
    </row>
    <row r="572" spans="2:3" ht="12.75" customHeight="1" x14ac:dyDescent="0.2">
      <c r="B572" s="97"/>
      <c r="C572" s="97"/>
    </row>
    <row r="573" spans="2:3" ht="12.75" customHeight="1" x14ac:dyDescent="0.2">
      <c r="B573" s="97"/>
      <c r="C573" s="97"/>
    </row>
    <row r="574" spans="2:3" ht="12.75" customHeight="1" x14ac:dyDescent="0.2">
      <c r="B574" s="97"/>
      <c r="C574" s="97"/>
    </row>
    <row r="575" spans="2:3" ht="12.75" customHeight="1" x14ac:dyDescent="0.2">
      <c r="B575" s="97"/>
      <c r="C575" s="97"/>
    </row>
    <row r="576" spans="2:3" ht="12.75" customHeight="1" x14ac:dyDescent="0.2">
      <c r="B576" s="97"/>
      <c r="C576" s="97"/>
    </row>
    <row r="577" spans="2:3" ht="12.75" customHeight="1" x14ac:dyDescent="0.2">
      <c r="B577" s="97"/>
      <c r="C577" s="97"/>
    </row>
    <row r="578" spans="2:3" ht="12.75" customHeight="1" x14ac:dyDescent="0.2">
      <c r="B578" s="97"/>
      <c r="C578" s="97"/>
    </row>
    <row r="579" spans="2:3" ht="12.75" customHeight="1" x14ac:dyDescent="0.2">
      <c r="B579" s="97"/>
      <c r="C579" s="97"/>
    </row>
    <row r="580" spans="2:3" ht="12.75" customHeight="1" x14ac:dyDescent="0.2">
      <c r="B580" s="97"/>
      <c r="C580" s="97"/>
    </row>
    <row r="581" spans="2:3" ht="12.75" customHeight="1" x14ac:dyDescent="0.2">
      <c r="B581" s="97"/>
      <c r="C581" s="97"/>
    </row>
    <row r="582" spans="2:3" ht="12.75" customHeight="1" x14ac:dyDescent="0.2">
      <c r="B582" s="97"/>
      <c r="C582" s="97"/>
    </row>
    <row r="583" spans="2:3" ht="12.75" customHeight="1" x14ac:dyDescent="0.2">
      <c r="B583" s="97"/>
      <c r="C583" s="97"/>
    </row>
    <row r="584" spans="2:3" ht="12.75" customHeight="1" x14ac:dyDescent="0.2">
      <c r="B584" s="97"/>
      <c r="C584" s="97"/>
    </row>
    <row r="585" spans="2:3" ht="12.75" customHeight="1" x14ac:dyDescent="0.2">
      <c r="B585" s="97"/>
      <c r="C585" s="97"/>
    </row>
    <row r="586" spans="2:3" ht="12.75" customHeight="1" x14ac:dyDescent="0.2">
      <c r="B586" s="97"/>
      <c r="C586" s="97"/>
    </row>
    <row r="587" spans="2:3" ht="12.75" customHeight="1" x14ac:dyDescent="0.2">
      <c r="B587" s="97"/>
      <c r="C587" s="97"/>
    </row>
    <row r="588" spans="2:3" ht="12.75" customHeight="1" x14ac:dyDescent="0.2">
      <c r="B588" s="97"/>
      <c r="C588" s="97"/>
    </row>
    <row r="589" spans="2:3" ht="12.75" customHeight="1" x14ac:dyDescent="0.2">
      <c r="B589" s="97"/>
      <c r="C589" s="97"/>
    </row>
    <row r="590" spans="2:3" ht="12.75" customHeight="1" x14ac:dyDescent="0.2">
      <c r="B590" s="97"/>
      <c r="C590" s="97"/>
    </row>
    <row r="591" spans="2:3" ht="12.75" customHeight="1" x14ac:dyDescent="0.2">
      <c r="B591" s="97"/>
      <c r="C591" s="97"/>
    </row>
    <row r="592" spans="2:3" ht="12.75" customHeight="1" x14ac:dyDescent="0.2">
      <c r="B592" s="97"/>
      <c r="C592" s="97"/>
    </row>
    <row r="593" spans="2:3" ht="12.75" customHeight="1" x14ac:dyDescent="0.2">
      <c r="B593" s="97"/>
      <c r="C593" s="97"/>
    </row>
    <row r="594" spans="2:3" ht="12.75" customHeight="1" x14ac:dyDescent="0.2">
      <c r="B594" s="97"/>
      <c r="C594" s="97"/>
    </row>
    <row r="595" spans="2:3" ht="12.75" customHeight="1" x14ac:dyDescent="0.2">
      <c r="B595" s="97"/>
      <c r="C595" s="97"/>
    </row>
    <row r="596" spans="2:3" ht="12.75" customHeight="1" x14ac:dyDescent="0.2">
      <c r="B596" s="97"/>
      <c r="C596" s="97"/>
    </row>
    <row r="597" spans="2:3" ht="12.75" customHeight="1" x14ac:dyDescent="0.2">
      <c r="B597" s="97"/>
      <c r="C597" s="97"/>
    </row>
    <row r="598" spans="2:3" ht="12.75" customHeight="1" x14ac:dyDescent="0.2">
      <c r="B598" s="97"/>
      <c r="C598" s="97"/>
    </row>
    <row r="599" spans="2:3" ht="12.75" customHeight="1" x14ac:dyDescent="0.2">
      <c r="B599" s="97"/>
      <c r="C599" s="97"/>
    </row>
    <row r="600" spans="2:3" ht="12.75" customHeight="1" x14ac:dyDescent="0.2">
      <c r="B600" s="97"/>
      <c r="C600" s="97"/>
    </row>
    <row r="601" spans="2:3" ht="12.75" customHeight="1" x14ac:dyDescent="0.2">
      <c r="B601" s="97"/>
      <c r="C601" s="97"/>
    </row>
    <row r="602" spans="2:3" ht="12.75" customHeight="1" x14ac:dyDescent="0.2">
      <c r="B602" s="97"/>
      <c r="C602" s="97"/>
    </row>
    <row r="603" spans="2:3" ht="12.75" customHeight="1" x14ac:dyDescent="0.2">
      <c r="B603" s="97"/>
      <c r="C603" s="97"/>
    </row>
    <row r="604" spans="2:3" ht="12.75" customHeight="1" x14ac:dyDescent="0.2">
      <c r="B604" s="97"/>
      <c r="C604" s="97"/>
    </row>
    <row r="605" spans="2:3" ht="12.75" customHeight="1" x14ac:dyDescent="0.2">
      <c r="B605" s="97"/>
      <c r="C605" s="97"/>
    </row>
    <row r="606" spans="2:3" ht="12.75" customHeight="1" x14ac:dyDescent="0.2">
      <c r="B606" s="97"/>
      <c r="C606" s="97"/>
    </row>
    <row r="607" spans="2:3" ht="12.75" customHeight="1" x14ac:dyDescent="0.2">
      <c r="B607" s="97"/>
      <c r="C607" s="97"/>
    </row>
    <row r="608" spans="2:3" ht="12.75" customHeight="1" x14ac:dyDescent="0.2">
      <c r="B608" s="97"/>
      <c r="C608" s="97"/>
    </row>
    <row r="609" spans="2:3" ht="12.75" customHeight="1" x14ac:dyDescent="0.2">
      <c r="B609" s="97"/>
      <c r="C609" s="97"/>
    </row>
    <row r="610" spans="2:3" ht="12.75" customHeight="1" x14ac:dyDescent="0.2">
      <c r="B610" s="97"/>
      <c r="C610" s="97"/>
    </row>
    <row r="611" spans="2:3" ht="12.75" customHeight="1" x14ac:dyDescent="0.2">
      <c r="B611" s="97"/>
      <c r="C611" s="97"/>
    </row>
    <row r="612" spans="2:3" ht="12.75" customHeight="1" x14ac:dyDescent="0.2">
      <c r="B612" s="97"/>
      <c r="C612" s="97"/>
    </row>
    <row r="613" spans="2:3" ht="12.75" customHeight="1" x14ac:dyDescent="0.2">
      <c r="B613" s="97"/>
      <c r="C613" s="97"/>
    </row>
    <row r="614" spans="2:3" ht="12.75" customHeight="1" x14ac:dyDescent="0.2">
      <c r="B614" s="97"/>
      <c r="C614" s="97"/>
    </row>
    <row r="615" spans="2:3" ht="12.75" customHeight="1" x14ac:dyDescent="0.2">
      <c r="B615" s="97"/>
      <c r="C615" s="97"/>
    </row>
    <row r="616" spans="2:3" ht="12.75" customHeight="1" x14ac:dyDescent="0.2">
      <c r="B616" s="97"/>
      <c r="C616" s="97"/>
    </row>
    <row r="617" spans="2:3" ht="12.75" customHeight="1" x14ac:dyDescent="0.2">
      <c r="B617" s="97"/>
      <c r="C617" s="97"/>
    </row>
    <row r="618" spans="2:3" ht="12.75" customHeight="1" x14ac:dyDescent="0.2">
      <c r="B618" s="97"/>
      <c r="C618" s="97"/>
    </row>
    <row r="619" spans="2:3" ht="12.75" customHeight="1" x14ac:dyDescent="0.2">
      <c r="B619" s="97"/>
      <c r="C619" s="97"/>
    </row>
    <row r="620" spans="2:3" ht="12.75" customHeight="1" x14ac:dyDescent="0.2">
      <c r="B620" s="97"/>
      <c r="C620" s="97"/>
    </row>
    <row r="621" spans="2:3" ht="12.75" customHeight="1" x14ac:dyDescent="0.2">
      <c r="B621" s="97"/>
      <c r="C621" s="97"/>
    </row>
    <row r="622" spans="2:3" ht="12.75" customHeight="1" x14ac:dyDescent="0.2">
      <c r="B622" s="97"/>
      <c r="C622" s="97"/>
    </row>
    <row r="623" spans="2:3" ht="12.75" customHeight="1" x14ac:dyDescent="0.2">
      <c r="B623" s="97"/>
      <c r="C623" s="97"/>
    </row>
    <row r="624" spans="2:3" ht="12.75" customHeight="1" x14ac:dyDescent="0.2">
      <c r="B624" s="97"/>
      <c r="C624" s="97"/>
    </row>
    <row r="625" spans="2:3" ht="12.75" customHeight="1" x14ac:dyDescent="0.2">
      <c r="B625" s="97"/>
      <c r="C625" s="97"/>
    </row>
    <row r="626" spans="2:3" ht="12.75" customHeight="1" x14ac:dyDescent="0.2">
      <c r="B626" s="97"/>
      <c r="C626" s="97"/>
    </row>
    <row r="627" spans="2:3" ht="12.75" customHeight="1" x14ac:dyDescent="0.2">
      <c r="B627" s="97"/>
      <c r="C627" s="97"/>
    </row>
    <row r="628" spans="2:3" ht="12.75" customHeight="1" x14ac:dyDescent="0.2">
      <c r="B628" s="97"/>
      <c r="C628" s="97"/>
    </row>
    <row r="629" spans="2:3" ht="12.75" customHeight="1" x14ac:dyDescent="0.2">
      <c r="B629" s="97"/>
      <c r="C629" s="97"/>
    </row>
    <row r="630" spans="2:3" ht="12.75" customHeight="1" x14ac:dyDescent="0.2">
      <c r="B630" s="97"/>
      <c r="C630" s="97"/>
    </row>
    <row r="631" spans="2:3" ht="12.75" customHeight="1" x14ac:dyDescent="0.2">
      <c r="B631" s="97"/>
      <c r="C631" s="97"/>
    </row>
    <row r="632" spans="2:3" ht="12.75" customHeight="1" x14ac:dyDescent="0.2">
      <c r="B632" s="97"/>
      <c r="C632" s="97"/>
    </row>
    <row r="633" spans="2:3" ht="12.75" customHeight="1" x14ac:dyDescent="0.2">
      <c r="B633" s="97"/>
      <c r="C633" s="97"/>
    </row>
    <row r="634" spans="2:3" ht="12.75" customHeight="1" x14ac:dyDescent="0.2">
      <c r="B634" s="97"/>
      <c r="C634" s="97"/>
    </row>
    <row r="635" spans="2:3" ht="12.75" customHeight="1" x14ac:dyDescent="0.2">
      <c r="B635" s="97"/>
      <c r="C635" s="97"/>
    </row>
    <row r="636" spans="2:3" ht="12.75" customHeight="1" x14ac:dyDescent="0.2">
      <c r="B636" s="97"/>
      <c r="C636" s="97"/>
    </row>
    <row r="637" spans="2:3" ht="12.75" customHeight="1" x14ac:dyDescent="0.2">
      <c r="B637" s="97"/>
      <c r="C637" s="97"/>
    </row>
    <row r="638" spans="2:3" ht="12.75" customHeight="1" x14ac:dyDescent="0.2">
      <c r="B638" s="97"/>
      <c r="C638" s="97"/>
    </row>
    <row r="639" spans="2:3" ht="12.75" customHeight="1" x14ac:dyDescent="0.2">
      <c r="B639" s="97"/>
      <c r="C639" s="97"/>
    </row>
    <row r="640" spans="2:3" ht="12.75" customHeight="1" x14ac:dyDescent="0.2">
      <c r="B640" s="97"/>
      <c r="C640" s="97"/>
    </row>
    <row r="641" spans="2:3" ht="12.75" customHeight="1" x14ac:dyDescent="0.2">
      <c r="B641" s="97"/>
      <c r="C641" s="97"/>
    </row>
    <row r="642" spans="2:3" ht="12.75" customHeight="1" x14ac:dyDescent="0.2">
      <c r="B642" s="97"/>
      <c r="C642" s="97"/>
    </row>
    <row r="643" spans="2:3" ht="12.75" customHeight="1" x14ac:dyDescent="0.2">
      <c r="B643" s="97"/>
      <c r="C643" s="97"/>
    </row>
    <row r="644" spans="2:3" ht="12.75" customHeight="1" x14ac:dyDescent="0.2">
      <c r="B644" s="97"/>
      <c r="C644" s="97"/>
    </row>
    <row r="645" spans="2:3" ht="12.75" customHeight="1" x14ac:dyDescent="0.2">
      <c r="B645" s="97"/>
      <c r="C645" s="97"/>
    </row>
    <row r="646" spans="2:3" ht="12.75" customHeight="1" x14ac:dyDescent="0.2">
      <c r="B646" s="97"/>
      <c r="C646" s="97"/>
    </row>
    <row r="647" spans="2:3" ht="12.75" customHeight="1" x14ac:dyDescent="0.2">
      <c r="B647" s="97"/>
      <c r="C647" s="97"/>
    </row>
    <row r="648" spans="2:3" ht="12.75" customHeight="1" x14ac:dyDescent="0.2">
      <c r="B648" s="97"/>
      <c r="C648" s="97"/>
    </row>
    <row r="649" spans="2:3" ht="12.75" customHeight="1" x14ac:dyDescent="0.2">
      <c r="B649" s="97"/>
      <c r="C649" s="97"/>
    </row>
    <row r="650" spans="2:3" ht="12.75" customHeight="1" x14ac:dyDescent="0.2">
      <c r="B650" s="97"/>
      <c r="C650" s="97"/>
    </row>
    <row r="651" spans="2:3" ht="12.75" customHeight="1" x14ac:dyDescent="0.2">
      <c r="B651" s="97"/>
      <c r="C651" s="97"/>
    </row>
    <row r="652" spans="2:3" ht="12.75" customHeight="1" x14ac:dyDescent="0.2">
      <c r="B652" s="97"/>
      <c r="C652" s="97"/>
    </row>
    <row r="653" spans="2:3" ht="12.75" customHeight="1" x14ac:dyDescent="0.2">
      <c r="B653" s="97"/>
      <c r="C653" s="97"/>
    </row>
    <row r="654" spans="2:3" ht="12.75" customHeight="1" x14ac:dyDescent="0.2">
      <c r="B654" s="97"/>
      <c r="C654" s="97"/>
    </row>
    <row r="655" spans="2:3" ht="12.75" customHeight="1" x14ac:dyDescent="0.2">
      <c r="B655" s="97"/>
      <c r="C655" s="97"/>
    </row>
    <row r="656" spans="2:3" ht="12.75" customHeight="1" x14ac:dyDescent="0.2">
      <c r="B656" s="97"/>
      <c r="C656" s="97"/>
    </row>
    <row r="657" spans="2:3" ht="12.75" customHeight="1" x14ac:dyDescent="0.2">
      <c r="B657" s="97"/>
      <c r="C657" s="97"/>
    </row>
    <row r="658" spans="2:3" ht="12.75" customHeight="1" x14ac:dyDescent="0.2">
      <c r="B658" s="97"/>
      <c r="C658" s="97"/>
    </row>
    <row r="659" spans="2:3" ht="12.75" customHeight="1" x14ac:dyDescent="0.2">
      <c r="B659" s="97"/>
      <c r="C659" s="97"/>
    </row>
    <row r="660" spans="2:3" ht="12.75" customHeight="1" x14ac:dyDescent="0.2">
      <c r="B660" s="97"/>
      <c r="C660" s="97"/>
    </row>
    <row r="661" spans="2:3" ht="12.75" customHeight="1" x14ac:dyDescent="0.2">
      <c r="B661" s="97"/>
      <c r="C661" s="97"/>
    </row>
    <row r="662" spans="2:3" ht="12.75" customHeight="1" x14ac:dyDescent="0.2">
      <c r="B662" s="97"/>
      <c r="C662" s="97"/>
    </row>
    <row r="663" spans="2:3" ht="12.75" customHeight="1" x14ac:dyDescent="0.2">
      <c r="B663" s="97"/>
      <c r="C663" s="97"/>
    </row>
    <row r="664" spans="2:3" ht="12.75" customHeight="1" x14ac:dyDescent="0.2">
      <c r="B664" s="97"/>
      <c r="C664" s="97"/>
    </row>
    <row r="665" spans="2:3" ht="12.75" customHeight="1" x14ac:dyDescent="0.2">
      <c r="B665" s="97"/>
      <c r="C665" s="97"/>
    </row>
    <row r="666" spans="2:3" ht="12.75" customHeight="1" x14ac:dyDescent="0.2">
      <c r="B666" s="97"/>
      <c r="C666" s="97"/>
    </row>
    <row r="667" spans="2:3" ht="12.75" customHeight="1" x14ac:dyDescent="0.2">
      <c r="B667" s="97"/>
      <c r="C667" s="97"/>
    </row>
    <row r="668" spans="2:3" ht="12.75" customHeight="1" x14ac:dyDescent="0.2">
      <c r="B668" s="97"/>
      <c r="C668" s="97"/>
    </row>
    <row r="669" spans="2:3" ht="12.75" customHeight="1" x14ac:dyDescent="0.2">
      <c r="B669" s="97"/>
      <c r="C669" s="97"/>
    </row>
    <row r="670" spans="2:3" ht="12.75" customHeight="1" x14ac:dyDescent="0.2">
      <c r="B670" s="97"/>
      <c r="C670" s="97"/>
    </row>
    <row r="671" spans="2:3" ht="12.75" customHeight="1" x14ac:dyDescent="0.2">
      <c r="B671" s="97"/>
      <c r="C671" s="97"/>
    </row>
    <row r="672" spans="2:3" ht="12.75" customHeight="1" x14ac:dyDescent="0.2">
      <c r="B672" s="97"/>
      <c r="C672" s="97"/>
    </row>
    <row r="673" spans="2:3" ht="12.75" customHeight="1" x14ac:dyDescent="0.2">
      <c r="B673" s="97"/>
      <c r="C673" s="97"/>
    </row>
    <row r="674" spans="2:3" ht="12.75" customHeight="1" x14ac:dyDescent="0.2">
      <c r="B674" s="97"/>
      <c r="C674" s="97"/>
    </row>
    <row r="675" spans="2:3" ht="12.75" customHeight="1" x14ac:dyDescent="0.2">
      <c r="B675" s="97"/>
      <c r="C675" s="97"/>
    </row>
    <row r="676" spans="2:3" ht="12.75" customHeight="1" x14ac:dyDescent="0.2">
      <c r="B676" s="97"/>
      <c r="C676" s="97"/>
    </row>
    <row r="677" spans="2:3" ht="12.75" customHeight="1" x14ac:dyDescent="0.2">
      <c r="B677" s="97"/>
      <c r="C677" s="97"/>
    </row>
    <row r="678" spans="2:3" ht="12.75" customHeight="1" x14ac:dyDescent="0.2">
      <c r="B678" s="97"/>
      <c r="C678" s="97"/>
    </row>
    <row r="679" spans="2:3" ht="12.75" customHeight="1" x14ac:dyDescent="0.2">
      <c r="B679" s="97"/>
      <c r="C679" s="97"/>
    </row>
    <row r="680" spans="2:3" ht="12.75" customHeight="1" x14ac:dyDescent="0.2">
      <c r="B680" s="97"/>
      <c r="C680" s="97"/>
    </row>
    <row r="681" spans="2:3" ht="12.75" customHeight="1" x14ac:dyDescent="0.2">
      <c r="B681" s="97"/>
      <c r="C681" s="97"/>
    </row>
    <row r="682" spans="2:3" ht="12.75" customHeight="1" x14ac:dyDescent="0.2">
      <c r="B682" s="97"/>
      <c r="C682" s="97"/>
    </row>
    <row r="683" spans="2:3" ht="12.75" customHeight="1" x14ac:dyDescent="0.2">
      <c r="B683" s="97"/>
      <c r="C683" s="97"/>
    </row>
    <row r="684" spans="2:3" ht="12.75" customHeight="1" x14ac:dyDescent="0.2">
      <c r="B684" s="97"/>
      <c r="C684" s="97"/>
    </row>
    <row r="685" spans="2:3" ht="12.75" customHeight="1" x14ac:dyDescent="0.2">
      <c r="B685" s="97"/>
      <c r="C685" s="97"/>
    </row>
    <row r="686" spans="2:3" ht="12.75" customHeight="1" x14ac:dyDescent="0.2">
      <c r="B686" s="97"/>
      <c r="C686" s="97"/>
    </row>
    <row r="687" spans="2:3" ht="12.75" customHeight="1" x14ac:dyDescent="0.2">
      <c r="B687" s="97"/>
      <c r="C687" s="97"/>
    </row>
    <row r="688" spans="2:3" ht="12.75" customHeight="1" x14ac:dyDescent="0.2">
      <c r="B688" s="97"/>
      <c r="C688" s="97"/>
    </row>
    <row r="689" spans="2:3" ht="12.75" customHeight="1" x14ac:dyDescent="0.2">
      <c r="B689" s="97"/>
      <c r="C689" s="97"/>
    </row>
    <row r="690" spans="2:3" ht="12.75" customHeight="1" x14ac:dyDescent="0.2">
      <c r="B690" s="97"/>
      <c r="C690" s="97"/>
    </row>
    <row r="691" spans="2:3" ht="12.75" customHeight="1" x14ac:dyDescent="0.2">
      <c r="B691" s="97"/>
      <c r="C691" s="97"/>
    </row>
    <row r="692" spans="2:3" ht="12.75" customHeight="1" x14ac:dyDescent="0.2">
      <c r="B692" s="97"/>
      <c r="C692" s="97"/>
    </row>
    <row r="693" spans="2:3" ht="12.75" customHeight="1" x14ac:dyDescent="0.2">
      <c r="B693" s="97"/>
      <c r="C693" s="97"/>
    </row>
    <row r="694" spans="2:3" ht="12.75" customHeight="1" x14ac:dyDescent="0.2">
      <c r="B694" s="97"/>
      <c r="C694" s="97"/>
    </row>
    <row r="695" spans="2:3" ht="12.75" customHeight="1" x14ac:dyDescent="0.2">
      <c r="B695" s="97"/>
      <c r="C695" s="97"/>
    </row>
    <row r="696" spans="2:3" ht="12.75" customHeight="1" x14ac:dyDescent="0.2">
      <c r="B696" s="97"/>
      <c r="C696" s="97"/>
    </row>
    <row r="697" spans="2:3" ht="12.75" customHeight="1" x14ac:dyDescent="0.2">
      <c r="B697" s="97"/>
      <c r="C697" s="97"/>
    </row>
    <row r="698" spans="2:3" ht="12.75" customHeight="1" x14ac:dyDescent="0.2">
      <c r="B698" s="97"/>
      <c r="C698" s="97"/>
    </row>
    <row r="699" spans="2:3" ht="12.75" customHeight="1" x14ac:dyDescent="0.2">
      <c r="B699" s="97"/>
      <c r="C699" s="97"/>
    </row>
    <row r="700" spans="2:3" ht="12.75" customHeight="1" x14ac:dyDescent="0.2">
      <c r="B700" s="97"/>
      <c r="C700" s="97"/>
    </row>
    <row r="701" spans="2:3" ht="12.75" customHeight="1" x14ac:dyDescent="0.2">
      <c r="B701" s="97"/>
      <c r="C701" s="97"/>
    </row>
    <row r="702" spans="2:3" ht="12.75" customHeight="1" x14ac:dyDescent="0.2">
      <c r="B702" s="97"/>
      <c r="C702" s="97"/>
    </row>
    <row r="703" spans="2:3" ht="12.75" customHeight="1" x14ac:dyDescent="0.2">
      <c r="B703" s="97"/>
      <c r="C703" s="97"/>
    </row>
    <row r="704" spans="2:3" ht="12.75" customHeight="1" x14ac:dyDescent="0.2">
      <c r="B704" s="97"/>
      <c r="C704" s="97"/>
    </row>
    <row r="705" spans="2:3" ht="12.75" customHeight="1" x14ac:dyDescent="0.2">
      <c r="B705" s="97"/>
      <c r="C705" s="97"/>
    </row>
    <row r="706" spans="2:3" ht="12.75" customHeight="1" x14ac:dyDescent="0.2">
      <c r="B706" s="97"/>
      <c r="C706" s="97"/>
    </row>
    <row r="707" spans="2:3" ht="12.75" customHeight="1" x14ac:dyDescent="0.2">
      <c r="B707" s="97"/>
      <c r="C707" s="97"/>
    </row>
    <row r="708" spans="2:3" ht="12.75" customHeight="1" x14ac:dyDescent="0.2">
      <c r="B708" s="97"/>
      <c r="C708" s="97"/>
    </row>
    <row r="709" spans="2:3" ht="12.75" customHeight="1" x14ac:dyDescent="0.2">
      <c r="B709" s="97"/>
      <c r="C709" s="97"/>
    </row>
    <row r="710" spans="2:3" ht="12.75" customHeight="1" x14ac:dyDescent="0.2">
      <c r="B710" s="97"/>
      <c r="C710" s="97"/>
    </row>
    <row r="711" spans="2:3" ht="12.75" customHeight="1" x14ac:dyDescent="0.2">
      <c r="B711" s="97"/>
      <c r="C711" s="97"/>
    </row>
    <row r="712" spans="2:3" ht="12.75" customHeight="1" x14ac:dyDescent="0.2">
      <c r="B712" s="97"/>
      <c r="C712" s="97"/>
    </row>
    <row r="713" spans="2:3" ht="12.75" customHeight="1" x14ac:dyDescent="0.2">
      <c r="B713" s="97"/>
      <c r="C713" s="97"/>
    </row>
    <row r="714" spans="2:3" ht="12.75" customHeight="1" x14ac:dyDescent="0.2">
      <c r="B714" s="97"/>
      <c r="C714" s="97"/>
    </row>
    <row r="715" spans="2:3" ht="12.75" customHeight="1" x14ac:dyDescent="0.2">
      <c r="B715" s="97"/>
      <c r="C715" s="97"/>
    </row>
    <row r="716" spans="2:3" ht="12.75" customHeight="1" x14ac:dyDescent="0.2">
      <c r="B716" s="97"/>
      <c r="C716" s="97"/>
    </row>
    <row r="717" spans="2:3" ht="12.75" customHeight="1" x14ac:dyDescent="0.2">
      <c r="B717" s="97"/>
      <c r="C717" s="97"/>
    </row>
    <row r="718" spans="2:3" ht="12.75" customHeight="1" x14ac:dyDescent="0.2">
      <c r="B718" s="97"/>
      <c r="C718" s="97"/>
    </row>
    <row r="719" spans="2:3" ht="12.75" customHeight="1" x14ac:dyDescent="0.2">
      <c r="B719" s="97"/>
      <c r="C719" s="97"/>
    </row>
    <row r="720" spans="2:3" ht="12.75" customHeight="1" x14ac:dyDescent="0.2">
      <c r="B720" s="97"/>
      <c r="C720" s="97"/>
    </row>
    <row r="721" spans="2:3" ht="12.75" customHeight="1" x14ac:dyDescent="0.2">
      <c r="B721" s="97"/>
      <c r="C721" s="97"/>
    </row>
    <row r="722" spans="2:3" ht="12.75" customHeight="1" x14ac:dyDescent="0.2">
      <c r="B722" s="97"/>
      <c r="C722" s="97"/>
    </row>
    <row r="723" spans="2:3" ht="12.75" customHeight="1" x14ac:dyDescent="0.2">
      <c r="B723" s="97"/>
      <c r="C723" s="97"/>
    </row>
    <row r="724" spans="2:3" ht="12.75" customHeight="1" x14ac:dyDescent="0.2">
      <c r="B724" s="97"/>
      <c r="C724" s="97"/>
    </row>
    <row r="725" spans="2:3" ht="12.75" customHeight="1" x14ac:dyDescent="0.2">
      <c r="B725" s="97"/>
      <c r="C725" s="97"/>
    </row>
    <row r="726" spans="2:3" ht="12.75" customHeight="1" x14ac:dyDescent="0.2">
      <c r="B726" s="97"/>
      <c r="C726" s="97"/>
    </row>
    <row r="727" spans="2:3" ht="12.75" customHeight="1" x14ac:dyDescent="0.2">
      <c r="B727" s="97"/>
      <c r="C727" s="97"/>
    </row>
    <row r="728" spans="2:3" ht="12.75" customHeight="1" x14ac:dyDescent="0.2">
      <c r="B728" s="97"/>
      <c r="C728" s="97"/>
    </row>
    <row r="729" spans="2:3" ht="12.75" customHeight="1" x14ac:dyDescent="0.2">
      <c r="B729" s="97"/>
      <c r="C729" s="97"/>
    </row>
    <row r="730" spans="2:3" ht="12.75" customHeight="1" x14ac:dyDescent="0.2">
      <c r="B730" s="97"/>
      <c r="C730" s="97"/>
    </row>
    <row r="731" spans="2:3" ht="12.75" customHeight="1" x14ac:dyDescent="0.2">
      <c r="B731" s="97"/>
      <c r="C731" s="97"/>
    </row>
    <row r="732" spans="2:3" ht="12.75" customHeight="1" x14ac:dyDescent="0.2">
      <c r="B732" s="97"/>
      <c r="C732" s="97"/>
    </row>
    <row r="733" spans="2:3" ht="12.75" customHeight="1" x14ac:dyDescent="0.2">
      <c r="B733" s="97"/>
      <c r="C733" s="97"/>
    </row>
    <row r="734" spans="2:3" ht="12.75" customHeight="1" x14ac:dyDescent="0.2">
      <c r="B734" s="97"/>
      <c r="C734" s="97"/>
    </row>
    <row r="735" spans="2:3" ht="12.75" customHeight="1" x14ac:dyDescent="0.2">
      <c r="B735" s="97"/>
      <c r="C735" s="97"/>
    </row>
    <row r="736" spans="2:3" ht="12.75" customHeight="1" x14ac:dyDescent="0.2">
      <c r="B736" s="97"/>
      <c r="C736" s="97"/>
    </row>
    <row r="737" spans="2:3" ht="12.75" customHeight="1" x14ac:dyDescent="0.2">
      <c r="B737" s="97"/>
      <c r="C737" s="97"/>
    </row>
    <row r="738" spans="2:3" ht="12.75" customHeight="1" x14ac:dyDescent="0.2">
      <c r="B738" s="97"/>
      <c r="C738" s="97"/>
    </row>
    <row r="739" spans="2:3" ht="12.75" customHeight="1" x14ac:dyDescent="0.2">
      <c r="B739" s="97"/>
      <c r="C739" s="97"/>
    </row>
    <row r="740" spans="2:3" ht="12.75" customHeight="1" x14ac:dyDescent="0.2">
      <c r="B740" s="97"/>
      <c r="C740" s="97"/>
    </row>
    <row r="741" spans="2:3" ht="12.75" customHeight="1" x14ac:dyDescent="0.2">
      <c r="B741" s="97"/>
      <c r="C741" s="97"/>
    </row>
    <row r="742" spans="2:3" ht="12.75" customHeight="1" x14ac:dyDescent="0.2">
      <c r="B742" s="97"/>
      <c r="C742" s="97"/>
    </row>
    <row r="743" spans="2:3" ht="12.75" customHeight="1" x14ac:dyDescent="0.2">
      <c r="B743" s="97"/>
      <c r="C743" s="97"/>
    </row>
    <row r="744" spans="2:3" ht="12.75" customHeight="1" x14ac:dyDescent="0.2">
      <c r="B744" s="97"/>
      <c r="C744" s="97"/>
    </row>
    <row r="745" spans="2:3" ht="12.75" customHeight="1" x14ac:dyDescent="0.2">
      <c r="B745" s="97"/>
      <c r="C745" s="97"/>
    </row>
    <row r="746" spans="2:3" ht="12.75" customHeight="1" x14ac:dyDescent="0.2">
      <c r="B746" s="97"/>
      <c r="C746" s="97"/>
    </row>
    <row r="747" spans="2:3" ht="12.75" customHeight="1" x14ac:dyDescent="0.2">
      <c r="B747" s="97"/>
      <c r="C747" s="97"/>
    </row>
    <row r="748" spans="2:3" ht="12.75" customHeight="1" x14ac:dyDescent="0.2">
      <c r="B748" s="97"/>
      <c r="C748" s="97"/>
    </row>
    <row r="749" spans="2:3" ht="12.75" customHeight="1" x14ac:dyDescent="0.2">
      <c r="B749" s="97"/>
      <c r="C749" s="97"/>
    </row>
    <row r="750" spans="2:3" ht="12.75" customHeight="1" x14ac:dyDescent="0.2">
      <c r="B750" s="97"/>
      <c r="C750" s="97"/>
    </row>
    <row r="751" spans="2:3" ht="12.75" customHeight="1" x14ac:dyDescent="0.2">
      <c r="B751" s="97"/>
      <c r="C751" s="97"/>
    </row>
    <row r="752" spans="2:3" ht="12.75" customHeight="1" x14ac:dyDescent="0.2">
      <c r="B752" s="97"/>
      <c r="C752" s="97"/>
    </row>
    <row r="753" spans="2:3" ht="12.75" customHeight="1" x14ac:dyDescent="0.2">
      <c r="B753" s="97"/>
      <c r="C753" s="97"/>
    </row>
    <row r="754" spans="2:3" ht="12.75" customHeight="1" x14ac:dyDescent="0.2">
      <c r="B754" s="97"/>
      <c r="C754" s="97"/>
    </row>
    <row r="755" spans="2:3" ht="12.75" customHeight="1" x14ac:dyDescent="0.2">
      <c r="B755" s="97"/>
      <c r="C755" s="97"/>
    </row>
    <row r="756" spans="2:3" ht="12.75" customHeight="1" x14ac:dyDescent="0.2">
      <c r="B756" s="97"/>
      <c r="C756" s="97"/>
    </row>
    <row r="757" spans="2:3" ht="12.75" customHeight="1" x14ac:dyDescent="0.2">
      <c r="B757" s="97"/>
      <c r="C757" s="97"/>
    </row>
    <row r="758" spans="2:3" ht="12.75" customHeight="1" x14ac:dyDescent="0.2">
      <c r="B758" s="97"/>
      <c r="C758" s="97"/>
    </row>
    <row r="759" spans="2:3" ht="12.75" customHeight="1" x14ac:dyDescent="0.2">
      <c r="B759" s="97"/>
      <c r="C759" s="97"/>
    </row>
    <row r="760" spans="2:3" ht="12.75" customHeight="1" x14ac:dyDescent="0.2">
      <c r="B760" s="97"/>
      <c r="C760" s="97"/>
    </row>
    <row r="761" spans="2:3" ht="12.75" customHeight="1" x14ac:dyDescent="0.2">
      <c r="B761" s="97"/>
      <c r="C761" s="97"/>
    </row>
    <row r="762" spans="2:3" ht="12.75" customHeight="1" x14ac:dyDescent="0.2">
      <c r="B762" s="97"/>
      <c r="C762" s="97"/>
    </row>
    <row r="763" spans="2:3" ht="12.75" customHeight="1" x14ac:dyDescent="0.2">
      <c r="B763" s="97"/>
      <c r="C763" s="97"/>
    </row>
    <row r="764" spans="2:3" ht="12.75" customHeight="1" x14ac:dyDescent="0.2">
      <c r="B764" s="97"/>
      <c r="C764" s="97"/>
    </row>
    <row r="765" spans="2:3" ht="12.75" customHeight="1" x14ac:dyDescent="0.2">
      <c r="B765" s="97"/>
      <c r="C765" s="97"/>
    </row>
    <row r="766" spans="2:3" ht="12.75" customHeight="1" x14ac:dyDescent="0.2">
      <c r="B766" s="97"/>
      <c r="C766" s="97"/>
    </row>
    <row r="767" spans="2:3" ht="12.75" customHeight="1" x14ac:dyDescent="0.2">
      <c r="B767" s="97"/>
      <c r="C767" s="97"/>
    </row>
    <row r="768" spans="2:3" ht="12.75" customHeight="1" x14ac:dyDescent="0.2">
      <c r="B768" s="97"/>
      <c r="C768" s="97"/>
    </row>
    <row r="769" spans="2:3" ht="12.75" customHeight="1" x14ac:dyDescent="0.2">
      <c r="B769" s="97"/>
      <c r="C769" s="97"/>
    </row>
    <row r="770" spans="2:3" ht="12.75" customHeight="1" x14ac:dyDescent="0.2">
      <c r="B770" s="97"/>
      <c r="C770" s="97"/>
    </row>
    <row r="771" spans="2:3" ht="12.75" customHeight="1" x14ac:dyDescent="0.2">
      <c r="B771" s="97"/>
      <c r="C771" s="97"/>
    </row>
    <row r="772" spans="2:3" ht="12.75" customHeight="1" x14ac:dyDescent="0.2">
      <c r="B772" s="97"/>
      <c r="C772" s="97"/>
    </row>
    <row r="773" spans="2:3" ht="12.75" customHeight="1" x14ac:dyDescent="0.2">
      <c r="B773" s="97"/>
      <c r="C773" s="97"/>
    </row>
    <row r="774" spans="2:3" ht="12.75" customHeight="1" x14ac:dyDescent="0.2">
      <c r="B774" s="97"/>
      <c r="C774" s="97"/>
    </row>
    <row r="775" spans="2:3" ht="12.75" customHeight="1" x14ac:dyDescent="0.2">
      <c r="B775" s="97"/>
      <c r="C775" s="97"/>
    </row>
    <row r="776" spans="2:3" ht="12.75" customHeight="1" x14ac:dyDescent="0.2">
      <c r="B776" s="97"/>
      <c r="C776" s="97"/>
    </row>
    <row r="777" spans="2:3" ht="12.75" customHeight="1" x14ac:dyDescent="0.2">
      <c r="B777" s="97"/>
      <c r="C777" s="97"/>
    </row>
    <row r="778" spans="2:3" ht="12.75" customHeight="1" x14ac:dyDescent="0.2">
      <c r="B778" s="97"/>
      <c r="C778" s="97"/>
    </row>
    <row r="779" spans="2:3" ht="12.75" customHeight="1" x14ac:dyDescent="0.2">
      <c r="B779" s="97"/>
      <c r="C779" s="97"/>
    </row>
    <row r="780" spans="2:3" ht="12.75" customHeight="1" x14ac:dyDescent="0.2">
      <c r="B780" s="97"/>
      <c r="C780" s="97"/>
    </row>
    <row r="781" spans="2:3" ht="12.75" customHeight="1" x14ac:dyDescent="0.2">
      <c r="B781" s="97"/>
      <c r="C781" s="97"/>
    </row>
    <row r="782" spans="2:3" ht="12.75" customHeight="1" x14ac:dyDescent="0.2">
      <c r="B782" s="97"/>
      <c r="C782" s="97"/>
    </row>
    <row r="783" spans="2:3" ht="12.75" customHeight="1" x14ac:dyDescent="0.2">
      <c r="B783" s="97"/>
      <c r="C783" s="97"/>
    </row>
    <row r="784" spans="2:3" ht="12.75" customHeight="1" x14ac:dyDescent="0.2">
      <c r="B784" s="97"/>
      <c r="C784" s="97"/>
    </row>
    <row r="785" spans="2:3" ht="12.75" customHeight="1" x14ac:dyDescent="0.2">
      <c r="B785" s="97"/>
      <c r="C785" s="97"/>
    </row>
    <row r="786" spans="2:3" ht="12.75" customHeight="1" x14ac:dyDescent="0.2">
      <c r="B786" s="97"/>
      <c r="C786" s="97"/>
    </row>
    <row r="787" spans="2:3" ht="12.75" customHeight="1" x14ac:dyDescent="0.2">
      <c r="B787" s="97"/>
      <c r="C787" s="97"/>
    </row>
    <row r="788" spans="2:3" ht="12.75" customHeight="1" x14ac:dyDescent="0.2">
      <c r="B788" s="97"/>
      <c r="C788" s="97"/>
    </row>
    <row r="789" spans="2:3" ht="12.75" customHeight="1" x14ac:dyDescent="0.2">
      <c r="B789" s="97"/>
      <c r="C789" s="97"/>
    </row>
    <row r="790" spans="2:3" ht="12.75" customHeight="1" x14ac:dyDescent="0.2">
      <c r="B790" s="97"/>
      <c r="C790" s="97"/>
    </row>
    <row r="791" spans="2:3" ht="12.75" customHeight="1" x14ac:dyDescent="0.2">
      <c r="B791" s="97"/>
      <c r="C791" s="97"/>
    </row>
    <row r="792" spans="2:3" ht="12.75" customHeight="1" x14ac:dyDescent="0.2">
      <c r="B792" s="97"/>
      <c r="C792" s="97"/>
    </row>
    <row r="793" spans="2:3" ht="12.75" customHeight="1" x14ac:dyDescent="0.2">
      <c r="B793" s="97"/>
      <c r="C793" s="97"/>
    </row>
    <row r="794" spans="2:3" ht="12.75" customHeight="1" x14ac:dyDescent="0.2">
      <c r="B794" s="97"/>
      <c r="C794" s="97"/>
    </row>
    <row r="795" spans="2:3" ht="12.75" customHeight="1" x14ac:dyDescent="0.2">
      <c r="B795" s="97"/>
      <c r="C795" s="97"/>
    </row>
    <row r="796" spans="2:3" ht="12.75" customHeight="1" x14ac:dyDescent="0.2">
      <c r="B796" s="97"/>
      <c r="C796" s="97"/>
    </row>
    <row r="797" spans="2:3" ht="12.75" customHeight="1" x14ac:dyDescent="0.2">
      <c r="B797" s="97"/>
      <c r="C797" s="97"/>
    </row>
    <row r="798" spans="2:3" ht="12.75" customHeight="1" x14ac:dyDescent="0.2">
      <c r="B798" s="97"/>
      <c r="C798" s="97"/>
    </row>
    <row r="799" spans="2:3" ht="12.75" customHeight="1" x14ac:dyDescent="0.2">
      <c r="B799" s="97"/>
      <c r="C799" s="97"/>
    </row>
    <row r="800" spans="2:3" ht="12.75" customHeight="1" x14ac:dyDescent="0.2">
      <c r="B800" s="97"/>
      <c r="C800" s="97"/>
    </row>
    <row r="801" spans="2:3" ht="12.75" customHeight="1" x14ac:dyDescent="0.2">
      <c r="B801" s="97"/>
      <c r="C801" s="97"/>
    </row>
    <row r="802" spans="2:3" ht="12.75" customHeight="1" x14ac:dyDescent="0.2">
      <c r="B802" s="97"/>
      <c r="C802" s="97"/>
    </row>
    <row r="803" spans="2:3" ht="12.75" customHeight="1" x14ac:dyDescent="0.2">
      <c r="B803" s="97"/>
      <c r="C803" s="97"/>
    </row>
    <row r="804" spans="2:3" ht="12.75" customHeight="1" x14ac:dyDescent="0.2">
      <c r="B804" s="97"/>
      <c r="C804" s="97"/>
    </row>
    <row r="805" spans="2:3" ht="12.75" customHeight="1" x14ac:dyDescent="0.2">
      <c r="B805" s="97"/>
      <c r="C805" s="97"/>
    </row>
    <row r="806" spans="2:3" ht="12.75" customHeight="1" x14ac:dyDescent="0.2">
      <c r="B806" s="97"/>
      <c r="C806" s="97"/>
    </row>
    <row r="807" spans="2:3" ht="12.75" customHeight="1" x14ac:dyDescent="0.2">
      <c r="B807" s="97"/>
      <c r="C807" s="97"/>
    </row>
    <row r="808" spans="2:3" ht="12.75" customHeight="1" x14ac:dyDescent="0.2">
      <c r="B808" s="97"/>
      <c r="C808" s="97"/>
    </row>
    <row r="809" spans="2:3" ht="12.75" customHeight="1" x14ac:dyDescent="0.2">
      <c r="B809" s="97"/>
      <c r="C809" s="97"/>
    </row>
    <row r="810" spans="2:3" ht="12.75" customHeight="1" x14ac:dyDescent="0.2">
      <c r="B810" s="97"/>
      <c r="C810" s="97"/>
    </row>
    <row r="811" spans="2:3" ht="12.75" customHeight="1" x14ac:dyDescent="0.2">
      <c r="B811" s="97"/>
      <c r="C811" s="97"/>
    </row>
    <row r="812" spans="2:3" ht="12.75" customHeight="1" x14ac:dyDescent="0.2">
      <c r="B812" s="97"/>
      <c r="C812" s="97"/>
    </row>
    <row r="813" spans="2:3" ht="12.75" customHeight="1" x14ac:dyDescent="0.2">
      <c r="B813" s="97"/>
      <c r="C813" s="97"/>
    </row>
    <row r="814" spans="2:3" ht="12.75" customHeight="1" x14ac:dyDescent="0.2">
      <c r="B814" s="97"/>
      <c r="C814" s="97"/>
    </row>
    <row r="815" spans="2:3" ht="12.75" customHeight="1" x14ac:dyDescent="0.2">
      <c r="B815" s="97"/>
      <c r="C815" s="97"/>
    </row>
    <row r="816" spans="2:3" ht="12.75" customHeight="1" x14ac:dyDescent="0.2">
      <c r="B816" s="97"/>
      <c r="C816" s="97"/>
    </row>
    <row r="817" spans="2:3" ht="12.75" customHeight="1" x14ac:dyDescent="0.2">
      <c r="B817" s="97"/>
      <c r="C817" s="97"/>
    </row>
    <row r="818" spans="2:3" ht="12.75" customHeight="1" x14ac:dyDescent="0.2">
      <c r="B818" s="97"/>
      <c r="C818" s="97"/>
    </row>
    <row r="819" spans="2:3" ht="12.75" customHeight="1" x14ac:dyDescent="0.2">
      <c r="B819" s="97"/>
      <c r="C819" s="97"/>
    </row>
    <row r="820" spans="2:3" ht="12.75" customHeight="1" x14ac:dyDescent="0.2">
      <c r="B820" s="97"/>
      <c r="C820" s="97"/>
    </row>
    <row r="821" spans="2:3" ht="12.75" customHeight="1" x14ac:dyDescent="0.2">
      <c r="B821" s="97"/>
      <c r="C821" s="97"/>
    </row>
    <row r="822" spans="2:3" ht="12.75" customHeight="1" x14ac:dyDescent="0.2">
      <c r="B822" s="97"/>
      <c r="C822" s="97"/>
    </row>
    <row r="823" spans="2:3" ht="12.75" customHeight="1" x14ac:dyDescent="0.2">
      <c r="B823" s="97"/>
      <c r="C823" s="97"/>
    </row>
    <row r="824" spans="2:3" ht="12.75" customHeight="1" x14ac:dyDescent="0.2">
      <c r="B824" s="97"/>
      <c r="C824" s="97"/>
    </row>
    <row r="825" spans="2:3" ht="12.75" customHeight="1" x14ac:dyDescent="0.2">
      <c r="B825" s="97"/>
      <c r="C825" s="97"/>
    </row>
    <row r="826" spans="2:3" ht="12.75" customHeight="1" x14ac:dyDescent="0.2">
      <c r="B826" s="97"/>
      <c r="C826" s="97"/>
    </row>
    <row r="827" spans="2:3" ht="12.75" customHeight="1" x14ac:dyDescent="0.2">
      <c r="B827" s="97"/>
      <c r="C827" s="97"/>
    </row>
    <row r="828" spans="2:3" ht="12.75" customHeight="1" x14ac:dyDescent="0.2">
      <c r="B828" s="97"/>
      <c r="C828" s="97"/>
    </row>
    <row r="829" spans="2:3" ht="12.75" customHeight="1" x14ac:dyDescent="0.2">
      <c r="B829" s="97"/>
      <c r="C829" s="97"/>
    </row>
    <row r="830" spans="2:3" ht="12.75" customHeight="1" x14ac:dyDescent="0.2">
      <c r="B830" s="97"/>
      <c r="C830" s="97"/>
    </row>
    <row r="831" spans="2:3" ht="12.75" customHeight="1" x14ac:dyDescent="0.2">
      <c r="B831" s="97"/>
      <c r="C831" s="97"/>
    </row>
    <row r="832" spans="2:3" ht="12.75" customHeight="1" x14ac:dyDescent="0.2">
      <c r="B832" s="97"/>
      <c r="C832" s="97"/>
    </row>
    <row r="833" spans="2:3" ht="12.75" customHeight="1" x14ac:dyDescent="0.2">
      <c r="B833" s="97"/>
      <c r="C833" s="97"/>
    </row>
    <row r="834" spans="2:3" ht="12.75" customHeight="1" x14ac:dyDescent="0.2">
      <c r="B834" s="97"/>
      <c r="C834" s="97"/>
    </row>
    <row r="835" spans="2:3" ht="12.75" customHeight="1" x14ac:dyDescent="0.2">
      <c r="B835" s="97"/>
      <c r="C835" s="97"/>
    </row>
    <row r="836" spans="2:3" ht="12.75" customHeight="1" x14ac:dyDescent="0.2">
      <c r="B836" s="97"/>
      <c r="C836" s="97"/>
    </row>
    <row r="837" spans="2:3" ht="12.75" customHeight="1" x14ac:dyDescent="0.2">
      <c r="B837" s="97"/>
      <c r="C837" s="97"/>
    </row>
    <row r="838" spans="2:3" ht="12.75" customHeight="1" x14ac:dyDescent="0.2">
      <c r="B838" s="97"/>
      <c r="C838" s="97"/>
    </row>
    <row r="839" spans="2:3" ht="12.75" customHeight="1" x14ac:dyDescent="0.2">
      <c r="B839" s="97"/>
      <c r="C839" s="97"/>
    </row>
    <row r="840" spans="2:3" ht="12.75" customHeight="1" x14ac:dyDescent="0.2">
      <c r="B840" s="97"/>
      <c r="C840" s="97"/>
    </row>
    <row r="841" spans="2:3" ht="12.75" customHeight="1" x14ac:dyDescent="0.2">
      <c r="B841" s="97"/>
      <c r="C841" s="97"/>
    </row>
    <row r="842" spans="2:3" ht="12.75" customHeight="1" x14ac:dyDescent="0.2">
      <c r="B842" s="97"/>
      <c r="C842" s="97"/>
    </row>
    <row r="843" spans="2:3" ht="12.75" customHeight="1" x14ac:dyDescent="0.2">
      <c r="B843" s="97"/>
      <c r="C843" s="97"/>
    </row>
    <row r="844" spans="2:3" ht="12.75" customHeight="1" x14ac:dyDescent="0.2">
      <c r="B844" s="97"/>
      <c r="C844" s="97"/>
    </row>
    <row r="845" spans="2:3" ht="12.75" customHeight="1" x14ac:dyDescent="0.2">
      <c r="B845" s="97"/>
      <c r="C845" s="97"/>
    </row>
    <row r="846" spans="2:3" ht="12.75" customHeight="1" x14ac:dyDescent="0.2">
      <c r="B846" s="97"/>
      <c r="C846" s="97"/>
    </row>
    <row r="847" spans="2:3" ht="12.75" customHeight="1" x14ac:dyDescent="0.2">
      <c r="B847" s="97"/>
      <c r="C847" s="97"/>
    </row>
    <row r="848" spans="2:3" ht="12.75" customHeight="1" x14ac:dyDescent="0.2">
      <c r="B848" s="97"/>
      <c r="C848" s="97"/>
    </row>
    <row r="849" spans="2:3" ht="12.75" customHeight="1" x14ac:dyDescent="0.2">
      <c r="B849" s="97"/>
      <c r="C849" s="97"/>
    </row>
    <row r="850" spans="2:3" ht="12.75" customHeight="1" x14ac:dyDescent="0.2">
      <c r="B850" s="97"/>
      <c r="C850" s="97"/>
    </row>
    <row r="851" spans="2:3" ht="12.75" customHeight="1" x14ac:dyDescent="0.2">
      <c r="B851" s="97"/>
      <c r="C851" s="97"/>
    </row>
    <row r="852" spans="2:3" ht="12.75" customHeight="1" x14ac:dyDescent="0.2">
      <c r="B852" s="97"/>
      <c r="C852" s="97"/>
    </row>
    <row r="853" spans="2:3" ht="12.75" customHeight="1" x14ac:dyDescent="0.2">
      <c r="B853" s="97"/>
      <c r="C853" s="97"/>
    </row>
    <row r="854" spans="2:3" ht="12.75" customHeight="1" x14ac:dyDescent="0.2">
      <c r="B854" s="97"/>
      <c r="C854" s="97"/>
    </row>
    <row r="855" spans="2:3" ht="12.75" customHeight="1" x14ac:dyDescent="0.2">
      <c r="B855" s="97"/>
      <c r="C855" s="97"/>
    </row>
    <row r="856" spans="2:3" ht="12.75" customHeight="1" x14ac:dyDescent="0.2">
      <c r="B856" s="97"/>
      <c r="C856" s="97"/>
    </row>
    <row r="857" spans="2:3" ht="12.75" customHeight="1" x14ac:dyDescent="0.2">
      <c r="B857" s="97"/>
      <c r="C857" s="97"/>
    </row>
    <row r="858" spans="2:3" ht="12.75" customHeight="1" x14ac:dyDescent="0.2">
      <c r="B858" s="97"/>
      <c r="C858" s="97"/>
    </row>
    <row r="859" spans="2:3" ht="12.75" customHeight="1" x14ac:dyDescent="0.2">
      <c r="B859" s="97"/>
      <c r="C859" s="97"/>
    </row>
    <row r="860" spans="2:3" ht="12.75" customHeight="1" x14ac:dyDescent="0.2">
      <c r="B860" s="97"/>
      <c r="C860" s="97"/>
    </row>
    <row r="861" spans="2:3" ht="12.75" customHeight="1" x14ac:dyDescent="0.2">
      <c r="B861" s="97"/>
      <c r="C861" s="97"/>
    </row>
    <row r="862" spans="2:3" ht="12.75" customHeight="1" x14ac:dyDescent="0.2">
      <c r="B862" s="97"/>
      <c r="C862" s="97"/>
    </row>
    <row r="863" spans="2:3" ht="12.75" customHeight="1" x14ac:dyDescent="0.2">
      <c r="B863" s="97"/>
      <c r="C863" s="97"/>
    </row>
    <row r="864" spans="2:3" ht="12.75" customHeight="1" x14ac:dyDescent="0.2">
      <c r="B864" s="97"/>
      <c r="C864" s="97"/>
    </row>
    <row r="865" spans="2:3" ht="12.75" customHeight="1" x14ac:dyDescent="0.2">
      <c r="B865" s="97"/>
      <c r="C865" s="97"/>
    </row>
    <row r="866" spans="2:3" ht="12.75" customHeight="1" x14ac:dyDescent="0.2">
      <c r="B866" s="97"/>
      <c r="C866" s="97"/>
    </row>
    <row r="867" spans="2:3" ht="12.75" customHeight="1" x14ac:dyDescent="0.2">
      <c r="B867" s="97"/>
      <c r="C867" s="97"/>
    </row>
    <row r="868" spans="2:3" ht="12.75" customHeight="1" x14ac:dyDescent="0.2">
      <c r="B868" s="97"/>
      <c r="C868" s="97"/>
    </row>
    <row r="869" spans="2:3" ht="12.75" customHeight="1" x14ac:dyDescent="0.2">
      <c r="B869" s="97"/>
      <c r="C869" s="97"/>
    </row>
    <row r="870" spans="2:3" ht="12.75" customHeight="1" x14ac:dyDescent="0.2">
      <c r="B870" s="97"/>
      <c r="C870" s="97"/>
    </row>
    <row r="871" spans="2:3" ht="12.75" customHeight="1" x14ac:dyDescent="0.2">
      <c r="B871" s="97"/>
      <c r="C871" s="97"/>
    </row>
    <row r="872" spans="2:3" ht="12.75" customHeight="1" x14ac:dyDescent="0.2">
      <c r="B872" s="97"/>
      <c r="C872" s="97"/>
    </row>
    <row r="873" spans="2:3" ht="12.75" customHeight="1" x14ac:dyDescent="0.2">
      <c r="B873" s="97"/>
      <c r="C873" s="97"/>
    </row>
    <row r="874" spans="2:3" ht="12.75" customHeight="1" x14ac:dyDescent="0.2">
      <c r="B874" s="97"/>
      <c r="C874" s="97"/>
    </row>
    <row r="875" spans="2:3" ht="12.75" customHeight="1" x14ac:dyDescent="0.2">
      <c r="B875" s="97"/>
      <c r="C875" s="97"/>
    </row>
    <row r="876" spans="2:3" ht="12.75" customHeight="1" x14ac:dyDescent="0.2">
      <c r="B876" s="97"/>
      <c r="C876" s="97"/>
    </row>
    <row r="877" spans="2:3" ht="12.75" customHeight="1" x14ac:dyDescent="0.2">
      <c r="B877" s="97"/>
      <c r="C877" s="97"/>
    </row>
    <row r="878" spans="2:3" ht="12.75" customHeight="1" x14ac:dyDescent="0.2">
      <c r="B878" s="97"/>
      <c r="C878" s="97"/>
    </row>
    <row r="879" spans="2:3" ht="12.75" customHeight="1" x14ac:dyDescent="0.2">
      <c r="B879" s="97"/>
      <c r="C879" s="97"/>
    </row>
    <row r="880" spans="2:3" ht="12.75" customHeight="1" x14ac:dyDescent="0.2">
      <c r="B880" s="97"/>
      <c r="C880" s="97"/>
    </row>
    <row r="881" spans="2:3" ht="12.75" customHeight="1" x14ac:dyDescent="0.2">
      <c r="B881" s="97"/>
      <c r="C881" s="97"/>
    </row>
    <row r="882" spans="2:3" ht="12.75" customHeight="1" x14ac:dyDescent="0.2">
      <c r="B882" s="97"/>
      <c r="C882" s="97"/>
    </row>
    <row r="883" spans="2:3" ht="12.75" customHeight="1" x14ac:dyDescent="0.2">
      <c r="B883" s="97"/>
      <c r="C883" s="97"/>
    </row>
    <row r="884" spans="2:3" ht="12.75" customHeight="1" x14ac:dyDescent="0.2">
      <c r="B884" s="97"/>
      <c r="C884" s="97"/>
    </row>
    <row r="885" spans="2:3" ht="12.75" customHeight="1" x14ac:dyDescent="0.2">
      <c r="B885" s="97"/>
      <c r="C885" s="97"/>
    </row>
    <row r="886" spans="2:3" ht="12.75" customHeight="1" x14ac:dyDescent="0.2">
      <c r="B886" s="97"/>
      <c r="C886" s="97"/>
    </row>
    <row r="887" spans="2:3" ht="12.75" customHeight="1" x14ac:dyDescent="0.2">
      <c r="B887" s="97"/>
      <c r="C887" s="97"/>
    </row>
    <row r="888" spans="2:3" ht="12.75" customHeight="1" x14ac:dyDescent="0.2">
      <c r="B888" s="97"/>
      <c r="C888" s="97"/>
    </row>
    <row r="889" spans="2:3" ht="12.75" customHeight="1" x14ac:dyDescent="0.2">
      <c r="B889" s="97"/>
      <c r="C889" s="97"/>
    </row>
    <row r="890" spans="2:3" ht="12.75" customHeight="1" x14ac:dyDescent="0.2">
      <c r="B890" s="97"/>
      <c r="C890" s="97"/>
    </row>
    <row r="891" spans="2:3" ht="12.75" customHeight="1" x14ac:dyDescent="0.2">
      <c r="B891" s="97"/>
      <c r="C891" s="97"/>
    </row>
    <row r="892" spans="2:3" ht="12.75" customHeight="1" x14ac:dyDescent="0.2">
      <c r="B892" s="97"/>
      <c r="C892" s="97"/>
    </row>
    <row r="893" spans="2:3" ht="12.75" customHeight="1" x14ac:dyDescent="0.2">
      <c r="B893" s="97"/>
      <c r="C893" s="97"/>
    </row>
    <row r="894" spans="2:3" ht="12.75" customHeight="1" x14ac:dyDescent="0.2">
      <c r="B894" s="97"/>
      <c r="C894" s="97"/>
    </row>
    <row r="895" spans="2:3" ht="12.75" customHeight="1" x14ac:dyDescent="0.2">
      <c r="B895" s="97"/>
      <c r="C895" s="97"/>
    </row>
    <row r="896" spans="2:3" ht="12.75" customHeight="1" x14ac:dyDescent="0.2">
      <c r="B896" s="97"/>
      <c r="C896" s="97"/>
    </row>
    <row r="897" spans="2:3" ht="12.75" customHeight="1" x14ac:dyDescent="0.2">
      <c r="B897" s="97"/>
      <c r="C897" s="97"/>
    </row>
    <row r="898" spans="2:3" ht="12.75" customHeight="1" x14ac:dyDescent="0.2">
      <c r="B898" s="97"/>
      <c r="C898" s="97"/>
    </row>
    <row r="899" spans="2:3" ht="12.75" customHeight="1" x14ac:dyDescent="0.2">
      <c r="B899" s="97"/>
      <c r="C899" s="97"/>
    </row>
    <row r="900" spans="2:3" ht="12.75" customHeight="1" x14ac:dyDescent="0.2">
      <c r="B900" s="97"/>
      <c r="C900" s="97"/>
    </row>
    <row r="901" spans="2:3" ht="12.75" customHeight="1" x14ac:dyDescent="0.2">
      <c r="B901" s="97"/>
      <c r="C901" s="97"/>
    </row>
    <row r="902" spans="2:3" ht="12.75" customHeight="1" x14ac:dyDescent="0.2">
      <c r="B902" s="97"/>
      <c r="C902" s="97"/>
    </row>
    <row r="903" spans="2:3" ht="12.75" customHeight="1" x14ac:dyDescent="0.2">
      <c r="B903" s="97"/>
      <c r="C903" s="97"/>
    </row>
    <row r="904" spans="2:3" ht="12.75" customHeight="1" x14ac:dyDescent="0.2">
      <c r="B904" s="97"/>
      <c r="C904" s="97"/>
    </row>
    <row r="905" spans="2:3" ht="12.75" customHeight="1" x14ac:dyDescent="0.2">
      <c r="B905" s="97"/>
      <c r="C905" s="97"/>
    </row>
    <row r="906" spans="2:3" ht="12.75" customHeight="1" x14ac:dyDescent="0.2">
      <c r="B906" s="97"/>
      <c r="C906" s="97"/>
    </row>
    <row r="907" spans="2:3" ht="12.75" customHeight="1" x14ac:dyDescent="0.2">
      <c r="B907" s="97"/>
      <c r="C907" s="97"/>
    </row>
    <row r="908" spans="2:3" ht="12.75" customHeight="1" x14ac:dyDescent="0.2">
      <c r="B908" s="97"/>
      <c r="C908" s="97"/>
    </row>
    <row r="909" spans="2:3" ht="12.75" customHeight="1" x14ac:dyDescent="0.2">
      <c r="B909" s="97"/>
      <c r="C909" s="97"/>
    </row>
    <row r="910" spans="2:3" ht="12.75" customHeight="1" x14ac:dyDescent="0.2">
      <c r="B910" s="97"/>
      <c r="C910" s="97"/>
    </row>
    <row r="911" spans="2:3" ht="12.75" customHeight="1" x14ac:dyDescent="0.2">
      <c r="B911" s="97"/>
      <c r="C911" s="97"/>
    </row>
    <row r="912" spans="2:3" ht="12.75" customHeight="1" x14ac:dyDescent="0.2">
      <c r="B912" s="97"/>
      <c r="C912" s="97"/>
    </row>
    <row r="913" spans="2:3" ht="12.75" customHeight="1" x14ac:dyDescent="0.2">
      <c r="B913" s="97"/>
      <c r="C913" s="97"/>
    </row>
    <row r="914" spans="2:3" ht="12.75" customHeight="1" x14ac:dyDescent="0.2">
      <c r="B914" s="97"/>
      <c r="C914" s="97"/>
    </row>
    <row r="915" spans="2:3" ht="12.75" customHeight="1" x14ac:dyDescent="0.2">
      <c r="B915" s="97"/>
      <c r="C915" s="97"/>
    </row>
    <row r="916" spans="2:3" ht="12.75" customHeight="1" x14ac:dyDescent="0.2">
      <c r="B916" s="97"/>
      <c r="C916" s="97"/>
    </row>
    <row r="917" spans="2:3" ht="12.75" customHeight="1" x14ac:dyDescent="0.2">
      <c r="B917" s="97"/>
      <c r="C917" s="97"/>
    </row>
    <row r="918" spans="2:3" ht="12.75" customHeight="1" x14ac:dyDescent="0.2">
      <c r="B918" s="97"/>
      <c r="C918" s="97"/>
    </row>
    <row r="919" spans="2:3" ht="12.75" customHeight="1" x14ac:dyDescent="0.2">
      <c r="B919" s="97"/>
      <c r="C919" s="97"/>
    </row>
    <row r="920" spans="2:3" ht="12.75" customHeight="1" x14ac:dyDescent="0.2">
      <c r="B920" s="97"/>
      <c r="C920" s="97"/>
    </row>
    <row r="921" spans="2:3" ht="12.75" customHeight="1" x14ac:dyDescent="0.2">
      <c r="B921" s="97"/>
      <c r="C921" s="97"/>
    </row>
    <row r="922" spans="2:3" ht="12.75" customHeight="1" x14ac:dyDescent="0.2">
      <c r="B922" s="97"/>
      <c r="C922" s="97"/>
    </row>
    <row r="923" spans="2:3" ht="12.75" customHeight="1" x14ac:dyDescent="0.2">
      <c r="B923" s="97"/>
      <c r="C923" s="97"/>
    </row>
    <row r="924" spans="2:3" ht="12.75" customHeight="1" x14ac:dyDescent="0.2">
      <c r="B924" s="97"/>
      <c r="C924" s="97"/>
    </row>
    <row r="925" spans="2:3" ht="12.75" customHeight="1" x14ac:dyDescent="0.2">
      <c r="B925" s="97"/>
      <c r="C925" s="97"/>
    </row>
    <row r="926" spans="2:3" ht="12.75" customHeight="1" x14ac:dyDescent="0.2">
      <c r="B926" s="97"/>
      <c r="C926" s="97"/>
    </row>
    <row r="927" spans="2:3" ht="12.75" customHeight="1" x14ac:dyDescent="0.2">
      <c r="B927" s="97"/>
      <c r="C927" s="97"/>
    </row>
    <row r="928" spans="2:3" ht="12.75" customHeight="1" x14ac:dyDescent="0.2">
      <c r="B928" s="97"/>
      <c r="C928" s="97"/>
    </row>
    <row r="929" spans="2:3" ht="12.75" customHeight="1" x14ac:dyDescent="0.2">
      <c r="B929" s="97"/>
      <c r="C929" s="97"/>
    </row>
    <row r="930" spans="2:3" ht="12.75" customHeight="1" x14ac:dyDescent="0.2">
      <c r="B930" s="97"/>
      <c r="C930" s="97"/>
    </row>
    <row r="931" spans="2:3" ht="12.75" customHeight="1" x14ac:dyDescent="0.2">
      <c r="B931" s="97"/>
      <c r="C931" s="97"/>
    </row>
    <row r="932" spans="2:3" ht="12.75" customHeight="1" x14ac:dyDescent="0.2">
      <c r="B932" s="97"/>
      <c r="C932" s="97"/>
    </row>
    <row r="933" spans="2:3" ht="12.75" customHeight="1" x14ac:dyDescent="0.2">
      <c r="B933" s="97"/>
      <c r="C933" s="97"/>
    </row>
    <row r="934" spans="2:3" ht="12.75" customHeight="1" x14ac:dyDescent="0.2">
      <c r="B934" s="97"/>
      <c r="C934" s="97"/>
    </row>
    <row r="935" spans="2:3" ht="12.75" customHeight="1" x14ac:dyDescent="0.2">
      <c r="B935" s="97"/>
      <c r="C935" s="97"/>
    </row>
    <row r="936" spans="2:3" ht="12.75" customHeight="1" x14ac:dyDescent="0.2">
      <c r="B936" s="97"/>
      <c r="C936" s="97"/>
    </row>
    <row r="937" spans="2:3" ht="12.75" customHeight="1" x14ac:dyDescent="0.2">
      <c r="B937" s="97"/>
      <c r="C937" s="97"/>
    </row>
    <row r="938" spans="2:3" ht="12.75" customHeight="1" x14ac:dyDescent="0.2">
      <c r="B938" s="97"/>
      <c r="C938" s="97"/>
    </row>
    <row r="939" spans="2:3" ht="12.75" customHeight="1" x14ac:dyDescent="0.2">
      <c r="B939" s="97"/>
      <c r="C939" s="97"/>
    </row>
    <row r="940" spans="2:3" ht="12.75" customHeight="1" x14ac:dyDescent="0.2">
      <c r="B940" s="97"/>
      <c r="C940" s="97"/>
    </row>
    <row r="941" spans="2:3" ht="12.75" customHeight="1" x14ac:dyDescent="0.2">
      <c r="B941" s="97"/>
      <c r="C941" s="97"/>
    </row>
    <row r="942" spans="2:3" ht="12.75" customHeight="1" x14ac:dyDescent="0.2">
      <c r="B942" s="97"/>
      <c r="C942" s="97"/>
    </row>
    <row r="943" spans="2:3" ht="12.75" customHeight="1" x14ac:dyDescent="0.2">
      <c r="B943" s="97"/>
      <c r="C943" s="97"/>
    </row>
    <row r="944" spans="2:3" ht="12.75" customHeight="1" x14ac:dyDescent="0.2">
      <c r="B944" s="97"/>
      <c r="C944" s="97"/>
    </row>
    <row r="945" spans="2:3" ht="12.75" customHeight="1" x14ac:dyDescent="0.2">
      <c r="B945" s="97"/>
      <c r="C945" s="97"/>
    </row>
    <row r="946" spans="2:3" ht="12.75" customHeight="1" x14ac:dyDescent="0.2">
      <c r="B946" s="97"/>
      <c r="C946" s="97"/>
    </row>
    <row r="947" spans="2:3" ht="12.75" customHeight="1" x14ac:dyDescent="0.2">
      <c r="B947" s="97"/>
      <c r="C947" s="97"/>
    </row>
    <row r="948" spans="2:3" ht="12.75" customHeight="1" x14ac:dyDescent="0.2">
      <c r="B948" s="97"/>
      <c r="C948" s="97"/>
    </row>
    <row r="949" spans="2:3" ht="12.75" customHeight="1" x14ac:dyDescent="0.2">
      <c r="B949" s="97"/>
      <c r="C949" s="97"/>
    </row>
    <row r="950" spans="2:3" ht="12.75" customHeight="1" x14ac:dyDescent="0.2">
      <c r="B950" s="97"/>
      <c r="C950" s="97"/>
    </row>
    <row r="951" spans="2:3" ht="12.75" customHeight="1" x14ac:dyDescent="0.2">
      <c r="B951" s="97"/>
      <c r="C951" s="97"/>
    </row>
    <row r="952" spans="2:3" ht="12.75" customHeight="1" x14ac:dyDescent="0.2">
      <c r="B952" s="97"/>
      <c r="C952" s="97"/>
    </row>
    <row r="953" spans="2:3" ht="12.75" customHeight="1" x14ac:dyDescent="0.2">
      <c r="B953" s="97"/>
      <c r="C953" s="97"/>
    </row>
    <row r="954" spans="2:3" ht="12.75" customHeight="1" x14ac:dyDescent="0.2">
      <c r="B954" s="97"/>
      <c r="C954" s="97"/>
    </row>
    <row r="955" spans="2:3" ht="12.75" customHeight="1" x14ac:dyDescent="0.2">
      <c r="B955" s="97"/>
      <c r="C955" s="97"/>
    </row>
    <row r="956" spans="2:3" ht="12.75" customHeight="1" x14ac:dyDescent="0.2">
      <c r="B956" s="97"/>
      <c r="C956" s="97"/>
    </row>
    <row r="957" spans="2:3" ht="12.75" customHeight="1" x14ac:dyDescent="0.2">
      <c r="B957" s="97"/>
      <c r="C957" s="97"/>
    </row>
    <row r="958" spans="2:3" ht="12.75" customHeight="1" x14ac:dyDescent="0.2">
      <c r="B958" s="97"/>
      <c r="C958" s="97"/>
    </row>
    <row r="959" spans="2:3" ht="12.75" customHeight="1" x14ac:dyDescent="0.2">
      <c r="B959" s="97"/>
      <c r="C959" s="97"/>
    </row>
    <row r="960" spans="2:3" ht="12.75" customHeight="1" x14ac:dyDescent="0.2">
      <c r="B960" s="97"/>
      <c r="C960" s="97"/>
    </row>
    <row r="961" spans="2:3" ht="12.75" customHeight="1" x14ac:dyDescent="0.2">
      <c r="B961" s="97"/>
      <c r="C961" s="97"/>
    </row>
    <row r="962" spans="2:3" ht="12.75" customHeight="1" x14ac:dyDescent="0.2">
      <c r="B962" s="97"/>
      <c r="C962" s="97"/>
    </row>
    <row r="963" spans="2:3" ht="12.75" customHeight="1" x14ac:dyDescent="0.2">
      <c r="B963" s="97"/>
      <c r="C963" s="97"/>
    </row>
    <row r="964" spans="2:3" ht="12.75" customHeight="1" x14ac:dyDescent="0.2">
      <c r="B964" s="97"/>
      <c r="C964" s="97"/>
    </row>
    <row r="965" spans="2:3" ht="12.75" customHeight="1" x14ac:dyDescent="0.2">
      <c r="B965" s="97"/>
      <c r="C965" s="97"/>
    </row>
    <row r="966" spans="2:3" ht="12.75" customHeight="1" x14ac:dyDescent="0.2">
      <c r="B966" s="97"/>
      <c r="C966" s="97"/>
    </row>
    <row r="967" spans="2:3" ht="12.75" customHeight="1" x14ac:dyDescent="0.2">
      <c r="B967" s="97"/>
      <c r="C967" s="97"/>
    </row>
    <row r="968" spans="2:3" ht="12.75" customHeight="1" x14ac:dyDescent="0.2">
      <c r="B968" s="97"/>
      <c r="C968" s="97"/>
    </row>
    <row r="969" spans="2:3" ht="12.75" customHeight="1" x14ac:dyDescent="0.2">
      <c r="B969" s="97"/>
      <c r="C969" s="97"/>
    </row>
    <row r="970" spans="2:3" ht="12.75" customHeight="1" x14ac:dyDescent="0.2">
      <c r="B970" s="97"/>
      <c r="C970" s="97"/>
    </row>
    <row r="971" spans="2:3" ht="12.75" customHeight="1" x14ac:dyDescent="0.2">
      <c r="B971" s="97"/>
      <c r="C971" s="97"/>
    </row>
    <row r="972" spans="2:3" ht="12.75" customHeight="1" x14ac:dyDescent="0.2">
      <c r="B972" s="97"/>
      <c r="C972" s="97"/>
    </row>
    <row r="973" spans="2:3" ht="12.75" customHeight="1" x14ac:dyDescent="0.2">
      <c r="B973" s="97"/>
      <c r="C973" s="97"/>
    </row>
    <row r="974" spans="2:3" ht="12.75" customHeight="1" x14ac:dyDescent="0.2">
      <c r="B974" s="97"/>
      <c r="C974" s="97"/>
    </row>
    <row r="975" spans="2:3" ht="12.75" customHeight="1" x14ac:dyDescent="0.2">
      <c r="B975" s="97"/>
      <c r="C975" s="97"/>
    </row>
    <row r="976" spans="2:3" ht="12.75" customHeight="1" x14ac:dyDescent="0.2">
      <c r="B976" s="97"/>
      <c r="C976" s="97"/>
    </row>
    <row r="977" spans="2:3" ht="12.75" customHeight="1" x14ac:dyDescent="0.2">
      <c r="B977" s="97"/>
      <c r="C977" s="97"/>
    </row>
    <row r="978" spans="2:3" ht="12.75" customHeight="1" x14ac:dyDescent="0.2">
      <c r="B978" s="97"/>
      <c r="C978" s="97"/>
    </row>
    <row r="979" spans="2:3" ht="12.75" customHeight="1" x14ac:dyDescent="0.2">
      <c r="B979" s="97"/>
      <c r="C979" s="97"/>
    </row>
    <row r="980" spans="2:3" ht="12.75" customHeight="1" x14ac:dyDescent="0.2">
      <c r="B980" s="97"/>
      <c r="C980" s="97"/>
    </row>
    <row r="981" spans="2:3" ht="12.75" customHeight="1" x14ac:dyDescent="0.2">
      <c r="B981" s="97"/>
      <c r="C981" s="97"/>
    </row>
    <row r="982" spans="2:3" ht="12.75" customHeight="1" x14ac:dyDescent="0.2">
      <c r="B982" s="97"/>
      <c r="C982" s="97"/>
    </row>
    <row r="983" spans="2:3" ht="12.75" customHeight="1" x14ac:dyDescent="0.2">
      <c r="B983" s="97"/>
      <c r="C983" s="97"/>
    </row>
    <row r="984" spans="2:3" ht="12.75" customHeight="1" x14ac:dyDescent="0.2">
      <c r="B984" s="97"/>
      <c r="C984" s="97"/>
    </row>
    <row r="985" spans="2:3" ht="12.75" customHeight="1" x14ac:dyDescent="0.2">
      <c r="B985" s="97"/>
      <c r="C985" s="97"/>
    </row>
    <row r="986" spans="2:3" ht="12.75" customHeight="1" x14ac:dyDescent="0.2">
      <c r="B986" s="97"/>
      <c r="C986" s="97"/>
    </row>
    <row r="987" spans="2:3" ht="12.75" customHeight="1" x14ac:dyDescent="0.2">
      <c r="B987" s="97"/>
      <c r="C987" s="97"/>
    </row>
    <row r="988" spans="2:3" ht="12.75" customHeight="1" x14ac:dyDescent="0.2">
      <c r="B988" s="97"/>
      <c r="C988" s="97"/>
    </row>
    <row r="989" spans="2:3" ht="12.75" customHeight="1" x14ac:dyDescent="0.2">
      <c r="B989" s="97"/>
      <c r="C989" s="97"/>
    </row>
    <row r="990" spans="2:3" ht="12.75" customHeight="1" x14ac:dyDescent="0.2">
      <c r="B990" s="97"/>
      <c r="C990" s="97"/>
    </row>
    <row r="991" spans="2:3" ht="12.75" customHeight="1" x14ac:dyDescent="0.2">
      <c r="B991" s="97"/>
      <c r="C991" s="97"/>
    </row>
    <row r="992" spans="2:3" ht="12.75" customHeight="1" x14ac:dyDescent="0.2">
      <c r="B992" s="97"/>
      <c r="C992" s="97"/>
    </row>
    <row r="993" spans="2:3" ht="12.75" customHeight="1" x14ac:dyDescent="0.2">
      <c r="B993" s="97"/>
      <c r="C993" s="97"/>
    </row>
    <row r="994" spans="2:3" ht="12.75" customHeight="1" x14ac:dyDescent="0.2">
      <c r="B994" s="97"/>
      <c r="C994" s="97"/>
    </row>
    <row r="995" spans="2:3" ht="12.75" customHeight="1" x14ac:dyDescent="0.2">
      <c r="B995" s="97"/>
      <c r="C995" s="97"/>
    </row>
  </sheetData>
  <sheetProtection algorithmName="SHA-512" hashValue="EiCCufsI1LOjkZ/26B7Ge1TvYoX9SJ0fostiEHLGQhZIaH7smHOE9tCcvVqJLvVV1FUK9IOtw3tubK+8CYKaVQ==" saltValue="+cfYFSvDO8b4H0dH+JDcLg==" spinCount="100000" sheet="1" objects="1" scenarios="1"/>
  <mergeCells count="4">
    <mergeCell ref="A1:G1"/>
    <mergeCell ref="C2:G2"/>
    <mergeCell ref="C3:G3"/>
    <mergeCell ref="C4:G4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35</vt:i4>
      </vt:variant>
    </vt:vector>
  </HeadingPairs>
  <TitlesOfParts>
    <vt:vector size="46" baseType="lpstr">
      <vt:lpstr>Pokyny pro vyplnění</vt:lpstr>
      <vt:lpstr>Stavba</vt:lpstr>
      <vt:lpstr>VzorPolozky</vt:lpstr>
      <vt:lpstr>VRN</vt:lpstr>
      <vt:lpstr>SO01 ASŘ</vt:lpstr>
      <vt:lpstr>SO01 ZTI</vt:lpstr>
      <vt:lpstr>SO01 UT</vt:lpstr>
      <vt:lpstr>SO01 Elektro</vt:lpstr>
      <vt:lpstr>SO01 VZT</vt:lpstr>
      <vt:lpstr>SO02 Výtah</vt:lpstr>
      <vt:lpstr>Podbetonování základu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dmisto</vt:lpstr>
      <vt:lpstr>DPHSni</vt:lpstr>
      <vt:lpstr>DPHZakl</vt:lpstr>
      <vt:lpstr>Stavba!dpsc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Stavba!omisto</vt:lpstr>
      <vt:lpstr>Stavba!onazev</vt:lpstr>
      <vt:lpstr>Stavba!opsc</vt:lpstr>
      <vt:lpstr>padresa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Šoltés</cp:lastModifiedBy>
  <dcterms:modified xsi:type="dcterms:W3CDTF">2024-11-13T06:31:31Z</dcterms:modified>
</cp:coreProperties>
</file>