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15 - MŠ Tylova 814-1, Dě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'115 - MŠ Tylova 814-1, Dě...'!$C$102:$K$808</definedName>
    <definedName name="_xlnm.Print_Area" localSheetId="1">'115 - MŠ Tylova 814-1, Dě...'!$C$4:$J$37,'115 - MŠ Tylova 814-1, Dě...'!$C$43:$J$86,'115 - MŠ Tylova 814-1, Dě...'!$C$92:$K$808</definedName>
    <definedName name="_xlnm.Print_Titles" localSheetId="1">'115 - MŠ Tylova 814-1, Dě...'!$102:$102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806"/>
  <c r="BH806"/>
  <c r="BG806"/>
  <c r="BF806"/>
  <c r="T806"/>
  <c r="T805"/>
  <c r="R806"/>
  <c r="R805"/>
  <c r="P806"/>
  <c r="P805"/>
  <c r="BI803"/>
  <c r="BH803"/>
  <c r="BG803"/>
  <c r="BF803"/>
  <c r="T803"/>
  <c r="R803"/>
  <c r="P803"/>
  <c r="BI800"/>
  <c r="BH800"/>
  <c r="BG800"/>
  <c r="BF800"/>
  <c r="T800"/>
  <c r="R800"/>
  <c r="P800"/>
  <c r="BI797"/>
  <c r="BH797"/>
  <c r="BG797"/>
  <c r="BF797"/>
  <c r="T797"/>
  <c r="R797"/>
  <c r="P797"/>
  <c r="BI794"/>
  <c r="BH794"/>
  <c r="BG794"/>
  <c r="BF794"/>
  <c r="T794"/>
  <c r="R794"/>
  <c r="P794"/>
  <c r="BI789"/>
  <c r="BH789"/>
  <c r="BG789"/>
  <c r="BF789"/>
  <c r="T789"/>
  <c r="R789"/>
  <c r="P789"/>
  <c r="BI785"/>
  <c r="BH785"/>
  <c r="BG785"/>
  <c r="BF785"/>
  <c r="T785"/>
  <c r="R785"/>
  <c r="P785"/>
  <c r="BI766"/>
  <c r="BH766"/>
  <c r="BG766"/>
  <c r="BF766"/>
  <c r="T766"/>
  <c r="R766"/>
  <c r="P766"/>
  <c r="BI763"/>
  <c r="BH763"/>
  <c r="BG763"/>
  <c r="BF763"/>
  <c r="T763"/>
  <c r="R763"/>
  <c r="P763"/>
  <c r="BI761"/>
  <c r="BH761"/>
  <c r="BG761"/>
  <c r="BF761"/>
  <c r="T761"/>
  <c r="R761"/>
  <c r="P761"/>
  <c r="BI753"/>
  <c r="BH753"/>
  <c r="BG753"/>
  <c r="BF753"/>
  <c r="T753"/>
  <c r="R753"/>
  <c r="P753"/>
  <c r="BI750"/>
  <c r="BH750"/>
  <c r="BG750"/>
  <c r="BF750"/>
  <c r="T750"/>
  <c r="R750"/>
  <c r="P750"/>
  <c r="BI745"/>
  <c r="BH745"/>
  <c r="BG745"/>
  <c r="BF745"/>
  <c r="T745"/>
  <c r="R745"/>
  <c r="P745"/>
  <c r="BI740"/>
  <c r="BH740"/>
  <c r="BG740"/>
  <c r="BF740"/>
  <c r="T740"/>
  <c r="R740"/>
  <c r="P740"/>
  <c r="BI738"/>
  <c r="BH738"/>
  <c r="BG738"/>
  <c r="BF738"/>
  <c r="T738"/>
  <c r="R738"/>
  <c r="P738"/>
  <c r="BI735"/>
  <c r="BH735"/>
  <c r="BG735"/>
  <c r="BF735"/>
  <c r="T735"/>
  <c r="R735"/>
  <c r="P735"/>
  <c r="BI725"/>
  <c r="BH725"/>
  <c r="BG725"/>
  <c r="BF725"/>
  <c r="T725"/>
  <c r="R725"/>
  <c r="P725"/>
  <c r="BI722"/>
  <c r="BH722"/>
  <c r="BG722"/>
  <c r="BF722"/>
  <c r="T722"/>
  <c r="R722"/>
  <c r="P722"/>
  <c r="BI716"/>
  <c r="BH716"/>
  <c r="BG716"/>
  <c r="BF716"/>
  <c r="T716"/>
  <c r="R716"/>
  <c r="P716"/>
  <c r="BI713"/>
  <c r="BH713"/>
  <c r="BG713"/>
  <c r="BF713"/>
  <c r="T713"/>
  <c r="R713"/>
  <c r="P713"/>
  <c r="BI705"/>
  <c r="BH705"/>
  <c r="BG705"/>
  <c r="BF705"/>
  <c r="T705"/>
  <c r="R705"/>
  <c r="P705"/>
  <c r="BI697"/>
  <c r="BH697"/>
  <c r="BG697"/>
  <c r="BF697"/>
  <c r="T697"/>
  <c r="R697"/>
  <c r="P697"/>
  <c r="BI691"/>
  <c r="BH691"/>
  <c r="BG691"/>
  <c r="BF691"/>
  <c r="T691"/>
  <c r="R691"/>
  <c r="P691"/>
  <c r="BI688"/>
  <c r="BH688"/>
  <c r="BG688"/>
  <c r="BF688"/>
  <c r="T688"/>
  <c r="R688"/>
  <c r="P688"/>
  <c r="BI682"/>
  <c r="BH682"/>
  <c r="BG682"/>
  <c r="BF682"/>
  <c r="T682"/>
  <c r="R682"/>
  <c r="P682"/>
  <c r="BI675"/>
  <c r="BH675"/>
  <c r="BG675"/>
  <c r="BF675"/>
  <c r="T675"/>
  <c r="R675"/>
  <c r="P675"/>
  <c r="BI673"/>
  <c r="BH673"/>
  <c r="BG673"/>
  <c r="BF673"/>
  <c r="T673"/>
  <c r="R673"/>
  <c r="P673"/>
  <c r="BI670"/>
  <c r="BH670"/>
  <c r="BG670"/>
  <c r="BF670"/>
  <c r="T670"/>
  <c r="R670"/>
  <c r="P670"/>
  <c r="BI664"/>
  <c r="BH664"/>
  <c r="BG664"/>
  <c r="BF664"/>
  <c r="T664"/>
  <c r="R664"/>
  <c r="P664"/>
  <c r="BI661"/>
  <c r="BH661"/>
  <c r="BG661"/>
  <c r="BF661"/>
  <c r="T661"/>
  <c r="R661"/>
  <c r="P661"/>
  <c r="BI655"/>
  <c r="BH655"/>
  <c r="BG655"/>
  <c r="BF655"/>
  <c r="T655"/>
  <c r="R655"/>
  <c r="P655"/>
  <c r="BI652"/>
  <c r="BH652"/>
  <c r="BG652"/>
  <c r="BF652"/>
  <c r="T652"/>
  <c r="R652"/>
  <c r="P652"/>
  <c r="BI644"/>
  <c r="BH644"/>
  <c r="BG644"/>
  <c r="BF644"/>
  <c r="T644"/>
  <c r="R644"/>
  <c r="P644"/>
  <c r="BI639"/>
  <c r="BH639"/>
  <c r="BG639"/>
  <c r="BF639"/>
  <c r="T639"/>
  <c r="T638"/>
  <c r="R639"/>
  <c r="R638"/>
  <c r="P639"/>
  <c r="P638"/>
  <c r="BI636"/>
  <c r="BH636"/>
  <c r="BG636"/>
  <c r="BF636"/>
  <c r="T636"/>
  <c r="R636"/>
  <c r="P636"/>
  <c r="BI635"/>
  <c r="BH635"/>
  <c r="BG635"/>
  <c r="BF635"/>
  <c r="T635"/>
  <c r="R635"/>
  <c r="P635"/>
  <c r="BI634"/>
  <c r="BH634"/>
  <c r="BG634"/>
  <c r="BF634"/>
  <c r="T634"/>
  <c r="R634"/>
  <c r="P634"/>
  <c r="BI629"/>
  <c r="BH629"/>
  <c r="BG629"/>
  <c r="BF629"/>
  <c r="T629"/>
  <c r="R629"/>
  <c r="P629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616"/>
  <c r="BH616"/>
  <c r="BG616"/>
  <c r="BF616"/>
  <c r="T616"/>
  <c r="R616"/>
  <c r="P616"/>
  <c r="BI611"/>
  <c r="BH611"/>
  <c r="BG611"/>
  <c r="BF611"/>
  <c r="T611"/>
  <c r="R611"/>
  <c r="P611"/>
  <c r="BI609"/>
  <c r="BH609"/>
  <c r="BG609"/>
  <c r="BF609"/>
  <c r="T609"/>
  <c r="T608"/>
  <c r="R609"/>
  <c r="R608"/>
  <c r="P609"/>
  <c r="P608"/>
  <c r="BI607"/>
  <c r="BH607"/>
  <c r="BG607"/>
  <c r="BF607"/>
  <c r="T607"/>
  <c r="T606"/>
  <c r="R607"/>
  <c r="R606"/>
  <c r="P607"/>
  <c r="P606"/>
  <c r="BI604"/>
  <c r="BH604"/>
  <c r="BG604"/>
  <c r="BF604"/>
  <c r="T604"/>
  <c r="R604"/>
  <c r="P604"/>
  <c r="BI602"/>
  <c r="BH602"/>
  <c r="BG602"/>
  <c r="BF602"/>
  <c r="T602"/>
  <c r="R602"/>
  <c r="P602"/>
  <c r="BI600"/>
  <c r="BH600"/>
  <c r="BG600"/>
  <c r="BF600"/>
  <c r="T600"/>
  <c r="R600"/>
  <c r="P600"/>
  <c r="BI597"/>
  <c r="BH597"/>
  <c r="BG597"/>
  <c r="BF597"/>
  <c r="T597"/>
  <c r="R597"/>
  <c r="P597"/>
  <c r="BI587"/>
  <c r="BH587"/>
  <c r="BG587"/>
  <c r="BF587"/>
  <c r="T587"/>
  <c r="R587"/>
  <c r="P587"/>
  <c r="BI578"/>
  <c r="BH578"/>
  <c r="BG578"/>
  <c r="BF578"/>
  <c r="T578"/>
  <c r="R578"/>
  <c r="P578"/>
  <c r="BI576"/>
  <c r="BH576"/>
  <c r="BG576"/>
  <c r="BF576"/>
  <c r="T576"/>
  <c r="R576"/>
  <c r="P576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68"/>
  <c r="BH568"/>
  <c r="BG568"/>
  <c r="BF568"/>
  <c r="T568"/>
  <c r="R568"/>
  <c r="P568"/>
  <c r="BI560"/>
  <c r="BH560"/>
  <c r="BG560"/>
  <c r="BF560"/>
  <c r="T560"/>
  <c r="R560"/>
  <c r="P560"/>
  <c r="BI548"/>
  <c r="BH548"/>
  <c r="BG548"/>
  <c r="BF548"/>
  <c r="T548"/>
  <c r="R548"/>
  <c r="P548"/>
  <c r="BI545"/>
  <c r="BH545"/>
  <c r="BG545"/>
  <c r="BF545"/>
  <c r="T545"/>
  <c r="R545"/>
  <c r="P545"/>
  <c r="BI537"/>
  <c r="BH537"/>
  <c r="BG537"/>
  <c r="BF537"/>
  <c r="T537"/>
  <c r="R537"/>
  <c r="P537"/>
  <c r="BI533"/>
  <c r="BH533"/>
  <c r="BG533"/>
  <c r="BF533"/>
  <c r="T533"/>
  <c r="T532"/>
  <c r="R533"/>
  <c r="R532"/>
  <c r="P533"/>
  <c r="P532"/>
  <c r="BI531"/>
  <c r="BH531"/>
  <c r="BG531"/>
  <c r="BF531"/>
  <c r="T531"/>
  <c r="R531"/>
  <c r="P531"/>
  <c r="BI530"/>
  <c r="BH530"/>
  <c r="BG530"/>
  <c r="BF530"/>
  <c r="T530"/>
  <c r="R530"/>
  <c r="P530"/>
  <c r="BI529"/>
  <c r="BH529"/>
  <c r="BG529"/>
  <c r="BF529"/>
  <c r="T529"/>
  <c r="R529"/>
  <c r="P529"/>
  <c r="BI528"/>
  <c r="BH528"/>
  <c r="BG528"/>
  <c r="BF528"/>
  <c r="T528"/>
  <c r="R528"/>
  <c r="P528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2"/>
  <c r="BH512"/>
  <c r="BG512"/>
  <c r="BF512"/>
  <c r="T512"/>
  <c r="R512"/>
  <c r="P512"/>
  <c r="BI505"/>
  <c r="BH505"/>
  <c r="BG505"/>
  <c r="BF505"/>
  <c r="T505"/>
  <c r="R505"/>
  <c r="P505"/>
  <c r="BI497"/>
  <c r="BH497"/>
  <c r="BG497"/>
  <c r="BF497"/>
  <c r="T497"/>
  <c r="R497"/>
  <c r="P497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59"/>
  <c r="BH459"/>
  <c r="BG459"/>
  <c r="BF459"/>
  <c r="T459"/>
  <c r="R459"/>
  <c r="P459"/>
  <c r="BI453"/>
  <c r="BH453"/>
  <c r="BG453"/>
  <c r="BF453"/>
  <c r="T453"/>
  <c r="R453"/>
  <c r="P453"/>
  <c r="BI446"/>
  <c r="BH446"/>
  <c r="BG446"/>
  <c r="BF446"/>
  <c r="T446"/>
  <c r="R446"/>
  <c r="P446"/>
  <c r="BI434"/>
  <c r="BH434"/>
  <c r="BG434"/>
  <c r="BF434"/>
  <c r="T434"/>
  <c r="R434"/>
  <c r="P434"/>
  <c r="BI428"/>
  <c r="BH428"/>
  <c r="BG428"/>
  <c r="BF428"/>
  <c r="T428"/>
  <c r="R428"/>
  <c r="P428"/>
  <c r="BI422"/>
  <c r="BH422"/>
  <c r="BG422"/>
  <c r="BF422"/>
  <c r="T422"/>
  <c r="R422"/>
  <c r="P422"/>
  <c r="BI413"/>
  <c r="BH413"/>
  <c r="BG413"/>
  <c r="BF413"/>
  <c r="T413"/>
  <c r="R413"/>
  <c r="P413"/>
  <c r="BI404"/>
  <c r="BH404"/>
  <c r="BG404"/>
  <c r="BF404"/>
  <c r="T404"/>
  <c r="R404"/>
  <c r="P404"/>
  <c r="BI396"/>
  <c r="BH396"/>
  <c r="BG396"/>
  <c r="BF396"/>
  <c r="T396"/>
  <c r="R396"/>
  <c r="P396"/>
  <c r="BI390"/>
  <c r="BH390"/>
  <c r="BG390"/>
  <c r="BF390"/>
  <c r="T390"/>
  <c r="R390"/>
  <c r="P390"/>
  <c r="BI385"/>
  <c r="BH385"/>
  <c r="BG385"/>
  <c r="BF385"/>
  <c r="T385"/>
  <c r="R385"/>
  <c r="P385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0"/>
  <c r="BH370"/>
  <c r="BG370"/>
  <c r="BF370"/>
  <c r="T370"/>
  <c r="T369"/>
  <c r="R370"/>
  <c r="R369"/>
  <c r="P370"/>
  <c r="P369"/>
  <c r="BI368"/>
  <c r="BH368"/>
  <c r="BG368"/>
  <c r="BF368"/>
  <c r="T368"/>
  <c r="R368"/>
  <c r="P368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1"/>
  <c r="BH351"/>
  <c r="BG351"/>
  <c r="BF351"/>
  <c r="T351"/>
  <c r="R351"/>
  <c r="P351"/>
  <c r="BI348"/>
  <c r="BH348"/>
  <c r="BG348"/>
  <c r="BF348"/>
  <c r="T348"/>
  <c r="R348"/>
  <c r="P348"/>
  <c r="BI341"/>
  <c r="BH341"/>
  <c r="BG341"/>
  <c r="BF341"/>
  <c r="T341"/>
  <c r="R341"/>
  <c r="P341"/>
  <c r="BI335"/>
  <c r="BH335"/>
  <c r="BG335"/>
  <c r="BF335"/>
  <c r="T335"/>
  <c r="R335"/>
  <c r="P335"/>
  <c r="BI329"/>
  <c r="BH329"/>
  <c r="BG329"/>
  <c r="BF329"/>
  <c r="T329"/>
  <c r="R329"/>
  <c r="P329"/>
  <c r="BI323"/>
  <c r="BH323"/>
  <c r="BG323"/>
  <c r="BF323"/>
  <c r="T323"/>
  <c r="R323"/>
  <c r="P323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294"/>
  <c r="BH294"/>
  <c r="BG294"/>
  <c r="BF294"/>
  <c r="T294"/>
  <c r="R294"/>
  <c r="P294"/>
  <c r="BI292"/>
  <c r="BH292"/>
  <c r="BG292"/>
  <c r="BF292"/>
  <c r="T292"/>
  <c r="R292"/>
  <c r="P292"/>
  <c r="BI284"/>
  <c r="BH284"/>
  <c r="BG284"/>
  <c r="BF284"/>
  <c r="T284"/>
  <c r="R284"/>
  <c r="P284"/>
  <c r="BI280"/>
  <c r="BH280"/>
  <c r="BG280"/>
  <c r="BF280"/>
  <c r="T280"/>
  <c r="R280"/>
  <c r="P280"/>
  <c r="BI273"/>
  <c r="BH273"/>
  <c r="BG273"/>
  <c r="BF273"/>
  <c r="T273"/>
  <c r="R273"/>
  <c r="P273"/>
  <c r="BI266"/>
  <c r="BH266"/>
  <c r="BG266"/>
  <c r="BF266"/>
  <c r="T266"/>
  <c r="R266"/>
  <c r="P266"/>
  <c r="BI258"/>
  <c r="BH258"/>
  <c r="BG258"/>
  <c r="BF258"/>
  <c r="T258"/>
  <c r="R258"/>
  <c r="P258"/>
  <c r="BI251"/>
  <c r="BH251"/>
  <c r="BG251"/>
  <c r="BF251"/>
  <c r="T251"/>
  <c r="R251"/>
  <c r="P251"/>
  <c r="BI247"/>
  <c r="BH247"/>
  <c r="BG247"/>
  <c r="BF247"/>
  <c r="T247"/>
  <c r="R247"/>
  <c r="P247"/>
  <c r="BI242"/>
  <c r="BH242"/>
  <c r="BG242"/>
  <c r="BF242"/>
  <c r="T242"/>
  <c r="R242"/>
  <c r="P242"/>
  <c r="BI234"/>
  <c r="BH234"/>
  <c r="BG234"/>
  <c r="BF234"/>
  <c r="T234"/>
  <c r="R234"/>
  <c r="P234"/>
  <c r="BI230"/>
  <c r="BH230"/>
  <c r="BG230"/>
  <c r="BF230"/>
  <c r="T230"/>
  <c r="R230"/>
  <c r="P230"/>
  <c r="BI219"/>
  <c r="BH219"/>
  <c r="BG219"/>
  <c r="BF219"/>
  <c r="T219"/>
  <c r="R219"/>
  <c r="P219"/>
  <c r="BI217"/>
  <c r="BH217"/>
  <c r="BG217"/>
  <c r="BF217"/>
  <c r="T217"/>
  <c r="R217"/>
  <c r="P217"/>
  <c r="BI208"/>
  <c r="BH208"/>
  <c r="BG208"/>
  <c r="BF208"/>
  <c r="T208"/>
  <c r="R208"/>
  <c r="P208"/>
  <c r="BI199"/>
  <c r="BH199"/>
  <c r="BG199"/>
  <c r="BF199"/>
  <c r="T199"/>
  <c r="R199"/>
  <c r="P199"/>
  <c r="BI196"/>
  <c r="BH196"/>
  <c r="BG196"/>
  <c r="BF196"/>
  <c r="T196"/>
  <c r="R196"/>
  <c r="P196"/>
  <c r="BI189"/>
  <c r="BH189"/>
  <c r="BG189"/>
  <c r="BF189"/>
  <c r="T189"/>
  <c r="R189"/>
  <c r="P189"/>
  <c r="BI185"/>
  <c r="BH185"/>
  <c r="BG185"/>
  <c r="BF185"/>
  <c r="T185"/>
  <c r="R185"/>
  <c r="P185"/>
  <c r="BI180"/>
  <c r="BH180"/>
  <c r="BG180"/>
  <c r="BF180"/>
  <c r="T180"/>
  <c r="R180"/>
  <c r="P180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36"/>
  <c r="BH136"/>
  <c r="BG136"/>
  <c r="BF136"/>
  <c r="T136"/>
  <c r="R136"/>
  <c r="P136"/>
  <c r="BI132"/>
  <c r="BH132"/>
  <c r="BG132"/>
  <c r="BF132"/>
  <c r="T132"/>
  <c r="R132"/>
  <c r="P132"/>
  <c r="BI123"/>
  <c r="BH123"/>
  <c r="BG123"/>
  <c r="BF123"/>
  <c r="T123"/>
  <c r="R123"/>
  <c r="P123"/>
  <c r="BI116"/>
  <c r="BH116"/>
  <c r="BG116"/>
  <c r="BF116"/>
  <c r="T116"/>
  <c r="R116"/>
  <c r="P116"/>
  <c r="BI113"/>
  <c r="BH113"/>
  <c r="BG113"/>
  <c r="BF113"/>
  <c r="T113"/>
  <c r="R113"/>
  <c r="P113"/>
  <c r="BI106"/>
  <c r="BH106"/>
  <c r="BG106"/>
  <c r="BF106"/>
  <c r="T106"/>
  <c r="R106"/>
  <c r="P106"/>
  <c r="J99"/>
  <c r="F99"/>
  <c r="F97"/>
  <c r="E95"/>
  <c r="J50"/>
  <c r="F50"/>
  <c r="F48"/>
  <c r="E46"/>
  <c r="J22"/>
  <c r="E22"/>
  <c r="J100"/>
  <c r="J21"/>
  <c r="J16"/>
  <c r="E16"/>
  <c r="F100"/>
  <c r="J15"/>
  <c r="J10"/>
  <c r="J97"/>
  <c i="1" r="L50"/>
  <c r="AM50"/>
  <c r="AM49"/>
  <c r="L49"/>
  <c r="AM47"/>
  <c r="L47"/>
  <c r="L45"/>
  <c r="L44"/>
  <c i="2" r="BK806"/>
  <c r="BK800"/>
  <c r="BK794"/>
  <c r="BK785"/>
  <c r="BK763"/>
  <c r="BK753"/>
  <c r="BK745"/>
  <c r="BK738"/>
  <c r="BK725"/>
  <c r="BK716"/>
  <c r="BK705"/>
  <c r="J691"/>
  <c r="J682"/>
  <c r="J673"/>
  <c r="BK664"/>
  <c r="J655"/>
  <c r="J644"/>
  <c r="J626"/>
  <c r="J618"/>
  <c r="J607"/>
  <c r="J597"/>
  <c r="BK573"/>
  <c r="BK568"/>
  <c r="BK533"/>
  <c r="BK528"/>
  <c r="J521"/>
  <c r="J471"/>
  <c r="J453"/>
  <c r="J422"/>
  <c r="J390"/>
  <c r="BK370"/>
  <c r="J364"/>
  <c r="J358"/>
  <c r="J329"/>
  <c r="J315"/>
  <c r="BK294"/>
  <c r="BK273"/>
  <c r="BK247"/>
  <c r="J219"/>
  <c r="J196"/>
  <c r="BK163"/>
  <c r="BK154"/>
  <c r="J147"/>
  <c r="J116"/>
  <c i="1" r="AS54"/>
  <c i="2" r="J634"/>
  <c r="J622"/>
  <c r="J611"/>
  <c r="J602"/>
  <c r="J578"/>
  <c r="BK571"/>
  <c r="BK545"/>
  <c r="J530"/>
  <c r="BK523"/>
  <c r="J497"/>
  <c r="BK459"/>
  <c r="J428"/>
  <c r="BK396"/>
  <c r="BK376"/>
  <c r="J366"/>
  <c r="J362"/>
  <c r="BK348"/>
  <c r="J323"/>
  <c r="J294"/>
  <c r="J273"/>
  <c r="J247"/>
  <c r="BK219"/>
  <c r="BK196"/>
  <c r="J163"/>
  <c r="J154"/>
  <c r="BK145"/>
  <c r="BK116"/>
  <c r="J806"/>
  <c r="J800"/>
  <c r="J794"/>
  <c r="J785"/>
  <c r="BK761"/>
  <c r="J753"/>
  <c r="J745"/>
  <c r="BK735"/>
  <c r="J725"/>
  <c r="J716"/>
  <c r="J705"/>
  <c r="BK691"/>
  <c r="BK682"/>
  <c r="BK673"/>
  <c r="J664"/>
  <c r="BK655"/>
  <c r="BK644"/>
  <c r="J635"/>
  <c r="J624"/>
  <c r="BK616"/>
  <c r="BK604"/>
  <c r="J587"/>
  <c r="J571"/>
  <c r="J560"/>
  <c r="BK537"/>
  <c r="J529"/>
  <c r="BK512"/>
  <c r="J468"/>
  <c r="BK446"/>
  <c r="J404"/>
  <c r="J385"/>
  <c r="BK374"/>
  <c r="J365"/>
  <c r="J360"/>
  <c r="J348"/>
  <c r="BK323"/>
  <c r="J292"/>
  <c r="J266"/>
  <c r="J242"/>
  <c r="J217"/>
  <c r="BK189"/>
  <c r="J161"/>
  <c r="BK149"/>
  <c r="J132"/>
  <c r="BK113"/>
  <c r="BK635"/>
  <c r="BK624"/>
  <c r="J616"/>
  <c r="J604"/>
  <c r="BK587"/>
  <c r="J572"/>
  <c r="BK548"/>
  <c r="BK531"/>
  <c r="J525"/>
  <c r="BK505"/>
  <c r="BK465"/>
  <c r="J434"/>
  <c r="BK404"/>
  <c r="J378"/>
  <c r="BK368"/>
  <c r="J361"/>
  <c r="BK351"/>
  <c r="BK329"/>
  <c r="J313"/>
  <c r="J280"/>
  <c r="BK251"/>
  <c r="J230"/>
  <c r="BK199"/>
  <c r="J180"/>
  <c r="J156"/>
  <c r="BK151"/>
  <c r="BK123"/>
  <c r="BK803"/>
  <c r="BK797"/>
  <c r="BK789"/>
  <c r="BK766"/>
  <c r="J763"/>
  <c r="BK750"/>
  <c r="BK740"/>
  <c r="J738"/>
  <c r="BK722"/>
  <c r="BK713"/>
  <c r="BK697"/>
  <c r="J688"/>
  <c r="J675"/>
  <c r="BK670"/>
  <c r="J661"/>
  <c r="J652"/>
  <c r="BK636"/>
  <c r="BK634"/>
  <c r="BK622"/>
  <c r="BK611"/>
  <c r="BK602"/>
  <c r="BK578"/>
  <c r="BK572"/>
  <c r="J548"/>
  <c r="BK530"/>
  <c r="BK525"/>
  <c r="J505"/>
  <c r="J465"/>
  <c r="BK434"/>
  <c r="BK413"/>
  <c r="J376"/>
  <c r="BK366"/>
  <c r="BK361"/>
  <c r="BK341"/>
  <c r="BK317"/>
  <c r="J284"/>
  <c r="BK258"/>
  <c r="BK234"/>
  <c r="BK208"/>
  <c r="BK185"/>
  <c r="BK158"/>
  <c r="J151"/>
  <c r="J136"/>
  <c r="J106"/>
  <c r="J636"/>
  <c r="BK626"/>
  <c r="BK618"/>
  <c r="BK607"/>
  <c r="BK597"/>
  <c r="J573"/>
  <c r="BK560"/>
  <c r="J533"/>
  <c r="J528"/>
  <c r="J512"/>
  <c r="BK468"/>
  <c r="J446"/>
  <c r="BK422"/>
  <c r="BK385"/>
  <c r="J370"/>
  <c r="BK364"/>
  <c r="BK358"/>
  <c r="J335"/>
  <c r="BK315"/>
  <c r="BK284"/>
  <c r="J258"/>
  <c r="J234"/>
  <c r="J208"/>
  <c r="J185"/>
  <c r="J158"/>
  <c r="J149"/>
  <c r="BK132"/>
  <c r="BK106"/>
  <c r="J803"/>
  <c r="J797"/>
  <c r="J789"/>
  <c r="J766"/>
  <c r="J761"/>
  <c r="J750"/>
  <c r="J740"/>
  <c r="J735"/>
  <c r="J722"/>
  <c r="J713"/>
  <c r="J697"/>
  <c r="BK688"/>
  <c r="BK675"/>
  <c r="J670"/>
  <c r="BK661"/>
  <c r="BK652"/>
  <c r="J639"/>
  <c r="BK629"/>
  <c r="BK620"/>
  <c r="BK609"/>
  <c r="J600"/>
  <c r="BK576"/>
  <c r="J545"/>
  <c r="J531"/>
  <c r="J523"/>
  <c r="BK497"/>
  <c r="J459"/>
  <c r="BK428"/>
  <c r="J396"/>
  <c r="BK378"/>
  <c r="J368"/>
  <c r="BK362"/>
  <c r="J351"/>
  <c r="BK335"/>
  <c r="BK313"/>
  <c r="BK280"/>
  <c r="J251"/>
  <c r="BK230"/>
  <c r="J199"/>
  <c r="BK180"/>
  <c r="BK156"/>
  <c r="J145"/>
  <c r="J123"/>
  <c r="BK639"/>
  <c r="J629"/>
  <c r="J620"/>
  <c r="J609"/>
  <c r="BK600"/>
  <c r="J576"/>
  <c r="J568"/>
  <c r="J537"/>
  <c r="BK529"/>
  <c r="BK521"/>
  <c r="BK471"/>
  <c r="BK453"/>
  <c r="J413"/>
  <c r="BK390"/>
  <c r="J374"/>
  <c r="BK365"/>
  <c r="BK360"/>
  <c r="J341"/>
  <c r="J317"/>
  <c r="BK292"/>
  <c r="BK266"/>
  <c r="BK242"/>
  <c r="BK217"/>
  <c r="J189"/>
  <c r="BK161"/>
  <c r="BK147"/>
  <c r="BK136"/>
  <c r="J113"/>
  <c l="1" r="T250"/>
  <c r="P250"/>
  <c r="R250"/>
  <c r="BK105"/>
  <c r="R105"/>
  <c r="BK198"/>
  <c r="J198"/>
  <c r="J58"/>
  <c r="R198"/>
  <c r="BK233"/>
  <c r="J233"/>
  <c r="J59"/>
  <c r="R233"/>
  <c r="BK265"/>
  <c r="J265"/>
  <c r="J61"/>
  <c r="P265"/>
  <c r="T265"/>
  <c r="P283"/>
  <c r="T283"/>
  <c r="P322"/>
  <c r="T322"/>
  <c r="P350"/>
  <c r="T350"/>
  <c r="BK373"/>
  <c r="J373"/>
  <c r="J66"/>
  <c r="BK384"/>
  <c r="J384"/>
  <c r="J67"/>
  <c r="T384"/>
  <c r="P520"/>
  <c r="T520"/>
  <c r="P536"/>
  <c r="T536"/>
  <c r="P575"/>
  <c r="T575"/>
  <c r="P599"/>
  <c r="T599"/>
  <c r="BK610"/>
  <c r="J610"/>
  <c r="J76"/>
  <c r="R610"/>
  <c r="BK628"/>
  <c r="J628"/>
  <c r="J77"/>
  <c r="R628"/>
  <c r="BK643"/>
  <c r="J643"/>
  <c r="J79"/>
  <c r="R643"/>
  <c r="BK752"/>
  <c r="J752"/>
  <c r="J80"/>
  <c r="R752"/>
  <c r="BK765"/>
  <c r="J765"/>
  <c r="J81"/>
  <c r="T765"/>
  <c r="R788"/>
  <c r="BK799"/>
  <c r="J799"/>
  <c r="J84"/>
  <c r="R799"/>
  <c r="P105"/>
  <c r="T105"/>
  <c r="P198"/>
  <c r="T198"/>
  <c r="P233"/>
  <c r="T233"/>
  <c r="R265"/>
  <c r="BK283"/>
  <c r="J283"/>
  <c r="J62"/>
  <c r="R283"/>
  <c r="BK322"/>
  <c r="J322"/>
  <c r="J63"/>
  <c r="R322"/>
  <c r="BK350"/>
  <c r="J350"/>
  <c r="J64"/>
  <c r="R350"/>
  <c r="P373"/>
  <c r="R373"/>
  <c r="T373"/>
  <c r="P384"/>
  <c r="R384"/>
  <c r="BK520"/>
  <c r="J520"/>
  <c r="J68"/>
  <c r="R520"/>
  <c r="BK536"/>
  <c r="J536"/>
  <c r="J71"/>
  <c r="R536"/>
  <c r="BK575"/>
  <c r="J575"/>
  <c r="J72"/>
  <c r="R575"/>
  <c r="BK599"/>
  <c r="J599"/>
  <c r="J73"/>
  <c r="R599"/>
  <c r="P610"/>
  <c r="T610"/>
  <c r="P628"/>
  <c r="T628"/>
  <c r="P643"/>
  <c r="T643"/>
  <c r="P752"/>
  <c r="T752"/>
  <c r="P765"/>
  <c r="R765"/>
  <c r="BK788"/>
  <c r="J788"/>
  <c r="J83"/>
  <c r="P788"/>
  <c r="T788"/>
  <c r="P799"/>
  <c r="T799"/>
  <c r="BK250"/>
  <c r="J250"/>
  <c r="J60"/>
  <c r="BK608"/>
  <c r="J608"/>
  <c r="J75"/>
  <c r="BK638"/>
  <c r="J638"/>
  <c r="J78"/>
  <c r="BK805"/>
  <c r="J805"/>
  <c r="J85"/>
  <c r="BK369"/>
  <c r="J369"/>
  <c r="J65"/>
  <c r="BK532"/>
  <c r="J532"/>
  <c r="J69"/>
  <c r="BK606"/>
  <c r="J606"/>
  <c r="J74"/>
  <c r="J48"/>
  <c r="J51"/>
  <c r="BE116"/>
  <c r="BE132"/>
  <c r="BE136"/>
  <c r="BE147"/>
  <c r="BE151"/>
  <c r="BE158"/>
  <c r="BE163"/>
  <c r="BE189"/>
  <c r="BE196"/>
  <c r="BE199"/>
  <c r="BE219"/>
  <c r="BE242"/>
  <c r="BE247"/>
  <c r="BE251"/>
  <c r="BE280"/>
  <c r="BE292"/>
  <c r="BE294"/>
  <c r="BE315"/>
  <c r="BE341"/>
  <c r="BE348"/>
  <c r="BE364"/>
  <c r="BE365"/>
  <c r="BE368"/>
  <c r="BE370"/>
  <c r="BE374"/>
  <c r="BE390"/>
  <c r="BE396"/>
  <c r="BE422"/>
  <c r="BE446"/>
  <c r="BE453"/>
  <c r="BE465"/>
  <c r="BE468"/>
  <c r="BE497"/>
  <c r="BE512"/>
  <c r="BE521"/>
  <c r="BE525"/>
  <c r="BE528"/>
  <c r="BE530"/>
  <c r="BE531"/>
  <c r="BE545"/>
  <c r="BE560"/>
  <c r="BE571"/>
  <c r="BE573"/>
  <c r="BE576"/>
  <c r="BE597"/>
  <c r="BE607"/>
  <c r="BE616"/>
  <c r="BE624"/>
  <c r="BE634"/>
  <c r="BE636"/>
  <c r="F51"/>
  <c r="BE106"/>
  <c r="BE113"/>
  <c r="BE123"/>
  <c r="BE145"/>
  <c r="BE149"/>
  <c r="BE154"/>
  <c r="BE156"/>
  <c r="BE161"/>
  <c r="BE180"/>
  <c r="BE185"/>
  <c r="BE208"/>
  <c r="BE217"/>
  <c r="BE230"/>
  <c r="BE234"/>
  <c r="BE258"/>
  <c r="BE266"/>
  <c r="BE273"/>
  <c r="BE284"/>
  <c r="BE313"/>
  <c r="BE317"/>
  <c r="BE323"/>
  <c r="BE329"/>
  <c r="BE335"/>
  <c r="BE351"/>
  <c r="BE358"/>
  <c r="BE360"/>
  <c r="BE361"/>
  <c r="BE362"/>
  <c r="BE366"/>
  <c r="BE376"/>
  <c r="BE378"/>
  <c r="BE385"/>
  <c r="BE404"/>
  <c r="BE413"/>
  <c r="BE428"/>
  <c r="BE434"/>
  <c r="BE459"/>
  <c r="BE471"/>
  <c r="BE505"/>
  <c r="BE523"/>
  <c r="BE529"/>
  <c r="BE533"/>
  <c r="BE537"/>
  <c r="BE548"/>
  <c r="BE568"/>
  <c r="BE572"/>
  <c r="BE578"/>
  <c r="BE587"/>
  <c r="BE600"/>
  <c r="BE602"/>
  <c r="BE604"/>
  <c r="BE609"/>
  <c r="BE611"/>
  <c r="BE618"/>
  <c r="BE620"/>
  <c r="BE622"/>
  <c r="BE626"/>
  <c r="BE629"/>
  <c r="BE635"/>
  <c r="BE639"/>
  <c r="BE644"/>
  <c r="BE652"/>
  <c r="BE655"/>
  <c r="BE661"/>
  <c r="BE664"/>
  <c r="BE670"/>
  <c r="BE673"/>
  <c r="BE675"/>
  <c r="BE682"/>
  <c r="BE688"/>
  <c r="BE691"/>
  <c r="BE697"/>
  <c r="BE705"/>
  <c r="BE713"/>
  <c r="BE716"/>
  <c r="BE722"/>
  <c r="BE725"/>
  <c r="BE735"/>
  <c r="BE738"/>
  <c r="BE740"/>
  <c r="BE745"/>
  <c r="BE750"/>
  <c r="BE753"/>
  <c r="BE761"/>
  <c r="BE763"/>
  <c r="BE766"/>
  <c r="BE785"/>
  <c r="BE789"/>
  <c r="BE794"/>
  <c r="BE797"/>
  <c r="BE800"/>
  <c r="BE803"/>
  <c r="BE806"/>
  <c r="F32"/>
  <c i="1" r="BA55"/>
  <c r="BA54"/>
  <c r="AW54"/>
  <c r="AK30"/>
  <c i="2" r="F35"/>
  <c i="1" r="BD55"/>
  <c r="BD54"/>
  <c r="W33"/>
  <c i="2" r="F34"/>
  <c i="1" r="BC55"/>
  <c r="BC54"/>
  <c r="W32"/>
  <c i="2" r="J32"/>
  <c i="1" r="AW55"/>
  <c i="2" r="F33"/>
  <c i="1" r="BB55"/>
  <c r="BB54"/>
  <c r="W31"/>
  <c i="2" l="1" r="T787"/>
  <c r="P104"/>
  <c r="R787"/>
  <c r="T535"/>
  <c r="R104"/>
  <c r="P787"/>
  <c r="R535"/>
  <c r="T104"/>
  <c r="T103"/>
  <c r="P535"/>
  <c r="BK104"/>
  <c r="J104"/>
  <c r="J56"/>
  <c r="J105"/>
  <c r="J57"/>
  <c r="BK787"/>
  <c r="J787"/>
  <c r="J82"/>
  <c r="BK535"/>
  <c r="J535"/>
  <c r="J70"/>
  <c i="1" r="AY54"/>
  <c r="AX54"/>
  <c i="2" r="F31"/>
  <c i="1" r="AZ55"/>
  <c r="AZ54"/>
  <c r="W29"/>
  <c r="W30"/>
  <c i="2" r="J31"/>
  <c i="1" r="AV55"/>
  <c r="AT55"/>
  <c i="2" l="1" r="R103"/>
  <c r="P103"/>
  <c i="1" r="AU55"/>
  <c i="2" r="BK103"/>
  <c r="J103"/>
  <c r="J55"/>
  <c i="1" r="AU54"/>
  <c r="AV54"/>
  <c r="AK29"/>
  <c i="2" l="1" r="J28"/>
  <c i="1" r="AG55"/>
  <c r="AG54"/>
  <c r="AK26"/>
  <c r="AT54"/>
  <c i="2" l="1" r="J37"/>
  <c i="1" r="AN54"/>
  <c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<sst xmlns="http://schemas.openxmlformats.org/spreadsheetml/2006/main">
  <si>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</si>
  <si>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</si>
  <si>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</si>
  <si>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</si>
  <si>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</si>
  <si>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{1c03e672-28ed-46b9-92eb-583f74a73be5}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</si>
  <si>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</si>
  <si>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</si>
  <si>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</si>
  <si>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</si>
  <si>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</si>
  <si>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</si>
  <si>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</si>
  <si>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</si>
  <si>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</si>
  <si>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</si>
  <si>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</si>
  <si>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MŠ Tylova 814/1, Děčín – stavební řešení vlhkostní problematiky</t>
  </si>
  <si>
    <t>KSO:</t>
  </si>
  <si>
    <t/>
  </si>
  <si>
    <t>CC-CZ:</t>
  </si>
  <si>
    <t>Místo:</t>
  </si>
  <si>
    <t>p.č. 533, k.ú. Děčín</t>
  </si>
  <si>
    <t>Datum:</t>
  </si>
  <si>
    <t>1. 6. 2024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</si>
  <si>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</si>
  <si>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</si>
  <si>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</si>
  <si>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</si>
  <si>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</si>
  <si>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</si>
  <si>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</si>
  <si>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</si>
  <si>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69288992</t>
  </si>
  <si>
    <t>Vladimír Vidai</t>
  </si>
  <si>
    <t>CZ5705170625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</si>
  <si>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</si>
  <si>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</si>
  <si>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</si>
  <si>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</si>
  <si>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</si>
  <si>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</si>
  <si>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</si>
  <si>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</si>
  <si>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</si>
  <si>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</si>
  <si>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</si>
  <si>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</si>
  <si>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</si>
  <si>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</si>
  <si>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</si>
  <si>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</si>
  <si>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</si>
  <si>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</si>
  <si>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</si>
  <si>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</si>
  <si>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</si>
  <si>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</si>
  <si>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</si>
  <si>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</si>
  <si>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</si>
  <si>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</si>
  <si>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</si>
  <si>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</si>
  <si>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</si>
  <si>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</si>
  <si>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</si>
  <si>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</si>
  <si>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</si>
  <si>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</si>
  <si>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</si>
  <si>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</si>
  <si>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</si>
  <si>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</si>
  <si>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</si>
  <si>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</si>
  <si>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</si>
  <si>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</si>
  <si>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</si>
  <si>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</si>
  <si>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</si>
  <si>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</si>
  <si>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</si>
  <si>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</si>
  <si>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</si>
  <si>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</si>
  <si>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</si>
  <si>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</si>
  <si>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</si>
  <si>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</si>
  <si>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</si>
  <si>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</si>
  <si>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</si>
  <si>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</si>
  <si>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61 - Úprava povrchů vnitřních</t>
  </si>
  <si>
    <t xml:space="preserve">    63 - Podlahy a podlahové konstrukce</t>
  </si>
  <si>
    <t xml:space="preserve">    8 - Trubní vedení</t>
  </si>
  <si>
    <t xml:space="preserve">    94 - Lešení </t>
  </si>
  <si>
    <t xml:space="preserve">    95 - Různé dokončovací konstrukce a práce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</si>
  <si>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</si>
  <si>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</si>
  <si>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</si>
  <si>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</si>
  <si>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</si>
  <si>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</si>
  <si>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725 - Zdravotechnika - zařizovací předměty</t>
  </si>
  <si>
    <t xml:space="preserve">    735 - Ústřední vytápění - otopná tělesa</t>
  </si>
  <si>
    <t xml:space="preserve">    741 - Elektroinstalace - silnoproud</t>
  </si>
  <si>
    <t xml:space="preserve">    761 - Konstrukce prosvětlovací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</si>
  <si>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</si>
  <si>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</si>
  <si>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</si>
  <si>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</si>
  <si>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</si>
  <si>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</si>
  <si>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</si>
  <si>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</si>
  <si>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</si>
  <si>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</si>
  <si>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</si>
  <si>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</si>
  <si>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</si>
  <si>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</si>
  <si>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</si>
  <si>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</si>
  <si>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</si>
  <si>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</si>
  <si>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</si>
  <si>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</si>
  <si>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</si>
  <si>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</si>
  <si>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</si>
  <si>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</si>
  <si>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</si>
  <si>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</si>
  <si>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</si>
  <si>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</si>
  <si>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</si>
  <si>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m2</t>
  </si>
  <si>
    <t>CS ÚRS 2024 01</t>
  </si>
  <si>
    <t>4</t>
  </si>
  <si>
    <t>345546443</t>
  </si>
  <si>
    <t>Online PSC</t>
  </si>
  <si>
    <t>https://podminky.urs.cz/item/CS_URS_2024_01/113106123</t>
  </si>
  <si>
    <t>VV</t>
  </si>
  <si>
    <t>15,00*1,00</t>
  </si>
  <si>
    <t>17,00*1,00</t>
  </si>
  <si>
    <t>16,00*1,00</t>
  </si>
  <si>
    <t>Součet</t>
  </si>
  <si>
    <t>113204111</t>
  </si>
  <si>
    <t>Vytrhání obrub s vybouráním lože, s přemístěním hmot na skládku na vzdálenost do 3 m nebo s naložením na dopravní prostředek záhonových</t>
  </si>
  <si>
    <t>m</t>
  </si>
  <si>
    <t>342434471</t>
  </si>
  <si>
    <t>https://podminky.urs.cz/item/CS_URS_2024_01/113204111</t>
  </si>
  <si>
    <t>6,00+3,20+1,10+4,30+6,10+3,00+2,90+16,00</t>
  </si>
  <si>
    <t>3</t>
  </si>
  <si>
    <t>132212132</t>
  </si>
  <si>
    <t>Hloubení nezapažených rýh šířky do 800 mm ručně s urovnáním dna do předepsaného profilu a spádu v hornině třídy těžitelnosti I skupiny 3 nesoudržných</t>
  </si>
  <si>
    <t>m3</t>
  </si>
  <si>
    <t>1262044474</t>
  </si>
  <si>
    <t>https://podminky.urs.cz/item/CS_URS_2024_01/132212132</t>
  </si>
  <si>
    <t>D1.1 – Technická zpráva</t>
  </si>
  <si>
    <t>Kapitola 5.3 - Dešťová kanalizace</t>
  </si>
  <si>
    <t>"dešťový svod"5,00*0,80*1,20</t>
  </si>
  <si>
    <t>"sklepní světlík"4,00*0,80*1,20</t>
  </si>
  <si>
    <t>132212222</t>
  </si>
  <si>
    <t>Hloubení zapažených rýh šířky přes 800 do 2 000 mm ručně s urovnáním dna do předepsaného profilu a spádu v hornině třídy těžitelnosti I skupiny 3 nesoudržných</t>
  </si>
  <si>
    <t>-1865414175</t>
  </si>
  <si>
    <t>https://podminky.urs.cz/item/CS_URS_2024_01/132212222</t>
  </si>
  <si>
    <t>Kapitola 5.1 - Vnější svislá hydroizolace</t>
  </si>
  <si>
    <t>"SV"(0,70+5,80+2*1,05+5,52+0,70)*2,50*1,10</t>
  </si>
  <si>
    <t>"JV"(3,60*2,50+6,90*2,10)*1,10</t>
  </si>
  <si>
    <t>"JZ"(11,50*2,10+2,50*((2,10+1,60)/2))*1,10</t>
  </si>
  <si>
    <t>"SZ"4,20*((1,60+1,50)/2)+10,10*((1,45+1,50)/2)*1,10</t>
  </si>
  <si>
    <t>5</t>
  </si>
  <si>
    <t>139911101</t>
  </si>
  <si>
    <t>Bourání konstrukcí v hloubených vykopávkách ručně s přemístěním suti na hromady na vzdálenost do 20 m nebo s naložením na dopravní prostředek ze zdiva cihelného nebo smíšeného na maltu vápennou nebo vápenocementovou</t>
  </si>
  <si>
    <t>-524539191</t>
  </si>
  <si>
    <t>https://podminky.urs.cz/item/CS_URS_2024_01/139911101</t>
  </si>
  <si>
    <t>Výkres D1.2 - Půdorys I.P.P.</t>
  </si>
  <si>
    <t>"sklepní světlík"1,30*0,75*1,10*0,8</t>
  </si>
  <si>
    <t>6</t>
  </si>
  <si>
    <t>151201201</t>
  </si>
  <si>
    <t>Zřízení pažení stěn výkopu bez rozepření nebo vzepření zátažné, hloubky do 4 m</t>
  </si>
  <si>
    <t>-1061762240</t>
  </si>
  <si>
    <t>https://podminky.urs.cz/item/CS_URS_2024_01/151201201</t>
  </si>
  <si>
    <t>"SV"(0,70+5,80+2*1,05+5,52+0,70)*1,50</t>
  </si>
  <si>
    <t>"JV"3,60*1,50+6,90*1,20</t>
  </si>
  <si>
    <t>"JZ"11,50*0,50+2,50*((1,10+0,60)/2)</t>
  </si>
  <si>
    <t>"SZ"</t>
  </si>
  <si>
    <t>7</t>
  </si>
  <si>
    <t>151201211</t>
  </si>
  <si>
    <t>Odstranění pažení stěn výkopu bez rozepření nebo vzepření s uložením pažin na vzdálenost do 3 m od okraje výkopu zátažné, hloubky do 4 m</t>
  </si>
  <si>
    <t>335535569</t>
  </si>
  <si>
    <t>https://podminky.urs.cz/item/CS_URS_2024_01/151201211</t>
  </si>
  <si>
    <t>8</t>
  </si>
  <si>
    <t>151201301</t>
  </si>
  <si>
    <t>Zřízení rozepření zapažených stěn výkopů s potřebným přepažováním při pažení zátažném, hloubky do 4 m</t>
  </si>
  <si>
    <t>-1678499847</t>
  </si>
  <si>
    <t>https://podminky.urs.cz/item/CS_URS_2024_01/151201301</t>
  </si>
  <si>
    <t>9</t>
  </si>
  <si>
    <t>151201311</t>
  </si>
  <si>
    <t>Odstranění rozepření stěn výkopů s uložením materiálu na vzdálenost do 3 m od okraje výkopu pažení zátažného, hloubky do 4 m</t>
  </si>
  <si>
    <t>1808199965</t>
  </si>
  <si>
    <t>https://podminky.urs.cz/item/CS_URS_2024_01/151201311</t>
  </si>
  <si>
    <t>10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</si>
  <si>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</si>
  <si>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</si>
  <si>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-520350801</t>
  </si>
  <si>
    <t>https://podminky.urs.cz/item/CS_URS_2024_01/162211311</t>
  </si>
  <si>
    <t>8,64+121,144+0,858</t>
  </si>
  <si>
    <t>11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</si>
  <si>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</si>
  <si>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</si>
  <si>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540584585</t>
  </si>
  <si>
    <t>https://podminky.urs.cz/item/CS_URS_2024_01/162211319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</si>
  <si>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</si>
  <si>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</si>
  <si>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1088174324</t>
  </si>
  <si>
    <t>https://podminky.urs.cz/item/CS_URS_2024_01/162751117</t>
  </si>
  <si>
    <t>13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</si>
  <si>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</si>
  <si>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</si>
  <si>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1903078282</t>
  </si>
  <si>
    <t>https://podminky.urs.cz/item/CS_URS_2024_01/162751119</t>
  </si>
  <si>
    <t>130,642*5 'Přepočtené koeficientem množství</t>
  </si>
  <si>
    <t>14</t>
  </si>
  <si>
    <t>M</t>
  </si>
  <si>
    <t>94621007</t>
  </si>
  <si>
    <t>poplatek za uložení stavebního odpadu zeminy a kamení zatříděného kódem 17 05 04 na recyklační skládku</t>
  </si>
  <si>
    <t>t</t>
  </si>
  <si>
    <t>-456519664</t>
  </si>
  <si>
    <t>130,642*1,8 'Přepočtené koeficientem množství</t>
  </si>
  <si>
    <t>15</t>
  </si>
  <si>
    <t>174111101</t>
  </si>
  <si>
    <t>Zásyp sypaninou z jakékoliv horniny ručně s uložením výkopku ve vrstvách se zhutněním jam, šachet, rýh nebo kolem objektů v těchto vykopávkách</t>
  </si>
  <si>
    <t>-863066534</t>
  </si>
  <si>
    <t>https://podminky.urs.cz/item/CS_URS_2024_01/174111101</t>
  </si>
  <si>
    <t>Mezisoučet - hloubení - Dešťová kanalizace</t>
  </si>
  <si>
    <t>"sklepní světlík"0,858</t>
  </si>
  <si>
    <t>Mezisoučet - hloubení - Vnější svislá hydroizolace</t>
  </si>
  <si>
    <t>"obsyp potrubí dešťový svod"-5,00*0,80*0,20</t>
  </si>
  <si>
    <t>"obsyp potrubí sklepní světlík"-4,00*0,80*0,20</t>
  </si>
  <si>
    <t>"lože potrubí dešťový svod"-5,00*0,80*0,15</t>
  </si>
  <si>
    <t>"lože sklepní světlík"-4,00*0,80*0,15</t>
  </si>
  <si>
    <t>Mezisoučet</t>
  </si>
  <si>
    <t>16</t>
  </si>
  <si>
    <t>58981122</t>
  </si>
  <si>
    <t>recyklát betonový frakce 0/32</t>
  </si>
  <si>
    <t>209782321</t>
  </si>
  <si>
    <t>"zásyp kanalizace dešťový svod"5,00*0,80*0,80</t>
  </si>
  <si>
    <t>"zásyp kanalizace sklepní světlík"4,00*0,80*0,80</t>
  </si>
  <si>
    <t>5,76*2 'Přepočtené koeficientem množství</t>
  </si>
  <si>
    <t>17</t>
  </si>
  <si>
    <t>5812899</t>
  </si>
  <si>
    <t xml:space="preserve">dodání jílovité zeminy s nízkou hydraulickou vodivostí </t>
  </si>
  <si>
    <t>R-položka</t>
  </si>
  <si>
    <t>494763857</t>
  </si>
  <si>
    <t>P</t>
  </si>
  <si>
    <t>Poznámka k položce:_x000d_
nákup a dovoz</t>
  </si>
  <si>
    <t>"výkop pro izolaci"121,144+0,858</t>
  </si>
  <si>
    <t>122,002*2 'Přepočtené koeficientem množství</t>
  </si>
  <si>
    <t>18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</si>
  <si>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</si>
  <si>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</si>
  <si>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-1718462902</t>
  </si>
  <si>
    <t>https://podminky.urs.cz/item/CS_URS_2024_01/175111101</t>
  </si>
  <si>
    <t>"dešťový svod"5,00*0,80*0,20</t>
  </si>
  <si>
    <t>"sklepní světlík"4,00*0,80*0,20</t>
  </si>
  <si>
    <t>19</t>
  </si>
  <si>
    <t>58337308</t>
  </si>
  <si>
    <t>štěrkopísek frakce 0/2</t>
  </si>
  <si>
    <t>-330018080</t>
  </si>
  <si>
    <t>1,44*2 'Přepočtené koeficientem množství</t>
  </si>
  <si>
    <t>Zakládání</t>
  </si>
  <si>
    <t>20</t>
  </si>
  <si>
    <t>274313711</t>
  </si>
  <si>
    <t>Základy z betonu prostého pasy betonu kamenem neprokládaného tř. C 20/25</t>
  </si>
  <si>
    <t>-1691498872</t>
  </si>
  <si>
    <t>https://podminky.urs.cz/item/CS_URS_2024_01/274313711</t>
  </si>
  <si>
    <t>Kapitola 5.12 - Terasa a schodiště</t>
  </si>
  <si>
    <t>čl. Kamenné schodiště - základy</t>
  </si>
  <si>
    <t>(9,05+2*1,50)*0,60*0,15</t>
  </si>
  <si>
    <t>4*1,50*0,60*0,15</t>
  </si>
  <si>
    <t>2*2,00*0,60*0,15</t>
  </si>
  <si>
    <t>274351121</t>
  </si>
  <si>
    <t>Bednění základů pasů rovné zřízení</t>
  </si>
  <si>
    <t>1481799658</t>
  </si>
  <si>
    <t>https://podminky.urs.cz/item/CS_URS_2024_01/274351121</t>
  </si>
  <si>
    <t>(9,05+2*1,50)*2*0,15</t>
  </si>
  <si>
    <t>4*1,50*2*0,15</t>
  </si>
  <si>
    <t>2*2,00*2*0,15</t>
  </si>
  <si>
    <t>22</t>
  </si>
  <si>
    <t>274351122</t>
  </si>
  <si>
    <t>Bednění základů pasů rovné odstranění</t>
  </si>
  <si>
    <t>-1027459540</t>
  </si>
  <si>
    <t>https://podminky.urs.cz/item/CS_URS_2024_01/274351122</t>
  </si>
  <si>
    <t>23</t>
  </si>
  <si>
    <t>279113145</t>
  </si>
  <si>
    <t>Základové zdi z tvárnic ztraceného bednění včetně výplně z betonu bez zvláštních nároků na vliv prostředí třídy C 20/25, tloušťky zdiva přes 300 do 400 mm</t>
  </si>
  <si>
    <t>1609041742</t>
  </si>
  <si>
    <t>https://podminky.urs.cz/item/CS_URS_2024_01/279113145</t>
  </si>
  <si>
    <t>(9,05+2*1,50)*1,60</t>
  </si>
  <si>
    <t>6*0,50*1,00</t>
  </si>
  <si>
    <t>2*1,00*1,00</t>
  </si>
  <si>
    <t>4*1,50*1,60</t>
  </si>
  <si>
    <t>2*2,00*1,60</t>
  </si>
  <si>
    <t>24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</si>
  <si>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</si>
  <si>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</si>
  <si>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-506648465</t>
  </si>
  <si>
    <t>https://podminky.urs.cz/item/CS_URS_2024_01/279361821</t>
  </si>
  <si>
    <t>40,28*0,02 'Přepočtené koeficientem množství</t>
  </si>
  <si>
    <t>Svislé a kompletní konstrukce</t>
  </si>
  <si>
    <t>25</t>
  </si>
  <si>
    <t>31920132R</t>
  </si>
  <si>
    <t>Vyrovnání nerovného povrchu zdiva maltou včetně penetrace a adhezního můstku</t>
  </si>
  <si>
    <t>597648655</t>
  </si>
  <si>
    <t>Kapitola 5.1 - Vnější svislá hydroizolace, kapitola Vyrovnání zdiva</t>
  </si>
  <si>
    <t>"SV"(0,70+5,80+2*1,05+5,52+0,70)*2,50</t>
  </si>
  <si>
    <t>"JV"3,60*2,50+6,90*2,10</t>
  </si>
  <si>
    <t>"JZ"11,50*2,10+2,50*((2,10+1,60)/2)</t>
  </si>
  <si>
    <t>"SZ"4,20*((1,60+1,50)/2)+10,10*((1,45+1,50)/2)</t>
  </si>
  <si>
    <t>26</t>
  </si>
  <si>
    <t>319202214</t>
  </si>
  <si>
    <t>Dodatečná izolace zdiva injektáží beztlakovou infuzí silikonovou mikroemulzí, tloušťka zdiva přes 300 do 600 mm</t>
  </si>
  <si>
    <t>-772728644</t>
  </si>
  <si>
    <t>https://podminky.urs.cz/item/CS_URS_2024_01/319202214</t>
  </si>
  <si>
    <t>Kapitola 5.4 - Dodatečná vodorovná izolace ve zdivu</t>
  </si>
  <si>
    <t>0,30+2,00+13,82+13,05+6,25+3,30+0,30+7,32</t>
  </si>
  <si>
    <t>27</t>
  </si>
  <si>
    <t>339921133</t>
  </si>
  <si>
    <t>Osazování palisád betonových v řadě se zabetonováním výšky palisády přes 1000 do 1500 mm</t>
  </si>
  <si>
    <t>-572317592</t>
  </si>
  <si>
    <t>https://podminky.urs.cz/item/CS_URS_2024_01/339921133</t>
  </si>
  <si>
    <t>Poznámka k položce:_x000d_
z rozebraných palisád</t>
  </si>
  <si>
    <t>Vodorovné konstrukce</t>
  </si>
  <si>
    <t>28</t>
  </si>
  <si>
    <t>43419146R</t>
  </si>
  <si>
    <t>Osazování schodišťových stupňů kamenných s vyspárováním styčných spár, s provizorním dřevěným zábradlím a dočasným zakrytím stupnic prkny se zazděním, doplněním kamenného zdiva s vyspárováním, stupňů broušených nebo leštěných</t>
  </si>
  <si>
    <t>1636735549</t>
  </si>
  <si>
    <t>Kapitola 5.10 - Terasa a schodiště</t>
  </si>
  <si>
    <t>Kamenné schodiště</t>
  </si>
  <si>
    <t>2*5,50+6,20+2*0,60+6,90+2*0,95</t>
  </si>
  <si>
    <t>7,62+2*1,30+8,32+2*1,60+9,05+2*2,00</t>
  </si>
  <si>
    <t>29</t>
  </si>
  <si>
    <t>451572111</t>
  </si>
  <si>
    <t>Lože pod potrubí, stoky a drobné objekty v otevřeném výkopu z kameniva drobného těženého 0 až 4 mm</t>
  </si>
  <si>
    <t>603271354</t>
  </si>
  <si>
    <t>https://podminky.urs.cz/item/CS_URS_2024_01/451572111</t>
  </si>
  <si>
    <t>"dešťový svod"5,00*0,80*0,15</t>
  </si>
  <si>
    <t>"sklepní světlík"4,00*0,80*0,15</t>
  </si>
  <si>
    <t>Komunikace pozemní</t>
  </si>
  <si>
    <t>30</t>
  </si>
  <si>
    <t>564851011</t>
  </si>
  <si>
    <t>Podklad ze štěrkodrti ŠD s rozprostřením a zhutněním plochy jednotlivě do 100 m2, po zhutnění tl. 150 mm</t>
  </si>
  <si>
    <t>76875652</t>
  </si>
  <si>
    <t>https://podminky.urs.cz/item/CS_URS_2024_01/564851011</t>
  </si>
  <si>
    <t>15,00*0,50</t>
  </si>
  <si>
    <t>17,00*0,50</t>
  </si>
  <si>
    <t>16,00*0,50</t>
  </si>
  <si>
    <t>31</t>
  </si>
  <si>
    <t>596211111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</si>
  <si>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50 do 100 m2</t>
  </si>
  <si>
    <t>-905448940</t>
  </si>
  <si>
    <t>https://podminky.urs.cz/item/CS_URS_2024_01/596211111</t>
  </si>
  <si>
    <t>15,00*1,50</t>
  </si>
  <si>
    <t>17,00*1,50</t>
  </si>
  <si>
    <t>16,00*1,50</t>
  </si>
  <si>
    <t>32</t>
  </si>
  <si>
    <t>59245018</t>
  </si>
  <si>
    <t>dlažba skladebná betonová 200x100mm tl 60mm přírodní</t>
  </si>
  <si>
    <t>-441602499</t>
  </si>
  <si>
    <t>"doplnění"4,80*0,50+3,88*0,50+6,015*0,50+3,00*0,50+2,90*0,50+15,20*0,50</t>
  </si>
  <si>
    <t>17,898*1,03 'Přepočtené koeficientem množství</t>
  </si>
  <si>
    <t>61</t>
  </si>
  <si>
    <t>Úprava povrchů vnitřních</t>
  </si>
  <si>
    <t>33</t>
  </si>
  <si>
    <t>612131100</t>
  </si>
  <si>
    <t>Podkladní a spojovací vrstva vnitřních omítaných ploch postřik nanášený ručně celoplošně stěn</t>
  </si>
  <si>
    <t>1435473552</t>
  </si>
  <si>
    <t>https://podminky.urs.cz/item/CS_URS_2024_01/612131100</t>
  </si>
  <si>
    <t>Kapitola 5.7 - Omítky stěn s obkladem v interiéru</t>
  </si>
  <si>
    <t>1,083*2,00</t>
  </si>
  <si>
    <t>0,970*2,00</t>
  </si>
  <si>
    <t>3,300*2,00</t>
  </si>
  <si>
    <t>34</t>
  </si>
  <si>
    <t>612135001</t>
  </si>
  <si>
    <t>Vyrovnání nerovností podkladu vnitřních omítaných ploch maltou, tloušťky do 10 mm vápenocementovou stěn</t>
  </si>
  <si>
    <t>-1552634649</t>
  </si>
  <si>
    <t>https://podminky.urs.cz/item/CS_URS_2024_01/612135001</t>
  </si>
  <si>
    <t>35</t>
  </si>
  <si>
    <t>612324111</t>
  </si>
  <si>
    <t>Omítka sanační vnitřních ploch podkladní tloušťky do 10 mm nanášená ručně svislých konstrukcí stěn</t>
  </si>
  <si>
    <t>-1931446939</t>
  </si>
  <si>
    <t>https://podminky.urs.cz/item/CS_URS_2024_01/612324111</t>
  </si>
  <si>
    <t>Kapitola 5.6 - Omítky vlhkého zdiva v interiéru</t>
  </si>
  <si>
    <t>(3,50+5,10)*2,71</t>
  </si>
  <si>
    <t>2,72*2,71</t>
  </si>
  <si>
    <t>3,30*2,71</t>
  </si>
  <si>
    <t>1,50*2,71</t>
  </si>
  <si>
    <t>3,90*2,54</t>
  </si>
  <si>
    <t>1,95*2,54</t>
  </si>
  <si>
    <t>(5,25+2,20)*2,54</t>
  </si>
  <si>
    <t>3,30*3,71</t>
  </si>
  <si>
    <t>(6,65+4*0,30+2,08)*2,71</t>
  </si>
  <si>
    <t>1,10*2,71</t>
  </si>
  <si>
    <t>1,83*2,11</t>
  </si>
  <si>
    <t>0,97*2,11</t>
  </si>
  <si>
    <t>"odsekání obkladů"-10,706</t>
  </si>
  <si>
    <t>36</t>
  </si>
  <si>
    <t>612325131</t>
  </si>
  <si>
    <t>Omítka sanační vnitřních ploch jádrová tloušťky do 15 mm nanášená ručně svislých konstrukcí stěn</t>
  </si>
  <si>
    <t>-472797616</t>
  </si>
  <si>
    <t>https://podminky.urs.cz/item/CS_URS_2024_01/612325131</t>
  </si>
  <si>
    <t>37</t>
  </si>
  <si>
    <t>612328131</t>
  </si>
  <si>
    <t>Sanační štuk vnitřních ploch tloušťky do 3 mm svislých konstrukcí stěn</t>
  </si>
  <si>
    <t>-316199649</t>
  </si>
  <si>
    <t>https://podminky.urs.cz/item/CS_URS_2024_01/612328131</t>
  </si>
  <si>
    <t>38</t>
  </si>
  <si>
    <t>612631001</t>
  </si>
  <si>
    <t>Spárování vnitřních ploch pohledového zdiva z cihel, spárovací maltou stěn</t>
  </si>
  <si>
    <t>-1163352027</t>
  </si>
  <si>
    <t>https://podminky.urs.cz/item/CS_URS_2024_01/612631001</t>
  </si>
  <si>
    <t>Kapitola 5.5 - Pás hydroizolační stěrky přes rovinu injektáže</t>
  </si>
  <si>
    <t>(0,30+2,00+13,82+13,05+6,25+3,30+0,30+7,32)*0,30</t>
  </si>
  <si>
    <t>63</t>
  </si>
  <si>
    <t>Podlahy a podlahové konstrukce</t>
  </si>
  <si>
    <t>39</t>
  </si>
  <si>
    <t>631341158</t>
  </si>
  <si>
    <t>Mazanina z lehkého keramického betonu ze suchých směsí tl. přes 80 do 120 mm tř. LC 16/18</t>
  </si>
  <si>
    <t>883963406</t>
  </si>
  <si>
    <t>https://podminky.urs.cz/item/CS_URS_2024_01/631341158</t>
  </si>
  <si>
    <t>čl. Spádová vrstva</t>
  </si>
  <si>
    <t>"dlažba"44,42*0,12</t>
  </si>
  <si>
    <t>40</t>
  </si>
  <si>
    <t>632481212</t>
  </si>
  <si>
    <t>Separační vrstva k oddělení podlahových vrstev z asfaltovaného pásu</t>
  </si>
  <si>
    <t>-1203274630</t>
  </si>
  <si>
    <t>https://podminky.urs.cz/item/CS_URS_2024_01/632481212</t>
  </si>
  <si>
    <t>"dlažba"44,42</t>
  </si>
  <si>
    <t>41</t>
  </si>
  <si>
    <t>634112115</t>
  </si>
  <si>
    <t>Obvodová dilatace mezi stěnou a mazaninou nebo potěrem podlahovým páskem z pěnového PE tl. do 10 mm, výšky 150 mm</t>
  </si>
  <si>
    <t>1325716942</t>
  </si>
  <si>
    <t>https://podminky.urs.cz/item/CS_URS_2024_01/634112115</t>
  </si>
  <si>
    <t>(0,45+1,40+1,52+1,55+1,55+1,40+1,70)*2</t>
  </si>
  <si>
    <t>42</t>
  </si>
  <si>
    <t>634662111</t>
  </si>
  <si>
    <t>Výplň dilatačních spar mazanin akrylátovým tmelem, šířka spáry do 10 mm</t>
  </si>
  <si>
    <t>-920585803</t>
  </si>
  <si>
    <t>https://podminky.urs.cz/item/CS_URS_2024_01/634662111</t>
  </si>
  <si>
    <t>čl. Dilatační spáry</t>
  </si>
  <si>
    <t>4*2,20+2*2,10+6,70</t>
  </si>
  <si>
    <t>43</t>
  </si>
  <si>
    <t>634911113</t>
  </si>
  <si>
    <t>Řezání dilatačních nebo smršťovacích spár v čerstvé betonové mazanině nebo potěru šířky do 5 mm, hloubky přes 20 do 50 mm</t>
  </si>
  <si>
    <t>-967451156</t>
  </si>
  <si>
    <t>https://podminky.urs.cz/item/CS_URS_2024_01/634911113</t>
  </si>
  <si>
    <t>Trubní vedení</t>
  </si>
  <si>
    <t>44</t>
  </si>
  <si>
    <t>871313121</t>
  </si>
  <si>
    <t>Montáž kanalizačního potrubí z tvrdého PVC-U hladkého plnostěnného tuhost SN 8 DN 160</t>
  </si>
  <si>
    <t>-527549251</t>
  </si>
  <si>
    <t>https://podminky.urs.cz/item/CS_URS_2024_01/871313121</t>
  </si>
  <si>
    <t>"dešťový svod"5,00</t>
  </si>
  <si>
    <t>"sklepní světlík"4,00</t>
  </si>
  <si>
    <t>45</t>
  </si>
  <si>
    <t>28611118</t>
  </si>
  <si>
    <t>trubka kanalizační PVC-U plnostěnná jednovrstvá DN 110mm SN8</t>
  </si>
  <si>
    <t>-606451031</t>
  </si>
  <si>
    <t>9*1,03 'Přepočtené koeficientem množství</t>
  </si>
  <si>
    <t>46</t>
  </si>
  <si>
    <t>8713134.R</t>
  </si>
  <si>
    <t>Napojení potrubí do stávající šachty</t>
  </si>
  <si>
    <t>kpl</t>
  </si>
  <si>
    <t>1515820878</t>
  </si>
  <si>
    <t>47</t>
  </si>
  <si>
    <t>8713135.R</t>
  </si>
  <si>
    <t>Napojení potrubí na stávající potrubí dešťové kanalizace</t>
  </si>
  <si>
    <t>-754943430</t>
  </si>
  <si>
    <t>48</t>
  </si>
  <si>
    <t>877260310</t>
  </si>
  <si>
    <t>Montáž tvarovek na kanalizačním plastovém potrubí z PP nebo PVC-U hladkého plnostěnného kolen, víček nebo hrdlových uzávěrů DN 100</t>
  </si>
  <si>
    <t>kus</t>
  </si>
  <si>
    <t>-1528440082</t>
  </si>
  <si>
    <t>https://podminky.urs.cz/item/CS_URS_2024_01/877260310</t>
  </si>
  <si>
    <t>49</t>
  </si>
  <si>
    <t>28611870</t>
  </si>
  <si>
    <t>koleno kanalizační PP KG SN10 110x15°</t>
  </si>
  <si>
    <t>-1035166773</t>
  </si>
  <si>
    <t>50</t>
  </si>
  <si>
    <t>28611872</t>
  </si>
  <si>
    <t>koleno kanalizační PP KG SN10 110x30°</t>
  </si>
  <si>
    <t>-1835810019</t>
  </si>
  <si>
    <t>51</t>
  </si>
  <si>
    <t>877260341</t>
  </si>
  <si>
    <t>Montáž tvarovek na kanalizačním plastovém potrubí z PP nebo PVC-U hladkého plnostěnného lapačů střešních splavenin DN 100</t>
  </si>
  <si>
    <t>2115004649</t>
  </si>
  <si>
    <t>https://podminky.urs.cz/item/CS_URS_2024_01/877260341</t>
  </si>
  <si>
    <t>52</t>
  </si>
  <si>
    <t>56231163</t>
  </si>
  <si>
    <t>lapač střešních splavenin se zápachovou klapkou a lapacím košem DN 125/110</t>
  </si>
  <si>
    <t>-320436753</t>
  </si>
  <si>
    <t>94</t>
  </si>
  <si>
    <t xml:space="preserve">Lešení </t>
  </si>
  <si>
    <t>53</t>
  </si>
  <si>
    <t>949101111</t>
  </si>
  <si>
    <t>Lešení pomocné pracovní pro objekty pozemních staveb pro zatížení do 150 kg/m2, o výšce lešeňové podlahy do 1,9 m</t>
  </si>
  <si>
    <t>1843107357</t>
  </si>
  <si>
    <t>https://podminky.urs.cz/item/CS_URS_2024_01/949101111</t>
  </si>
  <si>
    <t>13,38+13,40+16,59+11,38+11,42+16,01+16,25+1,51+5,09+1,47</t>
  </si>
  <si>
    <t>95</t>
  </si>
  <si>
    <t>Různé dokončovací konstrukce a práce</t>
  </si>
  <si>
    <t>54</t>
  </si>
  <si>
    <t>952902021</t>
  </si>
  <si>
    <t>Čištění budov při provádění oprav a udržovacích prací podlah hladkých zametením</t>
  </si>
  <si>
    <t>1337010595</t>
  </si>
  <si>
    <t>https://podminky.urs.cz/item/CS_URS_2024_01/952902021</t>
  </si>
  <si>
    <t>55</t>
  </si>
  <si>
    <t>952902031</t>
  </si>
  <si>
    <t>Čištění budov při provádění oprav a udržovacích prací podlah hladkých omytím</t>
  </si>
  <si>
    <t>-794307895</t>
  </si>
  <si>
    <t>https://podminky.urs.cz/item/CS_URS_2024_01/952902031</t>
  </si>
  <si>
    <t>56</t>
  </si>
  <si>
    <t>953312122</t>
  </si>
  <si>
    <t>Vložky svislé do dilatačních spár z polystyrenových desek extrudovaných včetně dodání a osazení, v jakémkoliv zdivu přes 10 do 20 mm</t>
  </si>
  <si>
    <t>-1319040575</t>
  </si>
  <si>
    <t>https://podminky.urs.cz/item/CS_URS_2024_01/953312122</t>
  </si>
  <si>
    <t xml:space="preserve">čl. Kamenné schodiště na terasu </t>
  </si>
  <si>
    <t>(4*0,40+2*0,60)*3,00</t>
  </si>
  <si>
    <t>96</t>
  </si>
  <si>
    <t>Bourání konstrukcí</t>
  </si>
  <si>
    <t>57</t>
  </si>
  <si>
    <t>766691812</t>
  </si>
  <si>
    <t>Demontáž parapetních desek šířky přes 300 mm</t>
  </si>
  <si>
    <t>952222504</t>
  </si>
  <si>
    <t>https://podminky.urs.cz/item/CS_URS_2024_01/766691812</t>
  </si>
  <si>
    <t>Kapitola 5.8 - Výměna vnitřních parapetů</t>
  </si>
  <si>
    <t>3*1,00</t>
  </si>
  <si>
    <t>58</t>
  </si>
  <si>
    <t>767161814</t>
  </si>
  <si>
    <t>Demontáž zábradlí do suti rovného nerozebíratelný spoj hmotnosti 1 m zábradlí přes 20 kg</t>
  </si>
  <si>
    <t>2003240342</t>
  </si>
  <si>
    <t>https://podminky.urs.cz/item/CS_URS_2024_01/767161814</t>
  </si>
  <si>
    <t>Kapitola 5.13 - Terasa a schodiště</t>
  </si>
  <si>
    <t>Terasa - bourání</t>
  </si>
  <si>
    <t>2*4,30+2*3,80</t>
  </si>
  <si>
    <t>59</t>
  </si>
  <si>
    <t>91912PP.R</t>
  </si>
  <si>
    <t>Vyplnění spoje mezi zámkovou dlažbou a svislou izolací polyuretanovou pěnou</t>
  </si>
  <si>
    <t>824647312</t>
  </si>
  <si>
    <t>"SV"0,70+5,80+2*1,05+5,52+0,70</t>
  </si>
  <si>
    <t>"JV"3,60+6,90</t>
  </si>
  <si>
    <t>"JZ"11,50+2,50</t>
  </si>
  <si>
    <t>"SZ"4,20+10,10</t>
  </si>
  <si>
    <t>60</t>
  </si>
  <si>
    <t>961022311</t>
  </si>
  <si>
    <t>Bourání základů ze zdiva smíšeného na jakoukoli maltu</t>
  </si>
  <si>
    <t>1847861355</t>
  </si>
  <si>
    <t>https://podminky.urs.cz/item/CS_URS_2024_01/961022311</t>
  </si>
  <si>
    <t>(9,05+2*1,50)*0,60*1,10</t>
  </si>
  <si>
    <t>4*1,50*0,50*1,10</t>
  </si>
  <si>
    <t>2*2,00*0,50*1,10</t>
  </si>
  <si>
    <t>962023491</t>
  </si>
  <si>
    <t>Bourání zdiva nadzákladového smíšeného na maltu cementovou, objemu přes 1 m3</t>
  </si>
  <si>
    <t>-271157904</t>
  </si>
  <si>
    <t>https://podminky.urs.cz/item/CS_URS_2024_01/962023491</t>
  </si>
  <si>
    <t>(2*1,50)*0,40*0,50</t>
  </si>
  <si>
    <t>4*1,50*0,30*0,50</t>
  </si>
  <si>
    <t>2*2,00*0,30*0,50</t>
  </si>
  <si>
    <t>62</t>
  </si>
  <si>
    <t>962042320</t>
  </si>
  <si>
    <t>Bourání zdiva z betonu prostého nadzákladového objemu do 1 m3</t>
  </si>
  <si>
    <t>-1572207982</t>
  </si>
  <si>
    <t>https://podminky.urs.cz/item/CS_URS_2024_01/962042320</t>
  </si>
  <si>
    <t>(2*4,00+2*4,35)*0,20*0,25</t>
  </si>
  <si>
    <t>962042334</t>
  </si>
  <si>
    <t>Bourání zdiva z betonu prostého pilířů průřezu do 0,36 m2</t>
  </si>
  <si>
    <t>-2112785949</t>
  </si>
  <si>
    <t>https://podminky.urs.cz/item/CS_URS_2024_01/962042334</t>
  </si>
  <si>
    <t>2*0,70*0,43*1,30</t>
  </si>
  <si>
    <t>64</t>
  </si>
  <si>
    <t>962086110</t>
  </si>
  <si>
    <t>Bourání příček nebo přizdívek z pórobetonových tvárnic, tl. do 100 mm</t>
  </si>
  <si>
    <t>1155749128</t>
  </si>
  <si>
    <t>https://podminky.urs.cz/item/CS_URS_2024_01/962086110</t>
  </si>
  <si>
    <t>D1.1 – Technická zpráva, kapitola 5 - TECHNICKÉ ŘEŠENÍ</t>
  </si>
  <si>
    <t>D1.2 – Půdorys I.N.P. - stávající stav, bourání</t>
  </si>
  <si>
    <t>(5,25+2,20+2,00)*2,54</t>
  </si>
  <si>
    <t>65</t>
  </si>
  <si>
    <t>96302361R</t>
  </si>
  <si>
    <t>Rozebrání schodišťových stupňů kamenných ze zdiva kamenného, rovných k dalšímu použití</t>
  </si>
  <si>
    <t>-2097174388</t>
  </si>
  <si>
    <t>66</t>
  </si>
  <si>
    <t>965042241</t>
  </si>
  <si>
    <t>Bourání mazanin betonových nebo z litého asfaltu tl. přes 100 mm, plochy přes 4 m2</t>
  </si>
  <si>
    <t>46939178</t>
  </si>
  <si>
    <t>https://podminky.urs.cz/item/CS_URS_2024_01/965042241</t>
  </si>
  <si>
    <t>"dlažba"44,42*0,15</t>
  </si>
  <si>
    <t>67</t>
  </si>
  <si>
    <t>965081213</t>
  </si>
  <si>
    <t>Bourání podlah z dlaždic bez podkladního lože nebo mazaniny, s jakoukoliv výplní spár keramických nebo xylolitových tl. do 10 mm, plochy přes 1 m2</t>
  </si>
  <si>
    <t>-843682936</t>
  </si>
  <si>
    <t>https://podminky.urs.cz/item/CS_URS_2024_01/965081213</t>
  </si>
  <si>
    <t>68</t>
  </si>
  <si>
    <t>965081611</t>
  </si>
  <si>
    <t>Odsekání soklíků včetně otlučení podkladní omítky až na zdivo rovných</t>
  </si>
  <si>
    <t>1047433491</t>
  </si>
  <si>
    <t>https://podminky.urs.cz/item/CS_URS_2024_01/965081611</t>
  </si>
  <si>
    <t>(0,45+1,40+1,52+1,55+1,55+1,40+1,00+0,50)*2</t>
  </si>
  <si>
    <t>69</t>
  </si>
  <si>
    <t>966051111</t>
  </si>
  <si>
    <t>Bourání palisád betonových osazených v řadě</t>
  </si>
  <si>
    <t>-594581215</t>
  </si>
  <si>
    <t>https://podminky.urs.cz/item/CS_URS_2024_01/966051111</t>
  </si>
  <si>
    <t>3,00*0,20*1,50</t>
  </si>
  <si>
    <t>70</t>
  </si>
  <si>
    <t>978013191</t>
  </si>
  <si>
    <t>Otlučení vápenných nebo vápenocementových omítek vnitřních ploch stěn s vyškrabáním spar, s očištěním zdiva, v rozsahu přes 50 do 100 %</t>
  </si>
  <si>
    <t>1186617893</t>
  </si>
  <si>
    <t>https://podminky.urs.cz/item/CS_URS_2024_01/978013191</t>
  </si>
  <si>
    <t>Mezisoučet sanační omítka</t>
  </si>
  <si>
    <t>2,00*2,54</t>
  </si>
  <si>
    <t>(5,25+2,20+2*0,60)*2,54</t>
  </si>
  <si>
    <t>(2*5,25+1,50)*2,71</t>
  </si>
  <si>
    <t>(2*5,25+3,05+4*0,30)*3,71</t>
  </si>
  <si>
    <t>(2,45+2*0,30+6,65)*2,71</t>
  </si>
  <si>
    <t>2*1,40*2,71</t>
  </si>
  <si>
    <t>(1,65+4,20)*2*2,71-0,70*2,00-1,00*2,00</t>
  </si>
  <si>
    <t>Mezisoučet jen odstranění omítek</t>
  </si>
  <si>
    <t>71</t>
  </si>
  <si>
    <t>978059541</t>
  </si>
  <si>
    <t>Odsekání obkladů stěn včetně otlučení podkladní omítky až na zdivo z obkládaček vnitřních, z jakýchkoliv materiálů, plochy přes 1 m2</t>
  </si>
  <si>
    <t>1811253195</t>
  </si>
  <si>
    <t>https://podminky.urs.cz/item/CS_URS_2024_01/978059541</t>
  </si>
  <si>
    <t>72</t>
  </si>
  <si>
    <t>979054451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</si>
  <si>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</si>
  <si>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-1401675821</t>
  </si>
  <si>
    <t>https://podminky.urs.cz/item/CS_URS_2024_01/979054451</t>
  </si>
  <si>
    <t>73</t>
  </si>
  <si>
    <t>9851313.R</t>
  </si>
  <si>
    <t>Ruční mechanické očištění zdiva od zbytků zásypu, izolace, vyčištění spár</t>
  </si>
  <si>
    <t>-2078873581</t>
  </si>
  <si>
    <t>997</t>
  </si>
  <si>
    <t>Přesun sutě</t>
  </si>
  <si>
    <t>74</t>
  </si>
  <si>
    <t>997013211</t>
  </si>
  <si>
    <t>Vnitrostaveništní doprava suti a vybouraných hmot vodorovně do 50 m s naložením ručně pro budovy a haly výšky do 6 m</t>
  </si>
  <si>
    <t>359443718</t>
  </si>
  <si>
    <t>https://podminky.urs.cz/item/CS_URS_2024_01/997013211</t>
  </si>
  <si>
    <t>75</t>
  </si>
  <si>
    <t>997013501</t>
  </si>
  <si>
    <t>Odvoz suti a vybouraných hmot na skládku nebo meziskládku se složením, na vzdálenost do 1 km</t>
  </si>
  <si>
    <t>1565170653</t>
  </si>
  <si>
    <t>https://podminky.urs.cz/item/CS_URS_2024_01/997013501</t>
  </si>
  <si>
    <t>76</t>
  </si>
  <si>
    <t>997013509</t>
  </si>
  <si>
    <t>Odvoz suti a vybouraných hmot na skládku nebo meziskládku se složením, na vzdálenost Příplatek k ceně za každý další započatý 1 km přes 1 km</t>
  </si>
  <si>
    <t>2119748202</t>
  </si>
  <si>
    <t>https://podminky.urs.cz/item/CS_URS_2024_01/997013509</t>
  </si>
  <si>
    <t>76,674*14 'Přepočtené koeficientem množství</t>
  </si>
  <si>
    <t>77</t>
  </si>
  <si>
    <t>94621000</t>
  </si>
  <si>
    <t>poplatek za uložení stavebního odpadu betonového zatříděného kódem 17 01 01 na recyklační skládku</t>
  </si>
  <si>
    <t>-772342567</t>
  </si>
  <si>
    <t>78</t>
  </si>
  <si>
    <t>94621002</t>
  </si>
  <si>
    <t>poplatek za uložení stavebního odpadu cihelného zatříděného kódem 17 01 02 na recyklační skládku</t>
  </si>
  <si>
    <t>-1904737661</t>
  </si>
  <si>
    <t>79</t>
  </si>
  <si>
    <t>94621003</t>
  </si>
  <si>
    <t>poplatek za uložení stavebního odpadu keramického zatříděného kódem 17 01 03 na recyklační skládku</t>
  </si>
  <si>
    <t>1198342005</t>
  </si>
  <si>
    <t>80</t>
  </si>
  <si>
    <t>94620250</t>
  </si>
  <si>
    <t>poplatek za uložení směsného stavebního a demoličního odpadu zatříděného kódem 17 09 04</t>
  </si>
  <si>
    <t>2032774843</t>
  </si>
  <si>
    <t>998</t>
  </si>
  <si>
    <t>Přesun hmot</t>
  </si>
  <si>
    <t>81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</si>
  <si>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</si>
  <si>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</si>
  <si>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-197541770</t>
  </si>
  <si>
    <t>https://podminky.urs.cz/item/CS_URS_2024_01/998018001</t>
  </si>
  <si>
    <t>PSV</t>
  </si>
  <si>
    <t>Práce a dodávky PSV</t>
  </si>
  <si>
    <t>711</t>
  </si>
  <si>
    <t>Izolace proti vodě, vlhkosti a plynům</t>
  </si>
  <si>
    <t>82</t>
  </si>
  <si>
    <t>711112001</t>
  </si>
  <si>
    <t>Provedení izolace proti zemní vlhkosti natěradly a tmely za studena na ploše svislé S nátěrem penetračním</t>
  </si>
  <si>
    <t>-749931316</t>
  </si>
  <si>
    <t>https://podminky.urs.cz/item/CS_URS_2024_01/711112001</t>
  </si>
  <si>
    <t>83</t>
  </si>
  <si>
    <t>RMM.300801</t>
  </si>
  <si>
    <t>KIESOL MB</t>
  </si>
  <si>
    <t>litr</t>
  </si>
  <si>
    <t>1465639900</t>
  </si>
  <si>
    <t>Poznámka k položce:_x000d_
Odkaz na konkrétní výrobek, materiál, technologii či obchodní firmu či název - má se za to, že se jedná o vymezení požadovaných vlastností materiálu. V tomto případě je účastník oprávněn v nabídce uvést i jiné rovnocenné řešení</t>
  </si>
  <si>
    <t>10,706*0,2 'Přepočtené koeficientem množství</t>
  </si>
  <si>
    <t>84</t>
  </si>
  <si>
    <t>711112RMM</t>
  </si>
  <si>
    <t>Penetrace systémovou penetrační hmotou</t>
  </si>
  <si>
    <t>661562936</t>
  </si>
  <si>
    <t>Mezisoučet Kapitola 5.1</t>
  </si>
  <si>
    <t>Mezisoučet Kapitola 5.5</t>
  </si>
  <si>
    <t>85</t>
  </si>
  <si>
    <t>711192202</t>
  </si>
  <si>
    <t>Provedení izolace proti zemní vlhkosti hydroizolační stěrkou na ploše svislé S dvouvrstvá na zdivu</t>
  </si>
  <si>
    <t>-1203532000</t>
  </si>
  <si>
    <t>https://podminky.urs.cz/item/CS_URS_2024_01/711192202</t>
  </si>
  <si>
    <t>86</t>
  </si>
  <si>
    <t>RMM.301425</t>
  </si>
  <si>
    <t>MB 2K</t>
  </si>
  <si>
    <t>kg</t>
  </si>
  <si>
    <t>-802187209</t>
  </si>
  <si>
    <t>10,706*5 'Přepočtené koeficientem množství</t>
  </si>
  <si>
    <t>87</t>
  </si>
  <si>
    <t>711714RMM</t>
  </si>
  <si>
    <t xml:space="preserve">Systémový adhezní můstek </t>
  </si>
  <si>
    <t>689606443</t>
  </si>
  <si>
    <t>88</t>
  </si>
  <si>
    <t>711715RMM</t>
  </si>
  <si>
    <t xml:space="preserve">Systémový nátěr hybridní flexibilní cementové izolační stěrky (FDS), nanesené ve dvou vrstvách, celkově 4 mm zasucha </t>
  </si>
  <si>
    <t>-1450964791</t>
  </si>
  <si>
    <t>89</t>
  </si>
  <si>
    <t>998711121</t>
  </si>
  <si>
    <t>Přesun hmot pro izolace proti vodě, vlhkosti a plynům stanovený z hmotnosti přesunovaného materiálu vodorovná dopravní vzdálenost do 50 m ruční (bez užití mechanizace) v objektech výšky do 6 m</t>
  </si>
  <si>
    <t>-145249347</t>
  </si>
  <si>
    <t>https://podminky.urs.cz/item/CS_URS_2024_01/998711121</t>
  </si>
  <si>
    <t>713</t>
  </si>
  <si>
    <t>Izolace tepelné</t>
  </si>
  <si>
    <t>90</t>
  </si>
  <si>
    <t>713131151</t>
  </si>
  <si>
    <t>Montáž tepelné izolace stěn rohožemi, pásy, deskami, dílci, bloky (izolační materiál ve specifikaci) vložením jednovrstvě</t>
  </si>
  <si>
    <t>-1357676063</t>
  </si>
  <si>
    <t>https://podminky.urs.cz/item/CS_URS_2024_01/713131151</t>
  </si>
  <si>
    <t>91</t>
  </si>
  <si>
    <t>28376421</t>
  </si>
  <si>
    <t>deska XPS hrana polodrážková a hladký povrch 300kPA λ=0,035 tl 80mm</t>
  </si>
  <si>
    <t>-1060398384</t>
  </si>
  <si>
    <t>110,723*1,02 'Přepočtené koeficientem množství</t>
  </si>
  <si>
    <t>92</t>
  </si>
  <si>
    <t>RMM.82325</t>
  </si>
  <si>
    <t>DS PROTECT / DS SYSTEMSCHUTZ</t>
  </si>
  <si>
    <t>-598566568</t>
  </si>
  <si>
    <t>110,723*1,05 'Přepočtené koeficientem množství</t>
  </si>
  <si>
    <t>93</t>
  </si>
  <si>
    <t>998713121</t>
  </si>
  <si>
    <t>Přesun hmot pro izolace tepelné stanovený z hmotnosti přesunovaného materiálu vodorovná dopravní vzdálenost do 50 m ruční (bez užití mechanizace) v objektech výšky do 6 m</t>
  </si>
  <si>
    <t>1433719421</t>
  </si>
  <si>
    <t>https://podminky.urs.cz/item/CS_URS_2024_01/998713121</t>
  </si>
  <si>
    <t>725</t>
  </si>
  <si>
    <t>Zdravotechnika - zařizovací předměty</t>
  </si>
  <si>
    <t>725110814</t>
  </si>
  <si>
    <t>Demontáž klozetů kombi</t>
  </si>
  <si>
    <t>soubor</t>
  </si>
  <si>
    <t>-1003968229</t>
  </si>
  <si>
    <t>https://podminky.urs.cz/item/CS_URS_2024_01/725110814</t>
  </si>
  <si>
    <t>725119122</t>
  </si>
  <si>
    <t>Zařízení záchodů montáž klozetových mís kombi</t>
  </si>
  <si>
    <t>1154885635</t>
  </si>
  <si>
    <t>https://podminky.urs.cz/item/CS_URS_2024_01/725119122</t>
  </si>
  <si>
    <t>998725121</t>
  </si>
  <si>
    <t>Přesun hmot pro zařizovací předměty stanovený z hmotnosti přesunovaného materiálu vodorovná dopravní vzdálenost do 50 m ruční (bez užití mechanizace) v objektech výšky do 6 m</t>
  </si>
  <si>
    <t>-1483452036</t>
  </si>
  <si>
    <t>https://podminky.urs.cz/item/CS_URS_2024_01/998725121</t>
  </si>
  <si>
    <t>735</t>
  </si>
  <si>
    <t>Ústřední vytápění - otopná tělesa</t>
  </si>
  <si>
    <t>97</t>
  </si>
  <si>
    <t>735.1</t>
  </si>
  <si>
    <t>Demontáž, montáž otopných těles s úpravou napojení</t>
  </si>
  <si>
    <t>177899288</t>
  </si>
  <si>
    <t>741</t>
  </si>
  <si>
    <t>Elektroinstalace - silnoproud</t>
  </si>
  <si>
    <t>98</t>
  </si>
  <si>
    <t>741.1</t>
  </si>
  <si>
    <t>Přeložení elektroinstalace pod omítku</t>
  </si>
  <si>
    <t>1569295373</t>
  </si>
  <si>
    <t>761</t>
  </si>
  <si>
    <t>Konstrukce prosvětlovací</t>
  </si>
  <si>
    <t>99</t>
  </si>
  <si>
    <t>761661021</t>
  </si>
  <si>
    <t>Osazení sklepních světlíků (anglických dvorků) včetně osazení roštu, osazení odvodňovacího prvku a osazení pojistky (proti vloupání ) hloubky přes 0,6 m do 1,0 m, šířky do 1,0 m</t>
  </si>
  <si>
    <t>-1903969610</t>
  </si>
  <si>
    <t>https://podminky.urs.cz/item/CS_URS_2024_01/761661021</t>
  </si>
  <si>
    <t>Kapitola 5.2 - Sklepní světlík</t>
  </si>
  <si>
    <t>100</t>
  </si>
  <si>
    <t>ACO.3751R</t>
  </si>
  <si>
    <t>MEAMAX světlík dl 100 cm, š 60 cm, v 80 cm</t>
  </si>
  <si>
    <t>1126018985</t>
  </si>
  <si>
    <t>101</t>
  </si>
  <si>
    <t>ACO.3877R</t>
  </si>
  <si>
    <t>Rošt 100x60cm; 30/10 pojízdný</t>
  </si>
  <si>
    <t>-159339081</t>
  </si>
  <si>
    <t>102</t>
  </si>
  <si>
    <t>ACO.3100R</t>
  </si>
  <si>
    <t>MEASTOP PRO Odvodňovací přípojka (sada bez.zpětné klapky) pro vodotěsné provedení</t>
  </si>
  <si>
    <t>-2037701595</t>
  </si>
  <si>
    <t>103</t>
  </si>
  <si>
    <t>ACO.3566R</t>
  </si>
  <si>
    <t>Universal Standard sada upevnění stěna bez TI</t>
  </si>
  <si>
    <t>-754887578</t>
  </si>
  <si>
    <t>104</t>
  </si>
  <si>
    <t>ACO.3750R</t>
  </si>
  <si>
    <t>Montážní sada pro světlík Aqua plus ( 2 tmely )</t>
  </si>
  <si>
    <t>-1015614805</t>
  </si>
  <si>
    <t>105</t>
  </si>
  <si>
    <t>998761121</t>
  </si>
  <si>
    <t>Přesun hmot pro konstrukce prosvětlovací stanovený z hmotnosti přesunovaného materiálu vodorovná dopravní vzdálenost do 50 m ruční (bez užití mechanizace) v objektech výšky do 6 m</t>
  </si>
  <si>
    <t>1883212793</t>
  </si>
  <si>
    <t>https://podminky.urs.cz/item/CS_URS_2024_01/998761121</t>
  </si>
  <si>
    <t>766</t>
  </si>
  <si>
    <t>Konstrukce truhlářské</t>
  </si>
  <si>
    <t>106</t>
  </si>
  <si>
    <t>766694126</t>
  </si>
  <si>
    <t>Montáž ostatních truhlářských konstrukcí parapetních desek dřevěných nebo plastových šířky přes 300 mm</t>
  </si>
  <si>
    <t>1216614941</t>
  </si>
  <si>
    <t>https://podminky.urs.cz/item/CS_URS_2024_01/766694126</t>
  </si>
  <si>
    <t>107</t>
  </si>
  <si>
    <t>61144403</t>
  </si>
  <si>
    <t>parapet plastový vnitřní š 350mm</t>
  </si>
  <si>
    <t>-1772746065</t>
  </si>
  <si>
    <t>108</t>
  </si>
  <si>
    <t>61144019</t>
  </si>
  <si>
    <t>koncovka k parapetu plastovému vnitřnímu 1 pár</t>
  </si>
  <si>
    <t>sada</t>
  </si>
  <si>
    <t>-671113062</t>
  </si>
  <si>
    <t>109</t>
  </si>
  <si>
    <t>998766121</t>
  </si>
  <si>
    <t>Přesun hmot pro konstrukce truhlářské stanovený z hmotnosti přesunovaného materiálu vodorovná dopravní vzdálenost do 50 m ruční (bez užití mechanizace) v objektech výšky do 6 m</t>
  </si>
  <si>
    <t>1602737609</t>
  </si>
  <si>
    <t>https://podminky.urs.cz/item/CS_URS_2024_01/998766121</t>
  </si>
  <si>
    <t>767</t>
  </si>
  <si>
    <t>Konstrukce zámečnické</t>
  </si>
  <si>
    <t>110</t>
  </si>
  <si>
    <t>767.1</t>
  </si>
  <si>
    <t>Dodávka a montáž ocelového zábradlí terasy výšky 1,1 m</t>
  </si>
  <si>
    <t>-169122619</t>
  </si>
  <si>
    <t>D1.1 – Technická zpráva. Kapitola 5.13 - Zábradlí terasy</t>
  </si>
  <si>
    <t>D1.9 – Zábradlí terasy</t>
  </si>
  <si>
    <t>4,35+4,60+4,46+4,26</t>
  </si>
  <si>
    <t>771</t>
  </si>
  <si>
    <t>Podlahy z dlaždic</t>
  </si>
  <si>
    <t>111</t>
  </si>
  <si>
    <t>771121011</t>
  </si>
  <si>
    <t>Příprava podkladu před provedením dlažby nátěr penetrační na podlahu</t>
  </si>
  <si>
    <t>-686115930</t>
  </si>
  <si>
    <t>https://podminky.urs.cz/item/CS_URS_2024_01/771121011</t>
  </si>
  <si>
    <t xml:space="preserve">čl. Kontaktní izolace proti vodě </t>
  </si>
  <si>
    <t>"soklík"2*(0,45+1,40+1,52+1,55+1,55+1,40+1,00+0,50)*0,12</t>
  </si>
  <si>
    <t>112</t>
  </si>
  <si>
    <t>WBR.NPA100</t>
  </si>
  <si>
    <t>weberpodklad A</t>
  </si>
  <si>
    <t>-1208396590</t>
  </si>
  <si>
    <t>46,669*0,035 'Přepočtené koeficientem množství</t>
  </si>
  <si>
    <t>113</t>
  </si>
  <si>
    <t>771161011</t>
  </si>
  <si>
    <t>Příprava podkladu před provedením dlažby montáž profilu dilatační spáry v rovině dlažby</t>
  </si>
  <si>
    <t>-261287221</t>
  </si>
  <si>
    <t>https://podminky.urs.cz/item/CS_URS_2024_01/771161011</t>
  </si>
  <si>
    <t>4*2,20+4,00+5,00</t>
  </si>
  <si>
    <t>114</t>
  </si>
  <si>
    <t>SCS.BWB200G</t>
  </si>
  <si>
    <t>Schlüter-DILEX-BWS 2,5m</t>
  </si>
  <si>
    <t>194449358</t>
  </si>
  <si>
    <t>17,8*1,1 'Přepočtené koeficientem množství</t>
  </si>
  <si>
    <t>771161012</t>
  </si>
  <si>
    <t>Příprava podkladu před provedením dlažby montáž profilu dilatační spáry koutové (při styku podlahy se stěnou)</t>
  </si>
  <si>
    <t>-562612263</t>
  </si>
  <si>
    <t>https://podminky.urs.cz/item/CS_URS_2024_01/771161012</t>
  </si>
  <si>
    <t>čl. Keramická dlažba</t>
  </si>
  <si>
    <t>2*(0,45+1,40+1,52+1,55+1,55+1,40+1,00+0,50)</t>
  </si>
  <si>
    <t>116</t>
  </si>
  <si>
    <t>SCS.EKU11O7G</t>
  </si>
  <si>
    <t>Schlüter-DILEX-EK 2,5m</t>
  </si>
  <si>
    <t>1850066790</t>
  </si>
  <si>
    <t>18,74*1,1 'Přepočtené koeficientem množství</t>
  </si>
  <si>
    <t>117</t>
  </si>
  <si>
    <t>771161023</t>
  </si>
  <si>
    <t>Příprava podkladu před provedením dlažby montáž profilu ukončujícího profilu pro balkony a terasy</t>
  </si>
  <si>
    <t>1181720221</t>
  </si>
  <si>
    <t>https://podminky.urs.cz/item/CS_URS_2024_01/771161023</t>
  </si>
  <si>
    <t>118</t>
  </si>
  <si>
    <t>SCS.RTKE15GM</t>
  </si>
  <si>
    <t>Schlüter-BARA-RAKE 2,5m</t>
  </si>
  <si>
    <t>53048809</t>
  </si>
  <si>
    <t xml:space="preserve">čl. Odvodnění terasy </t>
  </si>
  <si>
    <t>2*4,30+2*4,30</t>
  </si>
  <si>
    <t>17,2*1,1 'Přepočtené koeficientem množství</t>
  </si>
  <si>
    <t>119</t>
  </si>
  <si>
    <t>28342003</t>
  </si>
  <si>
    <t>lišta ukončovací z PVC 10mm</t>
  </si>
  <si>
    <t>2037042977</t>
  </si>
  <si>
    <t>120</t>
  </si>
  <si>
    <t>771474113</t>
  </si>
  <si>
    <t>Montáž soklů z dlaždic keramických lepených cementovým flexibilním lepidlem rovných, výšky přes 90 do 120 mm</t>
  </si>
  <si>
    <t>-2085706211</t>
  </si>
  <si>
    <t>https://podminky.urs.cz/item/CS_URS_2024_01/771474113</t>
  </si>
  <si>
    <t>"soklík terasa"(0,45+1,40+1,52+1,55+1,55+1,40+1,00+0,50)*2</t>
  </si>
  <si>
    <t>121</t>
  </si>
  <si>
    <t>771574416</t>
  </si>
  <si>
    <t>Montáž podlah z dlaždic keramických lepených cementovým flexibilním lepidlem hladkých, tloušťky do 10 mm přes 9 do 12 ks/m2</t>
  </si>
  <si>
    <t>-141150377</t>
  </si>
  <si>
    <t>https://podminky.urs.cz/item/CS_URS_2024_01/771574416</t>
  </si>
  <si>
    <t>122</t>
  </si>
  <si>
    <t>59761172</t>
  </si>
  <si>
    <t>dlažba keramická slinutá mrazuvzdorná R12/B povrch reliéfní/hladký tl do 10mm přes 9 do 12ks/m2</t>
  </si>
  <si>
    <t>-2140623733</t>
  </si>
  <si>
    <t>46,669*1,1 'Přepočtené koeficientem množství</t>
  </si>
  <si>
    <t>123</t>
  </si>
  <si>
    <t>771591207</t>
  </si>
  <si>
    <t>Izolace podlahy pod dlažbu montáž izolace nátěrem nebo stěrkou ve dvou vrstvách</t>
  </si>
  <si>
    <t>-119904231</t>
  </si>
  <si>
    <t>https://podminky.urs.cz/item/CS_URS_2024_01/771591207</t>
  </si>
  <si>
    <t>124</t>
  </si>
  <si>
    <t>WBR.761445.1</t>
  </si>
  <si>
    <t>Hydroizolace na balkony - Terizol</t>
  </si>
  <si>
    <t>831258408</t>
  </si>
  <si>
    <t>46,669*3,15 'Přepočtené koeficientem množství</t>
  </si>
  <si>
    <t>125</t>
  </si>
  <si>
    <t>771591217</t>
  </si>
  <si>
    <t>Izolace podlahy pod dlažbu montáž separační rohože celoplošně lepené na podlahu</t>
  </si>
  <si>
    <t>-1833030783</t>
  </si>
  <si>
    <t>https://podminky.urs.cz/item/CS_URS_2024_01/771591217</t>
  </si>
  <si>
    <t xml:space="preserve">čl. Separační a drenážní vrstva </t>
  </si>
  <si>
    <t>44,42</t>
  </si>
  <si>
    <t>126</t>
  </si>
  <si>
    <t>SCS.DITRADRAIN812M</t>
  </si>
  <si>
    <t>Schlüter-DITRA-DRAIN8 12,5x1m</t>
  </si>
  <si>
    <t>481138197</t>
  </si>
  <si>
    <t>44,42*1,05 'Přepočtené koeficientem množství</t>
  </si>
  <si>
    <t>127</t>
  </si>
  <si>
    <t>771591237</t>
  </si>
  <si>
    <t>Izolace podlahy pod dlažbu montáž těsnícího pásu pro styčné nebo dilatační spáry</t>
  </si>
  <si>
    <t>822937229</t>
  </si>
  <si>
    <t>https://podminky.urs.cz/item/CS_URS_2024_01/771591237</t>
  </si>
  <si>
    <t>"obvodová dilatace mezi stěnou a mazaninou"(0,45+1,40+1,52+1,55+1,55+1,40+1,70)*2</t>
  </si>
  <si>
    <t>"řezané spáry, spádová vrstva"4*2,20+2*2,10+6,70</t>
  </si>
  <si>
    <t>"ukončující profil"2*4,30+2*4,30</t>
  </si>
  <si>
    <t>128</t>
  </si>
  <si>
    <t>SCS.KEBA100250</t>
  </si>
  <si>
    <t>Schlüter-KERDI-KEBA 0,25 x 30,0m</t>
  </si>
  <si>
    <t>195010248</t>
  </si>
  <si>
    <t>56,04*1,05 'Přepočtené koeficientem množství</t>
  </si>
  <si>
    <t>129</t>
  </si>
  <si>
    <t>771591481</t>
  </si>
  <si>
    <t>Liniové odvodnění odvodňovacím žlabem montáž odvodňovacího žlabu</t>
  </si>
  <si>
    <t>771279674</t>
  </si>
  <si>
    <t>https://podminky.urs.cz/item/CS_URS_2024_01/771591481</t>
  </si>
  <si>
    <t>130</t>
  </si>
  <si>
    <t>TL2V2A75/100S</t>
  </si>
  <si>
    <t xml:space="preserve">Žlab otevřený Schlüter®TROBA-LINE TL  ušlechtilá ocel V2A, H=20mm, š=75mm, délka: 1.0m s výškovým nastavením a šrouby</t>
  </si>
  <si>
    <t>360147783</t>
  </si>
  <si>
    <t>"čl. Odvodnění terasy "1</t>
  </si>
  <si>
    <t>131</t>
  </si>
  <si>
    <t>TL2V2A75/200S</t>
  </si>
  <si>
    <t xml:space="preserve">Žlab otevřený Schlüter®TROBA-LINE TL  ušlechtilá ocel V2A, H=20mm, š=75mm, délka: 2.0m s výškovým nastavením a šrouby</t>
  </si>
  <si>
    <t>-1484528781</t>
  </si>
  <si>
    <t>132</t>
  </si>
  <si>
    <t>998771121</t>
  </si>
  <si>
    <t>Přesun hmot pro podlahy z dlaždic stanovený z hmotnosti přesunovaného materiálu vodorovná dopravní vzdálenost do 50 m ruční (bez užití mechanizace) v objektech výšky do 6 m</t>
  </si>
  <si>
    <t>514493488</t>
  </si>
  <si>
    <t>https://podminky.urs.cz/item/CS_URS_2024_01/998771121</t>
  </si>
  <si>
    <t>781</t>
  </si>
  <si>
    <t>Dokončovací práce - obklady</t>
  </si>
  <si>
    <t>133</t>
  </si>
  <si>
    <t>781472218</t>
  </si>
  <si>
    <t>Montáž keramických obkladů stěn lepených cementovým flexibilním lepidlem hladkých přes 19 do 22 ks/m2</t>
  </si>
  <si>
    <t>-872702306</t>
  </si>
  <si>
    <t>https://podminky.urs.cz/item/CS_URS_2024_01/781472218</t>
  </si>
  <si>
    <t>134</t>
  </si>
  <si>
    <t>59761709</t>
  </si>
  <si>
    <t>obklad keramický nemrazuvzdorný povrch hladký/mat/lesk tl do 10mm přes 19 do 22ks/m2</t>
  </si>
  <si>
    <t>-134910469</t>
  </si>
  <si>
    <t>10,706*1,1 'Přepočtené koeficientem množství</t>
  </si>
  <si>
    <t>135</t>
  </si>
  <si>
    <t>998781121</t>
  </si>
  <si>
    <t>Přesun hmot pro obklady keramické stanovený z hmotnosti přesunovaného materiálu vodorovná dopravní vzdálenost do 50 m ruční (bez užití mechanizace) v objektech výšky do 6 m</t>
  </si>
  <si>
    <t>1185529897</t>
  </si>
  <si>
    <t>https://podminky.urs.cz/item/CS_URS_2024_01/998781121</t>
  </si>
  <si>
    <t>784</t>
  </si>
  <si>
    <t>Dokončovací práce - malby a tapety</t>
  </si>
  <si>
    <t>136</t>
  </si>
  <si>
    <t>784181111</t>
  </si>
  <si>
    <t>Penetrace podkladu jednonásobná základní silikátová bezbarvá v místnostech výšky do 3,80 m</t>
  </si>
  <si>
    <t>1042048425</t>
  </si>
  <si>
    <t>https://podminky.urs.cz/item/CS_URS_2024_01/784181111</t>
  </si>
  <si>
    <t>Kapitola 5.11 - Malby</t>
  </si>
  <si>
    <t>137</t>
  </si>
  <si>
    <t>784321031</t>
  </si>
  <si>
    <t>Malby silikátové dvojnásobné, bílé v místnostech výšky do 3,80 m</t>
  </si>
  <si>
    <t>448424312</t>
  </si>
  <si>
    <t>https://podminky.urs.cz/item/CS_URS_2024_01/784321031</t>
  </si>
  <si>
    <t>VRN</t>
  </si>
  <si>
    <t>Vedlejší rozpočtové náklady</t>
  </si>
  <si>
    <t>VRN1</t>
  </si>
  <si>
    <t>Průzkumné, geodetické a projektové práce</t>
  </si>
  <si>
    <t>138</t>
  </si>
  <si>
    <t>011503000</t>
  </si>
  <si>
    <t>Statické posouzení stropní konstrukce nad 1 p.p. po odstranění stávající skladby terasy včetně návrhu případných opatření</t>
  </si>
  <si>
    <t>1024</t>
  </si>
  <si>
    <t>-1578511030</t>
  </si>
  <si>
    <t>https://podminky.urs.cz/item/CS_URS_2024_01/011503000</t>
  </si>
  <si>
    <t>"článek Terasa"1</t>
  </si>
  <si>
    <t>139</t>
  </si>
  <si>
    <t>012103000</t>
  </si>
  <si>
    <t>Geodetické práce před výstavbou</t>
  </si>
  <si>
    <t>1830314701</t>
  </si>
  <si>
    <t>https://podminky.urs.cz/item/CS_URS_2024_01/012103000</t>
  </si>
  <si>
    <t>Poznámka k položce:_x000d_
Podle Zákona 183/2006 Sb., § 153 odst. 1 bude před započetím zemních prací zajištěno vytyčení tras technické infrastruktury, zejména energetických a komunikačních vedení, vodovodní, plynovodní a stokové sítě, případně jiné překážky.</t>
  </si>
  <si>
    <t>140</t>
  </si>
  <si>
    <t>013254000</t>
  </si>
  <si>
    <t>Dokumentace skutečného provedení stavby</t>
  </si>
  <si>
    <t>644144129</t>
  </si>
  <si>
    <t>https://podminky.urs.cz/item/CS_URS_2024_01/013254000</t>
  </si>
  <si>
    <t>VRN3</t>
  </si>
  <si>
    <t>Zařízení staveniště</t>
  </si>
  <si>
    <t>141</t>
  </si>
  <si>
    <t>030001000</t>
  </si>
  <si>
    <t>Kč</t>
  </si>
  <si>
    <t>CS ÚRS 2024 02</t>
  </si>
  <si>
    <t>51063015</t>
  </si>
  <si>
    <t>https://podminky.urs.cz/item/CS_URS_2024_02/030001000</t>
  </si>
  <si>
    <t>Poznámka k položce:_x000d_
- vybavení ZS po celou dobu provádění prací dle potřeb zhotovitele, jako jsou kancelářské, šatní a skladovací buňky, mobilní toalety (objednatel požaduje 1x pro své potřeby vlastní kancelářskou buňku)_x000d_
- zřízení odběrného místa vody, elektrické energie_x000d__x000d_
- napojení na média potřebná pro provozování ZS; popř. stavby_x000d__x000d_
- staveništní skládky materiálu_x000d__x000d_
- oplocení ZS_x000d__x000d_
- náklady na provozování, údržbu a následnou likvidaci ZS po dokončení prací</t>
  </si>
  <si>
    <t>142</t>
  </si>
  <si>
    <t>034503000</t>
  </si>
  <si>
    <t>Informační tabule, ohrazení, zábrany na staveništi</t>
  </si>
  <si>
    <t>-478982238</t>
  </si>
  <si>
    <t>https://podminky.urs.cz/item/CS_URS_2024_01/034503000</t>
  </si>
  <si>
    <t>VRN7</t>
  </si>
  <si>
    <t>Provozní vlivy</t>
  </si>
  <si>
    <t>143</t>
  </si>
  <si>
    <t>070001000</t>
  </si>
  <si>
    <t>-659623972</t>
  </si>
  <si>
    <t>https://podminky.urs.cz/item/CS_URS_2024_02/070001000</t>
  </si>
  <si>
    <t>Poznámka k položce:_x000d_
- ztížené provádění prací při respektování provozu a podmínek realizace daných objednatelem, popř. provozovatelem objektu_x000d__x000d_
- použití lehké stavební techniky a nákladních vozidel_x000d__x000d_
- Souběh užívání stavby (Kapitola 6 VLIV STAVBY NA ŽIVOTNÍ PROSTŘEDÍ A JEJÍ POTŘEBY)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</si>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</sst>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23" TargetMode="External" /><Relationship Id="rId2" Type="http://schemas.openxmlformats.org/officeDocument/2006/relationships/hyperlink" Target="https://podminky.urs.cz/item/CS_URS_2024_01/113204111" TargetMode="External" /><Relationship Id="rId3" Type="http://schemas.openxmlformats.org/officeDocument/2006/relationships/hyperlink" Target="https://podminky.urs.cz/item/CS_URS_2024_01/132212132" TargetMode="External" /><Relationship Id="rId4" Type="http://schemas.openxmlformats.org/officeDocument/2006/relationships/hyperlink" Target="https://podminky.urs.cz/item/CS_URS_2024_01/132212222" TargetMode="External" /><Relationship Id="rId5" Type="http://schemas.openxmlformats.org/officeDocument/2006/relationships/hyperlink" Target="https://podminky.urs.cz/item/CS_URS_2024_01/139911101" TargetMode="External" /><Relationship Id="rId6" Type="http://schemas.openxmlformats.org/officeDocument/2006/relationships/hyperlink" Target="https://podminky.urs.cz/item/CS_URS_2024_01/151201201" TargetMode="External" /><Relationship Id="rId7" Type="http://schemas.openxmlformats.org/officeDocument/2006/relationships/hyperlink" Target="https://podminky.urs.cz/item/CS_URS_2024_01/151201211" TargetMode="External" /><Relationship Id="rId8" Type="http://schemas.openxmlformats.org/officeDocument/2006/relationships/hyperlink" Target="https://podminky.urs.cz/item/CS_URS_2024_01/151201301" TargetMode="External" /><Relationship Id="rId9" Type="http://schemas.openxmlformats.org/officeDocument/2006/relationships/hyperlink" Target="https://podminky.urs.cz/item/CS_URS_2024_01/151201311" TargetMode="External" /><Relationship Id="rId10" Type="http://schemas.openxmlformats.org/officeDocument/2006/relationships/hyperlink" Target="https://podminky.urs.cz/item/CS_URS_2024_01/162211311" TargetMode="External" /><Relationship Id="rId11" Type="http://schemas.openxmlformats.org/officeDocument/2006/relationships/hyperlink" Target="https://podminky.urs.cz/item/CS_URS_2024_01/162211319" TargetMode="External" /><Relationship Id="rId12" Type="http://schemas.openxmlformats.org/officeDocument/2006/relationships/hyperlink" Target="https://podminky.urs.cz/item/CS_URS_2024_01/162751117" TargetMode="External" /><Relationship Id="rId13" Type="http://schemas.openxmlformats.org/officeDocument/2006/relationships/hyperlink" Target="https://podminky.urs.cz/item/CS_URS_2024_01/162751119" TargetMode="External" /><Relationship Id="rId14" Type="http://schemas.openxmlformats.org/officeDocument/2006/relationships/hyperlink" Target="https://podminky.urs.cz/item/CS_URS_2024_01/174111101" TargetMode="External" /><Relationship Id="rId15" Type="http://schemas.openxmlformats.org/officeDocument/2006/relationships/hyperlink" Target="https://podminky.urs.cz/item/CS_URS_2024_01/175111101" TargetMode="External" /><Relationship Id="rId16" Type="http://schemas.openxmlformats.org/officeDocument/2006/relationships/hyperlink" Target="https://podminky.urs.cz/item/CS_URS_2024_01/274313711" TargetMode="External" /><Relationship Id="rId17" Type="http://schemas.openxmlformats.org/officeDocument/2006/relationships/hyperlink" Target="https://podminky.urs.cz/item/CS_URS_2024_01/274351121" TargetMode="External" /><Relationship Id="rId18" Type="http://schemas.openxmlformats.org/officeDocument/2006/relationships/hyperlink" Target="https://podminky.urs.cz/item/CS_URS_2024_01/274351122" TargetMode="External" /><Relationship Id="rId19" Type="http://schemas.openxmlformats.org/officeDocument/2006/relationships/hyperlink" Target="https://podminky.urs.cz/item/CS_URS_2024_01/279113145" TargetMode="External" /><Relationship Id="rId20" Type="http://schemas.openxmlformats.org/officeDocument/2006/relationships/hyperlink" Target="https://podminky.urs.cz/item/CS_URS_2024_01/279361821" TargetMode="External" /><Relationship Id="rId21" Type="http://schemas.openxmlformats.org/officeDocument/2006/relationships/hyperlink" Target="https://podminky.urs.cz/item/CS_URS_2024_01/319202214" TargetMode="External" /><Relationship Id="rId22" Type="http://schemas.openxmlformats.org/officeDocument/2006/relationships/hyperlink" Target="https://podminky.urs.cz/item/CS_URS_2024_01/339921133" TargetMode="External" /><Relationship Id="rId23" Type="http://schemas.openxmlformats.org/officeDocument/2006/relationships/hyperlink" Target="https://podminky.urs.cz/item/CS_URS_2024_01/451572111" TargetMode="External" /><Relationship Id="rId24" Type="http://schemas.openxmlformats.org/officeDocument/2006/relationships/hyperlink" Target="https://podminky.urs.cz/item/CS_URS_2024_01/564851011" TargetMode="External" /><Relationship Id="rId25" Type="http://schemas.openxmlformats.org/officeDocument/2006/relationships/hyperlink" Target="https://podminky.urs.cz/item/CS_URS_2024_01/596211111" TargetMode="External" /><Relationship Id="rId26" Type="http://schemas.openxmlformats.org/officeDocument/2006/relationships/hyperlink" Target="https://podminky.urs.cz/item/CS_URS_2024_01/612131100" TargetMode="External" /><Relationship Id="rId27" Type="http://schemas.openxmlformats.org/officeDocument/2006/relationships/hyperlink" Target="https://podminky.urs.cz/item/CS_URS_2024_01/612135001" TargetMode="External" /><Relationship Id="rId28" Type="http://schemas.openxmlformats.org/officeDocument/2006/relationships/hyperlink" Target="https://podminky.urs.cz/item/CS_URS_2024_01/612324111" TargetMode="External" /><Relationship Id="rId29" Type="http://schemas.openxmlformats.org/officeDocument/2006/relationships/hyperlink" Target="https://podminky.urs.cz/item/CS_URS_2024_01/612325131" TargetMode="External" /><Relationship Id="rId30" Type="http://schemas.openxmlformats.org/officeDocument/2006/relationships/hyperlink" Target="https://podminky.urs.cz/item/CS_URS_2024_01/612328131" TargetMode="External" /><Relationship Id="rId31" Type="http://schemas.openxmlformats.org/officeDocument/2006/relationships/hyperlink" Target="https://podminky.urs.cz/item/CS_URS_2024_01/612631001" TargetMode="External" /><Relationship Id="rId32" Type="http://schemas.openxmlformats.org/officeDocument/2006/relationships/hyperlink" Target="https://podminky.urs.cz/item/CS_URS_2024_01/631341158" TargetMode="External" /><Relationship Id="rId33" Type="http://schemas.openxmlformats.org/officeDocument/2006/relationships/hyperlink" Target="https://podminky.urs.cz/item/CS_URS_2024_01/632481212" TargetMode="External" /><Relationship Id="rId34" Type="http://schemas.openxmlformats.org/officeDocument/2006/relationships/hyperlink" Target="https://podminky.urs.cz/item/CS_URS_2024_01/634112115" TargetMode="External" /><Relationship Id="rId35" Type="http://schemas.openxmlformats.org/officeDocument/2006/relationships/hyperlink" Target="https://podminky.urs.cz/item/CS_URS_2024_01/634662111" TargetMode="External" /><Relationship Id="rId36" Type="http://schemas.openxmlformats.org/officeDocument/2006/relationships/hyperlink" Target="https://podminky.urs.cz/item/CS_URS_2024_01/634911113" TargetMode="External" /><Relationship Id="rId37" Type="http://schemas.openxmlformats.org/officeDocument/2006/relationships/hyperlink" Target="https://podminky.urs.cz/item/CS_URS_2024_01/871313121" TargetMode="External" /><Relationship Id="rId38" Type="http://schemas.openxmlformats.org/officeDocument/2006/relationships/hyperlink" Target="https://podminky.urs.cz/item/CS_URS_2024_01/877260310" TargetMode="External" /><Relationship Id="rId39" Type="http://schemas.openxmlformats.org/officeDocument/2006/relationships/hyperlink" Target="https://podminky.urs.cz/item/CS_URS_2024_01/877260341" TargetMode="External" /><Relationship Id="rId40" Type="http://schemas.openxmlformats.org/officeDocument/2006/relationships/hyperlink" Target="https://podminky.urs.cz/item/CS_URS_2024_01/949101111" TargetMode="External" /><Relationship Id="rId41" Type="http://schemas.openxmlformats.org/officeDocument/2006/relationships/hyperlink" Target="https://podminky.urs.cz/item/CS_URS_2024_01/952902021" TargetMode="External" /><Relationship Id="rId42" Type="http://schemas.openxmlformats.org/officeDocument/2006/relationships/hyperlink" Target="https://podminky.urs.cz/item/CS_URS_2024_01/952902031" TargetMode="External" /><Relationship Id="rId43" Type="http://schemas.openxmlformats.org/officeDocument/2006/relationships/hyperlink" Target="https://podminky.urs.cz/item/CS_URS_2024_01/953312122" TargetMode="External" /><Relationship Id="rId44" Type="http://schemas.openxmlformats.org/officeDocument/2006/relationships/hyperlink" Target="https://podminky.urs.cz/item/CS_URS_2024_01/766691812" TargetMode="External" /><Relationship Id="rId45" Type="http://schemas.openxmlformats.org/officeDocument/2006/relationships/hyperlink" Target="https://podminky.urs.cz/item/CS_URS_2024_01/767161814" TargetMode="External" /><Relationship Id="rId46" Type="http://schemas.openxmlformats.org/officeDocument/2006/relationships/hyperlink" Target="https://podminky.urs.cz/item/CS_URS_2024_01/961022311" TargetMode="External" /><Relationship Id="rId47" Type="http://schemas.openxmlformats.org/officeDocument/2006/relationships/hyperlink" Target="https://podminky.urs.cz/item/CS_URS_2024_01/962023491" TargetMode="External" /><Relationship Id="rId48" Type="http://schemas.openxmlformats.org/officeDocument/2006/relationships/hyperlink" Target="https://podminky.urs.cz/item/CS_URS_2024_01/962042320" TargetMode="External" /><Relationship Id="rId49" Type="http://schemas.openxmlformats.org/officeDocument/2006/relationships/hyperlink" Target="https://podminky.urs.cz/item/CS_URS_2024_01/962042334" TargetMode="External" /><Relationship Id="rId50" Type="http://schemas.openxmlformats.org/officeDocument/2006/relationships/hyperlink" Target="https://podminky.urs.cz/item/CS_URS_2024_01/962086110" TargetMode="External" /><Relationship Id="rId51" Type="http://schemas.openxmlformats.org/officeDocument/2006/relationships/hyperlink" Target="https://podminky.urs.cz/item/CS_URS_2024_01/965042241" TargetMode="External" /><Relationship Id="rId52" Type="http://schemas.openxmlformats.org/officeDocument/2006/relationships/hyperlink" Target="https://podminky.urs.cz/item/CS_URS_2024_01/965081213" TargetMode="External" /><Relationship Id="rId53" Type="http://schemas.openxmlformats.org/officeDocument/2006/relationships/hyperlink" Target="https://podminky.urs.cz/item/CS_URS_2024_01/965081611" TargetMode="External" /><Relationship Id="rId54" Type="http://schemas.openxmlformats.org/officeDocument/2006/relationships/hyperlink" Target="https://podminky.urs.cz/item/CS_URS_2024_01/966051111" TargetMode="External" /><Relationship Id="rId55" Type="http://schemas.openxmlformats.org/officeDocument/2006/relationships/hyperlink" Target="https://podminky.urs.cz/item/CS_URS_2024_01/978013191" TargetMode="External" /><Relationship Id="rId56" Type="http://schemas.openxmlformats.org/officeDocument/2006/relationships/hyperlink" Target="https://podminky.urs.cz/item/CS_URS_2024_01/978059541" TargetMode="External" /><Relationship Id="rId57" Type="http://schemas.openxmlformats.org/officeDocument/2006/relationships/hyperlink" Target="https://podminky.urs.cz/item/CS_URS_2024_01/979054451" TargetMode="External" /><Relationship Id="rId58" Type="http://schemas.openxmlformats.org/officeDocument/2006/relationships/hyperlink" Target="https://podminky.urs.cz/item/CS_URS_2024_01/997013211" TargetMode="External" /><Relationship Id="rId59" Type="http://schemas.openxmlformats.org/officeDocument/2006/relationships/hyperlink" Target="https://podminky.urs.cz/item/CS_URS_2024_01/997013501" TargetMode="External" /><Relationship Id="rId60" Type="http://schemas.openxmlformats.org/officeDocument/2006/relationships/hyperlink" Target="https://podminky.urs.cz/item/CS_URS_2024_01/997013509" TargetMode="External" /><Relationship Id="rId61" Type="http://schemas.openxmlformats.org/officeDocument/2006/relationships/hyperlink" Target="https://podminky.urs.cz/item/CS_URS_2024_01/998018001" TargetMode="External" /><Relationship Id="rId62" Type="http://schemas.openxmlformats.org/officeDocument/2006/relationships/hyperlink" Target="https://podminky.urs.cz/item/CS_URS_2024_01/711112001" TargetMode="External" /><Relationship Id="rId63" Type="http://schemas.openxmlformats.org/officeDocument/2006/relationships/hyperlink" Target="https://podminky.urs.cz/item/CS_URS_2024_01/711192202" TargetMode="External" /><Relationship Id="rId64" Type="http://schemas.openxmlformats.org/officeDocument/2006/relationships/hyperlink" Target="https://podminky.urs.cz/item/CS_URS_2024_01/998711121" TargetMode="External" /><Relationship Id="rId65" Type="http://schemas.openxmlformats.org/officeDocument/2006/relationships/hyperlink" Target="https://podminky.urs.cz/item/CS_URS_2024_01/713131151" TargetMode="External" /><Relationship Id="rId66" Type="http://schemas.openxmlformats.org/officeDocument/2006/relationships/hyperlink" Target="https://podminky.urs.cz/item/CS_URS_2024_01/998713121" TargetMode="External" /><Relationship Id="rId67" Type="http://schemas.openxmlformats.org/officeDocument/2006/relationships/hyperlink" Target="https://podminky.urs.cz/item/CS_URS_2024_01/725110814" TargetMode="External" /><Relationship Id="rId68" Type="http://schemas.openxmlformats.org/officeDocument/2006/relationships/hyperlink" Target="https://podminky.urs.cz/item/CS_URS_2024_01/725119122" TargetMode="External" /><Relationship Id="rId69" Type="http://schemas.openxmlformats.org/officeDocument/2006/relationships/hyperlink" Target="https://podminky.urs.cz/item/CS_URS_2024_01/998725121" TargetMode="External" /><Relationship Id="rId70" Type="http://schemas.openxmlformats.org/officeDocument/2006/relationships/hyperlink" Target="https://podminky.urs.cz/item/CS_URS_2024_01/761661021" TargetMode="External" /><Relationship Id="rId71" Type="http://schemas.openxmlformats.org/officeDocument/2006/relationships/hyperlink" Target="https://podminky.urs.cz/item/CS_URS_2024_01/998761121" TargetMode="External" /><Relationship Id="rId72" Type="http://schemas.openxmlformats.org/officeDocument/2006/relationships/hyperlink" Target="https://podminky.urs.cz/item/CS_URS_2024_01/766694126" TargetMode="External" /><Relationship Id="rId73" Type="http://schemas.openxmlformats.org/officeDocument/2006/relationships/hyperlink" Target="https://podminky.urs.cz/item/CS_URS_2024_01/998766121" TargetMode="External" /><Relationship Id="rId74" Type="http://schemas.openxmlformats.org/officeDocument/2006/relationships/hyperlink" Target="https://podminky.urs.cz/item/CS_URS_2024_01/771121011" TargetMode="External" /><Relationship Id="rId75" Type="http://schemas.openxmlformats.org/officeDocument/2006/relationships/hyperlink" Target="https://podminky.urs.cz/item/CS_URS_2024_01/771161011" TargetMode="External" /><Relationship Id="rId76" Type="http://schemas.openxmlformats.org/officeDocument/2006/relationships/hyperlink" Target="https://podminky.urs.cz/item/CS_URS_2024_01/771161012" TargetMode="External" /><Relationship Id="rId77" Type="http://schemas.openxmlformats.org/officeDocument/2006/relationships/hyperlink" Target="https://podminky.urs.cz/item/CS_URS_2024_01/771161023" TargetMode="External" /><Relationship Id="rId78" Type="http://schemas.openxmlformats.org/officeDocument/2006/relationships/hyperlink" Target="https://podminky.urs.cz/item/CS_URS_2024_01/771474113" TargetMode="External" /><Relationship Id="rId79" Type="http://schemas.openxmlformats.org/officeDocument/2006/relationships/hyperlink" Target="https://podminky.urs.cz/item/CS_URS_2024_01/771574416" TargetMode="External" /><Relationship Id="rId80" Type="http://schemas.openxmlformats.org/officeDocument/2006/relationships/hyperlink" Target="https://podminky.urs.cz/item/CS_URS_2024_01/771591207" TargetMode="External" /><Relationship Id="rId81" Type="http://schemas.openxmlformats.org/officeDocument/2006/relationships/hyperlink" Target="https://podminky.urs.cz/item/CS_URS_2024_01/771591217" TargetMode="External" /><Relationship Id="rId82" Type="http://schemas.openxmlformats.org/officeDocument/2006/relationships/hyperlink" Target="https://podminky.urs.cz/item/CS_URS_2024_01/771591237" TargetMode="External" /><Relationship Id="rId83" Type="http://schemas.openxmlformats.org/officeDocument/2006/relationships/hyperlink" Target="https://podminky.urs.cz/item/CS_URS_2024_01/771591481" TargetMode="External" /><Relationship Id="rId84" Type="http://schemas.openxmlformats.org/officeDocument/2006/relationships/hyperlink" Target="https://podminky.urs.cz/item/CS_URS_2024_01/998771121" TargetMode="External" /><Relationship Id="rId85" Type="http://schemas.openxmlformats.org/officeDocument/2006/relationships/hyperlink" Target="https://podminky.urs.cz/item/CS_URS_2024_01/781472218" TargetMode="External" /><Relationship Id="rId86" Type="http://schemas.openxmlformats.org/officeDocument/2006/relationships/hyperlink" Target="https://podminky.urs.cz/item/CS_URS_2024_01/998781121" TargetMode="External" /><Relationship Id="rId87" Type="http://schemas.openxmlformats.org/officeDocument/2006/relationships/hyperlink" Target="https://podminky.urs.cz/item/CS_URS_2024_01/784181111" TargetMode="External" /><Relationship Id="rId88" Type="http://schemas.openxmlformats.org/officeDocument/2006/relationships/hyperlink" Target="https://podminky.urs.cz/item/CS_URS_2024_01/784321031" TargetMode="External" /><Relationship Id="rId89" Type="http://schemas.openxmlformats.org/officeDocument/2006/relationships/hyperlink" Target="https://podminky.urs.cz/item/CS_URS_2024_01/011503000" TargetMode="External" /><Relationship Id="rId90" Type="http://schemas.openxmlformats.org/officeDocument/2006/relationships/hyperlink" Target="https://podminky.urs.cz/item/CS_URS_2024_01/012103000" TargetMode="External" /><Relationship Id="rId91" Type="http://schemas.openxmlformats.org/officeDocument/2006/relationships/hyperlink" Target="https://podminky.urs.cz/item/CS_URS_2024_01/013254000" TargetMode="External" /><Relationship Id="rId92" Type="http://schemas.openxmlformats.org/officeDocument/2006/relationships/hyperlink" Target="https://podminky.urs.cz/item/CS_URS_2024_02/030001000" TargetMode="External" /><Relationship Id="rId93" Type="http://schemas.openxmlformats.org/officeDocument/2006/relationships/hyperlink" Target="https://podminky.urs.cz/item/CS_URS_2024_01/034503000" TargetMode="External" /><Relationship Id="rId94" Type="http://schemas.openxmlformats.org/officeDocument/2006/relationships/hyperlink" Target="https://podminky.urs.cz/item/CS_URS_2024_02/070001000" TargetMode="External" /><Relationship Id="rId9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31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31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31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33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35</v>
      </c>
      <c r="AO17" s="25"/>
      <c r="AP17" s="25"/>
      <c r="AQ17" s="25"/>
      <c r="AR17" s="23"/>
      <c r="BE17" s="34"/>
      <c r="BS17" s="20" t="s">
        <v>36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37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38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39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40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41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42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43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44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45</v>
      </c>
      <c r="E29" s="50"/>
      <c r="F29" s="35" t="s">
        <v>46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47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48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49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50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51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52</v>
      </c>
      <c r="U35" s="57"/>
      <c r="V35" s="57"/>
      <c r="W35" s="57"/>
      <c r="X35" s="59" t="s">
        <v>53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54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115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MŠ Tylova 814/1, Děčín – stavební řešení vlhkostní problematiky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p.č. 533, k.ú. Děčín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1. 6. 2024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Statutární město Děčín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32</v>
      </c>
      <c r="AJ49" s="43"/>
      <c r="AK49" s="43"/>
      <c r="AL49" s="43"/>
      <c r="AM49" s="76" t="str">
        <f>IF(E17="","",E17)</f>
        <v>Vladimír Vidai</v>
      </c>
      <c r="AN49" s="67"/>
      <c r="AO49" s="67"/>
      <c r="AP49" s="67"/>
      <c r="AQ49" s="43"/>
      <c r="AR49" s="47"/>
      <c r="AS49" s="77" t="s">
        <v>55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30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37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56</v>
      </c>
      <c r="D52" s="90"/>
      <c r="E52" s="90"/>
      <c r="F52" s="90"/>
      <c r="G52" s="90"/>
      <c r="H52" s="91"/>
      <c r="I52" s="92" t="s">
        <v>57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58</v>
      </c>
      <c r="AH52" s="90"/>
      <c r="AI52" s="90"/>
      <c r="AJ52" s="90"/>
      <c r="AK52" s="90"/>
      <c r="AL52" s="90"/>
      <c r="AM52" s="90"/>
      <c r="AN52" s="92" t="s">
        <v>59</v>
      </c>
      <c r="AO52" s="90"/>
      <c r="AP52" s="90"/>
      <c r="AQ52" s="94" t="s">
        <v>60</v>
      </c>
      <c r="AR52" s="47"/>
      <c r="AS52" s="95" t="s">
        <v>61</v>
      </c>
      <c r="AT52" s="96" t="s">
        <v>62</v>
      </c>
      <c r="AU52" s="96" t="s">
        <v>63</v>
      </c>
      <c r="AV52" s="96" t="s">
        <v>64</v>
      </c>
      <c r="AW52" s="96" t="s">
        <v>65</v>
      </c>
      <c r="AX52" s="96" t="s">
        <v>66</v>
      </c>
      <c r="AY52" s="96" t="s">
        <v>67</v>
      </c>
      <c r="AZ52" s="96" t="s">
        <v>68</v>
      </c>
      <c r="BA52" s="96" t="s">
        <v>69</v>
      </c>
      <c r="BB52" s="96" t="s">
        <v>70</v>
      </c>
      <c r="BC52" s="96" t="s">
        <v>71</v>
      </c>
      <c r="BD52" s="97" t="s">
        <v>72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73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ROUND(AS55,2)</f>
        <v>0</v>
      </c>
      <c r="AT54" s="109">
        <f>ROUND(SUM(AV54:AW54),2)</f>
        <v>0</v>
      </c>
      <c r="AU54" s="110">
        <f>ROUND(AU55,5)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ROUND(AZ55,2)</f>
        <v>0</v>
      </c>
      <c r="BA54" s="109">
        <f>ROUND(BA55,2)</f>
        <v>0</v>
      </c>
      <c r="BB54" s="109">
        <f>ROUND(BB55,2)</f>
        <v>0</v>
      </c>
      <c r="BC54" s="109">
        <f>ROUND(BC55,2)</f>
        <v>0</v>
      </c>
      <c r="BD54" s="111">
        <f>ROUND(BD55,2)</f>
        <v>0</v>
      </c>
      <c r="BE54" s="6"/>
      <c r="BS54" s="112" t="s">
        <v>74</v>
      </c>
      <c r="BT54" s="112" t="s">
        <v>75</v>
      </c>
      <c r="BV54" s="112" t="s">
        <v>76</v>
      </c>
      <c r="BW54" s="112" t="s">
        <v>5</v>
      </c>
      <c r="BX54" s="112" t="s">
        <v>77</v>
      </c>
      <c r="CL54" s="112" t="s">
        <v>19</v>
      </c>
    </row>
    <row r="55" s="7" customFormat="1" ht="24.75" customHeight="1">
      <c r="A55" s="113" t="s">
        <v>78</v>
      </c>
      <c r="B55" s="114"/>
      <c r="C55" s="115"/>
      <c r="D55" s="116" t="s">
        <v>14</v>
      </c>
      <c r="E55" s="116"/>
      <c r="F55" s="116"/>
      <c r="G55" s="116"/>
      <c r="H55" s="116"/>
      <c r="I55" s="117"/>
      <c r="J55" s="116" t="s">
        <v>17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'115 - MŠ Tylova 814-1, Dě...'!J28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'115 - MŠ Tylova 814-1, Dě...'!P103</f>
        <v>0</v>
      </c>
      <c r="AV55" s="122">
        <f>'115 - MŠ Tylova 814-1, Dě...'!J31</f>
        <v>0</v>
      </c>
      <c r="AW55" s="122">
        <f>'115 - MŠ Tylova 814-1, Dě...'!J32</f>
        <v>0</v>
      </c>
      <c r="AX55" s="122">
        <f>'115 - MŠ Tylova 814-1, Dě...'!J33</f>
        <v>0</v>
      </c>
      <c r="AY55" s="122">
        <f>'115 - MŠ Tylova 814-1, Dě...'!J34</f>
        <v>0</v>
      </c>
      <c r="AZ55" s="122">
        <f>'115 - MŠ Tylova 814-1, Dě...'!F31</f>
        <v>0</v>
      </c>
      <c r="BA55" s="122">
        <f>'115 - MŠ Tylova 814-1, Dě...'!F32</f>
        <v>0</v>
      </c>
      <c r="BB55" s="122">
        <f>'115 - MŠ Tylova 814-1, Dě...'!F33</f>
        <v>0</v>
      </c>
      <c r="BC55" s="122">
        <f>'115 - MŠ Tylova 814-1, Dě...'!F34</f>
        <v>0</v>
      </c>
      <c r="BD55" s="124">
        <f>'115 - MŠ Tylova 814-1, Dě...'!F35</f>
        <v>0</v>
      </c>
      <c r="BE55" s="7"/>
      <c r="BT55" s="125" t="s">
        <v>80</v>
      </c>
      <c r="BU55" s="125" t="s">
        <v>81</v>
      </c>
      <c r="BV55" s="125" t="s">
        <v>76</v>
      </c>
      <c r="BW55" s="125" t="s">
        <v>5</v>
      </c>
      <c r="BX55" s="125" t="s">
        <v>77</v>
      </c>
      <c r="CL55" s="125" t="s">
        <v>19</v>
      </c>
    </row>
    <row r="56" s="2" customFormat="1" ht="30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7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</row>
    <row r="57" s="2" customFormat="1" ht="6.96" customHeight="1">
      <c r="A57" s="41"/>
      <c r="B57" s="62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47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</row>
  </sheetData>
  <sheetProtection sheet="1" formatColumns="0" formatRows="0" objects="1" scenarios="1" spinCount="100000" saltValue="/AIw2yzJ0oTejH3H0yX8Rv+eK51TzYswERGzgWhgbLIwmvrul5rdqgo5MJQsvVONOZKfB4u5JsB9uggMZvLFfg==" hashValue="Z7RaPmZFqAqOYQPy/SwG9h/+trfhyGpqeUkygoOM9uzIa6HXkwwiuQ+VJLrsuCv+ApN3mO+Iw2ngrPG1IHHHB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15 - MŠ Tylova 814-1, Dě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5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3"/>
      <c r="AT3" s="20" t="s">
        <v>82</v>
      </c>
    </row>
    <row r="4" s="1" customFormat="1" ht="24.96" customHeight="1">
      <c r="B4" s="23"/>
      <c r="D4" s="128" t="s">
        <v>83</v>
      </c>
      <c r="L4" s="23"/>
      <c r="M4" s="129" t="s">
        <v>10</v>
      </c>
      <c r="AT4" s="20" t="s">
        <v>4</v>
      </c>
    </row>
    <row r="5" s="1" customFormat="1" ht="6.96" customHeight="1">
      <c r="B5" s="23"/>
      <c r="L5" s="23"/>
    </row>
    <row r="6" s="2" customFormat="1" ht="12" customHeight="1">
      <c r="A6" s="41"/>
      <c r="B6" s="47"/>
      <c r="C6" s="41"/>
      <c r="D6" s="130" t="s">
        <v>16</v>
      </c>
      <c r="E6" s="41"/>
      <c r="F6" s="41"/>
      <c r="G6" s="41"/>
      <c r="H6" s="41"/>
      <c r="I6" s="41"/>
      <c r="J6" s="41"/>
      <c r="K6" s="41"/>
      <c r="L6" s="13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</row>
    <row r="7" s="2" customFormat="1" ht="16.5" customHeight="1">
      <c r="A7" s="41"/>
      <c r="B7" s="47"/>
      <c r="C7" s="41"/>
      <c r="D7" s="41"/>
      <c r="E7" s="132" t="s">
        <v>17</v>
      </c>
      <c r="F7" s="41"/>
      <c r="G7" s="41"/>
      <c r="H7" s="41"/>
      <c r="I7" s="41"/>
      <c r="J7" s="41"/>
      <c r="K7" s="41"/>
      <c r="L7" s="13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</row>
    <row r="8" s="2" customFormat="1">
      <c r="A8" s="41"/>
      <c r="B8" s="47"/>
      <c r="C8" s="41"/>
      <c r="D8" s="41"/>
      <c r="E8" s="41"/>
      <c r="F8" s="41"/>
      <c r="G8" s="41"/>
      <c r="H8" s="41"/>
      <c r="I8" s="41"/>
      <c r="J8" s="41"/>
      <c r="K8" s="41"/>
      <c r="L8" s="13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2" customHeight="1">
      <c r="A9" s="41"/>
      <c r="B9" s="47"/>
      <c r="C9" s="41"/>
      <c r="D9" s="130" t="s">
        <v>18</v>
      </c>
      <c r="E9" s="41"/>
      <c r="F9" s="133" t="s">
        <v>19</v>
      </c>
      <c r="G9" s="41"/>
      <c r="H9" s="41"/>
      <c r="I9" s="130" t="s">
        <v>20</v>
      </c>
      <c r="J9" s="133" t="s">
        <v>19</v>
      </c>
      <c r="K9" s="41"/>
      <c r="L9" s="13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30" t="s">
        <v>21</v>
      </c>
      <c r="E10" s="41"/>
      <c r="F10" s="133" t="s">
        <v>22</v>
      </c>
      <c r="G10" s="41"/>
      <c r="H10" s="41"/>
      <c r="I10" s="130" t="s">
        <v>23</v>
      </c>
      <c r="J10" s="134" t="str">
        <f>'Rekapitulace stavby'!AN8</f>
        <v>1. 6. 2024</v>
      </c>
      <c r="K10" s="41"/>
      <c r="L10" s="13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0.8" customHeight="1">
      <c r="A11" s="41"/>
      <c r="B11" s="47"/>
      <c r="C11" s="41"/>
      <c r="D11" s="41"/>
      <c r="E11" s="41"/>
      <c r="F11" s="41"/>
      <c r="G11" s="41"/>
      <c r="H11" s="41"/>
      <c r="I11" s="41"/>
      <c r="J11" s="41"/>
      <c r="K11" s="41"/>
      <c r="L11" s="13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0" t="s">
        <v>25</v>
      </c>
      <c r="E12" s="41"/>
      <c r="F12" s="41"/>
      <c r="G12" s="41"/>
      <c r="H12" s="41"/>
      <c r="I12" s="130" t="s">
        <v>26</v>
      </c>
      <c r="J12" s="133" t="s">
        <v>27</v>
      </c>
      <c r="K12" s="41"/>
      <c r="L12" s="13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8" customHeight="1">
      <c r="A13" s="41"/>
      <c r="B13" s="47"/>
      <c r="C13" s="41"/>
      <c r="D13" s="41"/>
      <c r="E13" s="133" t="s">
        <v>28</v>
      </c>
      <c r="F13" s="41"/>
      <c r="G13" s="41"/>
      <c r="H13" s="41"/>
      <c r="I13" s="130" t="s">
        <v>29</v>
      </c>
      <c r="J13" s="133" t="s">
        <v>19</v>
      </c>
      <c r="K13" s="41"/>
      <c r="L13" s="13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6.96" customHeigh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3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30" t="s">
        <v>30</v>
      </c>
      <c r="E15" s="41"/>
      <c r="F15" s="41"/>
      <c r="G15" s="41"/>
      <c r="H15" s="41"/>
      <c r="I15" s="130" t="s">
        <v>26</v>
      </c>
      <c r="J15" s="36" t="str">
        <f>'Rekapitulace stavby'!AN13</f>
        <v>Vyplň údaj</v>
      </c>
      <c r="K15" s="41"/>
      <c r="L15" s="13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8" customHeight="1">
      <c r="A16" s="41"/>
      <c r="B16" s="47"/>
      <c r="C16" s="41"/>
      <c r="D16" s="41"/>
      <c r="E16" s="36" t="str">
        <f>'Rekapitulace stavby'!E14</f>
        <v>Vyplň údaj</v>
      </c>
      <c r="F16" s="133"/>
      <c r="G16" s="133"/>
      <c r="H16" s="133"/>
      <c r="I16" s="130" t="s">
        <v>29</v>
      </c>
      <c r="J16" s="36" t="str">
        <f>'Rekapitulace stavby'!AN14</f>
        <v>Vyplň údaj</v>
      </c>
      <c r="K16" s="41"/>
      <c r="L16" s="13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6.96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3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30" t="s">
        <v>32</v>
      </c>
      <c r="E18" s="41"/>
      <c r="F18" s="41"/>
      <c r="G18" s="41"/>
      <c r="H18" s="41"/>
      <c r="I18" s="130" t="s">
        <v>26</v>
      </c>
      <c r="J18" s="133" t="s">
        <v>33</v>
      </c>
      <c r="K18" s="41"/>
      <c r="L18" s="13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3" t="s">
        <v>34</v>
      </c>
      <c r="F19" s="41"/>
      <c r="G19" s="41"/>
      <c r="H19" s="41"/>
      <c r="I19" s="130" t="s">
        <v>29</v>
      </c>
      <c r="J19" s="133" t="s">
        <v>35</v>
      </c>
      <c r="K19" s="41"/>
      <c r="L19" s="13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3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30" t="s">
        <v>37</v>
      </c>
      <c r="E21" s="41"/>
      <c r="F21" s="41"/>
      <c r="G21" s="41"/>
      <c r="H21" s="41"/>
      <c r="I21" s="130" t="s">
        <v>26</v>
      </c>
      <c r="J21" s="133" t="str">
        <f>IF('Rekapitulace stavby'!AN19="","",'Rekapitulace stavby'!AN19)</f>
        <v/>
      </c>
      <c r="K21" s="41"/>
      <c r="L21" s="13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133" t="str">
        <f>IF('Rekapitulace stavby'!E20="","",'Rekapitulace stavby'!E20)</f>
        <v xml:space="preserve"> </v>
      </c>
      <c r="F22" s="41"/>
      <c r="G22" s="41"/>
      <c r="H22" s="41"/>
      <c r="I22" s="130" t="s">
        <v>29</v>
      </c>
      <c r="J22" s="133" t="str">
        <f>IF('Rekapitulace stavby'!AN20="","",'Rekapitulace stavby'!AN20)</f>
        <v/>
      </c>
      <c r="K22" s="41"/>
      <c r="L22" s="13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3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30" t="s">
        <v>39</v>
      </c>
      <c r="E24" s="41"/>
      <c r="F24" s="41"/>
      <c r="G24" s="41"/>
      <c r="H24" s="41"/>
      <c r="I24" s="41"/>
      <c r="J24" s="41"/>
      <c r="K24" s="41"/>
      <c r="L24" s="13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8" customFormat="1" ht="47.25" customHeight="1">
      <c r="A25" s="135"/>
      <c r="B25" s="136"/>
      <c r="C25" s="135"/>
      <c r="D25" s="135"/>
      <c r="E25" s="137" t="s">
        <v>40</v>
      </c>
      <c r="F25" s="137"/>
      <c r="G25" s="137"/>
      <c r="H25" s="137"/>
      <c r="I25" s="135"/>
      <c r="J25" s="135"/>
      <c r="K25" s="135"/>
      <c r="L25" s="138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3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139"/>
      <c r="E27" s="139"/>
      <c r="F27" s="139"/>
      <c r="G27" s="139"/>
      <c r="H27" s="139"/>
      <c r="I27" s="139"/>
      <c r="J27" s="139"/>
      <c r="K27" s="139"/>
      <c r="L27" s="13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25.44" customHeight="1">
      <c r="A28" s="41"/>
      <c r="B28" s="47"/>
      <c r="C28" s="41"/>
      <c r="D28" s="140" t="s">
        <v>41</v>
      </c>
      <c r="E28" s="41"/>
      <c r="F28" s="41"/>
      <c r="G28" s="41"/>
      <c r="H28" s="41"/>
      <c r="I28" s="41"/>
      <c r="J28" s="141">
        <f>ROUND(J103, 2)</f>
        <v>0</v>
      </c>
      <c r="K28" s="41"/>
      <c r="L28" s="13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39"/>
      <c r="E29" s="139"/>
      <c r="F29" s="139"/>
      <c r="G29" s="139"/>
      <c r="H29" s="139"/>
      <c r="I29" s="139"/>
      <c r="J29" s="139"/>
      <c r="K29" s="139"/>
      <c r="L29" s="13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7"/>
      <c r="C30" s="41"/>
      <c r="D30" s="41"/>
      <c r="E30" s="41"/>
      <c r="F30" s="142" t="s">
        <v>43</v>
      </c>
      <c r="G30" s="41"/>
      <c r="H30" s="41"/>
      <c r="I30" s="142" t="s">
        <v>42</v>
      </c>
      <c r="J30" s="142" t="s">
        <v>44</v>
      </c>
      <c r="K30" s="41"/>
      <c r="L30" s="13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7"/>
      <c r="C31" s="41"/>
      <c r="D31" s="143" t="s">
        <v>45</v>
      </c>
      <c r="E31" s="130" t="s">
        <v>46</v>
      </c>
      <c r="F31" s="144">
        <f>ROUND((SUM(BE103:BE808)),  2)</f>
        <v>0</v>
      </c>
      <c r="G31" s="41"/>
      <c r="H31" s="41"/>
      <c r="I31" s="145">
        <v>0.20999999999999999</v>
      </c>
      <c r="J31" s="144">
        <f>ROUND(((SUM(BE103:BE808))*I31),  2)</f>
        <v>0</v>
      </c>
      <c r="K31" s="41"/>
      <c r="L31" s="13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130" t="s">
        <v>47</v>
      </c>
      <c r="F32" s="144">
        <f>ROUND((SUM(BF103:BF808)),  2)</f>
        <v>0</v>
      </c>
      <c r="G32" s="41"/>
      <c r="H32" s="41"/>
      <c r="I32" s="145">
        <v>0.12</v>
      </c>
      <c r="J32" s="144">
        <f>ROUND(((SUM(BF103:BF808))*I32),  2)</f>
        <v>0</v>
      </c>
      <c r="K32" s="41"/>
      <c r="L32" s="13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hidden="1" s="2" customFormat="1" ht="14.4" customHeight="1">
      <c r="A33" s="41"/>
      <c r="B33" s="47"/>
      <c r="C33" s="41"/>
      <c r="D33" s="41"/>
      <c r="E33" s="130" t="s">
        <v>48</v>
      </c>
      <c r="F33" s="144">
        <f>ROUND((SUM(BG103:BG808)),  2)</f>
        <v>0</v>
      </c>
      <c r="G33" s="41"/>
      <c r="H33" s="41"/>
      <c r="I33" s="145">
        <v>0.20999999999999999</v>
      </c>
      <c r="J33" s="144">
        <f>0</f>
        <v>0</v>
      </c>
      <c r="K33" s="41"/>
      <c r="L33" s="13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hidden="1" s="2" customFormat="1" ht="14.4" customHeight="1">
      <c r="A34" s="41"/>
      <c r="B34" s="47"/>
      <c r="C34" s="41"/>
      <c r="D34" s="41"/>
      <c r="E34" s="130" t="s">
        <v>49</v>
      </c>
      <c r="F34" s="144">
        <f>ROUND((SUM(BH103:BH808)),  2)</f>
        <v>0</v>
      </c>
      <c r="G34" s="41"/>
      <c r="H34" s="41"/>
      <c r="I34" s="145">
        <v>0.12</v>
      </c>
      <c r="J34" s="144">
        <f>0</f>
        <v>0</v>
      </c>
      <c r="K34" s="41"/>
      <c r="L34" s="13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0" t="s">
        <v>50</v>
      </c>
      <c r="F35" s="144">
        <f>ROUND((SUM(BI103:BI808)),  2)</f>
        <v>0</v>
      </c>
      <c r="G35" s="41"/>
      <c r="H35" s="41"/>
      <c r="I35" s="145">
        <v>0</v>
      </c>
      <c r="J35" s="144">
        <f>0</f>
        <v>0</v>
      </c>
      <c r="K35" s="41"/>
      <c r="L35" s="13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6.96" customHeight="1">
      <c r="A36" s="41"/>
      <c r="B36" s="47"/>
      <c r="C36" s="41"/>
      <c r="D36" s="41"/>
      <c r="E36" s="41"/>
      <c r="F36" s="41"/>
      <c r="G36" s="41"/>
      <c r="H36" s="41"/>
      <c r="I36" s="41"/>
      <c r="J36" s="41"/>
      <c r="K36" s="41"/>
      <c r="L36" s="13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25.44" customHeight="1">
      <c r="A37" s="41"/>
      <c r="B37" s="47"/>
      <c r="C37" s="146"/>
      <c r="D37" s="147" t="s">
        <v>51</v>
      </c>
      <c r="E37" s="148"/>
      <c r="F37" s="148"/>
      <c r="G37" s="149" t="s">
        <v>52</v>
      </c>
      <c r="H37" s="150" t="s">
        <v>53</v>
      </c>
      <c r="I37" s="148"/>
      <c r="J37" s="151">
        <f>SUM(J28:J35)</f>
        <v>0</v>
      </c>
      <c r="K37" s="152"/>
      <c r="L37" s="13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3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42" s="2" customFormat="1" ht="6.96" customHeight="1">
      <c r="A42" s="41"/>
      <c r="B42" s="155"/>
      <c r="C42" s="156"/>
      <c r="D42" s="156"/>
      <c r="E42" s="156"/>
      <c r="F42" s="156"/>
      <c r="G42" s="156"/>
      <c r="H42" s="156"/>
      <c r="I42" s="156"/>
      <c r="J42" s="156"/>
      <c r="K42" s="156"/>
      <c r="L42" s="13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4.96" customHeight="1">
      <c r="A43" s="41"/>
      <c r="B43" s="42"/>
      <c r="C43" s="26" t="s">
        <v>84</v>
      </c>
      <c r="D43" s="43"/>
      <c r="E43" s="43"/>
      <c r="F43" s="43"/>
      <c r="G43" s="43"/>
      <c r="H43" s="43"/>
      <c r="I43" s="43"/>
      <c r="J43" s="43"/>
      <c r="K43" s="43"/>
      <c r="L43" s="13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13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12" customHeight="1">
      <c r="A45" s="41"/>
      <c r="B45" s="42"/>
      <c r="C45" s="35" t="s">
        <v>16</v>
      </c>
      <c r="D45" s="43"/>
      <c r="E45" s="43"/>
      <c r="F45" s="43"/>
      <c r="G45" s="43"/>
      <c r="H45" s="43"/>
      <c r="I45" s="43"/>
      <c r="J45" s="43"/>
      <c r="K45" s="43"/>
      <c r="L45" s="13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6.5" customHeight="1">
      <c r="A46" s="41"/>
      <c r="B46" s="42"/>
      <c r="C46" s="43"/>
      <c r="D46" s="43"/>
      <c r="E46" s="72" t="str">
        <f>E7</f>
        <v>MŠ Tylova 814/1, Děčín – stavební řešení vlhkostní problematiky</v>
      </c>
      <c r="F46" s="43"/>
      <c r="G46" s="43"/>
      <c r="H46" s="43"/>
      <c r="I46" s="43"/>
      <c r="J46" s="43"/>
      <c r="K46" s="43"/>
      <c r="L46" s="13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6.96" customHeight="1">
      <c r="A47" s="4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13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2" customHeight="1">
      <c r="A48" s="41"/>
      <c r="B48" s="42"/>
      <c r="C48" s="35" t="s">
        <v>21</v>
      </c>
      <c r="D48" s="43"/>
      <c r="E48" s="43"/>
      <c r="F48" s="30" t="str">
        <f>F10</f>
        <v>p.č. 533, k.ú. Děčín</v>
      </c>
      <c r="G48" s="43"/>
      <c r="H48" s="43"/>
      <c r="I48" s="35" t="s">
        <v>23</v>
      </c>
      <c r="J48" s="75" t="str">
        <f>IF(J10="","",J10)</f>
        <v>1. 6. 2024</v>
      </c>
      <c r="K48" s="43"/>
      <c r="L48" s="13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6.96" customHeight="1">
      <c r="A49" s="41"/>
      <c r="B49" s="42"/>
      <c r="C49" s="43"/>
      <c r="D49" s="43"/>
      <c r="E49" s="43"/>
      <c r="F49" s="43"/>
      <c r="G49" s="43"/>
      <c r="H49" s="43"/>
      <c r="I49" s="43"/>
      <c r="J49" s="43"/>
      <c r="K49" s="43"/>
      <c r="L49" s="13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5.15" customHeight="1">
      <c r="A50" s="41"/>
      <c r="B50" s="42"/>
      <c r="C50" s="35" t="s">
        <v>25</v>
      </c>
      <c r="D50" s="43"/>
      <c r="E50" s="43"/>
      <c r="F50" s="30" t="str">
        <f>E13</f>
        <v>Statutární město Děčín</v>
      </c>
      <c r="G50" s="43"/>
      <c r="H50" s="43"/>
      <c r="I50" s="35" t="s">
        <v>32</v>
      </c>
      <c r="J50" s="39" t="str">
        <f>E19</f>
        <v>Vladimír Vidai</v>
      </c>
      <c r="K50" s="43"/>
      <c r="L50" s="13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5.15" customHeight="1">
      <c r="A51" s="41"/>
      <c r="B51" s="42"/>
      <c r="C51" s="35" t="s">
        <v>30</v>
      </c>
      <c r="D51" s="43"/>
      <c r="E51" s="43"/>
      <c r="F51" s="30" t="str">
        <f>IF(E16="","",E16)</f>
        <v>Vyplň údaj</v>
      </c>
      <c r="G51" s="43"/>
      <c r="H51" s="43"/>
      <c r="I51" s="35" t="s">
        <v>37</v>
      </c>
      <c r="J51" s="39" t="str">
        <f>E22</f>
        <v xml:space="preserve"> </v>
      </c>
      <c r="K51" s="43"/>
      <c r="L51" s="13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0.32" customHeight="1">
      <c r="A52" s="41"/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13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29.28" customHeight="1">
      <c r="A53" s="41"/>
      <c r="B53" s="42"/>
      <c r="C53" s="157" t="s">
        <v>85</v>
      </c>
      <c r="D53" s="158"/>
      <c r="E53" s="158"/>
      <c r="F53" s="158"/>
      <c r="G53" s="158"/>
      <c r="H53" s="158"/>
      <c r="I53" s="158"/>
      <c r="J53" s="159" t="s">
        <v>86</v>
      </c>
      <c r="K53" s="158"/>
      <c r="L53" s="13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0.32" customHeight="1">
      <c r="A54" s="41"/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13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2.8" customHeight="1">
      <c r="A55" s="41"/>
      <c r="B55" s="42"/>
      <c r="C55" s="160" t="s">
        <v>73</v>
      </c>
      <c r="D55" s="43"/>
      <c r="E55" s="43"/>
      <c r="F55" s="43"/>
      <c r="G55" s="43"/>
      <c r="H55" s="43"/>
      <c r="I55" s="43"/>
      <c r="J55" s="105">
        <f>J103</f>
        <v>0</v>
      </c>
      <c r="K55" s="43"/>
      <c r="L55" s="13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U55" s="20" t="s">
        <v>87</v>
      </c>
    </row>
    <row r="56" s="9" customFormat="1" ht="24.96" customHeight="1">
      <c r="A56" s="9"/>
      <c r="B56" s="161"/>
      <c r="C56" s="162"/>
      <c r="D56" s="163" t="s">
        <v>88</v>
      </c>
      <c r="E56" s="164"/>
      <c r="F56" s="164"/>
      <c r="G56" s="164"/>
      <c r="H56" s="164"/>
      <c r="I56" s="164"/>
      <c r="J56" s="165">
        <f>J104</f>
        <v>0</v>
      </c>
      <c r="K56" s="162"/>
      <c r="L56" s="166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7"/>
      <c r="C57" s="168"/>
      <c r="D57" s="169" t="s">
        <v>89</v>
      </c>
      <c r="E57" s="170"/>
      <c r="F57" s="170"/>
      <c r="G57" s="170"/>
      <c r="H57" s="170"/>
      <c r="I57" s="170"/>
      <c r="J57" s="171">
        <f>J105</f>
        <v>0</v>
      </c>
      <c r="K57" s="168"/>
      <c r="L57" s="172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7"/>
      <c r="C58" s="168"/>
      <c r="D58" s="169" t="s">
        <v>90</v>
      </c>
      <c r="E58" s="170"/>
      <c r="F58" s="170"/>
      <c r="G58" s="170"/>
      <c r="H58" s="170"/>
      <c r="I58" s="170"/>
      <c r="J58" s="171">
        <f>J198</f>
        <v>0</v>
      </c>
      <c r="K58" s="168"/>
      <c r="L58" s="172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7"/>
      <c r="C59" s="168"/>
      <c r="D59" s="169" t="s">
        <v>91</v>
      </c>
      <c r="E59" s="170"/>
      <c r="F59" s="170"/>
      <c r="G59" s="170"/>
      <c r="H59" s="170"/>
      <c r="I59" s="170"/>
      <c r="J59" s="171">
        <f>J233</f>
        <v>0</v>
      </c>
      <c r="K59" s="168"/>
      <c r="L59" s="172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7"/>
      <c r="C60" s="168"/>
      <c r="D60" s="169" t="s">
        <v>92</v>
      </c>
      <c r="E60" s="170"/>
      <c r="F60" s="170"/>
      <c r="G60" s="170"/>
      <c r="H60" s="170"/>
      <c r="I60" s="170"/>
      <c r="J60" s="171">
        <f>J250</f>
        <v>0</v>
      </c>
      <c r="K60" s="168"/>
      <c r="L60" s="172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7"/>
      <c r="C61" s="168"/>
      <c r="D61" s="169" t="s">
        <v>93</v>
      </c>
      <c r="E61" s="170"/>
      <c r="F61" s="170"/>
      <c r="G61" s="170"/>
      <c r="H61" s="170"/>
      <c r="I61" s="170"/>
      <c r="J61" s="171">
        <f>J265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7"/>
      <c r="C62" s="168"/>
      <c r="D62" s="169" t="s">
        <v>94</v>
      </c>
      <c r="E62" s="170"/>
      <c r="F62" s="170"/>
      <c r="G62" s="170"/>
      <c r="H62" s="170"/>
      <c r="I62" s="170"/>
      <c r="J62" s="171">
        <f>J283</f>
        <v>0</v>
      </c>
      <c r="K62" s="168"/>
      <c r="L62" s="17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7"/>
      <c r="C63" s="168"/>
      <c r="D63" s="169" t="s">
        <v>95</v>
      </c>
      <c r="E63" s="170"/>
      <c r="F63" s="170"/>
      <c r="G63" s="170"/>
      <c r="H63" s="170"/>
      <c r="I63" s="170"/>
      <c r="J63" s="171">
        <f>J322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7"/>
      <c r="C64" s="168"/>
      <c r="D64" s="169" t="s">
        <v>96</v>
      </c>
      <c r="E64" s="170"/>
      <c r="F64" s="170"/>
      <c r="G64" s="170"/>
      <c r="H64" s="170"/>
      <c r="I64" s="170"/>
      <c r="J64" s="171">
        <f>J350</f>
        <v>0</v>
      </c>
      <c r="K64" s="168"/>
      <c r="L64" s="17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7"/>
      <c r="C65" s="168"/>
      <c r="D65" s="169" t="s">
        <v>97</v>
      </c>
      <c r="E65" s="170"/>
      <c r="F65" s="170"/>
      <c r="G65" s="170"/>
      <c r="H65" s="170"/>
      <c r="I65" s="170"/>
      <c r="J65" s="171">
        <f>J369</f>
        <v>0</v>
      </c>
      <c r="K65" s="168"/>
      <c r="L65" s="17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7"/>
      <c r="C66" s="168"/>
      <c r="D66" s="169" t="s">
        <v>98</v>
      </c>
      <c r="E66" s="170"/>
      <c r="F66" s="170"/>
      <c r="G66" s="170"/>
      <c r="H66" s="170"/>
      <c r="I66" s="170"/>
      <c r="J66" s="171">
        <f>J373</f>
        <v>0</v>
      </c>
      <c r="K66" s="168"/>
      <c r="L66" s="17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7"/>
      <c r="C67" s="168"/>
      <c r="D67" s="169" t="s">
        <v>99</v>
      </c>
      <c r="E67" s="170"/>
      <c r="F67" s="170"/>
      <c r="G67" s="170"/>
      <c r="H67" s="170"/>
      <c r="I67" s="170"/>
      <c r="J67" s="171">
        <f>J384</f>
        <v>0</v>
      </c>
      <c r="K67" s="168"/>
      <c r="L67" s="17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7"/>
      <c r="C68" s="168"/>
      <c r="D68" s="169" t="s">
        <v>100</v>
      </c>
      <c r="E68" s="170"/>
      <c r="F68" s="170"/>
      <c r="G68" s="170"/>
      <c r="H68" s="170"/>
      <c r="I68" s="170"/>
      <c r="J68" s="171">
        <f>J520</f>
        <v>0</v>
      </c>
      <c r="K68" s="168"/>
      <c r="L68" s="17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7"/>
      <c r="C69" s="168"/>
      <c r="D69" s="169" t="s">
        <v>101</v>
      </c>
      <c r="E69" s="170"/>
      <c r="F69" s="170"/>
      <c r="G69" s="170"/>
      <c r="H69" s="170"/>
      <c r="I69" s="170"/>
      <c r="J69" s="171">
        <f>J532</f>
        <v>0</v>
      </c>
      <c r="K69" s="168"/>
      <c r="L69" s="17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1"/>
      <c r="C70" s="162"/>
      <c r="D70" s="163" t="s">
        <v>102</v>
      </c>
      <c r="E70" s="164"/>
      <c r="F70" s="164"/>
      <c r="G70" s="164"/>
      <c r="H70" s="164"/>
      <c r="I70" s="164"/>
      <c r="J70" s="165">
        <f>J535</f>
        <v>0</v>
      </c>
      <c r="K70" s="162"/>
      <c r="L70" s="166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67"/>
      <c r="C71" s="168"/>
      <c r="D71" s="169" t="s">
        <v>103</v>
      </c>
      <c r="E71" s="170"/>
      <c r="F71" s="170"/>
      <c r="G71" s="170"/>
      <c r="H71" s="170"/>
      <c r="I71" s="170"/>
      <c r="J71" s="171">
        <f>J536</f>
        <v>0</v>
      </c>
      <c r="K71" s="168"/>
      <c r="L71" s="172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7"/>
      <c r="C72" s="168"/>
      <c r="D72" s="169" t="s">
        <v>104</v>
      </c>
      <c r="E72" s="170"/>
      <c r="F72" s="170"/>
      <c r="G72" s="170"/>
      <c r="H72" s="170"/>
      <c r="I72" s="170"/>
      <c r="J72" s="171">
        <f>J575</f>
        <v>0</v>
      </c>
      <c r="K72" s="168"/>
      <c r="L72" s="172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7"/>
      <c r="C73" s="168"/>
      <c r="D73" s="169" t="s">
        <v>105</v>
      </c>
      <c r="E73" s="170"/>
      <c r="F73" s="170"/>
      <c r="G73" s="170"/>
      <c r="H73" s="170"/>
      <c r="I73" s="170"/>
      <c r="J73" s="171">
        <f>J599</f>
        <v>0</v>
      </c>
      <c r="K73" s="168"/>
      <c r="L73" s="172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7"/>
      <c r="C74" s="168"/>
      <c r="D74" s="169" t="s">
        <v>106</v>
      </c>
      <c r="E74" s="170"/>
      <c r="F74" s="170"/>
      <c r="G74" s="170"/>
      <c r="H74" s="170"/>
      <c r="I74" s="170"/>
      <c r="J74" s="171">
        <f>J606</f>
        <v>0</v>
      </c>
      <c r="K74" s="168"/>
      <c r="L74" s="172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7"/>
      <c r="C75" s="168"/>
      <c r="D75" s="169" t="s">
        <v>107</v>
      </c>
      <c r="E75" s="170"/>
      <c r="F75" s="170"/>
      <c r="G75" s="170"/>
      <c r="H75" s="170"/>
      <c r="I75" s="170"/>
      <c r="J75" s="171">
        <f>J608</f>
        <v>0</v>
      </c>
      <c r="K75" s="168"/>
      <c r="L75" s="172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67"/>
      <c r="C76" s="168"/>
      <c r="D76" s="169" t="s">
        <v>108</v>
      </c>
      <c r="E76" s="170"/>
      <c r="F76" s="170"/>
      <c r="G76" s="170"/>
      <c r="H76" s="170"/>
      <c r="I76" s="170"/>
      <c r="J76" s="171">
        <f>J610</f>
        <v>0</v>
      </c>
      <c r="K76" s="168"/>
      <c r="L76" s="172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67"/>
      <c r="C77" s="168"/>
      <c r="D77" s="169" t="s">
        <v>109</v>
      </c>
      <c r="E77" s="170"/>
      <c r="F77" s="170"/>
      <c r="G77" s="170"/>
      <c r="H77" s="170"/>
      <c r="I77" s="170"/>
      <c r="J77" s="171">
        <f>J628</f>
        <v>0</v>
      </c>
      <c r="K77" s="168"/>
      <c r="L77" s="172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67"/>
      <c r="C78" s="168"/>
      <c r="D78" s="169" t="s">
        <v>110</v>
      </c>
      <c r="E78" s="170"/>
      <c r="F78" s="170"/>
      <c r="G78" s="170"/>
      <c r="H78" s="170"/>
      <c r="I78" s="170"/>
      <c r="J78" s="171">
        <f>J638</f>
        <v>0</v>
      </c>
      <c r="K78" s="168"/>
      <c r="L78" s="172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67"/>
      <c r="C79" s="168"/>
      <c r="D79" s="169" t="s">
        <v>111</v>
      </c>
      <c r="E79" s="170"/>
      <c r="F79" s="170"/>
      <c r="G79" s="170"/>
      <c r="H79" s="170"/>
      <c r="I79" s="170"/>
      <c r="J79" s="171">
        <f>J643</f>
        <v>0</v>
      </c>
      <c r="K79" s="168"/>
      <c r="L79" s="172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67"/>
      <c r="C80" s="168"/>
      <c r="D80" s="169" t="s">
        <v>112</v>
      </c>
      <c r="E80" s="170"/>
      <c r="F80" s="170"/>
      <c r="G80" s="170"/>
      <c r="H80" s="170"/>
      <c r="I80" s="170"/>
      <c r="J80" s="171">
        <f>J752</f>
        <v>0</v>
      </c>
      <c r="K80" s="168"/>
      <c r="L80" s="172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67"/>
      <c r="C81" s="168"/>
      <c r="D81" s="169" t="s">
        <v>113</v>
      </c>
      <c r="E81" s="170"/>
      <c r="F81" s="170"/>
      <c r="G81" s="170"/>
      <c r="H81" s="170"/>
      <c r="I81" s="170"/>
      <c r="J81" s="171">
        <f>J765</f>
        <v>0</v>
      </c>
      <c r="K81" s="168"/>
      <c r="L81" s="172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61"/>
      <c r="C82" s="162"/>
      <c r="D82" s="163" t="s">
        <v>114</v>
      </c>
      <c r="E82" s="164"/>
      <c r="F82" s="164"/>
      <c r="G82" s="164"/>
      <c r="H82" s="164"/>
      <c r="I82" s="164"/>
      <c r="J82" s="165">
        <f>J787</f>
        <v>0</v>
      </c>
      <c r="K82" s="162"/>
      <c r="L82" s="166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10" customFormat="1" ht="19.92" customHeight="1">
      <c r="A83" s="10"/>
      <c r="B83" s="167"/>
      <c r="C83" s="168"/>
      <c r="D83" s="169" t="s">
        <v>115</v>
      </c>
      <c r="E83" s="170"/>
      <c r="F83" s="170"/>
      <c r="G83" s="170"/>
      <c r="H83" s="170"/>
      <c r="I83" s="170"/>
      <c r="J83" s="171">
        <f>J788</f>
        <v>0</v>
      </c>
      <c r="K83" s="168"/>
      <c r="L83" s="172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67"/>
      <c r="C84" s="168"/>
      <c r="D84" s="169" t="s">
        <v>116</v>
      </c>
      <c r="E84" s="170"/>
      <c r="F84" s="170"/>
      <c r="G84" s="170"/>
      <c r="H84" s="170"/>
      <c r="I84" s="170"/>
      <c r="J84" s="171">
        <f>J799</f>
        <v>0</v>
      </c>
      <c r="K84" s="168"/>
      <c r="L84" s="172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67"/>
      <c r="C85" s="168"/>
      <c r="D85" s="169" t="s">
        <v>117</v>
      </c>
      <c r="E85" s="170"/>
      <c r="F85" s="170"/>
      <c r="G85" s="170"/>
      <c r="H85" s="170"/>
      <c r="I85" s="170"/>
      <c r="J85" s="171">
        <f>J805</f>
        <v>0</v>
      </c>
      <c r="K85" s="168"/>
      <c r="L85" s="172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2" customFormat="1" ht="21.84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62"/>
      <c r="C87" s="63"/>
      <c r="D87" s="63"/>
      <c r="E87" s="63"/>
      <c r="F87" s="63"/>
      <c r="G87" s="63"/>
      <c r="H87" s="63"/>
      <c r="I87" s="63"/>
      <c r="J87" s="63"/>
      <c r="K87" s="63"/>
      <c r="L87" s="13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91" s="2" customFormat="1" ht="6.96" customHeight="1">
      <c r="A91" s="41"/>
      <c r="B91" s="64"/>
      <c r="C91" s="65"/>
      <c r="D91" s="65"/>
      <c r="E91" s="65"/>
      <c r="F91" s="65"/>
      <c r="G91" s="65"/>
      <c r="H91" s="65"/>
      <c r="I91" s="65"/>
      <c r="J91" s="65"/>
      <c r="K91" s="65"/>
      <c r="L91" s="13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4.96" customHeight="1">
      <c r="A92" s="41"/>
      <c r="B92" s="42"/>
      <c r="C92" s="26" t="s">
        <v>118</v>
      </c>
      <c r="D92" s="43"/>
      <c r="E92" s="43"/>
      <c r="F92" s="43"/>
      <c r="G92" s="43"/>
      <c r="H92" s="43"/>
      <c r="I92" s="43"/>
      <c r="J92" s="43"/>
      <c r="K92" s="43"/>
      <c r="L92" s="13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3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16</v>
      </c>
      <c r="D94" s="43"/>
      <c r="E94" s="43"/>
      <c r="F94" s="43"/>
      <c r="G94" s="43"/>
      <c r="H94" s="43"/>
      <c r="I94" s="43"/>
      <c r="J94" s="43"/>
      <c r="K94" s="43"/>
      <c r="L94" s="13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6.5" customHeight="1">
      <c r="A95" s="41"/>
      <c r="B95" s="42"/>
      <c r="C95" s="43"/>
      <c r="D95" s="43"/>
      <c r="E95" s="72" t="str">
        <f>E7</f>
        <v>MŠ Tylova 814/1, Děčín – stavební řešení vlhkostní problematiky</v>
      </c>
      <c r="F95" s="43"/>
      <c r="G95" s="43"/>
      <c r="H95" s="43"/>
      <c r="I95" s="43"/>
      <c r="J95" s="43"/>
      <c r="K95" s="43"/>
      <c r="L95" s="13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3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21</v>
      </c>
      <c r="D97" s="43"/>
      <c r="E97" s="43"/>
      <c r="F97" s="30" t="str">
        <f>F10</f>
        <v>p.č. 533, k.ú. Děčín</v>
      </c>
      <c r="G97" s="43"/>
      <c r="H97" s="43"/>
      <c r="I97" s="35" t="s">
        <v>23</v>
      </c>
      <c r="J97" s="75" t="str">
        <f>IF(J10="","",J10)</f>
        <v>1. 6. 2024</v>
      </c>
      <c r="K97" s="43"/>
      <c r="L97" s="13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3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5.15" customHeight="1">
      <c r="A99" s="41"/>
      <c r="B99" s="42"/>
      <c r="C99" s="35" t="s">
        <v>25</v>
      </c>
      <c r="D99" s="43"/>
      <c r="E99" s="43"/>
      <c r="F99" s="30" t="str">
        <f>E13</f>
        <v>Statutární město Děčín</v>
      </c>
      <c r="G99" s="43"/>
      <c r="H99" s="43"/>
      <c r="I99" s="35" t="s">
        <v>32</v>
      </c>
      <c r="J99" s="39" t="str">
        <f>E19</f>
        <v>Vladimír Vidai</v>
      </c>
      <c r="K99" s="43"/>
      <c r="L99" s="13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5.15" customHeight="1">
      <c r="A100" s="41"/>
      <c r="B100" s="42"/>
      <c r="C100" s="35" t="s">
        <v>30</v>
      </c>
      <c r="D100" s="43"/>
      <c r="E100" s="43"/>
      <c r="F100" s="30" t="str">
        <f>IF(E16="","",E16)</f>
        <v>Vyplň údaj</v>
      </c>
      <c r="G100" s="43"/>
      <c r="H100" s="43"/>
      <c r="I100" s="35" t="s">
        <v>37</v>
      </c>
      <c r="J100" s="39" t="str">
        <f>E22</f>
        <v xml:space="preserve"> </v>
      </c>
      <c r="K100" s="43"/>
      <c r="L100" s="13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0.32" customHeight="1">
      <c r="A101" s="4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13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11" customFormat="1" ht="29.28" customHeight="1">
      <c r="A102" s="173"/>
      <c r="B102" s="174"/>
      <c r="C102" s="175" t="s">
        <v>119</v>
      </c>
      <c r="D102" s="176" t="s">
        <v>60</v>
      </c>
      <c r="E102" s="176" t="s">
        <v>56</v>
      </c>
      <c r="F102" s="176" t="s">
        <v>57</v>
      </c>
      <c r="G102" s="176" t="s">
        <v>120</v>
      </c>
      <c r="H102" s="176" t="s">
        <v>121</v>
      </c>
      <c r="I102" s="176" t="s">
        <v>122</v>
      </c>
      <c r="J102" s="176" t="s">
        <v>86</v>
      </c>
      <c r="K102" s="177" t="s">
        <v>123</v>
      </c>
      <c r="L102" s="178"/>
      <c r="M102" s="95" t="s">
        <v>19</v>
      </c>
      <c r="N102" s="96" t="s">
        <v>45</v>
      </c>
      <c r="O102" s="96" t="s">
        <v>124</v>
      </c>
      <c r="P102" s="96" t="s">
        <v>125</v>
      </c>
      <c r="Q102" s="96" t="s">
        <v>126</v>
      </c>
      <c r="R102" s="96" t="s">
        <v>127</v>
      </c>
      <c r="S102" s="96" t="s">
        <v>128</v>
      </c>
      <c r="T102" s="97" t="s">
        <v>129</v>
      </c>
      <c r="U102" s="173"/>
      <c r="V102" s="173"/>
      <c r="W102" s="173"/>
      <c r="X102" s="173"/>
      <c r="Y102" s="173"/>
      <c r="Z102" s="173"/>
      <c r="AA102" s="173"/>
      <c r="AB102" s="173"/>
      <c r="AC102" s="173"/>
      <c r="AD102" s="173"/>
      <c r="AE102" s="173"/>
    </row>
    <row r="103" s="2" customFormat="1" ht="22.8" customHeight="1">
      <c r="A103" s="41"/>
      <c r="B103" s="42"/>
      <c r="C103" s="102" t="s">
        <v>130</v>
      </c>
      <c r="D103" s="43"/>
      <c r="E103" s="43"/>
      <c r="F103" s="43"/>
      <c r="G103" s="43"/>
      <c r="H103" s="43"/>
      <c r="I103" s="43"/>
      <c r="J103" s="179">
        <f>BK103</f>
        <v>0</v>
      </c>
      <c r="K103" s="43"/>
      <c r="L103" s="47"/>
      <c r="M103" s="98"/>
      <c r="N103" s="180"/>
      <c r="O103" s="99"/>
      <c r="P103" s="181">
        <f>P104+P535+P787</f>
        <v>0</v>
      </c>
      <c r="Q103" s="99"/>
      <c r="R103" s="181">
        <f>R104+R535+R787</f>
        <v>95.001496209999999</v>
      </c>
      <c r="S103" s="99"/>
      <c r="T103" s="182">
        <f>T104+T535+T787</f>
        <v>76.673575599999992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74</v>
      </c>
      <c r="AU103" s="20" t="s">
        <v>87</v>
      </c>
      <c r="BK103" s="183">
        <f>BK104+BK535+BK787</f>
        <v>0</v>
      </c>
    </row>
    <row r="104" s="12" customFormat="1" ht="25.92" customHeight="1">
      <c r="A104" s="12"/>
      <c r="B104" s="184"/>
      <c r="C104" s="185"/>
      <c r="D104" s="186" t="s">
        <v>74</v>
      </c>
      <c r="E104" s="187" t="s">
        <v>131</v>
      </c>
      <c r="F104" s="187" t="s">
        <v>132</v>
      </c>
      <c r="G104" s="185"/>
      <c r="H104" s="185"/>
      <c r="I104" s="188"/>
      <c r="J104" s="189">
        <f>BK104</f>
        <v>0</v>
      </c>
      <c r="K104" s="185"/>
      <c r="L104" s="190"/>
      <c r="M104" s="191"/>
      <c r="N104" s="192"/>
      <c r="O104" s="192"/>
      <c r="P104" s="193">
        <f>P105+P198+P233+P250+P265+P283+P322+P350+P369+P373+P384+P520+P532</f>
        <v>0</v>
      </c>
      <c r="Q104" s="192"/>
      <c r="R104" s="193">
        <f>R105+R198+R233+R250+R265+R283+R322+R350+R369+R373+R384+R520+R532</f>
        <v>91.778973739999998</v>
      </c>
      <c r="S104" s="192"/>
      <c r="T104" s="194">
        <f>T105+T198+T233+T250+T265+T283+T322+T350+T369+T373+T384+T520+T532</f>
        <v>76.639375599999994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5" t="s">
        <v>80</v>
      </c>
      <c r="AT104" s="196" t="s">
        <v>74</v>
      </c>
      <c r="AU104" s="196" t="s">
        <v>75</v>
      </c>
      <c r="AY104" s="195" t="s">
        <v>133</v>
      </c>
      <c r="BK104" s="197">
        <f>BK105+BK198+BK233+BK250+BK265+BK283+BK322+BK350+BK369+BK373+BK384+BK520+BK532</f>
        <v>0</v>
      </c>
    </row>
    <row r="105" s="12" customFormat="1" ht="22.8" customHeight="1">
      <c r="A105" s="12"/>
      <c r="B105" s="184"/>
      <c r="C105" s="185"/>
      <c r="D105" s="186" t="s">
        <v>74</v>
      </c>
      <c r="E105" s="198" t="s">
        <v>80</v>
      </c>
      <c r="F105" s="198" t="s">
        <v>134</v>
      </c>
      <c r="G105" s="185"/>
      <c r="H105" s="185"/>
      <c r="I105" s="188"/>
      <c r="J105" s="199">
        <f>BK105</f>
        <v>0</v>
      </c>
      <c r="K105" s="185"/>
      <c r="L105" s="190"/>
      <c r="M105" s="191"/>
      <c r="N105" s="192"/>
      <c r="O105" s="192"/>
      <c r="P105" s="193">
        <f>SUM(P106:P197)</f>
        <v>0</v>
      </c>
      <c r="Q105" s="192"/>
      <c r="R105" s="193">
        <f>SUM(R106:R197)</f>
        <v>3.0047872499999997</v>
      </c>
      <c r="S105" s="192"/>
      <c r="T105" s="194">
        <f>SUM(T106:T197)</f>
        <v>1.7040000000000002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5" t="s">
        <v>80</v>
      </c>
      <c r="AT105" s="196" t="s">
        <v>74</v>
      </c>
      <c r="AU105" s="196" t="s">
        <v>80</v>
      </c>
      <c r="AY105" s="195" t="s">
        <v>133</v>
      </c>
      <c r="BK105" s="197">
        <f>SUM(BK106:BK197)</f>
        <v>0</v>
      </c>
    </row>
    <row r="106" s="2" customFormat="1" ht="37.8" customHeight="1">
      <c r="A106" s="41"/>
      <c r="B106" s="42"/>
      <c r="C106" s="200" t="s">
        <v>80</v>
      </c>
      <c r="D106" s="200" t="s">
        <v>135</v>
      </c>
      <c r="E106" s="201" t="s">
        <v>136</v>
      </c>
      <c r="F106" s="202" t="s">
        <v>137</v>
      </c>
      <c r="G106" s="203" t="s">
        <v>138</v>
      </c>
      <c r="H106" s="204">
        <v>65</v>
      </c>
      <c r="I106" s="205"/>
      <c r="J106" s="206">
        <f>ROUND(I106*H106,2)</f>
        <v>0</v>
      </c>
      <c r="K106" s="202" t="s">
        <v>139</v>
      </c>
      <c r="L106" s="47"/>
      <c r="M106" s="207" t="s">
        <v>19</v>
      </c>
      <c r="N106" s="208" t="s">
        <v>46</v>
      </c>
      <c r="O106" s="87"/>
      <c r="P106" s="209">
        <f>O106*H106</f>
        <v>0</v>
      </c>
      <c r="Q106" s="209">
        <v>0</v>
      </c>
      <c r="R106" s="209">
        <f>Q106*H106</f>
        <v>0</v>
      </c>
      <c r="S106" s="209">
        <v>0</v>
      </c>
      <c r="T106" s="210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1" t="s">
        <v>140</v>
      </c>
      <c r="AT106" s="211" t="s">
        <v>135</v>
      </c>
      <c r="AU106" s="211" t="s">
        <v>82</v>
      </c>
      <c r="AY106" s="20" t="s">
        <v>133</v>
      </c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20" t="s">
        <v>80</v>
      </c>
      <c r="BK106" s="212">
        <f>ROUND(I106*H106,2)</f>
        <v>0</v>
      </c>
      <c r="BL106" s="20" t="s">
        <v>140</v>
      </c>
      <c r="BM106" s="211" t="s">
        <v>141</v>
      </c>
    </row>
    <row r="107" s="2" customFormat="1">
      <c r="A107" s="41"/>
      <c r="B107" s="42"/>
      <c r="C107" s="43"/>
      <c r="D107" s="213" t="s">
        <v>142</v>
      </c>
      <c r="E107" s="43"/>
      <c r="F107" s="214" t="s">
        <v>143</v>
      </c>
      <c r="G107" s="43"/>
      <c r="H107" s="43"/>
      <c r="I107" s="215"/>
      <c r="J107" s="43"/>
      <c r="K107" s="43"/>
      <c r="L107" s="47"/>
      <c r="M107" s="216"/>
      <c r="N107" s="217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142</v>
      </c>
      <c r="AU107" s="20" t="s">
        <v>82</v>
      </c>
    </row>
    <row r="108" s="13" customFormat="1">
      <c r="A108" s="13"/>
      <c r="B108" s="218"/>
      <c r="C108" s="219"/>
      <c r="D108" s="220" t="s">
        <v>144</v>
      </c>
      <c r="E108" s="221" t="s">
        <v>19</v>
      </c>
      <c r="F108" s="222" t="s">
        <v>145</v>
      </c>
      <c r="G108" s="219"/>
      <c r="H108" s="223">
        <v>15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9" t="s">
        <v>144</v>
      </c>
      <c r="AU108" s="229" t="s">
        <v>82</v>
      </c>
      <c r="AV108" s="13" t="s">
        <v>82</v>
      </c>
      <c r="AW108" s="13" t="s">
        <v>36</v>
      </c>
      <c r="AX108" s="13" t="s">
        <v>75</v>
      </c>
      <c r="AY108" s="229" t="s">
        <v>133</v>
      </c>
    </row>
    <row r="109" s="13" customFormat="1">
      <c r="A109" s="13"/>
      <c r="B109" s="218"/>
      <c r="C109" s="219"/>
      <c r="D109" s="220" t="s">
        <v>144</v>
      </c>
      <c r="E109" s="221" t="s">
        <v>19</v>
      </c>
      <c r="F109" s="222" t="s">
        <v>146</v>
      </c>
      <c r="G109" s="219"/>
      <c r="H109" s="223">
        <v>17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9" t="s">
        <v>144</v>
      </c>
      <c r="AU109" s="229" t="s">
        <v>82</v>
      </c>
      <c r="AV109" s="13" t="s">
        <v>82</v>
      </c>
      <c r="AW109" s="13" t="s">
        <v>36</v>
      </c>
      <c r="AX109" s="13" t="s">
        <v>75</v>
      </c>
      <c r="AY109" s="229" t="s">
        <v>133</v>
      </c>
    </row>
    <row r="110" s="13" customFormat="1">
      <c r="A110" s="13"/>
      <c r="B110" s="218"/>
      <c r="C110" s="219"/>
      <c r="D110" s="220" t="s">
        <v>144</v>
      </c>
      <c r="E110" s="221" t="s">
        <v>19</v>
      </c>
      <c r="F110" s="222" t="s">
        <v>147</v>
      </c>
      <c r="G110" s="219"/>
      <c r="H110" s="223">
        <v>16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9" t="s">
        <v>144</v>
      </c>
      <c r="AU110" s="229" t="s">
        <v>82</v>
      </c>
      <c r="AV110" s="13" t="s">
        <v>82</v>
      </c>
      <c r="AW110" s="13" t="s">
        <v>36</v>
      </c>
      <c r="AX110" s="13" t="s">
        <v>75</v>
      </c>
      <c r="AY110" s="229" t="s">
        <v>133</v>
      </c>
    </row>
    <row r="111" s="13" customFormat="1">
      <c r="A111" s="13"/>
      <c r="B111" s="218"/>
      <c r="C111" s="219"/>
      <c r="D111" s="220" t="s">
        <v>144</v>
      </c>
      <c r="E111" s="221" t="s">
        <v>19</v>
      </c>
      <c r="F111" s="222" t="s">
        <v>146</v>
      </c>
      <c r="G111" s="219"/>
      <c r="H111" s="223">
        <v>17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9" t="s">
        <v>144</v>
      </c>
      <c r="AU111" s="229" t="s">
        <v>82</v>
      </c>
      <c r="AV111" s="13" t="s">
        <v>82</v>
      </c>
      <c r="AW111" s="13" t="s">
        <v>36</v>
      </c>
      <c r="AX111" s="13" t="s">
        <v>75</v>
      </c>
      <c r="AY111" s="229" t="s">
        <v>133</v>
      </c>
    </row>
    <row r="112" s="14" customFormat="1">
      <c r="A112" s="14"/>
      <c r="B112" s="230"/>
      <c r="C112" s="231"/>
      <c r="D112" s="220" t="s">
        <v>144</v>
      </c>
      <c r="E112" s="232" t="s">
        <v>19</v>
      </c>
      <c r="F112" s="233" t="s">
        <v>148</v>
      </c>
      <c r="G112" s="231"/>
      <c r="H112" s="234">
        <v>65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0" t="s">
        <v>144</v>
      </c>
      <c r="AU112" s="240" t="s">
        <v>82</v>
      </c>
      <c r="AV112" s="14" t="s">
        <v>140</v>
      </c>
      <c r="AW112" s="14" t="s">
        <v>36</v>
      </c>
      <c r="AX112" s="14" t="s">
        <v>80</v>
      </c>
      <c r="AY112" s="240" t="s">
        <v>133</v>
      </c>
    </row>
    <row r="113" s="2" customFormat="1" ht="24.15" customHeight="1">
      <c r="A113" s="41"/>
      <c r="B113" s="42"/>
      <c r="C113" s="200" t="s">
        <v>82</v>
      </c>
      <c r="D113" s="200" t="s">
        <v>135</v>
      </c>
      <c r="E113" s="201" t="s">
        <v>149</v>
      </c>
      <c r="F113" s="202" t="s">
        <v>150</v>
      </c>
      <c r="G113" s="203" t="s">
        <v>151</v>
      </c>
      <c r="H113" s="204">
        <v>42.600000000000001</v>
      </c>
      <c r="I113" s="205"/>
      <c r="J113" s="206">
        <f>ROUND(I113*H113,2)</f>
        <v>0</v>
      </c>
      <c r="K113" s="202" t="s">
        <v>139</v>
      </c>
      <c r="L113" s="47"/>
      <c r="M113" s="207" t="s">
        <v>19</v>
      </c>
      <c r="N113" s="208" t="s">
        <v>46</v>
      </c>
      <c r="O113" s="87"/>
      <c r="P113" s="209">
        <f>O113*H113</f>
        <v>0</v>
      </c>
      <c r="Q113" s="209">
        <v>0</v>
      </c>
      <c r="R113" s="209">
        <f>Q113*H113</f>
        <v>0</v>
      </c>
      <c r="S113" s="209">
        <v>0.040000000000000001</v>
      </c>
      <c r="T113" s="210">
        <f>S113*H113</f>
        <v>1.7040000000000002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1" t="s">
        <v>140</v>
      </c>
      <c r="AT113" s="211" t="s">
        <v>135</v>
      </c>
      <c r="AU113" s="211" t="s">
        <v>82</v>
      </c>
      <c r="AY113" s="20" t="s">
        <v>133</v>
      </c>
      <c r="BE113" s="212">
        <f>IF(N113="základní",J113,0)</f>
        <v>0</v>
      </c>
      <c r="BF113" s="212">
        <f>IF(N113="snížená",J113,0)</f>
        <v>0</v>
      </c>
      <c r="BG113" s="212">
        <f>IF(N113="zákl. přenesená",J113,0)</f>
        <v>0</v>
      </c>
      <c r="BH113" s="212">
        <f>IF(N113="sníž. přenesená",J113,0)</f>
        <v>0</v>
      </c>
      <c r="BI113" s="212">
        <f>IF(N113="nulová",J113,0)</f>
        <v>0</v>
      </c>
      <c r="BJ113" s="20" t="s">
        <v>80</v>
      </c>
      <c r="BK113" s="212">
        <f>ROUND(I113*H113,2)</f>
        <v>0</v>
      </c>
      <c r="BL113" s="20" t="s">
        <v>140</v>
      </c>
      <c r="BM113" s="211" t="s">
        <v>152</v>
      </c>
    </row>
    <row r="114" s="2" customFormat="1">
      <c r="A114" s="41"/>
      <c r="B114" s="42"/>
      <c r="C114" s="43"/>
      <c r="D114" s="213" t="s">
        <v>142</v>
      </c>
      <c r="E114" s="43"/>
      <c r="F114" s="214" t="s">
        <v>153</v>
      </c>
      <c r="G114" s="43"/>
      <c r="H114" s="43"/>
      <c r="I114" s="215"/>
      <c r="J114" s="43"/>
      <c r="K114" s="43"/>
      <c r="L114" s="47"/>
      <c r="M114" s="216"/>
      <c r="N114" s="217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142</v>
      </c>
      <c r="AU114" s="20" t="s">
        <v>82</v>
      </c>
    </row>
    <row r="115" s="13" customFormat="1">
      <c r="A115" s="13"/>
      <c r="B115" s="218"/>
      <c r="C115" s="219"/>
      <c r="D115" s="220" t="s">
        <v>144</v>
      </c>
      <c r="E115" s="221" t="s">
        <v>19</v>
      </c>
      <c r="F115" s="222" t="s">
        <v>154</v>
      </c>
      <c r="G115" s="219"/>
      <c r="H115" s="223">
        <v>42.600000000000001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9" t="s">
        <v>144</v>
      </c>
      <c r="AU115" s="229" t="s">
        <v>82</v>
      </c>
      <c r="AV115" s="13" t="s">
        <v>82</v>
      </c>
      <c r="AW115" s="13" t="s">
        <v>36</v>
      </c>
      <c r="AX115" s="13" t="s">
        <v>80</v>
      </c>
      <c r="AY115" s="229" t="s">
        <v>133</v>
      </c>
    </row>
    <row r="116" s="2" customFormat="1" ht="24.15" customHeight="1">
      <c r="A116" s="41"/>
      <c r="B116" s="42"/>
      <c r="C116" s="200" t="s">
        <v>155</v>
      </c>
      <c r="D116" s="200" t="s">
        <v>135</v>
      </c>
      <c r="E116" s="201" t="s">
        <v>156</v>
      </c>
      <c r="F116" s="202" t="s">
        <v>157</v>
      </c>
      <c r="G116" s="203" t="s">
        <v>158</v>
      </c>
      <c r="H116" s="204">
        <v>8.6400000000000006</v>
      </c>
      <c r="I116" s="205"/>
      <c r="J116" s="206">
        <f>ROUND(I116*H116,2)</f>
        <v>0</v>
      </c>
      <c r="K116" s="202" t="s">
        <v>139</v>
      </c>
      <c r="L116" s="47"/>
      <c r="M116" s="207" t="s">
        <v>19</v>
      </c>
      <c r="N116" s="208" t="s">
        <v>46</v>
      </c>
      <c r="O116" s="87"/>
      <c r="P116" s="209">
        <f>O116*H116</f>
        <v>0</v>
      </c>
      <c r="Q116" s="209">
        <v>0</v>
      </c>
      <c r="R116" s="209">
        <f>Q116*H116</f>
        <v>0</v>
      </c>
      <c r="S116" s="209">
        <v>0</v>
      </c>
      <c r="T116" s="210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1" t="s">
        <v>140</v>
      </c>
      <c r="AT116" s="211" t="s">
        <v>135</v>
      </c>
      <c r="AU116" s="211" t="s">
        <v>82</v>
      </c>
      <c r="AY116" s="20" t="s">
        <v>133</v>
      </c>
      <c r="BE116" s="212">
        <f>IF(N116="základní",J116,0)</f>
        <v>0</v>
      </c>
      <c r="BF116" s="212">
        <f>IF(N116="snížená",J116,0)</f>
        <v>0</v>
      </c>
      <c r="BG116" s="212">
        <f>IF(N116="zákl. přenesená",J116,0)</f>
        <v>0</v>
      </c>
      <c r="BH116" s="212">
        <f>IF(N116="sníž. přenesená",J116,0)</f>
        <v>0</v>
      </c>
      <c r="BI116" s="212">
        <f>IF(N116="nulová",J116,0)</f>
        <v>0</v>
      </c>
      <c r="BJ116" s="20" t="s">
        <v>80</v>
      </c>
      <c r="BK116" s="212">
        <f>ROUND(I116*H116,2)</f>
        <v>0</v>
      </c>
      <c r="BL116" s="20" t="s">
        <v>140</v>
      </c>
      <c r="BM116" s="211" t="s">
        <v>159</v>
      </c>
    </row>
    <row r="117" s="2" customFormat="1">
      <c r="A117" s="41"/>
      <c r="B117" s="42"/>
      <c r="C117" s="43"/>
      <c r="D117" s="213" t="s">
        <v>142</v>
      </c>
      <c r="E117" s="43"/>
      <c r="F117" s="214" t="s">
        <v>160</v>
      </c>
      <c r="G117" s="43"/>
      <c r="H117" s="43"/>
      <c r="I117" s="215"/>
      <c r="J117" s="43"/>
      <c r="K117" s="43"/>
      <c r="L117" s="47"/>
      <c r="M117" s="216"/>
      <c r="N117" s="217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142</v>
      </c>
      <c r="AU117" s="20" t="s">
        <v>82</v>
      </c>
    </row>
    <row r="118" s="15" customFormat="1">
      <c r="A118" s="15"/>
      <c r="B118" s="241"/>
      <c r="C118" s="242"/>
      <c r="D118" s="220" t="s">
        <v>144</v>
      </c>
      <c r="E118" s="243" t="s">
        <v>19</v>
      </c>
      <c r="F118" s="244" t="s">
        <v>161</v>
      </c>
      <c r="G118" s="242"/>
      <c r="H118" s="243" t="s">
        <v>19</v>
      </c>
      <c r="I118" s="245"/>
      <c r="J118" s="242"/>
      <c r="K118" s="242"/>
      <c r="L118" s="246"/>
      <c r="M118" s="247"/>
      <c r="N118" s="248"/>
      <c r="O118" s="248"/>
      <c r="P118" s="248"/>
      <c r="Q118" s="248"/>
      <c r="R118" s="248"/>
      <c r="S118" s="248"/>
      <c r="T118" s="249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0" t="s">
        <v>144</v>
      </c>
      <c r="AU118" s="250" t="s">
        <v>82</v>
      </c>
      <c r="AV118" s="15" t="s">
        <v>80</v>
      </c>
      <c r="AW118" s="15" t="s">
        <v>36</v>
      </c>
      <c r="AX118" s="15" t="s">
        <v>75</v>
      </c>
      <c r="AY118" s="250" t="s">
        <v>133</v>
      </c>
    </row>
    <row r="119" s="15" customFormat="1">
      <c r="A119" s="15"/>
      <c r="B119" s="241"/>
      <c r="C119" s="242"/>
      <c r="D119" s="220" t="s">
        <v>144</v>
      </c>
      <c r="E119" s="243" t="s">
        <v>19</v>
      </c>
      <c r="F119" s="244" t="s">
        <v>162</v>
      </c>
      <c r="G119" s="242"/>
      <c r="H119" s="243" t="s">
        <v>19</v>
      </c>
      <c r="I119" s="245"/>
      <c r="J119" s="242"/>
      <c r="K119" s="242"/>
      <c r="L119" s="246"/>
      <c r="M119" s="247"/>
      <c r="N119" s="248"/>
      <c r="O119" s="248"/>
      <c r="P119" s="248"/>
      <c r="Q119" s="248"/>
      <c r="R119" s="248"/>
      <c r="S119" s="248"/>
      <c r="T119" s="249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0" t="s">
        <v>144</v>
      </c>
      <c r="AU119" s="250" t="s">
        <v>82</v>
      </c>
      <c r="AV119" s="15" t="s">
        <v>80</v>
      </c>
      <c r="AW119" s="15" t="s">
        <v>36</v>
      </c>
      <c r="AX119" s="15" t="s">
        <v>75</v>
      </c>
      <c r="AY119" s="250" t="s">
        <v>133</v>
      </c>
    </row>
    <row r="120" s="13" customFormat="1">
      <c r="A120" s="13"/>
      <c r="B120" s="218"/>
      <c r="C120" s="219"/>
      <c r="D120" s="220" t="s">
        <v>144</v>
      </c>
      <c r="E120" s="221" t="s">
        <v>19</v>
      </c>
      <c r="F120" s="222" t="s">
        <v>163</v>
      </c>
      <c r="G120" s="219"/>
      <c r="H120" s="223">
        <v>4.7999999999999998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9" t="s">
        <v>144</v>
      </c>
      <c r="AU120" s="229" t="s">
        <v>82</v>
      </c>
      <c r="AV120" s="13" t="s">
        <v>82</v>
      </c>
      <c r="AW120" s="13" t="s">
        <v>36</v>
      </c>
      <c r="AX120" s="13" t="s">
        <v>75</v>
      </c>
      <c r="AY120" s="229" t="s">
        <v>133</v>
      </c>
    </row>
    <row r="121" s="13" customFormat="1">
      <c r="A121" s="13"/>
      <c r="B121" s="218"/>
      <c r="C121" s="219"/>
      <c r="D121" s="220" t="s">
        <v>144</v>
      </c>
      <c r="E121" s="221" t="s">
        <v>19</v>
      </c>
      <c r="F121" s="222" t="s">
        <v>164</v>
      </c>
      <c r="G121" s="219"/>
      <c r="H121" s="223">
        <v>3.8399999999999999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9" t="s">
        <v>144</v>
      </c>
      <c r="AU121" s="229" t="s">
        <v>82</v>
      </c>
      <c r="AV121" s="13" t="s">
        <v>82</v>
      </c>
      <c r="AW121" s="13" t="s">
        <v>36</v>
      </c>
      <c r="AX121" s="13" t="s">
        <v>75</v>
      </c>
      <c r="AY121" s="229" t="s">
        <v>133</v>
      </c>
    </row>
    <row r="122" s="14" customFormat="1">
      <c r="A122" s="14"/>
      <c r="B122" s="230"/>
      <c r="C122" s="231"/>
      <c r="D122" s="220" t="s">
        <v>144</v>
      </c>
      <c r="E122" s="232" t="s">
        <v>19</v>
      </c>
      <c r="F122" s="233" t="s">
        <v>148</v>
      </c>
      <c r="G122" s="231"/>
      <c r="H122" s="234">
        <v>8.6400000000000006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0" t="s">
        <v>144</v>
      </c>
      <c r="AU122" s="240" t="s">
        <v>82</v>
      </c>
      <c r="AV122" s="14" t="s">
        <v>140</v>
      </c>
      <c r="AW122" s="14" t="s">
        <v>36</v>
      </c>
      <c r="AX122" s="14" t="s">
        <v>80</v>
      </c>
      <c r="AY122" s="240" t="s">
        <v>133</v>
      </c>
    </row>
    <row r="123" s="2" customFormat="1" ht="24.15" customHeight="1">
      <c r="A123" s="41"/>
      <c r="B123" s="42"/>
      <c r="C123" s="200" t="s">
        <v>140</v>
      </c>
      <c r="D123" s="200" t="s">
        <v>135</v>
      </c>
      <c r="E123" s="201" t="s">
        <v>165</v>
      </c>
      <c r="F123" s="202" t="s">
        <v>166</v>
      </c>
      <c r="G123" s="203" t="s">
        <v>158</v>
      </c>
      <c r="H123" s="204">
        <v>121.14400000000001</v>
      </c>
      <c r="I123" s="205"/>
      <c r="J123" s="206">
        <f>ROUND(I123*H123,2)</f>
        <v>0</v>
      </c>
      <c r="K123" s="202" t="s">
        <v>139</v>
      </c>
      <c r="L123" s="47"/>
      <c r="M123" s="207" t="s">
        <v>19</v>
      </c>
      <c r="N123" s="208" t="s">
        <v>46</v>
      </c>
      <c r="O123" s="87"/>
      <c r="P123" s="209">
        <f>O123*H123</f>
        <v>0</v>
      </c>
      <c r="Q123" s="209">
        <v>0</v>
      </c>
      <c r="R123" s="209">
        <f>Q123*H123</f>
        <v>0</v>
      </c>
      <c r="S123" s="209">
        <v>0</v>
      </c>
      <c r="T123" s="210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1" t="s">
        <v>140</v>
      </c>
      <c r="AT123" s="211" t="s">
        <v>135</v>
      </c>
      <c r="AU123" s="211" t="s">
        <v>82</v>
      </c>
      <c r="AY123" s="20" t="s">
        <v>133</v>
      </c>
      <c r="BE123" s="212">
        <f>IF(N123="základní",J123,0)</f>
        <v>0</v>
      </c>
      <c r="BF123" s="212">
        <f>IF(N123="snížená",J123,0)</f>
        <v>0</v>
      </c>
      <c r="BG123" s="212">
        <f>IF(N123="zákl. přenesená",J123,0)</f>
        <v>0</v>
      </c>
      <c r="BH123" s="212">
        <f>IF(N123="sníž. přenesená",J123,0)</f>
        <v>0</v>
      </c>
      <c r="BI123" s="212">
        <f>IF(N123="nulová",J123,0)</f>
        <v>0</v>
      </c>
      <c r="BJ123" s="20" t="s">
        <v>80</v>
      </c>
      <c r="BK123" s="212">
        <f>ROUND(I123*H123,2)</f>
        <v>0</v>
      </c>
      <c r="BL123" s="20" t="s">
        <v>140</v>
      </c>
      <c r="BM123" s="211" t="s">
        <v>167</v>
      </c>
    </row>
    <row r="124" s="2" customFormat="1">
      <c r="A124" s="41"/>
      <c r="B124" s="42"/>
      <c r="C124" s="43"/>
      <c r="D124" s="213" t="s">
        <v>142</v>
      </c>
      <c r="E124" s="43"/>
      <c r="F124" s="214" t="s">
        <v>168</v>
      </c>
      <c r="G124" s="43"/>
      <c r="H124" s="43"/>
      <c r="I124" s="215"/>
      <c r="J124" s="43"/>
      <c r="K124" s="43"/>
      <c r="L124" s="47"/>
      <c r="M124" s="216"/>
      <c r="N124" s="217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142</v>
      </c>
      <c r="AU124" s="20" t="s">
        <v>82</v>
      </c>
    </row>
    <row r="125" s="15" customFormat="1">
      <c r="A125" s="15"/>
      <c r="B125" s="241"/>
      <c r="C125" s="242"/>
      <c r="D125" s="220" t="s">
        <v>144</v>
      </c>
      <c r="E125" s="243" t="s">
        <v>19</v>
      </c>
      <c r="F125" s="244" t="s">
        <v>161</v>
      </c>
      <c r="G125" s="242"/>
      <c r="H125" s="243" t="s">
        <v>19</v>
      </c>
      <c r="I125" s="245"/>
      <c r="J125" s="242"/>
      <c r="K125" s="242"/>
      <c r="L125" s="246"/>
      <c r="M125" s="247"/>
      <c r="N125" s="248"/>
      <c r="O125" s="248"/>
      <c r="P125" s="248"/>
      <c r="Q125" s="248"/>
      <c r="R125" s="248"/>
      <c r="S125" s="248"/>
      <c r="T125" s="249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0" t="s">
        <v>144</v>
      </c>
      <c r="AU125" s="250" t="s">
        <v>82</v>
      </c>
      <c r="AV125" s="15" t="s">
        <v>80</v>
      </c>
      <c r="AW125" s="15" t="s">
        <v>36</v>
      </c>
      <c r="AX125" s="15" t="s">
        <v>75</v>
      </c>
      <c r="AY125" s="250" t="s">
        <v>133</v>
      </c>
    </row>
    <row r="126" s="15" customFormat="1">
      <c r="A126" s="15"/>
      <c r="B126" s="241"/>
      <c r="C126" s="242"/>
      <c r="D126" s="220" t="s">
        <v>144</v>
      </c>
      <c r="E126" s="243" t="s">
        <v>19</v>
      </c>
      <c r="F126" s="244" t="s">
        <v>169</v>
      </c>
      <c r="G126" s="242"/>
      <c r="H126" s="243" t="s">
        <v>19</v>
      </c>
      <c r="I126" s="245"/>
      <c r="J126" s="242"/>
      <c r="K126" s="242"/>
      <c r="L126" s="246"/>
      <c r="M126" s="247"/>
      <c r="N126" s="248"/>
      <c r="O126" s="248"/>
      <c r="P126" s="248"/>
      <c r="Q126" s="248"/>
      <c r="R126" s="248"/>
      <c r="S126" s="248"/>
      <c r="T126" s="249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0" t="s">
        <v>144</v>
      </c>
      <c r="AU126" s="250" t="s">
        <v>82</v>
      </c>
      <c r="AV126" s="15" t="s">
        <v>80</v>
      </c>
      <c r="AW126" s="15" t="s">
        <v>36</v>
      </c>
      <c r="AX126" s="15" t="s">
        <v>75</v>
      </c>
      <c r="AY126" s="250" t="s">
        <v>133</v>
      </c>
    </row>
    <row r="127" s="13" customFormat="1">
      <c r="A127" s="13"/>
      <c r="B127" s="218"/>
      <c r="C127" s="219"/>
      <c r="D127" s="220" t="s">
        <v>144</v>
      </c>
      <c r="E127" s="221" t="s">
        <v>19</v>
      </c>
      <c r="F127" s="222" t="s">
        <v>170</v>
      </c>
      <c r="G127" s="219"/>
      <c r="H127" s="223">
        <v>40.755000000000003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9" t="s">
        <v>144</v>
      </c>
      <c r="AU127" s="229" t="s">
        <v>82</v>
      </c>
      <c r="AV127" s="13" t="s">
        <v>82</v>
      </c>
      <c r="AW127" s="13" t="s">
        <v>36</v>
      </c>
      <c r="AX127" s="13" t="s">
        <v>75</v>
      </c>
      <c r="AY127" s="229" t="s">
        <v>133</v>
      </c>
    </row>
    <row r="128" s="13" customFormat="1">
      <c r="A128" s="13"/>
      <c r="B128" s="218"/>
      <c r="C128" s="219"/>
      <c r="D128" s="220" t="s">
        <v>144</v>
      </c>
      <c r="E128" s="221" t="s">
        <v>19</v>
      </c>
      <c r="F128" s="222" t="s">
        <v>171</v>
      </c>
      <c r="G128" s="219"/>
      <c r="H128" s="223">
        <v>25.838999999999999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9" t="s">
        <v>144</v>
      </c>
      <c r="AU128" s="229" t="s">
        <v>82</v>
      </c>
      <c r="AV128" s="13" t="s">
        <v>82</v>
      </c>
      <c r="AW128" s="13" t="s">
        <v>36</v>
      </c>
      <c r="AX128" s="13" t="s">
        <v>75</v>
      </c>
      <c r="AY128" s="229" t="s">
        <v>133</v>
      </c>
    </row>
    <row r="129" s="13" customFormat="1">
      <c r="A129" s="13"/>
      <c r="B129" s="218"/>
      <c r="C129" s="219"/>
      <c r="D129" s="220" t="s">
        <v>144</v>
      </c>
      <c r="E129" s="221" t="s">
        <v>19</v>
      </c>
      <c r="F129" s="222" t="s">
        <v>172</v>
      </c>
      <c r="G129" s="219"/>
      <c r="H129" s="223">
        <v>31.652999999999999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9" t="s">
        <v>144</v>
      </c>
      <c r="AU129" s="229" t="s">
        <v>82</v>
      </c>
      <c r="AV129" s="13" t="s">
        <v>82</v>
      </c>
      <c r="AW129" s="13" t="s">
        <v>36</v>
      </c>
      <c r="AX129" s="13" t="s">
        <v>75</v>
      </c>
      <c r="AY129" s="229" t="s">
        <v>133</v>
      </c>
    </row>
    <row r="130" s="13" customFormat="1">
      <c r="A130" s="13"/>
      <c r="B130" s="218"/>
      <c r="C130" s="219"/>
      <c r="D130" s="220" t="s">
        <v>144</v>
      </c>
      <c r="E130" s="221" t="s">
        <v>19</v>
      </c>
      <c r="F130" s="222" t="s">
        <v>173</v>
      </c>
      <c r="G130" s="219"/>
      <c r="H130" s="223">
        <v>22.896999999999998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9" t="s">
        <v>144</v>
      </c>
      <c r="AU130" s="229" t="s">
        <v>82</v>
      </c>
      <c r="AV130" s="13" t="s">
        <v>82</v>
      </c>
      <c r="AW130" s="13" t="s">
        <v>36</v>
      </c>
      <c r="AX130" s="13" t="s">
        <v>75</v>
      </c>
      <c r="AY130" s="229" t="s">
        <v>133</v>
      </c>
    </row>
    <row r="131" s="14" customFormat="1">
      <c r="A131" s="14"/>
      <c r="B131" s="230"/>
      <c r="C131" s="231"/>
      <c r="D131" s="220" t="s">
        <v>144</v>
      </c>
      <c r="E131" s="232" t="s">
        <v>19</v>
      </c>
      <c r="F131" s="233" t="s">
        <v>148</v>
      </c>
      <c r="G131" s="231"/>
      <c r="H131" s="234">
        <v>121.14400000000001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0" t="s">
        <v>144</v>
      </c>
      <c r="AU131" s="240" t="s">
        <v>82</v>
      </c>
      <c r="AV131" s="14" t="s">
        <v>140</v>
      </c>
      <c r="AW131" s="14" t="s">
        <v>36</v>
      </c>
      <c r="AX131" s="14" t="s">
        <v>80</v>
      </c>
      <c r="AY131" s="240" t="s">
        <v>133</v>
      </c>
    </row>
    <row r="132" s="2" customFormat="1" ht="37.8" customHeight="1">
      <c r="A132" s="41"/>
      <c r="B132" s="42"/>
      <c r="C132" s="200" t="s">
        <v>174</v>
      </c>
      <c r="D132" s="200" t="s">
        <v>135</v>
      </c>
      <c r="E132" s="201" t="s">
        <v>175</v>
      </c>
      <c r="F132" s="202" t="s">
        <v>176</v>
      </c>
      <c r="G132" s="203" t="s">
        <v>158</v>
      </c>
      <c r="H132" s="204">
        <v>0.85799999999999998</v>
      </c>
      <c r="I132" s="205"/>
      <c r="J132" s="206">
        <f>ROUND(I132*H132,2)</f>
        <v>0</v>
      </c>
      <c r="K132" s="202" t="s">
        <v>139</v>
      </c>
      <c r="L132" s="47"/>
      <c r="M132" s="207" t="s">
        <v>19</v>
      </c>
      <c r="N132" s="208" t="s">
        <v>46</v>
      </c>
      <c r="O132" s="87"/>
      <c r="P132" s="209">
        <f>O132*H132</f>
        <v>0</v>
      </c>
      <c r="Q132" s="209">
        <v>0</v>
      </c>
      <c r="R132" s="209">
        <f>Q132*H132</f>
        <v>0</v>
      </c>
      <c r="S132" s="209">
        <v>0</v>
      </c>
      <c r="T132" s="210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1" t="s">
        <v>140</v>
      </c>
      <c r="AT132" s="211" t="s">
        <v>135</v>
      </c>
      <c r="AU132" s="211" t="s">
        <v>82</v>
      </c>
      <c r="AY132" s="20" t="s">
        <v>133</v>
      </c>
      <c r="BE132" s="212">
        <f>IF(N132="základní",J132,0)</f>
        <v>0</v>
      </c>
      <c r="BF132" s="212">
        <f>IF(N132="snížená",J132,0)</f>
        <v>0</v>
      </c>
      <c r="BG132" s="212">
        <f>IF(N132="zákl. přenesená",J132,0)</f>
        <v>0</v>
      </c>
      <c r="BH132" s="212">
        <f>IF(N132="sníž. přenesená",J132,0)</f>
        <v>0</v>
      </c>
      <c r="BI132" s="212">
        <f>IF(N132="nulová",J132,0)</f>
        <v>0</v>
      </c>
      <c r="BJ132" s="20" t="s">
        <v>80</v>
      </c>
      <c r="BK132" s="212">
        <f>ROUND(I132*H132,2)</f>
        <v>0</v>
      </c>
      <c r="BL132" s="20" t="s">
        <v>140</v>
      </c>
      <c r="BM132" s="211" t="s">
        <v>177</v>
      </c>
    </row>
    <row r="133" s="2" customFormat="1">
      <c r="A133" s="41"/>
      <c r="B133" s="42"/>
      <c r="C133" s="43"/>
      <c r="D133" s="213" t="s">
        <v>142</v>
      </c>
      <c r="E133" s="43"/>
      <c r="F133" s="214" t="s">
        <v>178</v>
      </c>
      <c r="G133" s="43"/>
      <c r="H133" s="43"/>
      <c r="I133" s="215"/>
      <c r="J133" s="43"/>
      <c r="K133" s="43"/>
      <c r="L133" s="47"/>
      <c r="M133" s="216"/>
      <c r="N133" s="217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142</v>
      </c>
      <c r="AU133" s="20" t="s">
        <v>82</v>
      </c>
    </row>
    <row r="134" s="15" customFormat="1">
      <c r="A134" s="15"/>
      <c r="B134" s="241"/>
      <c r="C134" s="242"/>
      <c r="D134" s="220" t="s">
        <v>144</v>
      </c>
      <c r="E134" s="243" t="s">
        <v>19</v>
      </c>
      <c r="F134" s="244" t="s">
        <v>179</v>
      </c>
      <c r="G134" s="242"/>
      <c r="H134" s="243" t="s">
        <v>19</v>
      </c>
      <c r="I134" s="245"/>
      <c r="J134" s="242"/>
      <c r="K134" s="242"/>
      <c r="L134" s="246"/>
      <c r="M134" s="247"/>
      <c r="N134" s="248"/>
      <c r="O134" s="248"/>
      <c r="P134" s="248"/>
      <c r="Q134" s="248"/>
      <c r="R134" s="248"/>
      <c r="S134" s="248"/>
      <c r="T134" s="249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0" t="s">
        <v>144</v>
      </c>
      <c r="AU134" s="250" t="s">
        <v>82</v>
      </c>
      <c r="AV134" s="15" t="s">
        <v>80</v>
      </c>
      <c r="AW134" s="15" t="s">
        <v>36</v>
      </c>
      <c r="AX134" s="15" t="s">
        <v>75</v>
      </c>
      <c r="AY134" s="250" t="s">
        <v>133</v>
      </c>
    </row>
    <row r="135" s="13" customFormat="1">
      <c r="A135" s="13"/>
      <c r="B135" s="218"/>
      <c r="C135" s="219"/>
      <c r="D135" s="220" t="s">
        <v>144</v>
      </c>
      <c r="E135" s="221" t="s">
        <v>19</v>
      </c>
      <c r="F135" s="222" t="s">
        <v>180</v>
      </c>
      <c r="G135" s="219"/>
      <c r="H135" s="223">
        <v>0.85799999999999998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9" t="s">
        <v>144</v>
      </c>
      <c r="AU135" s="229" t="s">
        <v>82</v>
      </c>
      <c r="AV135" s="13" t="s">
        <v>82</v>
      </c>
      <c r="AW135" s="13" t="s">
        <v>36</v>
      </c>
      <c r="AX135" s="13" t="s">
        <v>80</v>
      </c>
      <c r="AY135" s="229" t="s">
        <v>133</v>
      </c>
    </row>
    <row r="136" s="2" customFormat="1" ht="16.5" customHeight="1">
      <c r="A136" s="41"/>
      <c r="B136" s="42"/>
      <c r="C136" s="200" t="s">
        <v>181</v>
      </c>
      <c r="D136" s="200" t="s">
        <v>135</v>
      </c>
      <c r="E136" s="201" t="s">
        <v>182</v>
      </c>
      <c r="F136" s="202" t="s">
        <v>183</v>
      </c>
      <c r="G136" s="203" t="s">
        <v>138</v>
      </c>
      <c r="H136" s="204">
        <v>43.784999999999997</v>
      </c>
      <c r="I136" s="205"/>
      <c r="J136" s="206">
        <f>ROUND(I136*H136,2)</f>
        <v>0</v>
      </c>
      <c r="K136" s="202" t="s">
        <v>139</v>
      </c>
      <c r="L136" s="47"/>
      <c r="M136" s="207" t="s">
        <v>19</v>
      </c>
      <c r="N136" s="208" t="s">
        <v>46</v>
      </c>
      <c r="O136" s="87"/>
      <c r="P136" s="209">
        <f>O136*H136</f>
        <v>0</v>
      </c>
      <c r="Q136" s="209">
        <v>0.00149</v>
      </c>
      <c r="R136" s="209">
        <f>Q136*H136</f>
        <v>0.065239649999999996</v>
      </c>
      <c r="S136" s="209">
        <v>0</v>
      </c>
      <c r="T136" s="210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1" t="s">
        <v>140</v>
      </c>
      <c r="AT136" s="211" t="s">
        <v>135</v>
      </c>
      <c r="AU136" s="211" t="s">
        <v>82</v>
      </c>
      <c r="AY136" s="20" t="s">
        <v>133</v>
      </c>
      <c r="BE136" s="212">
        <f>IF(N136="základní",J136,0)</f>
        <v>0</v>
      </c>
      <c r="BF136" s="212">
        <f>IF(N136="snížená",J136,0)</f>
        <v>0</v>
      </c>
      <c r="BG136" s="212">
        <f>IF(N136="zákl. přenesená",J136,0)</f>
        <v>0</v>
      </c>
      <c r="BH136" s="212">
        <f>IF(N136="sníž. přenesená",J136,0)</f>
        <v>0</v>
      </c>
      <c r="BI136" s="212">
        <f>IF(N136="nulová",J136,0)</f>
        <v>0</v>
      </c>
      <c r="BJ136" s="20" t="s">
        <v>80</v>
      </c>
      <c r="BK136" s="212">
        <f>ROUND(I136*H136,2)</f>
        <v>0</v>
      </c>
      <c r="BL136" s="20" t="s">
        <v>140</v>
      </c>
      <c r="BM136" s="211" t="s">
        <v>184</v>
      </c>
    </row>
    <row r="137" s="2" customFormat="1">
      <c r="A137" s="41"/>
      <c r="B137" s="42"/>
      <c r="C137" s="43"/>
      <c r="D137" s="213" t="s">
        <v>142</v>
      </c>
      <c r="E137" s="43"/>
      <c r="F137" s="214" t="s">
        <v>185</v>
      </c>
      <c r="G137" s="43"/>
      <c r="H137" s="43"/>
      <c r="I137" s="215"/>
      <c r="J137" s="43"/>
      <c r="K137" s="43"/>
      <c r="L137" s="47"/>
      <c r="M137" s="216"/>
      <c r="N137" s="217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142</v>
      </c>
      <c r="AU137" s="20" t="s">
        <v>82</v>
      </c>
    </row>
    <row r="138" s="15" customFormat="1">
      <c r="A138" s="15"/>
      <c r="B138" s="241"/>
      <c r="C138" s="242"/>
      <c r="D138" s="220" t="s">
        <v>144</v>
      </c>
      <c r="E138" s="243" t="s">
        <v>19</v>
      </c>
      <c r="F138" s="244" t="s">
        <v>161</v>
      </c>
      <c r="G138" s="242"/>
      <c r="H138" s="243" t="s">
        <v>19</v>
      </c>
      <c r="I138" s="245"/>
      <c r="J138" s="242"/>
      <c r="K138" s="242"/>
      <c r="L138" s="246"/>
      <c r="M138" s="247"/>
      <c r="N138" s="248"/>
      <c r="O138" s="248"/>
      <c r="P138" s="248"/>
      <c r="Q138" s="248"/>
      <c r="R138" s="248"/>
      <c r="S138" s="248"/>
      <c r="T138" s="249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0" t="s">
        <v>144</v>
      </c>
      <c r="AU138" s="250" t="s">
        <v>82</v>
      </c>
      <c r="AV138" s="15" t="s">
        <v>80</v>
      </c>
      <c r="AW138" s="15" t="s">
        <v>36</v>
      </c>
      <c r="AX138" s="15" t="s">
        <v>75</v>
      </c>
      <c r="AY138" s="250" t="s">
        <v>133</v>
      </c>
    </row>
    <row r="139" s="15" customFormat="1">
      <c r="A139" s="15"/>
      <c r="B139" s="241"/>
      <c r="C139" s="242"/>
      <c r="D139" s="220" t="s">
        <v>144</v>
      </c>
      <c r="E139" s="243" t="s">
        <v>19</v>
      </c>
      <c r="F139" s="244" t="s">
        <v>169</v>
      </c>
      <c r="G139" s="242"/>
      <c r="H139" s="243" t="s">
        <v>19</v>
      </c>
      <c r="I139" s="245"/>
      <c r="J139" s="242"/>
      <c r="K139" s="242"/>
      <c r="L139" s="246"/>
      <c r="M139" s="247"/>
      <c r="N139" s="248"/>
      <c r="O139" s="248"/>
      <c r="P139" s="248"/>
      <c r="Q139" s="248"/>
      <c r="R139" s="248"/>
      <c r="S139" s="248"/>
      <c r="T139" s="249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0" t="s">
        <v>144</v>
      </c>
      <c r="AU139" s="250" t="s">
        <v>82</v>
      </c>
      <c r="AV139" s="15" t="s">
        <v>80</v>
      </c>
      <c r="AW139" s="15" t="s">
        <v>36</v>
      </c>
      <c r="AX139" s="15" t="s">
        <v>75</v>
      </c>
      <c r="AY139" s="250" t="s">
        <v>133</v>
      </c>
    </row>
    <row r="140" s="13" customFormat="1">
      <c r="A140" s="13"/>
      <c r="B140" s="218"/>
      <c r="C140" s="219"/>
      <c r="D140" s="220" t="s">
        <v>144</v>
      </c>
      <c r="E140" s="221" t="s">
        <v>19</v>
      </c>
      <c r="F140" s="222" t="s">
        <v>186</v>
      </c>
      <c r="G140" s="219"/>
      <c r="H140" s="223">
        <v>22.23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9" t="s">
        <v>144</v>
      </c>
      <c r="AU140" s="229" t="s">
        <v>82</v>
      </c>
      <c r="AV140" s="13" t="s">
        <v>82</v>
      </c>
      <c r="AW140" s="13" t="s">
        <v>36</v>
      </c>
      <c r="AX140" s="13" t="s">
        <v>75</v>
      </c>
      <c r="AY140" s="229" t="s">
        <v>133</v>
      </c>
    </row>
    <row r="141" s="13" customFormat="1">
      <c r="A141" s="13"/>
      <c r="B141" s="218"/>
      <c r="C141" s="219"/>
      <c r="D141" s="220" t="s">
        <v>144</v>
      </c>
      <c r="E141" s="221" t="s">
        <v>19</v>
      </c>
      <c r="F141" s="222" t="s">
        <v>187</v>
      </c>
      <c r="G141" s="219"/>
      <c r="H141" s="223">
        <v>13.68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9" t="s">
        <v>144</v>
      </c>
      <c r="AU141" s="229" t="s">
        <v>82</v>
      </c>
      <c r="AV141" s="13" t="s">
        <v>82</v>
      </c>
      <c r="AW141" s="13" t="s">
        <v>36</v>
      </c>
      <c r="AX141" s="13" t="s">
        <v>75</v>
      </c>
      <c r="AY141" s="229" t="s">
        <v>133</v>
      </c>
    </row>
    <row r="142" s="13" customFormat="1">
      <c r="A142" s="13"/>
      <c r="B142" s="218"/>
      <c r="C142" s="219"/>
      <c r="D142" s="220" t="s">
        <v>144</v>
      </c>
      <c r="E142" s="221" t="s">
        <v>19</v>
      </c>
      <c r="F142" s="222" t="s">
        <v>188</v>
      </c>
      <c r="G142" s="219"/>
      <c r="H142" s="223">
        <v>7.875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9" t="s">
        <v>144</v>
      </c>
      <c r="AU142" s="229" t="s">
        <v>82</v>
      </c>
      <c r="AV142" s="13" t="s">
        <v>82</v>
      </c>
      <c r="AW142" s="13" t="s">
        <v>36</v>
      </c>
      <c r="AX142" s="13" t="s">
        <v>75</v>
      </c>
      <c r="AY142" s="229" t="s">
        <v>133</v>
      </c>
    </row>
    <row r="143" s="15" customFormat="1">
      <c r="A143" s="15"/>
      <c r="B143" s="241"/>
      <c r="C143" s="242"/>
      <c r="D143" s="220" t="s">
        <v>144</v>
      </c>
      <c r="E143" s="243" t="s">
        <v>19</v>
      </c>
      <c r="F143" s="244" t="s">
        <v>189</v>
      </c>
      <c r="G143" s="242"/>
      <c r="H143" s="243" t="s">
        <v>19</v>
      </c>
      <c r="I143" s="245"/>
      <c r="J143" s="242"/>
      <c r="K143" s="242"/>
      <c r="L143" s="246"/>
      <c r="M143" s="247"/>
      <c r="N143" s="248"/>
      <c r="O143" s="248"/>
      <c r="P143" s="248"/>
      <c r="Q143" s="248"/>
      <c r="R143" s="248"/>
      <c r="S143" s="248"/>
      <c r="T143" s="249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0" t="s">
        <v>144</v>
      </c>
      <c r="AU143" s="250" t="s">
        <v>82</v>
      </c>
      <c r="AV143" s="15" t="s">
        <v>80</v>
      </c>
      <c r="AW143" s="15" t="s">
        <v>36</v>
      </c>
      <c r="AX143" s="15" t="s">
        <v>75</v>
      </c>
      <c r="AY143" s="250" t="s">
        <v>133</v>
      </c>
    </row>
    <row r="144" s="14" customFormat="1">
      <c r="A144" s="14"/>
      <c r="B144" s="230"/>
      <c r="C144" s="231"/>
      <c r="D144" s="220" t="s">
        <v>144</v>
      </c>
      <c r="E144" s="232" t="s">
        <v>19</v>
      </c>
      <c r="F144" s="233" t="s">
        <v>148</v>
      </c>
      <c r="G144" s="231"/>
      <c r="H144" s="234">
        <v>43.784999999999997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0" t="s">
        <v>144</v>
      </c>
      <c r="AU144" s="240" t="s">
        <v>82</v>
      </c>
      <c r="AV144" s="14" t="s">
        <v>140</v>
      </c>
      <c r="AW144" s="14" t="s">
        <v>36</v>
      </c>
      <c r="AX144" s="14" t="s">
        <v>80</v>
      </c>
      <c r="AY144" s="240" t="s">
        <v>133</v>
      </c>
    </row>
    <row r="145" s="2" customFormat="1" ht="24.15" customHeight="1">
      <c r="A145" s="41"/>
      <c r="B145" s="42"/>
      <c r="C145" s="200" t="s">
        <v>190</v>
      </c>
      <c r="D145" s="200" t="s">
        <v>135</v>
      </c>
      <c r="E145" s="201" t="s">
        <v>191</v>
      </c>
      <c r="F145" s="202" t="s">
        <v>192</v>
      </c>
      <c r="G145" s="203" t="s">
        <v>138</v>
      </c>
      <c r="H145" s="204">
        <v>43.784999999999997</v>
      </c>
      <c r="I145" s="205"/>
      <c r="J145" s="206">
        <f>ROUND(I145*H145,2)</f>
        <v>0</v>
      </c>
      <c r="K145" s="202" t="s">
        <v>139</v>
      </c>
      <c r="L145" s="47"/>
      <c r="M145" s="207" t="s">
        <v>19</v>
      </c>
      <c r="N145" s="208" t="s">
        <v>46</v>
      </c>
      <c r="O145" s="87"/>
      <c r="P145" s="209">
        <f>O145*H145</f>
        <v>0</v>
      </c>
      <c r="Q145" s="209">
        <v>0</v>
      </c>
      <c r="R145" s="209">
        <f>Q145*H145</f>
        <v>0</v>
      </c>
      <c r="S145" s="209">
        <v>0</v>
      </c>
      <c r="T145" s="210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1" t="s">
        <v>140</v>
      </c>
      <c r="AT145" s="211" t="s">
        <v>135</v>
      </c>
      <c r="AU145" s="211" t="s">
        <v>82</v>
      </c>
      <c r="AY145" s="20" t="s">
        <v>133</v>
      </c>
      <c r="BE145" s="212">
        <f>IF(N145="základní",J145,0)</f>
        <v>0</v>
      </c>
      <c r="BF145" s="212">
        <f>IF(N145="snížená",J145,0)</f>
        <v>0</v>
      </c>
      <c r="BG145" s="212">
        <f>IF(N145="zákl. přenesená",J145,0)</f>
        <v>0</v>
      </c>
      <c r="BH145" s="212">
        <f>IF(N145="sníž. přenesená",J145,0)</f>
        <v>0</v>
      </c>
      <c r="BI145" s="212">
        <f>IF(N145="nulová",J145,0)</f>
        <v>0</v>
      </c>
      <c r="BJ145" s="20" t="s">
        <v>80</v>
      </c>
      <c r="BK145" s="212">
        <f>ROUND(I145*H145,2)</f>
        <v>0</v>
      </c>
      <c r="BL145" s="20" t="s">
        <v>140</v>
      </c>
      <c r="BM145" s="211" t="s">
        <v>193</v>
      </c>
    </row>
    <row r="146" s="2" customFormat="1">
      <c r="A146" s="41"/>
      <c r="B146" s="42"/>
      <c r="C146" s="43"/>
      <c r="D146" s="213" t="s">
        <v>142</v>
      </c>
      <c r="E146" s="43"/>
      <c r="F146" s="214" t="s">
        <v>194</v>
      </c>
      <c r="G146" s="43"/>
      <c r="H146" s="43"/>
      <c r="I146" s="215"/>
      <c r="J146" s="43"/>
      <c r="K146" s="43"/>
      <c r="L146" s="47"/>
      <c r="M146" s="216"/>
      <c r="N146" s="217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142</v>
      </c>
      <c r="AU146" s="20" t="s">
        <v>82</v>
      </c>
    </row>
    <row r="147" s="2" customFormat="1" ht="21.75" customHeight="1">
      <c r="A147" s="41"/>
      <c r="B147" s="42"/>
      <c r="C147" s="200" t="s">
        <v>195</v>
      </c>
      <c r="D147" s="200" t="s">
        <v>135</v>
      </c>
      <c r="E147" s="201" t="s">
        <v>196</v>
      </c>
      <c r="F147" s="202" t="s">
        <v>197</v>
      </c>
      <c r="G147" s="203" t="s">
        <v>158</v>
      </c>
      <c r="H147" s="204">
        <v>43.784999999999997</v>
      </c>
      <c r="I147" s="205"/>
      <c r="J147" s="206">
        <f>ROUND(I147*H147,2)</f>
        <v>0</v>
      </c>
      <c r="K147" s="202" t="s">
        <v>139</v>
      </c>
      <c r="L147" s="47"/>
      <c r="M147" s="207" t="s">
        <v>19</v>
      </c>
      <c r="N147" s="208" t="s">
        <v>46</v>
      </c>
      <c r="O147" s="87"/>
      <c r="P147" s="209">
        <f>O147*H147</f>
        <v>0</v>
      </c>
      <c r="Q147" s="209">
        <v>0.0013600000000000001</v>
      </c>
      <c r="R147" s="209">
        <f>Q147*H147</f>
        <v>0.059547599999999999</v>
      </c>
      <c r="S147" s="209">
        <v>0</v>
      </c>
      <c r="T147" s="210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1" t="s">
        <v>140</v>
      </c>
      <c r="AT147" s="211" t="s">
        <v>135</v>
      </c>
      <c r="AU147" s="211" t="s">
        <v>82</v>
      </c>
      <c r="AY147" s="20" t="s">
        <v>133</v>
      </c>
      <c r="BE147" s="212">
        <f>IF(N147="základní",J147,0)</f>
        <v>0</v>
      </c>
      <c r="BF147" s="212">
        <f>IF(N147="snížená",J147,0)</f>
        <v>0</v>
      </c>
      <c r="BG147" s="212">
        <f>IF(N147="zákl. přenesená",J147,0)</f>
        <v>0</v>
      </c>
      <c r="BH147" s="212">
        <f>IF(N147="sníž. přenesená",J147,0)</f>
        <v>0</v>
      </c>
      <c r="BI147" s="212">
        <f>IF(N147="nulová",J147,0)</f>
        <v>0</v>
      </c>
      <c r="BJ147" s="20" t="s">
        <v>80</v>
      </c>
      <c r="BK147" s="212">
        <f>ROUND(I147*H147,2)</f>
        <v>0</v>
      </c>
      <c r="BL147" s="20" t="s">
        <v>140</v>
      </c>
      <c r="BM147" s="211" t="s">
        <v>198</v>
      </c>
    </row>
    <row r="148" s="2" customFormat="1">
      <c r="A148" s="41"/>
      <c r="B148" s="42"/>
      <c r="C148" s="43"/>
      <c r="D148" s="213" t="s">
        <v>142</v>
      </c>
      <c r="E148" s="43"/>
      <c r="F148" s="214" t="s">
        <v>199</v>
      </c>
      <c r="G148" s="43"/>
      <c r="H148" s="43"/>
      <c r="I148" s="215"/>
      <c r="J148" s="43"/>
      <c r="K148" s="43"/>
      <c r="L148" s="47"/>
      <c r="M148" s="216"/>
      <c r="N148" s="217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142</v>
      </c>
      <c r="AU148" s="20" t="s">
        <v>82</v>
      </c>
    </row>
    <row r="149" s="2" customFormat="1" ht="24.15" customHeight="1">
      <c r="A149" s="41"/>
      <c r="B149" s="42"/>
      <c r="C149" s="200" t="s">
        <v>200</v>
      </c>
      <c r="D149" s="200" t="s">
        <v>135</v>
      </c>
      <c r="E149" s="201" t="s">
        <v>201</v>
      </c>
      <c r="F149" s="202" t="s">
        <v>202</v>
      </c>
      <c r="G149" s="203" t="s">
        <v>158</v>
      </c>
      <c r="H149" s="204">
        <v>43.784999999999997</v>
      </c>
      <c r="I149" s="205"/>
      <c r="J149" s="206">
        <f>ROUND(I149*H149,2)</f>
        <v>0</v>
      </c>
      <c r="K149" s="202" t="s">
        <v>139</v>
      </c>
      <c r="L149" s="47"/>
      <c r="M149" s="207" t="s">
        <v>19</v>
      </c>
      <c r="N149" s="208" t="s">
        <v>46</v>
      </c>
      <c r="O149" s="87"/>
      <c r="P149" s="209">
        <f>O149*H149</f>
        <v>0</v>
      </c>
      <c r="Q149" s="209">
        <v>0</v>
      </c>
      <c r="R149" s="209">
        <f>Q149*H149</f>
        <v>0</v>
      </c>
      <c r="S149" s="209">
        <v>0</v>
      </c>
      <c r="T149" s="210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1" t="s">
        <v>140</v>
      </c>
      <c r="AT149" s="211" t="s">
        <v>135</v>
      </c>
      <c r="AU149" s="211" t="s">
        <v>82</v>
      </c>
      <c r="AY149" s="20" t="s">
        <v>133</v>
      </c>
      <c r="BE149" s="212">
        <f>IF(N149="základní",J149,0)</f>
        <v>0</v>
      </c>
      <c r="BF149" s="212">
        <f>IF(N149="snížená",J149,0)</f>
        <v>0</v>
      </c>
      <c r="BG149" s="212">
        <f>IF(N149="zákl. přenesená",J149,0)</f>
        <v>0</v>
      </c>
      <c r="BH149" s="212">
        <f>IF(N149="sníž. přenesená",J149,0)</f>
        <v>0</v>
      </c>
      <c r="BI149" s="212">
        <f>IF(N149="nulová",J149,0)</f>
        <v>0</v>
      </c>
      <c r="BJ149" s="20" t="s">
        <v>80</v>
      </c>
      <c r="BK149" s="212">
        <f>ROUND(I149*H149,2)</f>
        <v>0</v>
      </c>
      <c r="BL149" s="20" t="s">
        <v>140</v>
      </c>
      <c r="BM149" s="211" t="s">
        <v>203</v>
      </c>
    </row>
    <row r="150" s="2" customFormat="1">
      <c r="A150" s="41"/>
      <c r="B150" s="42"/>
      <c r="C150" s="43"/>
      <c r="D150" s="213" t="s">
        <v>142</v>
      </c>
      <c r="E150" s="43"/>
      <c r="F150" s="214" t="s">
        <v>204</v>
      </c>
      <c r="G150" s="43"/>
      <c r="H150" s="43"/>
      <c r="I150" s="215"/>
      <c r="J150" s="43"/>
      <c r="K150" s="43"/>
      <c r="L150" s="47"/>
      <c r="M150" s="216"/>
      <c r="N150" s="217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142</v>
      </c>
      <c r="AU150" s="20" t="s">
        <v>82</v>
      </c>
    </row>
    <row r="151" s="2" customFormat="1" ht="33" customHeight="1">
      <c r="A151" s="41"/>
      <c r="B151" s="42"/>
      <c r="C151" s="200" t="s">
        <v>205</v>
      </c>
      <c r="D151" s="200" t="s">
        <v>135</v>
      </c>
      <c r="E151" s="201" t="s">
        <v>206</v>
      </c>
      <c r="F151" s="202" t="s">
        <v>207</v>
      </c>
      <c r="G151" s="203" t="s">
        <v>158</v>
      </c>
      <c r="H151" s="204">
        <v>130.642</v>
      </c>
      <c r="I151" s="205"/>
      <c r="J151" s="206">
        <f>ROUND(I151*H151,2)</f>
        <v>0</v>
      </c>
      <c r="K151" s="202" t="s">
        <v>139</v>
      </c>
      <c r="L151" s="47"/>
      <c r="M151" s="207" t="s">
        <v>19</v>
      </c>
      <c r="N151" s="208" t="s">
        <v>46</v>
      </c>
      <c r="O151" s="87"/>
      <c r="P151" s="209">
        <f>O151*H151</f>
        <v>0</v>
      </c>
      <c r="Q151" s="209">
        <v>0</v>
      </c>
      <c r="R151" s="209">
        <f>Q151*H151</f>
        <v>0</v>
      </c>
      <c r="S151" s="209">
        <v>0</v>
      </c>
      <c r="T151" s="210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1" t="s">
        <v>140</v>
      </c>
      <c r="AT151" s="211" t="s">
        <v>135</v>
      </c>
      <c r="AU151" s="211" t="s">
        <v>82</v>
      </c>
      <c r="AY151" s="20" t="s">
        <v>133</v>
      </c>
      <c r="BE151" s="212">
        <f>IF(N151="základní",J151,0)</f>
        <v>0</v>
      </c>
      <c r="BF151" s="212">
        <f>IF(N151="snížená",J151,0)</f>
        <v>0</v>
      </c>
      <c r="BG151" s="212">
        <f>IF(N151="zákl. přenesená",J151,0)</f>
        <v>0</v>
      </c>
      <c r="BH151" s="212">
        <f>IF(N151="sníž. přenesená",J151,0)</f>
        <v>0</v>
      </c>
      <c r="BI151" s="212">
        <f>IF(N151="nulová",J151,0)</f>
        <v>0</v>
      </c>
      <c r="BJ151" s="20" t="s">
        <v>80</v>
      </c>
      <c r="BK151" s="212">
        <f>ROUND(I151*H151,2)</f>
        <v>0</v>
      </c>
      <c r="BL151" s="20" t="s">
        <v>140</v>
      </c>
      <c r="BM151" s="211" t="s">
        <v>208</v>
      </c>
    </row>
    <row r="152" s="2" customFormat="1">
      <c r="A152" s="41"/>
      <c r="B152" s="42"/>
      <c r="C152" s="43"/>
      <c r="D152" s="213" t="s">
        <v>142</v>
      </c>
      <c r="E152" s="43"/>
      <c r="F152" s="214" t="s">
        <v>209</v>
      </c>
      <c r="G152" s="43"/>
      <c r="H152" s="43"/>
      <c r="I152" s="215"/>
      <c r="J152" s="43"/>
      <c r="K152" s="43"/>
      <c r="L152" s="47"/>
      <c r="M152" s="216"/>
      <c r="N152" s="217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142</v>
      </c>
      <c r="AU152" s="20" t="s">
        <v>82</v>
      </c>
    </row>
    <row r="153" s="13" customFormat="1">
      <c r="A153" s="13"/>
      <c r="B153" s="218"/>
      <c r="C153" s="219"/>
      <c r="D153" s="220" t="s">
        <v>144</v>
      </c>
      <c r="E153" s="221" t="s">
        <v>19</v>
      </c>
      <c r="F153" s="222" t="s">
        <v>210</v>
      </c>
      <c r="G153" s="219"/>
      <c r="H153" s="223">
        <v>130.642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9" t="s">
        <v>144</v>
      </c>
      <c r="AU153" s="229" t="s">
        <v>82</v>
      </c>
      <c r="AV153" s="13" t="s">
        <v>82</v>
      </c>
      <c r="AW153" s="13" t="s">
        <v>36</v>
      </c>
      <c r="AX153" s="13" t="s">
        <v>80</v>
      </c>
      <c r="AY153" s="229" t="s">
        <v>133</v>
      </c>
    </row>
    <row r="154" s="2" customFormat="1" ht="33" customHeight="1">
      <c r="A154" s="41"/>
      <c r="B154" s="42"/>
      <c r="C154" s="200" t="s">
        <v>211</v>
      </c>
      <c r="D154" s="200" t="s">
        <v>135</v>
      </c>
      <c r="E154" s="201" t="s">
        <v>212</v>
      </c>
      <c r="F154" s="202" t="s">
        <v>213</v>
      </c>
      <c r="G154" s="203" t="s">
        <v>158</v>
      </c>
      <c r="H154" s="204">
        <v>130.642</v>
      </c>
      <c r="I154" s="205"/>
      <c r="J154" s="206">
        <f>ROUND(I154*H154,2)</f>
        <v>0</v>
      </c>
      <c r="K154" s="202" t="s">
        <v>139</v>
      </c>
      <c r="L154" s="47"/>
      <c r="M154" s="207" t="s">
        <v>19</v>
      </c>
      <c r="N154" s="208" t="s">
        <v>46</v>
      </c>
      <c r="O154" s="87"/>
      <c r="P154" s="209">
        <f>O154*H154</f>
        <v>0</v>
      </c>
      <c r="Q154" s="209">
        <v>0</v>
      </c>
      <c r="R154" s="209">
        <f>Q154*H154</f>
        <v>0</v>
      </c>
      <c r="S154" s="209">
        <v>0</v>
      </c>
      <c r="T154" s="210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1" t="s">
        <v>140</v>
      </c>
      <c r="AT154" s="211" t="s">
        <v>135</v>
      </c>
      <c r="AU154" s="211" t="s">
        <v>82</v>
      </c>
      <c r="AY154" s="20" t="s">
        <v>133</v>
      </c>
      <c r="BE154" s="212">
        <f>IF(N154="základní",J154,0)</f>
        <v>0</v>
      </c>
      <c r="BF154" s="212">
        <f>IF(N154="snížená",J154,0)</f>
        <v>0</v>
      </c>
      <c r="BG154" s="212">
        <f>IF(N154="zákl. přenesená",J154,0)</f>
        <v>0</v>
      </c>
      <c r="BH154" s="212">
        <f>IF(N154="sníž. přenesená",J154,0)</f>
        <v>0</v>
      </c>
      <c r="BI154" s="212">
        <f>IF(N154="nulová",J154,0)</f>
        <v>0</v>
      </c>
      <c r="BJ154" s="20" t="s">
        <v>80</v>
      </c>
      <c r="BK154" s="212">
        <f>ROUND(I154*H154,2)</f>
        <v>0</v>
      </c>
      <c r="BL154" s="20" t="s">
        <v>140</v>
      </c>
      <c r="BM154" s="211" t="s">
        <v>214</v>
      </c>
    </row>
    <row r="155" s="2" customFormat="1">
      <c r="A155" s="41"/>
      <c r="B155" s="42"/>
      <c r="C155" s="43"/>
      <c r="D155" s="213" t="s">
        <v>142</v>
      </c>
      <c r="E155" s="43"/>
      <c r="F155" s="214" t="s">
        <v>215</v>
      </c>
      <c r="G155" s="43"/>
      <c r="H155" s="43"/>
      <c r="I155" s="215"/>
      <c r="J155" s="43"/>
      <c r="K155" s="43"/>
      <c r="L155" s="47"/>
      <c r="M155" s="216"/>
      <c r="N155" s="217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142</v>
      </c>
      <c r="AU155" s="20" t="s">
        <v>82</v>
      </c>
    </row>
    <row r="156" s="2" customFormat="1" ht="37.8" customHeight="1">
      <c r="A156" s="41"/>
      <c r="B156" s="42"/>
      <c r="C156" s="200" t="s">
        <v>8</v>
      </c>
      <c r="D156" s="200" t="s">
        <v>135</v>
      </c>
      <c r="E156" s="201" t="s">
        <v>216</v>
      </c>
      <c r="F156" s="202" t="s">
        <v>217</v>
      </c>
      <c r="G156" s="203" t="s">
        <v>158</v>
      </c>
      <c r="H156" s="204">
        <v>130.642</v>
      </c>
      <c r="I156" s="205"/>
      <c r="J156" s="206">
        <f>ROUND(I156*H156,2)</f>
        <v>0</v>
      </c>
      <c r="K156" s="202" t="s">
        <v>139</v>
      </c>
      <c r="L156" s="47"/>
      <c r="M156" s="207" t="s">
        <v>19</v>
      </c>
      <c r="N156" s="208" t="s">
        <v>46</v>
      </c>
      <c r="O156" s="87"/>
      <c r="P156" s="209">
        <f>O156*H156</f>
        <v>0</v>
      </c>
      <c r="Q156" s="209">
        <v>0</v>
      </c>
      <c r="R156" s="209">
        <f>Q156*H156</f>
        <v>0</v>
      </c>
      <c r="S156" s="209">
        <v>0</v>
      </c>
      <c r="T156" s="210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1" t="s">
        <v>140</v>
      </c>
      <c r="AT156" s="211" t="s">
        <v>135</v>
      </c>
      <c r="AU156" s="211" t="s">
        <v>82</v>
      </c>
      <c r="AY156" s="20" t="s">
        <v>133</v>
      </c>
      <c r="BE156" s="212">
        <f>IF(N156="základní",J156,0)</f>
        <v>0</v>
      </c>
      <c r="BF156" s="212">
        <f>IF(N156="snížená",J156,0)</f>
        <v>0</v>
      </c>
      <c r="BG156" s="212">
        <f>IF(N156="zákl. přenesená",J156,0)</f>
        <v>0</v>
      </c>
      <c r="BH156" s="212">
        <f>IF(N156="sníž. přenesená",J156,0)</f>
        <v>0</v>
      </c>
      <c r="BI156" s="212">
        <f>IF(N156="nulová",J156,0)</f>
        <v>0</v>
      </c>
      <c r="BJ156" s="20" t="s">
        <v>80</v>
      </c>
      <c r="BK156" s="212">
        <f>ROUND(I156*H156,2)</f>
        <v>0</v>
      </c>
      <c r="BL156" s="20" t="s">
        <v>140</v>
      </c>
      <c r="BM156" s="211" t="s">
        <v>218</v>
      </c>
    </row>
    <row r="157" s="2" customFormat="1">
      <c r="A157" s="41"/>
      <c r="B157" s="42"/>
      <c r="C157" s="43"/>
      <c r="D157" s="213" t="s">
        <v>142</v>
      </c>
      <c r="E157" s="43"/>
      <c r="F157" s="214" t="s">
        <v>219</v>
      </c>
      <c r="G157" s="43"/>
      <c r="H157" s="43"/>
      <c r="I157" s="215"/>
      <c r="J157" s="43"/>
      <c r="K157" s="43"/>
      <c r="L157" s="47"/>
      <c r="M157" s="216"/>
      <c r="N157" s="217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142</v>
      </c>
      <c r="AU157" s="20" t="s">
        <v>82</v>
      </c>
    </row>
    <row r="158" s="2" customFormat="1" ht="37.8" customHeight="1">
      <c r="A158" s="41"/>
      <c r="B158" s="42"/>
      <c r="C158" s="200" t="s">
        <v>220</v>
      </c>
      <c r="D158" s="200" t="s">
        <v>135</v>
      </c>
      <c r="E158" s="201" t="s">
        <v>221</v>
      </c>
      <c r="F158" s="202" t="s">
        <v>222</v>
      </c>
      <c r="G158" s="203" t="s">
        <v>158</v>
      </c>
      <c r="H158" s="204">
        <v>653.21000000000004</v>
      </c>
      <c r="I158" s="205"/>
      <c r="J158" s="206">
        <f>ROUND(I158*H158,2)</f>
        <v>0</v>
      </c>
      <c r="K158" s="202" t="s">
        <v>139</v>
      </c>
      <c r="L158" s="47"/>
      <c r="M158" s="207" t="s">
        <v>19</v>
      </c>
      <c r="N158" s="208" t="s">
        <v>46</v>
      </c>
      <c r="O158" s="87"/>
      <c r="P158" s="209">
        <f>O158*H158</f>
        <v>0</v>
      </c>
      <c r="Q158" s="209">
        <v>0</v>
      </c>
      <c r="R158" s="209">
        <f>Q158*H158</f>
        <v>0</v>
      </c>
      <c r="S158" s="209">
        <v>0</v>
      </c>
      <c r="T158" s="210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1" t="s">
        <v>140</v>
      </c>
      <c r="AT158" s="211" t="s">
        <v>135</v>
      </c>
      <c r="AU158" s="211" t="s">
        <v>82</v>
      </c>
      <c r="AY158" s="20" t="s">
        <v>133</v>
      </c>
      <c r="BE158" s="212">
        <f>IF(N158="základní",J158,0)</f>
        <v>0</v>
      </c>
      <c r="BF158" s="212">
        <f>IF(N158="snížená",J158,0)</f>
        <v>0</v>
      </c>
      <c r="BG158" s="212">
        <f>IF(N158="zákl. přenesená",J158,0)</f>
        <v>0</v>
      </c>
      <c r="BH158" s="212">
        <f>IF(N158="sníž. přenesená",J158,0)</f>
        <v>0</v>
      </c>
      <c r="BI158" s="212">
        <f>IF(N158="nulová",J158,0)</f>
        <v>0</v>
      </c>
      <c r="BJ158" s="20" t="s">
        <v>80</v>
      </c>
      <c r="BK158" s="212">
        <f>ROUND(I158*H158,2)</f>
        <v>0</v>
      </c>
      <c r="BL158" s="20" t="s">
        <v>140</v>
      </c>
      <c r="BM158" s="211" t="s">
        <v>223</v>
      </c>
    </row>
    <row r="159" s="2" customFormat="1">
      <c r="A159" s="41"/>
      <c r="B159" s="42"/>
      <c r="C159" s="43"/>
      <c r="D159" s="213" t="s">
        <v>142</v>
      </c>
      <c r="E159" s="43"/>
      <c r="F159" s="214" t="s">
        <v>224</v>
      </c>
      <c r="G159" s="43"/>
      <c r="H159" s="43"/>
      <c r="I159" s="215"/>
      <c r="J159" s="43"/>
      <c r="K159" s="43"/>
      <c r="L159" s="47"/>
      <c r="M159" s="216"/>
      <c r="N159" s="217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142</v>
      </c>
      <c r="AU159" s="20" t="s">
        <v>82</v>
      </c>
    </row>
    <row r="160" s="13" customFormat="1">
      <c r="A160" s="13"/>
      <c r="B160" s="218"/>
      <c r="C160" s="219"/>
      <c r="D160" s="220" t="s">
        <v>144</v>
      </c>
      <c r="E160" s="219"/>
      <c r="F160" s="222" t="s">
        <v>225</v>
      </c>
      <c r="G160" s="219"/>
      <c r="H160" s="223">
        <v>653.21000000000004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9" t="s">
        <v>144</v>
      </c>
      <c r="AU160" s="229" t="s">
        <v>82</v>
      </c>
      <c r="AV160" s="13" t="s">
        <v>82</v>
      </c>
      <c r="AW160" s="13" t="s">
        <v>4</v>
      </c>
      <c r="AX160" s="13" t="s">
        <v>80</v>
      </c>
      <c r="AY160" s="229" t="s">
        <v>133</v>
      </c>
    </row>
    <row r="161" s="2" customFormat="1" ht="21.75" customHeight="1">
      <c r="A161" s="41"/>
      <c r="B161" s="42"/>
      <c r="C161" s="251" t="s">
        <v>226</v>
      </c>
      <c r="D161" s="251" t="s">
        <v>227</v>
      </c>
      <c r="E161" s="252" t="s">
        <v>228</v>
      </c>
      <c r="F161" s="253" t="s">
        <v>229</v>
      </c>
      <c r="G161" s="254" t="s">
        <v>230</v>
      </c>
      <c r="H161" s="255">
        <v>235.15600000000001</v>
      </c>
      <c r="I161" s="256"/>
      <c r="J161" s="257">
        <f>ROUND(I161*H161,2)</f>
        <v>0</v>
      </c>
      <c r="K161" s="253" t="s">
        <v>139</v>
      </c>
      <c r="L161" s="258"/>
      <c r="M161" s="259" t="s">
        <v>19</v>
      </c>
      <c r="N161" s="260" t="s">
        <v>46</v>
      </c>
      <c r="O161" s="87"/>
      <c r="P161" s="209">
        <f>O161*H161</f>
        <v>0</v>
      </c>
      <c r="Q161" s="209">
        <v>0</v>
      </c>
      <c r="R161" s="209">
        <f>Q161*H161</f>
        <v>0</v>
      </c>
      <c r="S161" s="209">
        <v>0</v>
      </c>
      <c r="T161" s="210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1" t="s">
        <v>195</v>
      </c>
      <c r="AT161" s="211" t="s">
        <v>227</v>
      </c>
      <c r="AU161" s="211" t="s">
        <v>82</v>
      </c>
      <c r="AY161" s="20" t="s">
        <v>133</v>
      </c>
      <c r="BE161" s="212">
        <f>IF(N161="základní",J161,0)</f>
        <v>0</v>
      </c>
      <c r="BF161" s="212">
        <f>IF(N161="snížená",J161,0)</f>
        <v>0</v>
      </c>
      <c r="BG161" s="212">
        <f>IF(N161="zákl. přenesená",J161,0)</f>
        <v>0</v>
      </c>
      <c r="BH161" s="212">
        <f>IF(N161="sníž. přenesená",J161,0)</f>
        <v>0</v>
      </c>
      <c r="BI161" s="212">
        <f>IF(N161="nulová",J161,0)</f>
        <v>0</v>
      </c>
      <c r="BJ161" s="20" t="s">
        <v>80</v>
      </c>
      <c r="BK161" s="212">
        <f>ROUND(I161*H161,2)</f>
        <v>0</v>
      </c>
      <c r="BL161" s="20" t="s">
        <v>140</v>
      </c>
      <c r="BM161" s="211" t="s">
        <v>231</v>
      </c>
    </row>
    <row r="162" s="13" customFormat="1">
      <c r="A162" s="13"/>
      <c r="B162" s="218"/>
      <c r="C162" s="219"/>
      <c r="D162" s="220" t="s">
        <v>144</v>
      </c>
      <c r="E162" s="219"/>
      <c r="F162" s="222" t="s">
        <v>232</v>
      </c>
      <c r="G162" s="219"/>
      <c r="H162" s="223">
        <v>235.15600000000001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9" t="s">
        <v>144</v>
      </c>
      <c r="AU162" s="229" t="s">
        <v>82</v>
      </c>
      <c r="AV162" s="13" t="s">
        <v>82</v>
      </c>
      <c r="AW162" s="13" t="s">
        <v>4</v>
      </c>
      <c r="AX162" s="13" t="s">
        <v>80</v>
      </c>
      <c r="AY162" s="229" t="s">
        <v>133</v>
      </c>
    </row>
    <row r="163" s="2" customFormat="1" ht="24.15" customHeight="1">
      <c r="A163" s="41"/>
      <c r="B163" s="42"/>
      <c r="C163" s="200" t="s">
        <v>233</v>
      </c>
      <c r="D163" s="200" t="s">
        <v>135</v>
      </c>
      <c r="E163" s="201" t="s">
        <v>234</v>
      </c>
      <c r="F163" s="202" t="s">
        <v>235</v>
      </c>
      <c r="G163" s="203" t="s">
        <v>158</v>
      </c>
      <c r="H163" s="204">
        <v>128.12200000000001</v>
      </c>
      <c r="I163" s="205"/>
      <c r="J163" s="206">
        <f>ROUND(I163*H163,2)</f>
        <v>0</v>
      </c>
      <c r="K163" s="202" t="s">
        <v>139</v>
      </c>
      <c r="L163" s="47"/>
      <c r="M163" s="207" t="s">
        <v>19</v>
      </c>
      <c r="N163" s="208" t="s">
        <v>46</v>
      </c>
      <c r="O163" s="87"/>
      <c r="P163" s="209">
        <f>O163*H163</f>
        <v>0</v>
      </c>
      <c r="Q163" s="209">
        <v>0</v>
      </c>
      <c r="R163" s="209">
        <f>Q163*H163</f>
        <v>0</v>
      </c>
      <c r="S163" s="209">
        <v>0</v>
      </c>
      <c r="T163" s="210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1" t="s">
        <v>140</v>
      </c>
      <c r="AT163" s="211" t="s">
        <v>135</v>
      </c>
      <c r="AU163" s="211" t="s">
        <v>82</v>
      </c>
      <c r="AY163" s="20" t="s">
        <v>133</v>
      </c>
      <c r="BE163" s="212">
        <f>IF(N163="základní",J163,0)</f>
        <v>0</v>
      </c>
      <c r="BF163" s="212">
        <f>IF(N163="snížená",J163,0)</f>
        <v>0</v>
      </c>
      <c r="BG163" s="212">
        <f>IF(N163="zákl. přenesená",J163,0)</f>
        <v>0</v>
      </c>
      <c r="BH163" s="212">
        <f>IF(N163="sníž. přenesená",J163,0)</f>
        <v>0</v>
      </c>
      <c r="BI163" s="212">
        <f>IF(N163="nulová",J163,0)</f>
        <v>0</v>
      </c>
      <c r="BJ163" s="20" t="s">
        <v>80</v>
      </c>
      <c r="BK163" s="212">
        <f>ROUND(I163*H163,2)</f>
        <v>0</v>
      </c>
      <c r="BL163" s="20" t="s">
        <v>140</v>
      </c>
      <c r="BM163" s="211" t="s">
        <v>236</v>
      </c>
    </row>
    <row r="164" s="2" customFormat="1">
      <c r="A164" s="41"/>
      <c r="B164" s="42"/>
      <c r="C164" s="43"/>
      <c r="D164" s="213" t="s">
        <v>142</v>
      </c>
      <c r="E164" s="43"/>
      <c r="F164" s="214" t="s">
        <v>237</v>
      </c>
      <c r="G164" s="43"/>
      <c r="H164" s="43"/>
      <c r="I164" s="215"/>
      <c r="J164" s="43"/>
      <c r="K164" s="43"/>
      <c r="L164" s="47"/>
      <c r="M164" s="216"/>
      <c r="N164" s="217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142</v>
      </c>
      <c r="AU164" s="20" t="s">
        <v>82</v>
      </c>
    </row>
    <row r="165" s="13" customFormat="1">
      <c r="A165" s="13"/>
      <c r="B165" s="218"/>
      <c r="C165" s="219"/>
      <c r="D165" s="220" t="s">
        <v>144</v>
      </c>
      <c r="E165" s="221" t="s">
        <v>19</v>
      </c>
      <c r="F165" s="222" t="s">
        <v>163</v>
      </c>
      <c r="G165" s="219"/>
      <c r="H165" s="223">
        <v>4.7999999999999998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9" t="s">
        <v>144</v>
      </c>
      <c r="AU165" s="229" t="s">
        <v>82</v>
      </c>
      <c r="AV165" s="13" t="s">
        <v>82</v>
      </c>
      <c r="AW165" s="13" t="s">
        <v>36</v>
      </c>
      <c r="AX165" s="13" t="s">
        <v>75</v>
      </c>
      <c r="AY165" s="229" t="s">
        <v>133</v>
      </c>
    </row>
    <row r="166" s="13" customFormat="1">
      <c r="A166" s="13"/>
      <c r="B166" s="218"/>
      <c r="C166" s="219"/>
      <c r="D166" s="220" t="s">
        <v>144</v>
      </c>
      <c r="E166" s="221" t="s">
        <v>19</v>
      </c>
      <c r="F166" s="222" t="s">
        <v>164</v>
      </c>
      <c r="G166" s="219"/>
      <c r="H166" s="223">
        <v>3.8399999999999999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9" t="s">
        <v>144</v>
      </c>
      <c r="AU166" s="229" t="s">
        <v>82</v>
      </c>
      <c r="AV166" s="13" t="s">
        <v>82</v>
      </c>
      <c r="AW166" s="13" t="s">
        <v>36</v>
      </c>
      <c r="AX166" s="13" t="s">
        <v>75</v>
      </c>
      <c r="AY166" s="229" t="s">
        <v>133</v>
      </c>
    </row>
    <row r="167" s="16" customFormat="1">
      <c r="A167" s="16"/>
      <c r="B167" s="261"/>
      <c r="C167" s="262"/>
      <c r="D167" s="220" t="s">
        <v>144</v>
      </c>
      <c r="E167" s="263" t="s">
        <v>19</v>
      </c>
      <c r="F167" s="264" t="s">
        <v>238</v>
      </c>
      <c r="G167" s="262"/>
      <c r="H167" s="265">
        <v>8.6400000000000006</v>
      </c>
      <c r="I167" s="266"/>
      <c r="J167" s="262"/>
      <c r="K167" s="262"/>
      <c r="L167" s="267"/>
      <c r="M167" s="268"/>
      <c r="N167" s="269"/>
      <c r="O167" s="269"/>
      <c r="P167" s="269"/>
      <c r="Q167" s="269"/>
      <c r="R167" s="269"/>
      <c r="S167" s="269"/>
      <c r="T167" s="270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71" t="s">
        <v>144</v>
      </c>
      <c r="AU167" s="271" t="s">
        <v>82</v>
      </c>
      <c r="AV167" s="16" t="s">
        <v>155</v>
      </c>
      <c r="AW167" s="16" t="s">
        <v>36</v>
      </c>
      <c r="AX167" s="16" t="s">
        <v>75</v>
      </c>
      <c r="AY167" s="271" t="s">
        <v>133</v>
      </c>
    </row>
    <row r="168" s="13" customFormat="1">
      <c r="A168" s="13"/>
      <c r="B168" s="218"/>
      <c r="C168" s="219"/>
      <c r="D168" s="220" t="s">
        <v>144</v>
      </c>
      <c r="E168" s="221" t="s">
        <v>19</v>
      </c>
      <c r="F168" s="222" t="s">
        <v>170</v>
      </c>
      <c r="G168" s="219"/>
      <c r="H168" s="223">
        <v>40.755000000000003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9" t="s">
        <v>144</v>
      </c>
      <c r="AU168" s="229" t="s">
        <v>82</v>
      </c>
      <c r="AV168" s="13" t="s">
        <v>82</v>
      </c>
      <c r="AW168" s="13" t="s">
        <v>36</v>
      </c>
      <c r="AX168" s="13" t="s">
        <v>75</v>
      </c>
      <c r="AY168" s="229" t="s">
        <v>133</v>
      </c>
    </row>
    <row r="169" s="13" customFormat="1">
      <c r="A169" s="13"/>
      <c r="B169" s="218"/>
      <c r="C169" s="219"/>
      <c r="D169" s="220" t="s">
        <v>144</v>
      </c>
      <c r="E169" s="221" t="s">
        <v>19</v>
      </c>
      <c r="F169" s="222" t="s">
        <v>171</v>
      </c>
      <c r="G169" s="219"/>
      <c r="H169" s="223">
        <v>25.838999999999999</v>
      </c>
      <c r="I169" s="224"/>
      <c r="J169" s="219"/>
      <c r="K169" s="219"/>
      <c r="L169" s="225"/>
      <c r="M169" s="226"/>
      <c r="N169" s="227"/>
      <c r="O169" s="227"/>
      <c r="P169" s="227"/>
      <c r="Q169" s="227"/>
      <c r="R169" s="227"/>
      <c r="S169" s="227"/>
      <c r="T169" s="22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9" t="s">
        <v>144</v>
      </c>
      <c r="AU169" s="229" t="s">
        <v>82</v>
      </c>
      <c r="AV169" s="13" t="s">
        <v>82</v>
      </c>
      <c r="AW169" s="13" t="s">
        <v>36</v>
      </c>
      <c r="AX169" s="13" t="s">
        <v>75</v>
      </c>
      <c r="AY169" s="229" t="s">
        <v>133</v>
      </c>
    </row>
    <row r="170" s="13" customFormat="1">
      <c r="A170" s="13"/>
      <c r="B170" s="218"/>
      <c r="C170" s="219"/>
      <c r="D170" s="220" t="s">
        <v>144</v>
      </c>
      <c r="E170" s="221" t="s">
        <v>19</v>
      </c>
      <c r="F170" s="222" t="s">
        <v>172</v>
      </c>
      <c r="G170" s="219"/>
      <c r="H170" s="223">
        <v>31.652999999999999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29" t="s">
        <v>144</v>
      </c>
      <c r="AU170" s="229" t="s">
        <v>82</v>
      </c>
      <c r="AV170" s="13" t="s">
        <v>82</v>
      </c>
      <c r="AW170" s="13" t="s">
        <v>36</v>
      </c>
      <c r="AX170" s="13" t="s">
        <v>75</v>
      </c>
      <c r="AY170" s="229" t="s">
        <v>133</v>
      </c>
    </row>
    <row r="171" s="13" customFormat="1">
      <c r="A171" s="13"/>
      <c r="B171" s="218"/>
      <c r="C171" s="219"/>
      <c r="D171" s="220" t="s">
        <v>144</v>
      </c>
      <c r="E171" s="221" t="s">
        <v>19</v>
      </c>
      <c r="F171" s="222" t="s">
        <v>173</v>
      </c>
      <c r="G171" s="219"/>
      <c r="H171" s="223">
        <v>22.896999999999998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9" t="s">
        <v>144</v>
      </c>
      <c r="AU171" s="229" t="s">
        <v>82</v>
      </c>
      <c r="AV171" s="13" t="s">
        <v>82</v>
      </c>
      <c r="AW171" s="13" t="s">
        <v>36</v>
      </c>
      <c r="AX171" s="13" t="s">
        <v>75</v>
      </c>
      <c r="AY171" s="229" t="s">
        <v>133</v>
      </c>
    </row>
    <row r="172" s="13" customFormat="1">
      <c r="A172" s="13"/>
      <c r="B172" s="218"/>
      <c r="C172" s="219"/>
      <c r="D172" s="220" t="s">
        <v>144</v>
      </c>
      <c r="E172" s="221" t="s">
        <v>19</v>
      </c>
      <c r="F172" s="222" t="s">
        <v>239</v>
      </c>
      <c r="G172" s="219"/>
      <c r="H172" s="223">
        <v>0.85799999999999998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29" t="s">
        <v>144</v>
      </c>
      <c r="AU172" s="229" t="s">
        <v>82</v>
      </c>
      <c r="AV172" s="13" t="s">
        <v>82</v>
      </c>
      <c r="AW172" s="13" t="s">
        <v>36</v>
      </c>
      <c r="AX172" s="13" t="s">
        <v>75</v>
      </c>
      <c r="AY172" s="229" t="s">
        <v>133</v>
      </c>
    </row>
    <row r="173" s="16" customFormat="1">
      <c r="A173" s="16"/>
      <c r="B173" s="261"/>
      <c r="C173" s="262"/>
      <c r="D173" s="220" t="s">
        <v>144</v>
      </c>
      <c r="E173" s="263" t="s">
        <v>19</v>
      </c>
      <c r="F173" s="264" t="s">
        <v>240</v>
      </c>
      <c r="G173" s="262"/>
      <c r="H173" s="265">
        <v>122.00199999999998</v>
      </c>
      <c r="I173" s="266"/>
      <c r="J173" s="262"/>
      <c r="K173" s="262"/>
      <c r="L173" s="267"/>
      <c r="M173" s="268"/>
      <c r="N173" s="269"/>
      <c r="O173" s="269"/>
      <c r="P173" s="269"/>
      <c r="Q173" s="269"/>
      <c r="R173" s="269"/>
      <c r="S173" s="269"/>
      <c r="T173" s="270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71" t="s">
        <v>144</v>
      </c>
      <c r="AU173" s="271" t="s">
        <v>82</v>
      </c>
      <c r="AV173" s="16" t="s">
        <v>155</v>
      </c>
      <c r="AW173" s="16" t="s">
        <v>36</v>
      </c>
      <c r="AX173" s="16" t="s">
        <v>75</v>
      </c>
      <c r="AY173" s="271" t="s">
        <v>133</v>
      </c>
    </row>
    <row r="174" s="13" customFormat="1">
      <c r="A174" s="13"/>
      <c r="B174" s="218"/>
      <c r="C174" s="219"/>
      <c r="D174" s="220" t="s">
        <v>144</v>
      </c>
      <c r="E174" s="221" t="s">
        <v>19</v>
      </c>
      <c r="F174" s="222" t="s">
        <v>241</v>
      </c>
      <c r="G174" s="219"/>
      <c r="H174" s="223">
        <v>-0.80000000000000004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9" t="s">
        <v>144</v>
      </c>
      <c r="AU174" s="229" t="s">
        <v>82</v>
      </c>
      <c r="AV174" s="13" t="s">
        <v>82</v>
      </c>
      <c r="AW174" s="13" t="s">
        <v>36</v>
      </c>
      <c r="AX174" s="13" t="s">
        <v>75</v>
      </c>
      <c r="AY174" s="229" t="s">
        <v>133</v>
      </c>
    </row>
    <row r="175" s="13" customFormat="1">
      <c r="A175" s="13"/>
      <c r="B175" s="218"/>
      <c r="C175" s="219"/>
      <c r="D175" s="220" t="s">
        <v>144</v>
      </c>
      <c r="E175" s="221" t="s">
        <v>19</v>
      </c>
      <c r="F175" s="222" t="s">
        <v>242</v>
      </c>
      <c r="G175" s="219"/>
      <c r="H175" s="223">
        <v>-0.64000000000000001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9" t="s">
        <v>144</v>
      </c>
      <c r="AU175" s="229" t="s">
        <v>82</v>
      </c>
      <c r="AV175" s="13" t="s">
        <v>82</v>
      </c>
      <c r="AW175" s="13" t="s">
        <v>36</v>
      </c>
      <c r="AX175" s="13" t="s">
        <v>75</v>
      </c>
      <c r="AY175" s="229" t="s">
        <v>133</v>
      </c>
    </row>
    <row r="176" s="13" customFormat="1">
      <c r="A176" s="13"/>
      <c r="B176" s="218"/>
      <c r="C176" s="219"/>
      <c r="D176" s="220" t="s">
        <v>144</v>
      </c>
      <c r="E176" s="221" t="s">
        <v>19</v>
      </c>
      <c r="F176" s="222" t="s">
        <v>243</v>
      </c>
      <c r="G176" s="219"/>
      <c r="H176" s="223">
        <v>-0.59999999999999998</v>
      </c>
      <c r="I176" s="224"/>
      <c r="J176" s="219"/>
      <c r="K176" s="219"/>
      <c r="L176" s="225"/>
      <c r="M176" s="226"/>
      <c r="N176" s="227"/>
      <c r="O176" s="227"/>
      <c r="P176" s="227"/>
      <c r="Q176" s="227"/>
      <c r="R176" s="227"/>
      <c r="S176" s="227"/>
      <c r="T176" s="22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9" t="s">
        <v>144</v>
      </c>
      <c r="AU176" s="229" t="s">
        <v>82</v>
      </c>
      <c r="AV176" s="13" t="s">
        <v>82</v>
      </c>
      <c r="AW176" s="13" t="s">
        <v>36</v>
      </c>
      <c r="AX176" s="13" t="s">
        <v>75</v>
      </c>
      <c r="AY176" s="229" t="s">
        <v>133</v>
      </c>
    </row>
    <row r="177" s="13" customFormat="1">
      <c r="A177" s="13"/>
      <c r="B177" s="218"/>
      <c r="C177" s="219"/>
      <c r="D177" s="220" t="s">
        <v>144</v>
      </c>
      <c r="E177" s="221" t="s">
        <v>19</v>
      </c>
      <c r="F177" s="222" t="s">
        <v>244</v>
      </c>
      <c r="G177" s="219"/>
      <c r="H177" s="223">
        <v>-0.47999999999999998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9" t="s">
        <v>144</v>
      </c>
      <c r="AU177" s="229" t="s">
        <v>82</v>
      </c>
      <c r="AV177" s="13" t="s">
        <v>82</v>
      </c>
      <c r="AW177" s="13" t="s">
        <v>36</v>
      </c>
      <c r="AX177" s="13" t="s">
        <v>75</v>
      </c>
      <c r="AY177" s="229" t="s">
        <v>133</v>
      </c>
    </row>
    <row r="178" s="16" customFormat="1">
      <c r="A178" s="16"/>
      <c r="B178" s="261"/>
      <c r="C178" s="262"/>
      <c r="D178" s="220" t="s">
        <v>144</v>
      </c>
      <c r="E178" s="263" t="s">
        <v>19</v>
      </c>
      <c r="F178" s="264" t="s">
        <v>245</v>
      </c>
      <c r="G178" s="262"/>
      <c r="H178" s="265">
        <v>-2.52</v>
      </c>
      <c r="I178" s="266"/>
      <c r="J178" s="262"/>
      <c r="K178" s="262"/>
      <c r="L178" s="267"/>
      <c r="M178" s="268"/>
      <c r="N178" s="269"/>
      <c r="O178" s="269"/>
      <c r="P178" s="269"/>
      <c r="Q178" s="269"/>
      <c r="R178" s="269"/>
      <c r="S178" s="269"/>
      <c r="T178" s="270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71" t="s">
        <v>144</v>
      </c>
      <c r="AU178" s="271" t="s">
        <v>82</v>
      </c>
      <c r="AV178" s="16" t="s">
        <v>155</v>
      </c>
      <c r="AW178" s="16" t="s">
        <v>36</v>
      </c>
      <c r="AX178" s="16" t="s">
        <v>75</v>
      </c>
      <c r="AY178" s="271" t="s">
        <v>133</v>
      </c>
    </row>
    <row r="179" s="14" customFormat="1">
      <c r="A179" s="14"/>
      <c r="B179" s="230"/>
      <c r="C179" s="231"/>
      <c r="D179" s="220" t="s">
        <v>144</v>
      </c>
      <c r="E179" s="232" t="s">
        <v>19</v>
      </c>
      <c r="F179" s="233" t="s">
        <v>148</v>
      </c>
      <c r="G179" s="231"/>
      <c r="H179" s="234">
        <v>128.12200000000001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0" t="s">
        <v>144</v>
      </c>
      <c r="AU179" s="240" t="s">
        <v>82</v>
      </c>
      <c r="AV179" s="14" t="s">
        <v>140</v>
      </c>
      <c r="AW179" s="14" t="s">
        <v>36</v>
      </c>
      <c r="AX179" s="14" t="s">
        <v>80</v>
      </c>
      <c r="AY179" s="240" t="s">
        <v>133</v>
      </c>
    </row>
    <row r="180" s="2" customFormat="1" ht="16.5" customHeight="1">
      <c r="A180" s="41"/>
      <c r="B180" s="42"/>
      <c r="C180" s="251" t="s">
        <v>246</v>
      </c>
      <c r="D180" s="251" t="s">
        <v>227</v>
      </c>
      <c r="E180" s="252" t="s">
        <v>247</v>
      </c>
      <c r="F180" s="253" t="s">
        <v>248</v>
      </c>
      <c r="G180" s="254" t="s">
        <v>230</v>
      </c>
      <c r="H180" s="255">
        <v>11.52</v>
      </c>
      <c r="I180" s="256"/>
      <c r="J180" s="257">
        <f>ROUND(I180*H180,2)</f>
        <v>0</v>
      </c>
      <c r="K180" s="253" t="s">
        <v>139</v>
      </c>
      <c r="L180" s="258"/>
      <c r="M180" s="259" t="s">
        <v>19</v>
      </c>
      <c r="N180" s="260" t="s">
        <v>46</v>
      </c>
      <c r="O180" s="87"/>
      <c r="P180" s="209">
        <f>O180*H180</f>
        <v>0</v>
      </c>
      <c r="Q180" s="209">
        <v>0</v>
      </c>
      <c r="R180" s="209">
        <f>Q180*H180</f>
        <v>0</v>
      </c>
      <c r="S180" s="209">
        <v>0</v>
      </c>
      <c r="T180" s="210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1" t="s">
        <v>195</v>
      </c>
      <c r="AT180" s="211" t="s">
        <v>227</v>
      </c>
      <c r="AU180" s="211" t="s">
        <v>82</v>
      </c>
      <c r="AY180" s="20" t="s">
        <v>133</v>
      </c>
      <c r="BE180" s="212">
        <f>IF(N180="základní",J180,0)</f>
        <v>0</v>
      </c>
      <c r="BF180" s="212">
        <f>IF(N180="snížená",J180,0)</f>
        <v>0</v>
      </c>
      <c r="BG180" s="212">
        <f>IF(N180="zákl. přenesená",J180,0)</f>
        <v>0</v>
      </c>
      <c r="BH180" s="212">
        <f>IF(N180="sníž. přenesená",J180,0)</f>
        <v>0</v>
      </c>
      <c r="BI180" s="212">
        <f>IF(N180="nulová",J180,0)</f>
        <v>0</v>
      </c>
      <c r="BJ180" s="20" t="s">
        <v>80</v>
      </c>
      <c r="BK180" s="212">
        <f>ROUND(I180*H180,2)</f>
        <v>0</v>
      </c>
      <c r="BL180" s="20" t="s">
        <v>140</v>
      </c>
      <c r="BM180" s="211" t="s">
        <v>249</v>
      </c>
    </row>
    <row r="181" s="13" customFormat="1">
      <c r="A181" s="13"/>
      <c r="B181" s="218"/>
      <c r="C181" s="219"/>
      <c r="D181" s="220" t="s">
        <v>144</v>
      </c>
      <c r="E181" s="221" t="s">
        <v>19</v>
      </c>
      <c r="F181" s="222" t="s">
        <v>250</v>
      </c>
      <c r="G181" s="219"/>
      <c r="H181" s="223">
        <v>3.2000000000000002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9" t="s">
        <v>144</v>
      </c>
      <c r="AU181" s="229" t="s">
        <v>82</v>
      </c>
      <c r="AV181" s="13" t="s">
        <v>82</v>
      </c>
      <c r="AW181" s="13" t="s">
        <v>36</v>
      </c>
      <c r="AX181" s="13" t="s">
        <v>75</v>
      </c>
      <c r="AY181" s="229" t="s">
        <v>133</v>
      </c>
    </row>
    <row r="182" s="13" customFormat="1">
      <c r="A182" s="13"/>
      <c r="B182" s="218"/>
      <c r="C182" s="219"/>
      <c r="D182" s="220" t="s">
        <v>144</v>
      </c>
      <c r="E182" s="221" t="s">
        <v>19</v>
      </c>
      <c r="F182" s="222" t="s">
        <v>251</v>
      </c>
      <c r="G182" s="219"/>
      <c r="H182" s="223">
        <v>2.5600000000000001</v>
      </c>
      <c r="I182" s="224"/>
      <c r="J182" s="219"/>
      <c r="K182" s="219"/>
      <c r="L182" s="225"/>
      <c r="M182" s="226"/>
      <c r="N182" s="227"/>
      <c r="O182" s="227"/>
      <c r="P182" s="227"/>
      <c r="Q182" s="227"/>
      <c r="R182" s="227"/>
      <c r="S182" s="227"/>
      <c r="T182" s="22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9" t="s">
        <v>144</v>
      </c>
      <c r="AU182" s="229" t="s">
        <v>82</v>
      </c>
      <c r="AV182" s="13" t="s">
        <v>82</v>
      </c>
      <c r="AW182" s="13" t="s">
        <v>36</v>
      </c>
      <c r="AX182" s="13" t="s">
        <v>75</v>
      </c>
      <c r="AY182" s="229" t="s">
        <v>133</v>
      </c>
    </row>
    <row r="183" s="14" customFormat="1">
      <c r="A183" s="14"/>
      <c r="B183" s="230"/>
      <c r="C183" s="231"/>
      <c r="D183" s="220" t="s">
        <v>144</v>
      </c>
      <c r="E183" s="232" t="s">
        <v>19</v>
      </c>
      <c r="F183" s="233" t="s">
        <v>148</v>
      </c>
      <c r="G183" s="231"/>
      <c r="H183" s="234">
        <v>5.7599999999999998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0" t="s">
        <v>144</v>
      </c>
      <c r="AU183" s="240" t="s">
        <v>82</v>
      </c>
      <c r="AV183" s="14" t="s">
        <v>140</v>
      </c>
      <c r="AW183" s="14" t="s">
        <v>36</v>
      </c>
      <c r="AX183" s="14" t="s">
        <v>80</v>
      </c>
      <c r="AY183" s="240" t="s">
        <v>133</v>
      </c>
    </row>
    <row r="184" s="13" customFormat="1">
      <c r="A184" s="13"/>
      <c r="B184" s="218"/>
      <c r="C184" s="219"/>
      <c r="D184" s="220" t="s">
        <v>144</v>
      </c>
      <c r="E184" s="219"/>
      <c r="F184" s="222" t="s">
        <v>252</v>
      </c>
      <c r="G184" s="219"/>
      <c r="H184" s="223">
        <v>11.52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29" t="s">
        <v>144</v>
      </c>
      <c r="AU184" s="229" t="s">
        <v>82</v>
      </c>
      <c r="AV184" s="13" t="s">
        <v>82</v>
      </c>
      <c r="AW184" s="13" t="s">
        <v>4</v>
      </c>
      <c r="AX184" s="13" t="s">
        <v>80</v>
      </c>
      <c r="AY184" s="229" t="s">
        <v>133</v>
      </c>
    </row>
    <row r="185" s="2" customFormat="1" ht="16.5" customHeight="1">
      <c r="A185" s="41"/>
      <c r="B185" s="42"/>
      <c r="C185" s="251" t="s">
        <v>253</v>
      </c>
      <c r="D185" s="251" t="s">
        <v>227</v>
      </c>
      <c r="E185" s="252" t="s">
        <v>254</v>
      </c>
      <c r="F185" s="253" t="s">
        <v>255</v>
      </c>
      <c r="G185" s="254" t="s">
        <v>230</v>
      </c>
      <c r="H185" s="255">
        <v>244.00399999999999</v>
      </c>
      <c r="I185" s="256"/>
      <c r="J185" s="257">
        <f>ROUND(I185*H185,2)</f>
        <v>0</v>
      </c>
      <c r="K185" s="253" t="s">
        <v>256</v>
      </c>
      <c r="L185" s="258"/>
      <c r="M185" s="259" t="s">
        <v>19</v>
      </c>
      <c r="N185" s="260" t="s">
        <v>46</v>
      </c>
      <c r="O185" s="87"/>
      <c r="P185" s="209">
        <f>O185*H185</f>
        <v>0</v>
      </c>
      <c r="Q185" s="209">
        <v>0</v>
      </c>
      <c r="R185" s="209">
        <f>Q185*H185</f>
        <v>0</v>
      </c>
      <c r="S185" s="209">
        <v>0</v>
      </c>
      <c r="T185" s="210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1" t="s">
        <v>195</v>
      </c>
      <c r="AT185" s="211" t="s">
        <v>227</v>
      </c>
      <c r="AU185" s="211" t="s">
        <v>82</v>
      </c>
      <c r="AY185" s="20" t="s">
        <v>133</v>
      </c>
      <c r="BE185" s="212">
        <f>IF(N185="základní",J185,0)</f>
        <v>0</v>
      </c>
      <c r="BF185" s="212">
        <f>IF(N185="snížená",J185,0)</f>
        <v>0</v>
      </c>
      <c r="BG185" s="212">
        <f>IF(N185="zákl. přenesená",J185,0)</f>
        <v>0</v>
      </c>
      <c r="BH185" s="212">
        <f>IF(N185="sníž. přenesená",J185,0)</f>
        <v>0</v>
      </c>
      <c r="BI185" s="212">
        <f>IF(N185="nulová",J185,0)</f>
        <v>0</v>
      </c>
      <c r="BJ185" s="20" t="s">
        <v>80</v>
      </c>
      <c r="BK185" s="212">
        <f>ROUND(I185*H185,2)</f>
        <v>0</v>
      </c>
      <c r="BL185" s="20" t="s">
        <v>140</v>
      </c>
      <c r="BM185" s="211" t="s">
        <v>257</v>
      </c>
    </row>
    <row r="186" s="2" customFormat="1">
      <c r="A186" s="41"/>
      <c r="B186" s="42"/>
      <c r="C186" s="43"/>
      <c r="D186" s="220" t="s">
        <v>258</v>
      </c>
      <c r="E186" s="43"/>
      <c r="F186" s="272" t="s">
        <v>259</v>
      </c>
      <c r="G186" s="43"/>
      <c r="H186" s="43"/>
      <c r="I186" s="215"/>
      <c r="J186" s="43"/>
      <c r="K186" s="43"/>
      <c r="L186" s="47"/>
      <c r="M186" s="216"/>
      <c r="N186" s="217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258</v>
      </c>
      <c r="AU186" s="20" t="s">
        <v>82</v>
      </c>
    </row>
    <row r="187" s="13" customFormat="1">
      <c r="A187" s="13"/>
      <c r="B187" s="218"/>
      <c r="C187" s="219"/>
      <c r="D187" s="220" t="s">
        <v>144</v>
      </c>
      <c r="E187" s="221" t="s">
        <v>19</v>
      </c>
      <c r="F187" s="222" t="s">
        <v>260</v>
      </c>
      <c r="G187" s="219"/>
      <c r="H187" s="223">
        <v>122.002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9" t="s">
        <v>144</v>
      </c>
      <c r="AU187" s="229" t="s">
        <v>82</v>
      </c>
      <c r="AV187" s="13" t="s">
        <v>82</v>
      </c>
      <c r="AW187" s="13" t="s">
        <v>36</v>
      </c>
      <c r="AX187" s="13" t="s">
        <v>80</v>
      </c>
      <c r="AY187" s="229" t="s">
        <v>133</v>
      </c>
    </row>
    <row r="188" s="13" customFormat="1">
      <c r="A188" s="13"/>
      <c r="B188" s="218"/>
      <c r="C188" s="219"/>
      <c r="D188" s="220" t="s">
        <v>144</v>
      </c>
      <c r="E188" s="219"/>
      <c r="F188" s="222" t="s">
        <v>261</v>
      </c>
      <c r="G188" s="219"/>
      <c r="H188" s="223">
        <v>244.00399999999999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29" t="s">
        <v>144</v>
      </c>
      <c r="AU188" s="229" t="s">
        <v>82</v>
      </c>
      <c r="AV188" s="13" t="s">
        <v>82</v>
      </c>
      <c r="AW188" s="13" t="s">
        <v>4</v>
      </c>
      <c r="AX188" s="13" t="s">
        <v>80</v>
      </c>
      <c r="AY188" s="229" t="s">
        <v>133</v>
      </c>
    </row>
    <row r="189" s="2" customFormat="1" ht="37.8" customHeight="1">
      <c r="A189" s="41"/>
      <c r="B189" s="42"/>
      <c r="C189" s="200" t="s">
        <v>262</v>
      </c>
      <c r="D189" s="200" t="s">
        <v>135</v>
      </c>
      <c r="E189" s="201" t="s">
        <v>263</v>
      </c>
      <c r="F189" s="202" t="s">
        <v>264</v>
      </c>
      <c r="G189" s="203" t="s">
        <v>158</v>
      </c>
      <c r="H189" s="204">
        <v>1.44</v>
      </c>
      <c r="I189" s="205"/>
      <c r="J189" s="206">
        <f>ROUND(I189*H189,2)</f>
        <v>0</v>
      </c>
      <c r="K189" s="202" t="s">
        <v>139</v>
      </c>
      <c r="L189" s="47"/>
      <c r="M189" s="207" t="s">
        <v>19</v>
      </c>
      <c r="N189" s="208" t="s">
        <v>46</v>
      </c>
      <c r="O189" s="87"/>
      <c r="P189" s="209">
        <f>O189*H189</f>
        <v>0</v>
      </c>
      <c r="Q189" s="209">
        <v>0</v>
      </c>
      <c r="R189" s="209">
        <f>Q189*H189</f>
        <v>0</v>
      </c>
      <c r="S189" s="209">
        <v>0</v>
      </c>
      <c r="T189" s="210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1" t="s">
        <v>140</v>
      </c>
      <c r="AT189" s="211" t="s">
        <v>135</v>
      </c>
      <c r="AU189" s="211" t="s">
        <v>82</v>
      </c>
      <c r="AY189" s="20" t="s">
        <v>133</v>
      </c>
      <c r="BE189" s="212">
        <f>IF(N189="základní",J189,0)</f>
        <v>0</v>
      </c>
      <c r="BF189" s="212">
        <f>IF(N189="snížená",J189,0)</f>
        <v>0</v>
      </c>
      <c r="BG189" s="212">
        <f>IF(N189="zákl. přenesená",J189,0)</f>
        <v>0</v>
      </c>
      <c r="BH189" s="212">
        <f>IF(N189="sníž. přenesená",J189,0)</f>
        <v>0</v>
      </c>
      <c r="BI189" s="212">
        <f>IF(N189="nulová",J189,0)</f>
        <v>0</v>
      </c>
      <c r="BJ189" s="20" t="s">
        <v>80</v>
      </c>
      <c r="BK189" s="212">
        <f>ROUND(I189*H189,2)</f>
        <v>0</v>
      </c>
      <c r="BL189" s="20" t="s">
        <v>140</v>
      </c>
      <c r="BM189" s="211" t="s">
        <v>265</v>
      </c>
    </row>
    <row r="190" s="2" customFormat="1">
      <c r="A190" s="41"/>
      <c r="B190" s="42"/>
      <c r="C190" s="43"/>
      <c r="D190" s="213" t="s">
        <v>142</v>
      </c>
      <c r="E190" s="43"/>
      <c r="F190" s="214" t="s">
        <v>266</v>
      </c>
      <c r="G190" s="43"/>
      <c r="H190" s="43"/>
      <c r="I190" s="215"/>
      <c r="J190" s="43"/>
      <c r="K190" s="43"/>
      <c r="L190" s="47"/>
      <c r="M190" s="216"/>
      <c r="N190" s="217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142</v>
      </c>
      <c r="AU190" s="20" t="s">
        <v>82</v>
      </c>
    </row>
    <row r="191" s="15" customFormat="1">
      <c r="A191" s="15"/>
      <c r="B191" s="241"/>
      <c r="C191" s="242"/>
      <c r="D191" s="220" t="s">
        <v>144</v>
      </c>
      <c r="E191" s="243" t="s">
        <v>19</v>
      </c>
      <c r="F191" s="244" t="s">
        <v>161</v>
      </c>
      <c r="G191" s="242"/>
      <c r="H191" s="243" t="s">
        <v>19</v>
      </c>
      <c r="I191" s="245"/>
      <c r="J191" s="242"/>
      <c r="K191" s="242"/>
      <c r="L191" s="246"/>
      <c r="M191" s="247"/>
      <c r="N191" s="248"/>
      <c r="O191" s="248"/>
      <c r="P191" s="248"/>
      <c r="Q191" s="248"/>
      <c r="R191" s="248"/>
      <c r="S191" s="248"/>
      <c r="T191" s="249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0" t="s">
        <v>144</v>
      </c>
      <c r="AU191" s="250" t="s">
        <v>82</v>
      </c>
      <c r="AV191" s="15" t="s">
        <v>80</v>
      </c>
      <c r="AW191" s="15" t="s">
        <v>36</v>
      </c>
      <c r="AX191" s="15" t="s">
        <v>75</v>
      </c>
      <c r="AY191" s="250" t="s">
        <v>133</v>
      </c>
    </row>
    <row r="192" s="15" customFormat="1">
      <c r="A192" s="15"/>
      <c r="B192" s="241"/>
      <c r="C192" s="242"/>
      <c r="D192" s="220" t="s">
        <v>144</v>
      </c>
      <c r="E192" s="243" t="s">
        <v>19</v>
      </c>
      <c r="F192" s="244" t="s">
        <v>162</v>
      </c>
      <c r="G192" s="242"/>
      <c r="H192" s="243" t="s">
        <v>19</v>
      </c>
      <c r="I192" s="245"/>
      <c r="J192" s="242"/>
      <c r="K192" s="242"/>
      <c r="L192" s="246"/>
      <c r="M192" s="247"/>
      <c r="N192" s="248"/>
      <c r="O192" s="248"/>
      <c r="P192" s="248"/>
      <c r="Q192" s="248"/>
      <c r="R192" s="248"/>
      <c r="S192" s="248"/>
      <c r="T192" s="249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0" t="s">
        <v>144</v>
      </c>
      <c r="AU192" s="250" t="s">
        <v>82</v>
      </c>
      <c r="AV192" s="15" t="s">
        <v>80</v>
      </c>
      <c r="AW192" s="15" t="s">
        <v>36</v>
      </c>
      <c r="AX192" s="15" t="s">
        <v>75</v>
      </c>
      <c r="AY192" s="250" t="s">
        <v>133</v>
      </c>
    </row>
    <row r="193" s="13" customFormat="1">
      <c r="A193" s="13"/>
      <c r="B193" s="218"/>
      <c r="C193" s="219"/>
      <c r="D193" s="220" t="s">
        <v>144</v>
      </c>
      <c r="E193" s="221" t="s">
        <v>19</v>
      </c>
      <c r="F193" s="222" t="s">
        <v>267</v>
      </c>
      <c r="G193" s="219"/>
      <c r="H193" s="223">
        <v>0.80000000000000004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29" t="s">
        <v>144</v>
      </c>
      <c r="AU193" s="229" t="s">
        <v>82</v>
      </c>
      <c r="AV193" s="13" t="s">
        <v>82</v>
      </c>
      <c r="AW193" s="13" t="s">
        <v>36</v>
      </c>
      <c r="AX193" s="13" t="s">
        <v>75</v>
      </c>
      <c r="AY193" s="229" t="s">
        <v>133</v>
      </c>
    </row>
    <row r="194" s="13" customFormat="1">
      <c r="A194" s="13"/>
      <c r="B194" s="218"/>
      <c r="C194" s="219"/>
      <c r="D194" s="220" t="s">
        <v>144</v>
      </c>
      <c r="E194" s="221" t="s">
        <v>19</v>
      </c>
      <c r="F194" s="222" t="s">
        <v>268</v>
      </c>
      <c r="G194" s="219"/>
      <c r="H194" s="223">
        <v>0.64000000000000001</v>
      </c>
      <c r="I194" s="224"/>
      <c r="J194" s="219"/>
      <c r="K194" s="219"/>
      <c r="L194" s="225"/>
      <c r="M194" s="226"/>
      <c r="N194" s="227"/>
      <c r="O194" s="227"/>
      <c r="P194" s="227"/>
      <c r="Q194" s="227"/>
      <c r="R194" s="227"/>
      <c r="S194" s="227"/>
      <c r="T194" s="22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29" t="s">
        <v>144</v>
      </c>
      <c r="AU194" s="229" t="s">
        <v>82</v>
      </c>
      <c r="AV194" s="13" t="s">
        <v>82</v>
      </c>
      <c r="AW194" s="13" t="s">
        <v>36</v>
      </c>
      <c r="AX194" s="13" t="s">
        <v>75</v>
      </c>
      <c r="AY194" s="229" t="s">
        <v>133</v>
      </c>
    </row>
    <row r="195" s="14" customFormat="1">
      <c r="A195" s="14"/>
      <c r="B195" s="230"/>
      <c r="C195" s="231"/>
      <c r="D195" s="220" t="s">
        <v>144</v>
      </c>
      <c r="E195" s="232" t="s">
        <v>19</v>
      </c>
      <c r="F195" s="233" t="s">
        <v>148</v>
      </c>
      <c r="G195" s="231"/>
      <c r="H195" s="234">
        <v>1.44</v>
      </c>
      <c r="I195" s="235"/>
      <c r="J195" s="231"/>
      <c r="K195" s="231"/>
      <c r="L195" s="236"/>
      <c r="M195" s="237"/>
      <c r="N195" s="238"/>
      <c r="O195" s="238"/>
      <c r="P195" s="238"/>
      <c r="Q195" s="238"/>
      <c r="R195" s="238"/>
      <c r="S195" s="238"/>
      <c r="T195" s="23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0" t="s">
        <v>144</v>
      </c>
      <c r="AU195" s="240" t="s">
        <v>82</v>
      </c>
      <c r="AV195" s="14" t="s">
        <v>140</v>
      </c>
      <c r="AW195" s="14" t="s">
        <v>36</v>
      </c>
      <c r="AX195" s="14" t="s">
        <v>80</v>
      </c>
      <c r="AY195" s="240" t="s">
        <v>133</v>
      </c>
    </row>
    <row r="196" s="2" customFormat="1" ht="16.5" customHeight="1">
      <c r="A196" s="41"/>
      <c r="B196" s="42"/>
      <c r="C196" s="251" t="s">
        <v>269</v>
      </c>
      <c r="D196" s="251" t="s">
        <v>227</v>
      </c>
      <c r="E196" s="252" t="s">
        <v>270</v>
      </c>
      <c r="F196" s="253" t="s">
        <v>271</v>
      </c>
      <c r="G196" s="254" t="s">
        <v>230</v>
      </c>
      <c r="H196" s="255">
        <v>2.8799999999999999</v>
      </c>
      <c r="I196" s="256"/>
      <c r="J196" s="257">
        <f>ROUND(I196*H196,2)</f>
        <v>0</v>
      </c>
      <c r="K196" s="253" t="s">
        <v>139</v>
      </c>
      <c r="L196" s="258"/>
      <c r="M196" s="259" t="s">
        <v>19</v>
      </c>
      <c r="N196" s="260" t="s">
        <v>46</v>
      </c>
      <c r="O196" s="87"/>
      <c r="P196" s="209">
        <f>O196*H196</f>
        <v>0</v>
      </c>
      <c r="Q196" s="209">
        <v>1</v>
      </c>
      <c r="R196" s="209">
        <f>Q196*H196</f>
        <v>2.8799999999999999</v>
      </c>
      <c r="S196" s="209">
        <v>0</v>
      </c>
      <c r="T196" s="210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1" t="s">
        <v>195</v>
      </c>
      <c r="AT196" s="211" t="s">
        <v>227</v>
      </c>
      <c r="AU196" s="211" t="s">
        <v>82</v>
      </c>
      <c r="AY196" s="20" t="s">
        <v>133</v>
      </c>
      <c r="BE196" s="212">
        <f>IF(N196="základní",J196,0)</f>
        <v>0</v>
      </c>
      <c r="BF196" s="212">
        <f>IF(N196="snížená",J196,0)</f>
        <v>0</v>
      </c>
      <c r="BG196" s="212">
        <f>IF(N196="zákl. přenesená",J196,0)</f>
        <v>0</v>
      </c>
      <c r="BH196" s="212">
        <f>IF(N196="sníž. přenesená",J196,0)</f>
        <v>0</v>
      </c>
      <c r="BI196" s="212">
        <f>IF(N196="nulová",J196,0)</f>
        <v>0</v>
      </c>
      <c r="BJ196" s="20" t="s">
        <v>80</v>
      </c>
      <c r="BK196" s="212">
        <f>ROUND(I196*H196,2)</f>
        <v>0</v>
      </c>
      <c r="BL196" s="20" t="s">
        <v>140</v>
      </c>
      <c r="BM196" s="211" t="s">
        <v>272</v>
      </c>
    </row>
    <row r="197" s="13" customFormat="1">
      <c r="A197" s="13"/>
      <c r="B197" s="218"/>
      <c r="C197" s="219"/>
      <c r="D197" s="220" t="s">
        <v>144</v>
      </c>
      <c r="E197" s="219"/>
      <c r="F197" s="222" t="s">
        <v>273</v>
      </c>
      <c r="G197" s="219"/>
      <c r="H197" s="223">
        <v>2.8799999999999999</v>
      </c>
      <c r="I197" s="224"/>
      <c r="J197" s="219"/>
      <c r="K197" s="219"/>
      <c r="L197" s="225"/>
      <c r="M197" s="226"/>
      <c r="N197" s="227"/>
      <c r="O197" s="227"/>
      <c r="P197" s="227"/>
      <c r="Q197" s="227"/>
      <c r="R197" s="227"/>
      <c r="S197" s="227"/>
      <c r="T197" s="22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9" t="s">
        <v>144</v>
      </c>
      <c r="AU197" s="229" t="s">
        <v>82</v>
      </c>
      <c r="AV197" s="13" t="s">
        <v>82</v>
      </c>
      <c r="AW197" s="13" t="s">
        <v>4</v>
      </c>
      <c r="AX197" s="13" t="s">
        <v>80</v>
      </c>
      <c r="AY197" s="229" t="s">
        <v>133</v>
      </c>
    </row>
    <row r="198" s="12" customFormat="1" ht="22.8" customHeight="1">
      <c r="A198" s="12"/>
      <c r="B198" s="184"/>
      <c r="C198" s="185"/>
      <c r="D198" s="186" t="s">
        <v>74</v>
      </c>
      <c r="E198" s="198" t="s">
        <v>82</v>
      </c>
      <c r="F198" s="198" t="s">
        <v>274</v>
      </c>
      <c r="G198" s="185"/>
      <c r="H198" s="185"/>
      <c r="I198" s="188"/>
      <c r="J198" s="199">
        <f>BK198</f>
        <v>0</v>
      </c>
      <c r="K198" s="185"/>
      <c r="L198" s="190"/>
      <c r="M198" s="191"/>
      <c r="N198" s="192"/>
      <c r="O198" s="192"/>
      <c r="P198" s="193">
        <f>SUM(P199:P232)</f>
        <v>0</v>
      </c>
      <c r="Q198" s="192"/>
      <c r="R198" s="193">
        <f>SUM(R199:R232)</f>
        <v>46.937983500000001</v>
      </c>
      <c r="S198" s="192"/>
      <c r="T198" s="194">
        <f>SUM(T199:T232)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95" t="s">
        <v>80</v>
      </c>
      <c r="AT198" s="196" t="s">
        <v>74</v>
      </c>
      <c r="AU198" s="196" t="s">
        <v>80</v>
      </c>
      <c r="AY198" s="195" t="s">
        <v>133</v>
      </c>
      <c r="BK198" s="197">
        <f>SUM(BK199:BK232)</f>
        <v>0</v>
      </c>
    </row>
    <row r="199" s="2" customFormat="1" ht="16.5" customHeight="1">
      <c r="A199" s="41"/>
      <c r="B199" s="42"/>
      <c r="C199" s="200" t="s">
        <v>275</v>
      </c>
      <c r="D199" s="200" t="s">
        <v>135</v>
      </c>
      <c r="E199" s="201" t="s">
        <v>276</v>
      </c>
      <c r="F199" s="202" t="s">
        <v>277</v>
      </c>
      <c r="G199" s="203" t="s">
        <v>158</v>
      </c>
      <c r="H199" s="204">
        <v>1.9850000000000001</v>
      </c>
      <c r="I199" s="205"/>
      <c r="J199" s="206">
        <f>ROUND(I199*H199,2)</f>
        <v>0</v>
      </c>
      <c r="K199" s="202" t="s">
        <v>139</v>
      </c>
      <c r="L199" s="47"/>
      <c r="M199" s="207" t="s">
        <v>19</v>
      </c>
      <c r="N199" s="208" t="s">
        <v>46</v>
      </c>
      <c r="O199" s="87"/>
      <c r="P199" s="209">
        <f>O199*H199</f>
        <v>0</v>
      </c>
      <c r="Q199" s="209">
        <v>2.5018699999999998</v>
      </c>
      <c r="R199" s="209">
        <f>Q199*H199</f>
        <v>4.9662119499999999</v>
      </c>
      <c r="S199" s="209">
        <v>0</v>
      </c>
      <c r="T199" s="210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1" t="s">
        <v>140</v>
      </c>
      <c r="AT199" s="211" t="s">
        <v>135</v>
      </c>
      <c r="AU199" s="211" t="s">
        <v>82</v>
      </c>
      <c r="AY199" s="20" t="s">
        <v>133</v>
      </c>
      <c r="BE199" s="212">
        <f>IF(N199="základní",J199,0)</f>
        <v>0</v>
      </c>
      <c r="BF199" s="212">
        <f>IF(N199="snížená",J199,0)</f>
        <v>0</v>
      </c>
      <c r="BG199" s="212">
        <f>IF(N199="zákl. přenesená",J199,0)</f>
        <v>0</v>
      </c>
      <c r="BH199" s="212">
        <f>IF(N199="sníž. přenesená",J199,0)</f>
        <v>0</v>
      </c>
      <c r="BI199" s="212">
        <f>IF(N199="nulová",J199,0)</f>
        <v>0</v>
      </c>
      <c r="BJ199" s="20" t="s">
        <v>80</v>
      </c>
      <c r="BK199" s="212">
        <f>ROUND(I199*H199,2)</f>
        <v>0</v>
      </c>
      <c r="BL199" s="20" t="s">
        <v>140</v>
      </c>
      <c r="BM199" s="211" t="s">
        <v>278</v>
      </c>
    </row>
    <row r="200" s="2" customFormat="1">
      <c r="A200" s="41"/>
      <c r="B200" s="42"/>
      <c r="C200" s="43"/>
      <c r="D200" s="213" t="s">
        <v>142</v>
      </c>
      <c r="E200" s="43"/>
      <c r="F200" s="214" t="s">
        <v>279</v>
      </c>
      <c r="G200" s="43"/>
      <c r="H200" s="43"/>
      <c r="I200" s="215"/>
      <c r="J200" s="43"/>
      <c r="K200" s="43"/>
      <c r="L200" s="47"/>
      <c r="M200" s="216"/>
      <c r="N200" s="217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142</v>
      </c>
      <c r="AU200" s="20" t="s">
        <v>82</v>
      </c>
    </row>
    <row r="201" s="15" customFormat="1">
      <c r="A201" s="15"/>
      <c r="B201" s="241"/>
      <c r="C201" s="242"/>
      <c r="D201" s="220" t="s">
        <v>144</v>
      </c>
      <c r="E201" s="243" t="s">
        <v>19</v>
      </c>
      <c r="F201" s="244" t="s">
        <v>161</v>
      </c>
      <c r="G201" s="242"/>
      <c r="H201" s="243" t="s">
        <v>19</v>
      </c>
      <c r="I201" s="245"/>
      <c r="J201" s="242"/>
      <c r="K201" s="242"/>
      <c r="L201" s="246"/>
      <c r="M201" s="247"/>
      <c r="N201" s="248"/>
      <c r="O201" s="248"/>
      <c r="P201" s="248"/>
      <c r="Q201" s="248"/>
      <c r="R201" s="248"/>
      <c r="S201" s="248"/>
      <c r="T201" s="249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0" t="s">
        <v>144</v>
      </c>
      <c r="AU201" s="250" t="s">
        <v>82</v>
      </c>
      <c r="AV201" s="15" t="s">
        <v>80</v>
      </c>
      <c r="AW201" s="15" t="s">
        <v>36</v>
      </c>
      <c r="AX201" s="15" t="s">
        <v>75</v>
      </c>
      <c r="AY201" s="250" t="s">
        <v>133</v>
      </c>
    </row>
    <row r="202" s="15" customFormat="1">
      <c r="A202" s="15"/>
      <c r="B202" s="241"/>
      <c r="C202" s="242"/>
      <c r="D202" s="220" t="s">
        <v>144</v>
      </c>
      <c r="E202" s="243" t="s">
        <v>19</v>
      </c>
      <c r="F202" s="244" t="s">
        <v>280</v>
      </c>
      <c r="G202" s="242"/>
      <c r="H202" s="243" t="s">
        <v>19</v>
      </c>
      <c r="I202" s="245"/>
      <c r="J202" s="242"/>
      <c r="K202" s="242"/>
      <c r="L202" s="246"/>
      <c r="M202" s="247"/>
      <c r="N202" s="248"/>
      <c r="O202" s="248"/>
      <c r="P202" s="248"/>
      <c r="Q202" s="248"/>
      <c r="R202" s="248"/>
      <c r="S202" s="248"/>
      <c r="T202" s="249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0" t="s">
        <v>144</v>
      </c>
      <c r="AU202" s="250" t="s">
        <v>82</v>
      </c>
      <c r="AV202" s="15" t="s">
        <v>80</v>
      </c>
      <c r="AW202" s="15" t="s">
        <v>36</v>
      </c>
      <c r="AX202" s="15" t="s">
        <v>75</v>
      </c>
      <c r="AY202" s="250" t="s">
        <v>133</v>
      </c>
    </row>
    <row r="203" s="15" customFormat="1">
      <c r="A203" s="15"/>
      <c r="B203" s="241"/>
      <c r="C203" s="242"/>
      <c r="D203" s="220" t="s">
        <v>144</v>
      </c>
      <c r="E203" s="243" t="s">
        <v>19</v>
      </c>
      <c r="F203" s="244" t="s">
        <v>281</v>
      </c>
      <c r="G203" s="242"/>
      <c r="H203" s="243" t="s">
        <v>19</v>
      </c>
      <c r="I203" s="245"/>
      <c r="J203" s="242"/>
      <c r="K203" s="242"/>
      <c r="L203" s="246"/>
      <c r="M203" s="247"/>
      <c r="N203" s="248"/>
      <c r="O203" s="248"/>
      <c r="P203" s="248"/>
      <c r="Q203" s="248"/>
      <c r="R203" s="248"/>
      <c r="S203" s="248"/>
      <c r="T203" s="249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0" t="s">
        <v>144</v>
      </c>
      <c r="AU203" s="250" t="s">
        <v>82</v>
      </c>
      <c r="AV203" s="15" t="s">
        <v>80</v>
      </c>
      <c r="AW203" s="15" t="s">
        <v>36</v>
      </c>
      <c r="AX203" s="15" t="s">
        <v>75</v>
      </c>
      <c r="AY203" s="250" t="s">
        <v>133</v>
      </c>
    </row>
    <row r="204" s="13" customFormat="1">
      <c r="A204" s="13"/>
      <c r="B204" s="218"/>
      <c r="C204" s="219"/>
      <c r="D204" s="220" t="s">
        <v>144</v>
      </c>
      <c r="E204" s="221" t="s">
        <v>19</v>
      </c>
      <c r="F204" s="222" t="s">
        <v>282</v>
      </c>
      <c r="G204" s="219"/>
      <c r="H204" s="223">
        <v>1.085</v>
      </c>
      <c r="I204" s="224"/>
      <c r="J204" s="219"/>
      <c r="K204" s="219"/>
      <c r="L204" s="225"/>
      <c r="M204" s="226"/>
      <c r="N204" s="227"/>
      <c r="O204" s="227"/>
      <c r="P204" s="227"/>
      <c r="Q204" s="227"/>
      <c r="R204" s="227"/>
      <c r="S204" s="227"/>
      <c r="T204" s="22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29" t="s">
        <v>144</v>
      </c>
      <c r="AU204" s="229" t="s">
        <v>82</v>
      </c>
      <c r="AV204" s="13" t="s">
        <v>82</v>
      </c>
      <c r="AW204" s="13" t="s">
        <v>36</v>
      </c>
      <c r="AX204" s="13" t="s">
        <v>75</v>
      </c>
      <c r="AY204" s="229" t="s">
        <v>133</v>
      </c>
    </row>
    <row r="205" s="13" customFormat="1">
      <c r="A205" s="13"/>
      <c r="B205" s="218"/>
      <c r="C205" s="219"/>
      <c r="D205" s="220" t="s">
        <v>144</v>
      </c>
      <c r="E205" s="221" t="s">
        <v>19</v>
      </c>
      <c r="F205" s="222" t="s">
        <v>283</v>
      </c>
      <c r="G205" s="219"/>
      <c r="H205" s="223">
        <v>0.54000000000000004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9" t="s">
        <v>144</v>
      </c>
      <c r="AU205" s="229" t="s">
        <v>82</v>
      </c>
      <c r="AV205" s="13" t="s">
        <v>82</v>
      </c>
      <c r="AW205" s="13" t="s">
        <v>36</v>
      </c>
      <c r="AX205" s="13" t="s">
        <v>75</v>
      </c>
      <c r="AY205" s="229" t="s">
        <v>133</v>
      </c>
    </row>
    <row r="206" s="13" customFormat="1">
      <c r="A206" s="13"/>
      <c r="B206" s="218"/>
      <c r="C206" s="219"/>
      <c r="D206" s="220" t="s">
        <v>144</v>
      </c>
      <c r="E206" s="221" t="s">
        <v>19</v>
      </c>
      <c r="F206" s="222" t="s">
        <v>284</v>
      </c>
      <c r="G206" s="219"/>
      <c r="H206" s="223">
        <v>0.35999999999999999</v>
      </c>
      <c r="I206" s="224"/>
      <c r="J206" s="219"/>
      <c r="K206" s="219"/>
      <c r="L206" s="225"/>
      <c r="M206" s="226"/>
      <c r="N206" s="227"/>
      <c r="O206" s="227"/>
      <c r="P206" s="227"/>
      <c r="Q206" s="227"/>
      <c r="R206" s="227"/>
      <c r="S206" s="227"/>
      <c r="T206" s="22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29" t="s">
        <v>144</v>
      </c>
      <c r="AU206" s="229" t="s">
        <v>82</v>
      </c>
      <c r="AV206" s="13" t="s">
        <v>82</v>
      </c>
      <c r="AW206" s="13" t="s">
        <v>36</v>
      </c>
      <c r="AX206" s="13" t="s">
        <v>75</v>
      </c>
      <c r="AY206" s="229" t="s">
        <v>133</v>
      </c>
    </row>
    <row r="207" s="14" customFormat="1">
      <c r="A207" s="14"/>
      <c r="B207" s="230"/>
      <c r="C207" s="231"/>
      <c r="D207" s="220" t="s">
        <v>144</v>
      </c>
      <c r="E207" s="232" t="s">
        <v>19</v>
      </c>
      <c r="F207" s="233" t="s">
        <v>148</v>
      </c>
      <c r="G207" s="231"/>
      <c r="H207" s="234">
        <v>1.9850000000000001</v>
      </c>
      <c r="I207" s="235"/>
      <c r="J207" s="231"/>
      <c r="K207" s="231"/>
      <c r="L207" s="236"/>
      <c r="M207" s="237"/>
      <c r="N207" s="238"/>
      <c r="O207" s="238"/>
      <c r="P207" s="238"/>
      <c r="Q207" s="238"/>
      <c r="R207" s="238"/>
      <c r="S207" s="238"/>
      <c r="T207" s="23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0" t="s">
        <v>144</v>
      </c>
      <c r="AU207" s="240" t="s">
        <v>82</v>
      </c>
      <c r="AV207" s="14" t="s">
        <v>140</v>
      </c>
      <c r="AW207" s="14" t="s">
        <v>36</v>
      </c>
      <c r="AX207" s="14" t="s">
        <v>80</v>
      </c>
      <c r="AY207" s="240" t="s">
        <v>133</v>
      </c>
    </row>
    <row r="208" s="2" customFormat="1" ht="16.5" customHeight="1">
      <c r="A208" s="41"/>
      <c r="B208" s="42"/>
      <c r="C208" s="200" t="s">
        <v>7</v>
      </c>
      <c r="D208" s="200" t="s">
        <v>135</v>
      </c>
      <c r="E208" s="201" t="s">
        <v>285</v>
      </c>
      <c r="F208" s="202" t="s">
        <v>286</v>
      </c>
      <c r="G208" s="203" t="s">
        <v>138</v>
      </c>
      <c r="H208" s="204">
        <v>6.6150000000000002</v>
      </c>
      <c r="I208" s="205"/>
      <c r="J208" s="206">
        <f>ROUND(I208*H208,2)</f>
        <v>0</v>
      </c>
      <c r="K208" s="202" t="s">
        <v>139</v>
      </c>
      <c r="L208" s="47"/>
      <c r="M208" s="207" t="s">
        <v>19</v>
      </c>
      <c r="N208" s="208" t="s">
        <v>46</v>
      </c>
      <c r="O208" s="87"/>
      <c r="P208" s="209">
        <f>O208*H208</f>
        <v>0</v>
      </c>
      <c r="Q208" s="209">
        <v>0.0026900000000000001</v>
      </c>
      <c r="R208" s="209">
        <f>Q208*H208</f>
        <v>0.01779435</v>
      </c>
      <c r="S208" s="209">
        <v>0</v>
      </c>
      <c r="T208" s="210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1" t="s">
        <v>140</v>
      </c>
      <c r="AT208" s="211" t="s">
        <v>135</v>
      </c>
      <c r="AU208" s="211" t="s">
        <v>82</v>
      </c>
      <c r="AY208" s="20" t="s">
        <v>133</v>
      </c>
      <c r="BE208" s="212">
        <f>IF(N208="základní",J208,0)</f>
        <v>0</v>
      </c>
      <c r="BF208" s="212">
        <f>IF(N208="snížená",J208,0)</f>
        <v>0</v>
      </c>
      <c r="BG208" s="212">
        <f>IF(N208="zákl. přenesená",J208,0)</f>
        <v>0</v>
      </c>
      <c r="BH208" s="212">
        <f>IF(N208="sníž. přenesená",J208,0)</f>
        <v>0</v>
      </c>
      <c r="BI208" s="212">
        <f>IF(N208="nulová",J208,0)</f>
        <v>0</v>
      </c>
      <c r="BJ208" s="20" t="s">
        <v>80</v>
      </c>
      <c r="BK208" s="212">
        <f>ROUND(I208*H208,2)</f>
        <v>0</v>
      </c>
      <c r="BL208" s="20" t="s">
        <v>140</v>
      </c>
      <c r="BM208" s="211" t="s">
        <v>287</v>
      </c>
    </row>
    <row r="209" s="2" customFormat="1">
      <c r="A209" s="41"/>
      <c r="B209" s="42"/>
      <c r="C209" s="43"/>
      <c r="D209" s="213" t="s">
        <v>142</v>
      </c>
      <c r="E209" s="43"/>
      <c r="F209" s="214" t="s">
        <v>288</v>
      </c>
      <c r="G209" s="43"/>
      <c r="H209" s="43"/>
      <c r="I209" s="215"/>
      <c r="J209" s="43"/>
      <c r="K209" s="43"/>
      <c r="L209" s="47"/>
      <c r="M209" s="216"/>
      <c r="N209" s="217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142</v>
      </c>
      <c r="AU209" s="20" t="s">
        <v>82</v>
      </c>
    </row>
    <row r="210" s="15" customFormat="1">
      <c r="A210" s="15"/>
      <c r="B210" s="241"/>
      <c r="C210" s="242"/>
      <c r="D210" s="220" t="s">
        <v>144</v>
      </c>
      <c r="E210" s="243" t="s">
        <v>19</v>
      </c>
      <c r="F210" s="244" t="s">
        <v>161</v>
      </c>
      <c r="G210" s="242"/>
      <c r="H210" s="243" t="s">
        <v>19</v>
      </c>
      <c r="I210" s="245"/>
      <c r="J210" s="242"/>
      <c r="K210" s="242"/>
      <c r="L210" s="246"/>
      <c r="M210" s="247"/>
      <c r="N210" s="248"/>
      <c r="O210" s="248"/>
      <c r="P210" s="248"/>
      <c r="Q210" s="248"/>
      <c r="R210" s="248"/>
      <c r="S210" s="248"/>
      <c r="T210" s="249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0" t="s">
        <v>144</v>
      </c>
      <c r="AU210" s="250" t="s">
        <v>82</v>
      </c>
      <c r="AV210" s="15" t="s">
        <v>80</v>
      </c>
      <c r="AW210" s="15" t="s">
        <v>36</v>
      </c>
      <c r="AX210" s="15" t="s">
        <v>75</v>
      </c>
      <c r="AY210" s="250" t="s">
        <v>133</v>
      </c>
    </row>
    <row r="211" s="15" customFormat="1">
      <c r="A211" s="15"/>
      <c r="B211" s="241"/>
      <c r="C211" s="242"/>
      <c r="D211" s="220" t="s">
        <v>144</v>
      </c>
      <c r="E211" s="243" t="s">
        <v>19</v>
      </c>
      <c r="F211" s="244" t="s">
        <v>280</v>
      </c>
      <c r="G211" s="242"/>
      <c r="H211" s="243" t="s">
        <v>19</v>
      </c>
      <c r="I211" s="245"/>
      <c r="J211" s="242"/>
      <c r="K211" s="242"/>
      <c r="L211" s="246"/>
      <c r="M211" s="247"/>
      <c r="N211" s="248"/>
      <c r="O211" s="248"/>
      <c r="P211" s="248"/>
      <c r="Q211" s="248"/>
      <c r="R211" s="248"/>
      <c r="S211" s="248"/>
      <c r="T211" s="249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0" t="s">
        <v>144</v>
      </c>
      <c r="AU211" s="250" t="s">
        <v>82</v>
      </c>
      <c r="AV211" s="15" t="s">
        <v>80</v>
      </c>
      <c r="AW211" s="15" t="s">
        <v>36</v>
      </c>
      <c r="AX211" s="15" t="s">
        <v>75</v>
      </c>
      <c r="AY211" s="250" t="s">
        <v>133</v>
      </c>
    </row>
    <row r="212" s="15" customFormat="1">
      <c r="A212" s="15"/>
      <c r="B212" s="241"/>
      <c r="C212" s="242"/>
      <c r="D212" s="220" t="s">
        <v>144</v>
      </c>
      <c r="E212" s="243" t="s">
        <v>19</v>
      </c>
      <c r="F212" s="244" t="s">
        <v>281</v>
      </c>
      <c r="G212" s="242"/>
      <c r="H212" s="243" t="s">
        <v>19</v>
      </c>
      <c r="I212" s="245"/>
      <c r="J212" s="242"/>
      <c r="K212" s="242"/>
      <c r="L212" s="246"/>
      <c r="M212" s="247"/>
      <c r="N212" s="248"/>
      <c r="O212" s="248"/>
      <c r="P212" s="248"/>
      <c r="Q212" s="248"/>
      <c r="R212" s="248"/>
      <c r="S212" s="248"/>
      <c r="T212" s="249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0" t="s">
        <v>144</v>
      </c>
      <c r="AU212" s="250" t="s">
        <v>82</v>
      </c>
      <c r="AV212" s="15" t="s">
        <v>80</v>
      </c>
      <c r="AW212" s="15" t="s">
        <v>36</v>
      </c>
      <c r="AX212" s="15" t="s">
        <v>75</v>
      </c>
      <c r="AY212" s="250" t="s">
        <v>133</v>
      </c>
    </row>
    <row r="213" s="13" customFormat="1">
      <c r="A213" s="13"/>
      <c r="B213" s="218"/>
      <c r="C213" s="219"/>
      <c r="D213" s="220" t="s">
        <v>144</v>
      </c>
      <c r="E213" s="221" t="s">
        <v>19</v>
      </c>
      <c r="F213" s="222" t="s">
        <v>289</v>
      </c>
      <c r="G213" s="219"/>
      <c r="H213" s="223">
        <v>3.6150000000000002</v>
      </c>
      <c r="I213" s="224"/>
      <c r="J213" s="219"/>
      <c r="K213" s="219"/>
      <c r="L213" s="225"/>
      <c r="M213" s="226"/>
      <c r="N213" s="227"/>
      <c r="O213" s="227"/>
      <c r="P213" s="227"/>
      <c r="Q213" s="227"/>
      <c r="R213" s="227"/>
      <c r="S213" s="227"/>
      <c r="T213" s="22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29" t="s">
        <v>144</v>
      </c>
      <c r="AU213" s="229" t="s">
        <v>82</v>
      </c>
      <c r="AV213" s="13" t="s">
        <v>82</v>
      </c>
      <c r="AW213" s="13" t="s">
        <v>36</v>
      </c>
      <c r="AX213" s="13" t="s">
        <v>75</v>
      </c>
      <c r="AY213" s="229" t="s">
        <v>133</v>
      </c>
    </row>
    <row r="214" s="13" customFormat="1">
      <c r="A214" s="13"/>
      <c r="B214" s="218"/>
      <c r="C214" s="219"/>
      <c r="D214" s="220" t="s">
        <v>144</v>
      </c>
      <c r="E214" s="221" t="s">
        <v>19</v>
      </c>
      <c r="F214" s="222" t="s">
        <v>290</v>
      </c>
      <c r="G214" s="219"/>
      <c r="H214" s="223">
        <v>1.8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29" t="s">
        <v>144</v>
      </c>
      <c r="AU214" s="229" t="s">
        <v>82</v>
      </c>
      <c r="AV214" s="13" t="s">
        <v>82</v>
      </c>
      <c r="AW214" s="13" t="s">
        <v>36</v>
      </c>
      <c r="AX214" s="13" t="s">
        <v>75</v>
      </c>
      <c r="AY214" s="229" t="s">
        <v>133</v>
      </c>
    </row>
    <row r="215" s="13" customFormat="1">
      <c r="A215" s="13"/>
      <c r="B215" s="218"/>
      <c r="C215" s="219"/>
      <c r="D215" s="220" t="s">
        <v>144</v>
      </c>
      <c r="E215" s="221" t="s">
        <v>19</v>
      </c>
      <c r="F215" s="222" t="s">
        <v>291</v>
      </c>
      <c r="G215" s="219"/>
      <c r="H215" s="223">
        <v>1.2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29" t="s">
        <v>144</v>
      </c>
      <c r="AU215" s="229" t="s">
        <v>82</v>
      </c>
      <c r="AV215" s="13" t="s">
        <v>82</v>
      </c>
      <c r="AW215" s="13" t="s">
        <v>36</v>
      </c>
      <c r="AX215" s="13" t="s">
        <v>75</v>
      </c>
      <c r="AY215" s="229" t="s">
        <v>133</v>
      </c>
    </row>
    <row r="216" s="14" customFormat="1">
      <c r="A216" s="14"/>
      <c r="B216" s="230"/>
      <c r="C216" s="231"/>
      <c r="D216" s="220" t="s">
        <v>144</v>
      </c>
      <c r="E216" s="232" t="s">
        <v>19</v>
      </c>
      <c r="F216" s="233" t="s">
        <v>148</v>
      </c>
      <c r="G216" s="231"/>
      <c r="H216" s="234">
        <v>6.6150000000000002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0" t="s">
        <v>144</v>
      </c>
      <c r="AU216" s="240" t="s">
        <v>82</v>
      </c>
      <c r="AV216" s="14" t="s">
        <v>140</v>
      </c>
      <c r="AW216" s="14" t="s">
        <v>36</v>
      </c>
      <c r="AX216" s="14" t="s">
        <v>80</v>
      </c>
      <c r="AY216" s="240" t="s">
        <v>133</v>
      </c>
    </row>
    <row r="217" s="2" customFormat="1" ht="16.5" customHeight="1">
      <c r="A217" s="41"/>
      <c r="B217" s="42"/>
      <c r="C217" s="200" t="s">
        <v>292</v>
      </c>
      <c r="D217" s="200" t="s">
        <v>135</v>
      </c>
      <c r="E217" s="201" t="s">
        <v>293</v>
      </c>
      <c r="F217" s="202" t="s">
        <v>294</v>
      </c>
      <c r="G217" s="203" t="s">
        <v>138</v>
      </c>
      <c r="H217" s="204">
        <v>6.6150000000000002</v>
      </c>
      <c r="I217" s="205"/>
      <c r="J217" s="206">
        <f>ROUND(I217*H217,2)</f>
        <v>0</v>
      </c>
      <c r="K217" s="202" t="s">
        <v>139</v>
      </c>
      <c r="L217" s="47"/>
      <c r="M217" s="207" t="s">
        <v>19</v>
      </c>
      <c r="N217" s="208" t="s">
        <v>46</v>
      </c>
      <c r="O217" s="87"/>
      <c r="P217" s="209">
        <f>O217*H217</f>
        <v>0</v>
      </c>
      <c r="Q217" s="209">
        <v>0</v>
      </c>
      <c r="R217" s="209">
        <f>Q217*H217</f>
        <v>0</v>
      </c>
      <c r="S217" s="209">
        <v>0</v>
      </c>
      <c r="T217" s="210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1" t="s">
        <v>140</v>
      </c>
      <c r="AT217" s="211" t="s">
        <v>135</v>
      </c>
      <c r="AU217" s="211" t="s">
        <v>82</v>
      </c>
      <c r="AY217" s="20" t="s">
        <v>133</v>
      </c>
      <c r="BE217" s="212">
        <f>IF(N217="základní",J217,0)</f>
        <v>0</v>
      </c>
      <c r="BF217" s="212">
        <f>IF(N217="snížená",J217,0)</f>
        <v>0</v>
      </c>
      <c r="BG217" s="212">
        <f>IF(N217="zákl. přenesená",J217,0)</f>
        <v>0</v>
      </c>
      <c r="BH217" s="212">
        <f>IF(N217="sníž. přenesená",J217,0)</f>
        <v>0</v>
      </c>
      <c r="BI217" s="212">
        <f>IF(N217="nulová",J217,0)</f>
        <v>0</v>
      </c>
      <c r="BJ217" s="20" t="s">
        <v>80</v>
      </c>
      <c r="BK217" s="212">
        <f>ROUND(I217*H217,2)</f>
        <v>0</v>
      </c>
      <c r="BL217" s="20" t="s">
        <v>140</v>
      </c>
      <c r="BM217" s="211" t="s">
        <v>295</v>
      </c>
    </row>
    <row r="218" s="2" customFormat="1">
      <c r="A218" s="41"/>
      <c r="B218" s="42"/>
      <c r="C218" s="43"/>
      <c r="D218" s="213" t="s">
        <v>142</v>
      </c>
      <c r="E218" s="43"/>
      <c r="F218" s="214" t="s">
        <v>296</v>
      </c>
      <c r="G218" s="43"/>
      <c r="H218" s="43"/>
      <c r="I218" s="215"/>
      <c r="J218" s="43"/>
      <c r="K218" s="43"/>
      <c r="L218" s="47"/>
      <c r="M218" s="216"/>
      <c r="N218" s="217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142</v>
      </c>
      <c r="AU218" s="20" t="s">
        <v>82</v>
      </c>
    </row>
    <row r="219" s="2" customFormat="1" ht="24.15" customHeight="1">
      <c r="A219" s="41"/>
      <c r="B219" s="42"/>
      <c r="C219" s="200" t="s">
        <v>297</v>
      </c>
      <c r="D219" s="200" t="s">
        <v>135</v>
      </c>
      <c r="E219" s="201" t="s">
        <v>298</v>
      </c>
      <c r="F219" s="202" t="s">
        <v>299</v>
      </c>
      <c r="G219" s="203" t="s">
        <v>138</v>
      </c>
      <c r="H219" s="204">
        <v>40.280000000000001</v>
      </c>
      <c r="I219" s="205"/>
      <c r="J219" s="206">
        <f>ROUND(I219*H219,2)</f>
        <v>0</v>
      </c>
      <c r="K219" s="202" t="s">
        <v>139</v>
      </c>
      <c r="L219" s="47"/>
      <c r="M219" s="207" t="s">
        <v>19</v>
      </c>
      <c r="N219" s="208" t="s">
        <v>46</v>
      </c>
      <c r="O219" s="87"/>
      <c r="P219" s="209">
        <f>O219*H219</f>
        <v>0</v>
      </c>
      <c r="Q219" s="209">
        <v>1.0203599999999999</v>
      </c>
      <c r="R219" s="209">
        <f>Q219*H219</f>
        <v>41.1001008</v>
      </c>
      <c r="S219" s="209">
        <v>0</v>
      </c>
      <c r="T219" s="210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1" t="s">
        <v>140</v>
      </c>
      <c r="AT219" s="211" t="s">
        <v>135</v>
      </c>
      <c r="AU219" s="211" t="s">
        <v>82</v>
      </c>
      <c r="AY219" s="20" t="s">
        <v>133</v>
      </c>
      <c r="BE219" s="212">
        <f>IF(N219="základní",J219,0)</f>
        <v>0</v>
      </c>
      <c r="BF219" s="212">
        <f>IF(N219="snížená",J219,0)</f>
        <v>0</v>
      </c>
      <c r="BG219" s="212">
        <f>IF(N219="zákl. přenesená",J219,0)</f>
        <v>0</v>
      </c>
      <c r="BH219" s="212">
        <f>IF(N219="sníž. přenesená",J219,0)</f>
        <v>0</v>
      </c>
      <c r="BI219" s="212">
        <f>IF(N219="nulová",J219,0)</f>
        <v>0</v>
      </c>
      <c r="BJ219" s="20" t="s">
        <v>80</v>
      </c>
      <c r="BK219" s="212">
        <f>ROUND(I219*H219,2)</f>
        <v>0</v>
      </c>
      <c r="BL219" s="20" t="s">
        <v>140</v>
      </c>
      <c r="BM219" s="211" t="s">
        <v>300</v>
      </c>
    </row>
    <row r="220" s="2" customFormat="1">
      <c r="A220" s="41"/>
      <c r="B220" s="42"/>
      <c r="C220" s="43"/>
      <c r="D220" s="213" t="s">
        <v>142</v>
      </c>
      <c r="E220" s="43"/>
      <c r="F220" s="214" t="s">
        <v>301</v>
      </c>
      <c r="G220" s="43"/>
      <c r="H220" s="43"/>
      <c r="I220" s="215"/>
      <c r="J220" s="43"/>
      <c r="K220" s="43"/>
      <c r="L220" s="47"/>
      <c r="M220" s="216"/>
      <c r="N220" s="217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142</v>
      </c>
      <c r="AU220" s="20" t="s">
        <v>82</v>
      </c>
    </row>
    <row r="221" s="15" customFormat="1">
      <c r="A221" s="15"/>
      <c r="B221" s="241"/>
      <c r="C221" s="242"/>
      <c r="D221" s="220" t="s">
        <v>144</v>
      </c>
      <c r="E221" s="243" t="s">
        <v>19</v>
      </c>
      <c r="F221" s="244" t="s">
        <v>161</v>
      </c>
      <c r="G221" s="242"/>
      <c r="H221" s="243" t="s">
        <v>19</v>
      </c>
      <c r="I221" s="245"/>
      <c r="J221" s="242"/>
      <c r="K221" s="242"/>
      <c r="L221" s="246"/>
      <c r="M221" s="247"/>
      <c r="N221" s="248"/>
      <c r="O221" s="248"/>
      <c r="P221" s="248"/>
      <c r="Q221" s="248"/>
      <c r="R221" s="248"/>
      <c r="S221" s="248"/>
      <c r="T221" s="249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0" t="s">
        <v>144</v>
      </c>
      <c r="AU221" s="250" t="s">
        <v>82</v>
      </c>
      <c r="AV221" s="15" t="s">
        <v>80</v>
      </c>
      <c r="AW221" s="15" t="s">
        <v>36</v>
      </c>
      <c r="AX221" s="15" t="s">
        <v>75</v>
      </c>
      <c r="AY221" s="250" t="s">
        <v>133</v>
      </c>
    </row>
    <row r="222" s="15" customFormat="1">
      <c r="A222" s="15"/>
      <c r="B222" s="241"/>
      <c r="C222" s="242"/>
      <c r="D222" s="220" t="s">
        <v>144</v>
      </c>
      <c r="E222" s="243" t="s">
        <v>19</v>
      </c>
      <c r="F222" s="244" t="s">
        <v>280</v>
      </c>
      <c r="G222" s="242"/>
      <c r="H222" s="243" t="s">
        <v>19</v>
      </c>
      <c r="I222" s="245"/>
      <c r="J222" s="242"/>
      <c r="K222" s="242"/>
      <c r="L222" s="246"/>
      <c r="M222" s="247"/>
      <c r="N222" s="248"/>
      <c r="O222" s="248"/>
      <c r="P222" s="248"/>
      <c r="Q222" s="248"/>
      <c r="R222" s="248"/>
      <c r="S222" s="248"/>
      <c r="T222" s="249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0" t="s">
        <v>144</v>
      </c>
      <c r="AU222" s="250" t="s">
        <v>82</v>
      </c>
      <c r="AV222" s="15" t="s">
        <v>80</v>
      </c>
      <c r="AW222" s="15" t="s">
        <v>36</v>
      </c>
      <c r="AX222" s="15" t="s">
        <v>75</v>
      </c>
      <c r="AY222" s="250" t="s">
        <v>133</v>
      </c>
    </row>
    <row r="223" s="15" customFormat="1">
      <c r="A223" s="15"/>
      <c r="B223" s="241"/>
      <c r="C223" s="242"/>
      <c r="D223" s="220" t="s">
        <v>144</v>
      </c>
      <c r="E223" s="243" t="s">
        <v>19</v>
      </c>
      <c r="F223" s="244" t="s">
        <v>281</v>
      </c>
      <c r="G223" s="242"/>
      <c r="H223" s="243" t="s">
        <v>19</v>
      </c>
      <c r="I223" s="245"/>
      <c r="J223" s="242"/>
      <c r="K223" s="242"/>
      <c r="L223" s="246"/>
      <c r="M223" s="247"/>
      <c r="N223" s="248"/>
      <c r="O223" s="248"/>
      <c r="P223" s="248"/>
      <c r="Q223" s="248"/>
      <c r="R223" s="248"/>
      <c r="S223" s="248"/>
      <c r="T223" s="249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0" t="s">
        <v>144</v>
      </c>
      <c r="AU223" s="250" t="s">
        <v>82</v>
      </c>
      <c r="AV223" s="15" t="s">
        <v>80</v>
      </c>
      <c r="AW223" s="15" t="s">
        <v>36</v>
      </c>
      <c r="AX223" s="15" t="s">
        <v>75</v>
      </c>
      <c r="AY223" s="250" t="s">
        <v>133</v>
      </c>
    </row>
    <row r="224" s="13" customFormat="1">
      <c r="A224" s="13"/>
      <c r="B224" s="218"/>
      <c r="C224" s="219"/>
      <c r="D224" s="220" t="s">
        <v>144</v>
      </c>
      <c r="E224" s="221" t="s">
        <v>19</v>
      </c>
      <c r="F224" s="222" t="s">
        <v>302</v>
      </c>
      <c r="G224" s="219"/>
      <c r="H224" s="223">
        <v>19.280000000000001</v>
      </c>
      <c r="I224" s="224"/>
      <c r="J224" s="219"/>
      <c r="K224" s="219"/>
      <c r="L224" s="225"/>
      <c r="M224" s="226"/>
      <c r="N224" s="227"/>
      <c r="O224" s="227"/>
      <c r="P224" s="227"/>
      <c r="Q224" s="227"/>
      <c r="R224" s="227"/>
      <c r="S224" s="227"/>
      <c r="T224" s="22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29" t="s">
        <v>144</v>
      </c>
      <c r="AU224" s="229" t="s">
        <v>82</v>
      </c>
      <c r="AV224" s="13" t="s">
        <v>82</v>
      </c>
      <c r="AW224" s="13" t="s">
        <v>36</v>
      </c>
      <c r="AX224" s="13" t="s">
        <v>75</v>
      </c>
      <c r="AY224" s="229" t="s">
        <v>133</v>
      </c>
    </row>
    <row r="225" s="13" customFormat="1">
      <c r="A225" s="13"/>
      <c r="B225" s="218"/>
      <c r="C225" s="219"/>
      <c r="D225" s="220" t="s">
        <v>144</v>
      </c>
      <c r="E225" s="221" t="s">
        <v>19</v>
      </c>
      <c r="F225" s="222" t="s">
        <v>303</v>
      </c>
      <c r="G225" s="219"/>
      <c r="H225" s="223">
        <v>3</v>
      </c>
      <c r="I225" s="224"/>
      <c r="J225" s="219"/>
      <c r="K225" s="219"/>
      <c r="L225" s="225"/>
      <c r="M225" s="226"/>
      <c r="N225" s="227"/>
      <c r="O225" s="227"/>
      <c r="P225" s="227"/>
      <c r="Q225" s="227"/>
      <c r="R225" s="227"/>
      <c r="S225" s="227"/>
      <c r="T225" s="22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29" t="s">
        <v>144</v>
      </c>
      <c r="AU225" s="229" t="s">
        <v>82</v>
      </c>
      <c r="AV225" s="13" t="s">
        <v>82</v>
      </c>
      <c r="AW225" s="13" t="s">
        <v>36</v>
      </c>
      <c r="AX225" s="13" t="s">
        <v>75</v>
      </c>
      <c r="AY225" s="229" t="s">
        <v>133</v>
      </c>
    </row>
    <row r="226" s="13" customFormat="1">
      <c r="A226" s="13"/>
      <c r="B226" s="218"/>
      <c r="C226" s="219"/>
      <c r="D226" s="220" t="s">
        <v>144</v>
      </c>
      <c r="E226" s="221" t="s">
        <v>19</v>
      </c>
      <c r="F226" s="222" t="s">
        <v>304</v>
      </c>
      <c r="G226" s="219"/>
      <c r="H226" s="223">
        <v>2</v>
      </c>
      <c r="I226" s="224"/>
      <c r="J226" s="219"/>
      <c r="K226" s="219"/>
      <c r="L226" s="225"/>
      <c r="M226" s="226"/>
      <c r="N226" s="227"/>
      <c r="O226" s="227"/>
      <c r="P226" s="227"/>
      <c r="Q226" s="227"/>
      <c r="R226" s="227"/>
      <c r="S226" s="227"/>
      <c r="T226" s="22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29" t="s">
        <v>144</v>
      </c>
      <c r="AU226" s="229" t="s">
        <v>82</v>
      </c>
      <c r="AV226" s="13" t="s">
        <v>82</v>
      </c>
      <c r="AW226" s="13" t="s">
        <v>36</v>
      </c>
      <c r="AX226" s="13" t="s">
        <v>75</v>
      </c>
      <c r="AY226" s="229" t="s">
        <v>133</v>
      </c>
    </row>
    <row r="227" s="13" customFormat="1">
      <c r="A227" s="13"/>
      <c r="B227" s="218"/>
      <c r="C227" s="219"/>
      <c r="D227" s="220" t="s">
        <v>144</v>
      </c>
      <c r="E227" s="221" t="s">
        <v>19</v>
      </c>
      <c r="F227" s="222" t="s">
        <v>305</v>
      </c>
      <c r="G227" s="219"/>
      <c r="H227" s="223">
        <v>9.5999999999999996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9" t="s">
        <v>144</v>
      </c>
      <c r="AU227" s="229" t="s">
        <v>82</v>
      </c>
      <c r="AV227" s="13" t="s">
        <v>82</v>
      </c>
      <c r="AW227" s="13" t="s">
        <v>36</v>
      </c>
      <c r="AX227" s="13" t="s">
        <v>75</v>
      </c>
      <c r="AY227" s="229" t="s">
        <v>133</v>
      </c>
    </row>
    <row r="228" s="13" customFormat="1">
      <c r="A228" s="13"/>
      <c r="B228" s="218"/>
      <c r="C228" s="219"/>
      <c r="D228" s="220" t="s">
        <v>144</v>
      </c>
      <c r="E228" s="221" t="s">
        <v>19</v>
      </c>
      <c r="F228" s="222" t="s">
        <v>306</v>
      </c>
      <c r="G228" s="219"/>
      <c r="H228" s="223">
        <v>6.4000000000000004</v>
      </c>
      <c r="I228" s="224"/>
      <c r="J228" s="219"/>
      <c r="K228" s="219"/>
      <c r="L228" s="225"/>
      <c r="M228" s="226"/>
      <c r="N228" s="227"/>
      <c r="O228" s="227"/>
      <c r="P228" s="227"/>
      <c r="Q228" s="227"/>
      <c r="R228" s="227"/>
      <c r="S228" s="227"/>
      <c r="T228" s="22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9" t="s">
        <v>144</v>
      </c>
      <c r="AU228" s="229" t="s">
        <v>82</v>
      </c>
      <c r="AV228" s="13" t="s">
        <v>82</v>
      </c>
      <c r="AW228" s="13" t="s">
        <v>36</v>
      </c>
      <c r="AX228" s="13" t="s">
        <v>75</v>
      </c>
      <c r="AY228" s="229" t="s">
        <v>133</v>
      </c>
    </row>
    <row r="229" s="14" customFormat="1">
      <c r="A229" s="14"/>
      <c r="B229" s="230"/>
      <c r="C229" s="231"/>
      <c r="D229" s="220" t="s">
        <v>144</v>
      </c>
      <c r="E229" s="232" t="s">
        <v>19</v>
      </c>
      <c r="F229" s="233" t="s">
        <v>148</v>
      </c>
      <c r="G229" s="231"/>
      <c r="H229" s="234">
        <v>40.280000000000001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0" t="s">
        <v>144</v>
      </c>
      <c r="AU229" s="240" t="s">
        <v>82</v>
      </c>
      <c r="AV229" s="14" t="s">
        <v>140</v>
      </c>
      <c r="AW229" s="14" t="s">
        <v>36</v>
      </c>
      <c r="AX229" s="14" t="s">
        <v>80</v>
      </c>
      <c r="AY229" s="240" t="s">
        <v>133</v>
      </c>
    </row>
    <row r="230" s="2" customFormat="1" ht="33" customHeight="1">
      <c r="A230" s="41"/>
      <c r="B230" s="42"/>
      <c r="C230" s="200" t="s">
        <v>307</v>
      </c>
      <c r="D230" s="200" t="s">
        <v>135</v>
      </c>
      <c r="E230" s="201" t="s">
        <v>308</v>
      </c>
      <c r="F230" s="202" t="s">
        <v>309</v>
      </c>
      <c r="G230" s="203" t="s">
        <v>230</v>
      </c>
      <c r="H230" s="204">
        <v>0.80600000000000005</v>
      </c>
      <c r="I230" s="205"/>
      <c r="J230" s="206">
        <f>ROUND(I230*H230,2)</f>
        <v>0</v>
      </c>
      <c r="K230" s="202" t="s">
        <v>139</v>
      </c>
      <c r="L230" s="47"/>
      <c r="M230" s="207" t="s">
        <v>19</v>
      </c>
      <c r="N230" s="208" t="s">
        <v>46</v>
      </c>
      <c r="O230" s="87"/>
      <c r="P230" s="209">
        <f>O230*H230</f>
        <v>0</v>
      </c>
      <c r="Q230" s="209">
        <v>1.0593999999999999</v>
      </c>
      <c r="R230" s="209">
        <f>Q230*H230</f>
        <v>0.85387639999999998</v>
      </c>
      <c r="S230" s="209">
        <v>0</v>
      </c>
      <c r="T230" s="210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1" t="s">
        <v>140</v>
      </c>
      <c r="AT230" s="211" t="s">
        <v>135</v>
      </c>
      <c r="AU230" s="211" t="s">
        <v>82</v>
      </c>
      <c r="AY230" s="20" t="s">
        <v>133</v>
      </c>
      <c r="BE230" s="212">
        <f>IF(N230="základní",J230,0)</f>
        <v>0</v>
      </c>
      <c r="BF230" s="212">
        <f>IF(N230="snížená",J230,0)</f>
        <v>0</v>
      </c>
      <c r="BG230" s="212">
        <f>IF(N230="zákl. přenesená",J230,0)</f>
        <v>0</v>
      </c>
      <c r="BH230" s="212">
        <f>IF(N230="sníž. přenesená",J230,0)</f>
        <v>0</v>
      </c>
      <c r="BI230" s="212">
        <f>IF(N230="nulová",J230,0)</f>
        <v>0</v>
      </c>
      <c r="BJ230" s="20" t="s">
        <v>80</v>
      </c>
      <c r="BK230" s="212">
        <f>ROUND(I230*H230,2)</f>
        <v>0</v>
      </c>
      <c r="BL230" s="20" t="s">
        <v>140</v>
      </c>
      <c r="BM230" s="211" t="s">
        <v>310</v>
      </c>
    </row>
    <row r="231" s="2" customFormat="1">
      <c r="A231" s="41"/>
      <c r="B231" s="42"/>
      <c r="C231" s="43"/>
      <c r="D231" s="213" t="s">
        <v>142</v>
      </c>
      <c r="E231" s="43"/>
      <c r="F231" s="214" t="s">
        <v>311</v>
      </c>
      <c r="G231" s="43"/>
      <c r="H231" s="43"/>
      <c r="I231" s="215"/>
      <c r="J231" s="43"/>
      <c r="K231" s="43"/>
      <c r="L231" s="47"/>
      <c r="M231" s="216"/>
      <c r="N231" s="217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142</v>
      </c>
      <c r="AU231" s="20" t="s">
        <v>82</v>
      </c>
    </row>
    <row r="232" s="13" customFormat="1">
      <c r="A232" s="13"/>
      <c r="B232" s="218"/>
      <c r="C232" s="219"/>
      <c r="D232" s="220" t="s">
        <v>144</v>
      </c>
      <c r="E232" s="219"/>
      <c r="F232" s="222" t="s">
        <v>312</v>
      </c>
      <c r="G232" s="219"/>
      <c r="H232" s="223">
        <v>0.80600000000000005</v>
      </c>
      <c r="I232" s="224"/>
      <c r="J232" s="219"/>
      <c r="K232" s="219"/>
      <c r="L232" s="225"/>
      <c r="M232" s="226"/>
      <c r="N232" s="227"/>
      <c r="O232" s="227"/>
      <c r="P232" s="227"/>
      <c r="Q232" s="227"/>
      <c r="R232" s="227"/>
      <c r="S232" s="227"/>
      <c r="T232" s="22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29" t="s">
        <v>144</v>
      </c>
      <c r="AU232" s="229" t="s">
        <v>82</v>
      </c>
      <c r="AV232" s="13" t="s">
        <v>82</v>
      </c>
      <c r="AW232" s="13" t="s">
        <v>4</v>
      </c>
      <c r="AX232" s="13" t="s">
        <v>80</v>
      </c>
      <c r="AY232" s="229" t="s">
        <v>133</v>
      </c>
    </row>
    <row r="233" s="12" customFormat="1" ht="22.8" customHeight="1">
      <c r="A233" s="12"/>
      <c r="B233" s="184"/>
      <c r="C233" s="185"/>
      <c r="D233" s="186" t="s">
        <v>74</v>
      </c>
      <c r="E233" s="198" t="s">
        <v>155</v>
      </c>
      <c r="F233" s="198" t="s">
        <v>313</v>
      </c>
      <c r="G233" s="185"/>
      <c r="H233" s="185"/>
      <c r="I233" s="188"/>
      <c r="J233" s="199">
        <f>BK233</f>
        <v>0</v>
      </c>
      <c r="K233" s="185"/>
      <c r="L233" s="190"/>
      <c r="M233" s="191"/>
      <c r="N233" s="192"/>
      <c r="O233" s="192"/>
      <c r="P233" s="193">
        <f>SUM(P234:P249)</f>
        <v>0</v>
      </c>
      <c r="Q233" s="192"/>
      <c r="R233" s="193">
        <f>SUM(R234:R249)</f>
        <v>4.1126009100000003</v>
      </c>
      <c r="S233" s="192"/>
      <c r="T233" s="194">
        <f>SUM(T234:T249)</f>
        <v>0.0018536000000000004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195" t="s">
        <v>80</v>
      </c>
      <c r="AT233" s="196" t="s">
        <v>74</v>
      </c>
      <c r="AU233" s="196" t="s">
        <v>80</v>
      </c>
      <c r="AY233" s="195" t="s">
        <v>133</v>
      </c>
      <c r="BK233" s="197">
        <f>SUM(BK234:BK249)</f>
        <v>0</v>
      </c>
    </row>
    <row r="234" s="2" customFormat="1" ht="16.5" customHeight="1">
      <c r="A234" s="41"/>
      <c r="B234" s="42"/>
      <c r="C234" s="200" t="s">
        <v>314</v>
      </c>
      <c r="D234" s="200" t="s">
        <v>135</v>
      </c>
      <c r="E234" s="201" t="s">
        <v>315</v>
      </c>
      <c r="F234" s="202" t="s">
        <v>316</v>
      </c>
      <c r="G234" s="203" t="s">
        <v>138</v>
      </c>
      <c r="H234" s="204">
        <v>110.723</v>
      </c>
      <c r="I234" s="205"/>
      <c r="J234" s="206">
        <f>ROUND(I234*H234,2)</f>
        <v>0</v>
      </c>
      <c r="K234" s="202" t="s">
        <v>256</v>
      </c>
      <c r="L234" s="47"/>
      <c r="M234" s="207" t="s">
        <v>19</v>
      </c>
      <c r="N234" s="208" t="s">
        <v>46</v>
      </c>
      <c r="O234" s="87"/>
      <c r="P234" s="209">
        <f>O234*H234</f>
        <v>0</v>
      </c>
      <c r="Q234" s="209">
        <v>0.028570000000000002</v>
      </c>
      <c r="R234" s="209">
        <f>Q234*H234</f>
        <v>3.1633561100000001</v>
      </c>
      <c r="S234" s="209">
        <v>0</v>
      </c>
      <c r="T234" s="210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1" t="s">
        <v>140</v>
      </c>
      <c r="AT234" s="211" t="s">
        <v>135</v>
      </c>
      <c r="AU234" s="211" t="s">
        <v>82</v>
      </c>
      <c r="AY234" s="20" t="s">
        <v>133</v>
      </c>
      <c r="BE234" s="212">
        <f>IF(N234="základní",J234,0)</f>
        <v>0</v>
      </c>
      <c r="BF234" s="212">
        <f>IF(N234="snížená",J234,0)</f>
        <v>0</v>
      </c>
      <c r="BG234" s="212">
        <f>IF(N234="zákl. přenesená",J234,0)</f>
        <v>0</v>
      </c>
      <c r="BH234" s="212">
        <f>IF(N234="sníž. přenesená",J234,0)</f>
        <v>0</v>
      </c>
      <c r="BI234" s="212">
        <f>IF(N234="nulová",J234,0)</f>
        <v>0</v>
      </c>
      <c r="BJ234" s="20" t="s">
        <v>80</v>
      </c>
      <c r="BK234" s="212">
        <f>ROUND(I234*H234,2)</f>
        <v>0</v>
      </c>
      <c r="BL234" s="20" t="s">
        <v>140</v>
      </c>
      <c r="BM234" s="211" t="s">
        <v>317</v>
      </c>
    </row>
    <row r="235" s="15" customFormat="1">
      <c r="A235" s="15"/>
      <c r="B235" s="241"/>
      <c r="C235" s="242"/>
      <c r="D235" s="220" t="s">
        <v>144</v>
      </c>
      <c r="E235" s="243" t="s">
        <v>19</v>
      </c>
      <c r="F235" s="244" t="s">
        <v>161</v>
      </c>
      <c r="G235" s="242"/>
      <c r="H235" s="243" t="s">
        <v>19</v>
      </c>
      <c r="I235" s="245"/>
      <c r="J235" s="242"/>
      <c r="K235" s="242"/>
      <c r="L235" s="246"/>
      <c r="M235" s="247"/>
      <c r="N235" s="248"/>
      <c r="O235" s="248"/>
      <c r="P235" s="248"/>
      <c r="Q235" s="248"/>
      <c r="R235" s="248"/>
      <c r="S235" s="248"/>
      <c r="T235" s="249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0" t="s">
        <v>144</v>
      </c>
      <c r="AU235" s="250" t="s">
        <v>82</v>
      </c>
      <c r="AV235" s="15" t="s">
        <v>80</v>
      </c>
      <c r="AW235" s="15" t="s">
        <v>36</v>
      </c>
      <c r="AX235" s="15" t="s">
        <v>75</v>
      </c>
      <c r="AY235" s="250" t="s">
        <v>133</v>
      </c>
    </row>
    <row r="236" s="15" customFormat="1">
      <c r="A236" s="15"/>
      <c r="B236" s="241"/>
      <c r="C236" s="242"/>
      <c r="D236" s="220" t="s">
        <v>144</v>
      </c>
      <c r="E236" s="243" t="s">
        <v>19</v>
      </c>
      <c r="F236" s="244" t="s">
        <v>318</v>
      </c>
      <c r="G236" s="242"/>
      <c r="H236" s="243" t="s">
        <v>19</v>
      </c>
      <c r="I236" s="245"/>
      <c r="J236" s="242"/>
      <c r="K236" s="242"/>
      <c r="L236" s="246"/>
      <c r="M236" s="247"/>
      <c r="N236" s="248"/>
      <c r="O236" s="248"/>
      <c r="P236" s="248"/>
      <c r="Q236" s="248"/>
      <c r="R236" s="248"/>
      <c r="S236" s="248"/>
      <c r="T236" s="249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0" t="s">
        <v>144</v>
      </c>
      <c r="AU236" s="250" t="s">
        <v>82</v>
      </c>
      <c r="AV236" s="15" t="s">
        <v>80</v>
      </c>
      <c r="AW236" s="15" t="s">
        <v>36</v>
      </c>
      <c r="AX236" s="15" t="s">
        <v>75</v>
      </c>
      <c r="AY236" s="250" t="s">
        <v>133</v>
      </c>
    </row>
    <row r="237" s="13" customFormat="1">
      <c r="A237" s="13"/>
      <c r="B237" s="218"/>
      <c r="C237" s="219"/>
      <c r="D237" s="220" t="s">
        <v>144</v>
      </c>
      <c r="E237" s="221" t="s">
        <v>19</v>
      </c>
      <c r="F237" s="222" t="s">
        <v>319</v>
      </c>
      <c r="G237" s="219"/>
      <c r="H237" s="223">
        <v>37.049999999999997</v>
      </c>
      <c r="I237" s="224"/>
      <c r="J237" s="219"/>
      <c r="K237" s="219"/>
      <c r="L237" s="225"/>
      <c r="M237" s="226"/>
      <c r="N237" s="227"/>
      <c r="O237" s="227"/>
      <c r="P237" s="227"/>
      <c r="Q237" s="227"/>
      <c r="R237" s="227"/>
      <c r="S237" s="227"/>
      <c r="T237" s="22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29" t="s">
        <v>144</v>
      </c>
      <c r="AU237" s="229" t="s">
        <v>82</v>
      </c>
      <c r="AV237" s="13" t="s">
        <v>82</v>
      </c>
      <c r="AW237" s="13" t="s">
        <v>36</v>
      </c>
      <c r="AX237" s="13" t="s">
        <v>75</v>
      </c>
      <c r="AY237" s="229" t="s">
        <v>133</v>
      </c>
    </row>
    <row r="238" s="13" customFormat="1">
      <c r="A238" s="13"/>
      <c r="B238" s="218"/>
      <c r="C238" s="219"/>
      <c r="D238" s="220" t="s">
        <v>144</v>
      </c>
      <c r="E238" s="221" t="s">
        <v>19</v>
      </c>
      <c r="F238" s="222" t="s">
        <v>320</v>
      </c>
      <c r="G238" s="219"/>
      <c r="H238" s="223">
        <v>23.489999999999998</v>
      </c>
      <c r="I238" s="224"/>
      <c r="J238" s="219"/>
      <c r="K238" s="219"/>
      <c r="L238" s="225"/>
      <c r="M238" s="226"/>
      <c r="N238" s="227"/>
      <c r="O238" s="227"/>
      <c r="P238" s="227"/>
      <c r="Q238" s="227"/>
      <c r="R238" s="227"/>
      <c r="S238" s="227"/>
      <c r="T238" s="22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9" t="s">
        <v>144</v>
      </c>
      <c r="AU238" s="229" t="s">
        <v>82</v>
      </c>
      <c r="AV238" s="13" t="s">
        <v>82</v>
      </c>
      <c r="AW238" s="13" t="s">
        <v>36</v>
      </c>
      <c r="AX238" s="13" t="s">
        <v>75</v>
      </c>
      <c r="AY238" s="229" t="s">
        <v>133</v>
      </c>
    </row>
    <row r="239" s="13" customFormat="1">
      <c r="A239" s="13"/>
      <c r="B239" s="218"/>
      <c r="C239" s="219"/>
      <c r="D239" s="220" t="s">
        <v>144</v>
      </c>
      <c r="E239" s="221" t="s">
        <v>19</v>
      </c>
      <c r="F239" s="222" t="s">
        <v>321</v>
      </c>
      <c r="G239" s="219"/>
      <c r="H239" s="223">
        <v>28.774999999999999</v>
      </c>
      <c r="I239" s="224"/>
      <c r="J239" s="219"/>
      <c r="K239" s="219"/>
      <c r="L239" s="225"/>
      <c r="M239" s="226"/>
      <c r="N239" s="227"/>
      <c r="O239" s="227"/>
      <c r="P239" s="227"/>
      <c r="Q239" s="227"/>
      <c r="R239" s="227"/>
      <c r="S239" s="227"/>
      <c r="T239" s="22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29" t="s">
        <v>144</v>
      </c>
      <c r="AU239" s="229" t="s">
        <v>82</v>
      </c>
      <c r="AV239" s="13" t="s">
        <v>82</v>
      </c>
      <c r="AW239" s="13" t="s">
        <v>36</v>
      </c>
      <c r="AX239" s="13" t="s">
        <v>75</v>
      </c>
      <c r="AY239" s="229" t="s">
        <v>133</v>
      </c>
    </row>
    <row r="240" s="13" customFormat="1">
      <c r="A240" s="13"/>
      <c r="B240" s="218"/>
      <c r="C240" s="219"/>
      <c r="D240" s="220" t="s">
        <v>144</v>
      </c>
      <c r="E240" s="221" t="s">
        <v>19</v>
      </c>
      <c r="F240" s="222" t="s">
        <v>322</v>
      </c>
      <c r="G240" s="219"/>
      <c r="H240" s="223">
        <v>21.408000000000001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29" t="s">
        <v>144</v>
      </c>
      <c r="AU240" s="229" t="s">
        <v>82</v>
      </c>
      <c r="AV240" s="13" t="s">
        <v>82</v>
      </c>
      <c r="AW240" s="13" t="s">
        <v>36</v>
      </c>
      <c r="AX240" s="13" t="s">
        <v>75</v>
      </c>
      <c r="AY240" s="229" t="s">
        <v>133</v>
      </c>
    </row>
    <row r="241" s="14" customFormat="1">
      <c r="A241" s="14"/>
      <c r="B241" s="230"/>
      <c r="C241" s="231"/>
      <c r="D241" s="220" t="s">
        <v>144</v>
      </c>
      <c r="E241" s="232" t="s">
        <v>19</v>
      </c>
      <c r="F241" s="233" t="s">
        <v>148</v>
      </c>
      <c r="G241" s="231"/>
      <c r="H241" s="234">
        <v>110.723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0" t="s">
        <v>144</v>
      </c>
      <c r="AU241" s="240" t="s">
        <v>82</v>
      </c>
      <c r="AV241" s="14" t="s">
        <v>140</v>
      </c>
      <c r="AW241" s="14" t="s">
        <v>36</v>
      </c>
      <c r="AX241" s="14" t="s">
        <v>80</v>
      </c>
      <c r="AY241" s="240" t="s">
        <v>133</v>
      </c>
    </row>
    <row r="242" s="2" customFormat="1" ht="24.15" customHeight="1">
      <c r="A242" s="41"/>
      <c r="B242" s="42"/>
      <c r="C242" s="200" t="s">
        <v>323</v>
      </c>
      <c r="D242" s="200" t="s">
        <v>135</v>
      </c>
      <c r="E242" s="201" t="s">
        <v>324</v>
      </c>
      <c r="F242" s="202" t="s">
        <v>325</v>
      </c>
      <c r="G242" s="203" t="s">
        <v>151</v>
      </c>
      <c r="H242" s="204">
        <v>46.340000000000003</v>
      </c>
      <c r="I242" s="205"/>
      <c r="J242" s="206">
        <f>ROUND(I242*H242,2)</f>
        <v>0</v>
      </c>
      <c r="K242" s="202" t="s">
        <v>139</v>
      </c>
      <c r="L242" s="47"/>
      <c r="M242" s="207" t="s">
        <v>19</v>
      </c>
      <c r="N242" s="208" t="s">
        <v>46</v>
      </c>
      <c r="O242" s="87"/>
      <c r="P242" s="209">
        <f>O242*H242</f>
        <v>0</v>
      </c>
      <c r="Q242" s="209">
        <v>0.00122</v>
      </c>
      <c r="R242" s="209">
        <f>Q242*H242</f>
        <v>0.056534800000000003</v>
      </c>
      <c r="S242" s="209">
        <v>4.0000000000000003E-05</v>
      </c>
      <c r="T242" s="210">
        <f>S242*H242</f>
        <v>0.0018536000000000004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1" t="s">
        <v>140</v>
      </c>
      <c r="AT242" s="211" t="s">
        <v>135</v>
      </c>
      <c r="AU242" s="211" t="s">
        <v>82</v>
      </c>
      <c r="AY242" s="20" t="s">
        <v>133</v>
      </c>
      <c r="BE242" s="212">
        <f>IF(N242="základní",J242,0)</f>
        <v>0</v>
      </c>
      <c r="BF242" s="212">
        <f>IF(N242="snížená",J242,0)</f>
        <v>0</v>
      </c>
      <c r="BG242" s="212">
        <f>IF(N242="zákl. přenesená",J242,0)</f>
        <v>0</v>
      </c>
      <c r="BH242" s="212">
        <f>IF(N242="sníž. přenesená",J242,0)</f>
        <v>0</v>
      </c>
      <c r="BI242" s="212">
        <f>IF(N242="nulová",J242,0)</f>
        <v>0</v>
      </c>
      <c r="BJ242" s="20" t="s">
        <v>80</v>
      </c>
      <c r="BK242" s="212">
        <f>ROUND(I242*H242,2)</f>
        <v>0</v>
      </c>
      <c r="BL242" s="20" t="s">
        <v>140</v>
      </c>
      <c r="BM242" s="211" t="s">
        <v>326</v>
      </c>
    </row>
    <row r="243" s="2" customFormat="1">
      <c r="A243" s="41"/>
      <c r="B243" s="42"/>
      <c r="C243" s="43"/>
      <c r="D243" s="213" t="s">
        <v>142</v>
      </c>
      <c r="E243" s="43"/>
      <c r="F243" s="214" t="s">
        <v>327</v>
      </c>
      <c r="G243" s="43"/>
      <c r="H243" s="43"/>
      <c r="I243" s="215"/>
      <c r="J243" s="43"/>
      <c r="K243" s="43"/>
      <c r="L243" s="47"/>
      <c r="M243" s="216"/>
      <c r="N243" s="217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142</v>
      </c>
      <c r="AU243" s="20" t="s">
        <v>82</v>
      </c>
    </row>
    <row r="244" s="15" customFormat="1">
      <c r="A244" s="15"/>
      <c r="B244" s="241"/>
      <c r="C244" s="242"/>
      <c r="D244" s="220" t="s">
        <v>144</v>
      </c>
      <c r="E244" s="243" t="s">
        <v>19</v>
      </c>
      <c r="F244" s="244" t="s">
        <v>161</v>
      </c>
      <c r="G244" s="242"/>
      <c r="H244" s="243" t="s">
        <v>19</v>
      </c>
      <c r="I244" s="245"/>
      <c r="J244" s="242"/>
      <c r="K244" s="242"/>
      <c r="L244" s="246"/>
      <c r="M244" s="247"/>
      <c r="N244" s="248"/>
      <c r="O244" s="248"/>
      <c r="P244" s="248"/>
      <c r="Q244" s="248"/>
      <c r="R244" s="248"/>
      <c r="S244" s="248"/>
      <c r="T244" s="249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0" t="s">
        <v>144</v>
      </c>
      <c r="AU244" s="250" t="s">
        <v>82</v>
      </c>
      <c r="AV244" s="15" t="s">
        <v>80</v>
      </c>
      <c r="AW244" s="15" t="s">
        <v>36</v>
      </c>
      <c r="AX244" s="15" t="s">
        <v>75</v>
      </c>
      <c r="AY244" s="250" t="s">
        <v>133</v>
      </c>
    </row>
    <row r="245" s="15" customFormat="1">
      <c r="A245" s="15"/>
      <c r="B245" s="241"/>
      <c r="C245" s="242"/>
      <c r="D245" s="220" t="s">
        <v>144</v>
      </c>
      <c r="E245" s="243" t="s">
        <v>19</v>
      </c>
      <c r="F245" s="244" t="s">
        <v>328</v>
      </c>
      <c r="G245" s="242"/>
      <c r="H245" s="243" t="s">
        <v>19</v>
      </c>
      <c r="I245" s="245"/>
      <c r="J245" s="242"/>
      <c r="K245" s="242"/>
      <c r="L245" s="246"/>
      <c r="M245" s="247"/>
      <c r="N245" s="248"/>
      <c r="O245" s="248"/>
      <c r="P245" s="248"/>
      <c r="Q245" s="248"/>
      <c r="R245" s="248"/>
      <c r="S245" s="248"/>
      <c r="T245" s="249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0" t="s">
        <v>144</v>
      </c>
      <c r="AU245" s="250" t="s">
        <v>82</v>
      </c>
      <c r="AV245" s="15" t="s">
        <v>80</v>
      </c>
      <c r="AW245" s="15" t="s">
        <v>36</v>
      </c>
      <c r="AX245" s="15" t="s">
        <v>75</v>
      </c>
      <c r="AY245" s="250" t="s">
        <v>133</v>
      </c>
    </row>
    <row r="246" s="13" customFormat="1">
      <c r="A246" s="13"/>
      <c r="B246" s="218"/>
      <c r="C246" s="219"/>
      <c r="D246" s="220" t="s">
        <v>144</v>
      </c>
      <c r="E246" s="221" t="s">
        <v>19</v>
      </c>
      <c r="F246" s="222" t="s">
        <v>329</v>
      </c>
      <c r="G246" s="219"/>
      <c r="H246" s="223">
        <v>46.340000000000003</v>
      </c>
      <c r="I246" s="224"/>
      <c r="J246" s="219"/>
      <c r="K246" s="219"/>
      <c r="L246" s="225"/>
      <c r="M246" s="226"/>
      <c r="N246" s="227"/>
      <c r="O246" s="227"/>
      <c r="P246" s="227"/>
      <c r="Q246" s="227"/>
      <c r="R246" s="227"/>
      <c r="S246" s="227"/>
      <c r="T246" s="22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29" t="s">
        <v>144</v>
      </c>
      <c r="AU246" s="229" t="s">
        <v>82</v>
      </c>
      <c r="AV246" s="13" t="s">
        <v>82</v>
      </c>
      <c r="AW246" s="13" t="s">
        <v>36</v>
      </c>
      <c r="AX246" s="13" t="s">
        <v>80</v>
      </c>
      <c r="AY246" s="229" t="s">
        <v>133</v>
      </c>
    </row>
    <row r="247" s="2" customFormat="1" ht="16.5" customHeight="1">
      <c r="A247" s="41"/>
      <c r="B247" s="42"/>
      <c r="C247" s="200" t="s">
        <v>330</v>
      </c>
      <c r="D247" s="200" t="s">
        <v>135</v>
      </c>
      <c r="E247" s="201" t="s">
        <v>331</v>
      </c>
      <c r="F247" s="202" t="s">
        <v>332</v>
      </c>
      <c r="G247" s="203" t="s">
        <v>151</v>
      </c>
      <c r="H247" s="204">
        <v>3</v>
      </c>
      <c r="I247" s="205"/>
      <c r="J247" s="206">
        <f>ROUND(I247*H247,2)</f>
        <v>0</v>
      </c>
      <c r="K247" s="202" t="s">
        <v>139</v>
      </c>
      <c r="L247" s="47"/>
      <c r="M247" s="207" t="s">
        <v>19</v>
      </c>
      <c r="N247" s="208" t="s">
        <v>46</v>
      </c>
      <c r="O247" s="87"/>
      <c r="P247" s="209">
        <f>O247*H247</f>
        <v>0</v>
      </c>
      <c r="Q247" s="209">
        <v>0.29757</v>
      </c>
      <c r="R247" s="209">
        <f>Q247*H247</f>
        <v>0.89271</v>
      </c>
      <c r="S247" s="209">
        <v>0</v>
      </c>
      <c r="T247" s="210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1" t="s">
        <v>140</v>
      </c>
      <c r="AT247" s="211" t="s">
        <v>135</v>
      </c>
      <c r="AU247" s="211" t="s">
        <v>82</v>
      </c>
      <c r="AY247" s="20" t="s">
        <v>133</v>
      </c>
      <c r="BE247" s="212">
        <f>IF(N247="základní",J247,0)</f>
        <v>0</v>
      </c>
      <c r="BF247" s="212">
        <f>IF(N247="snížená",J247,0)</f>
        <v>0</v>
      </c>
      <c r="BG247" s="212">
        <f>IF(N247="zákl. přenesená",J247,0)</f>
        <v>0</v>
      </c>
      <c r="BH247" s="212">
        <f>IF(N247="sníž. přenesená",J247,0)</f>
        <v>0</v>
      </c>
      <c r="BI247" s="212">
        <f>IF(N247="nulová",J247,0)</f>
        <v>0</v>
      </c>
      <c r="BJ247" s="20" t="s">
        <v>80</v>
      </c>
      <c r="BK247" s="212">
        <f>ROUND(I247*H247,2)</f>
        <v>0</v>
      </c>
      <c r="BL247" s="20" t="s">
        <v>140</v>
      </c>
      <c r="BM247" s="211" t="s">
        <v>333</v>
      </c>
    </row>
    <row r="248" s="2" customFormat="1">
      <c r="A248" s="41"/>
      <c r="B248" s="42"/>
      <c r="C248" s="43"/>
      <c r="D248" s="213" t="s">
        <v>142</v>
      </c>
      <c r="E248" s="43"/>
      <c r="F248" s="214" t="s">
        <v>334</v>
      </c>
      <c r="G248" s="43"/>
      <c r="H248" s="43"/>
      <c r="I248" s="215"/>
      <c r="J248" s="43"/>
      <c r="K248" s="43"/>
      <c r="L248" s="47"/>
      <c r="M248" s="216"/>
      <c r="N248" s="217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142</v>
      </c>
      <c r="AU248" s="20" t="s">
        <v>82</v>
      </c>
    </row>
    <row r="249" s="2" customFormat="1">
      <c r="A249" s="41"/>
      <c r="B249" s="42"/>
      <c r="C249" s="43"/>
      <c r="D249" s="220" t="s">
        <v>258</v>
      </c>
      <c r="E249" s="43"/>
      <c r="F249" s="272" t="s">
        <v>335</v>
      </c>
      <c r="G249" s="43"/>
      <c r="H249" s="43"/>
      <c r="I249" s="215"/>
      <c r="J249" s="43"/>
      <c r="K249" s="43"/>
      <c r="L249" s="47"/>
      <c r="M249" s="216"/>
      <c r="N249" s="217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258</v>
      </c>
      <c r="AU249" s="20" t="s">
        <v>82</v>
      </c>
    </row>
    <row r="250" s="12" customFormat="1" ht="22.8" customHeight="1">
      <c r="A250" s="12"/>
      <c r="B250" s="184"/>
      <c r="C250" s="185"/>
      <c r="D250" s="186" t="s">
        <v>74</v>
      </c>
      <c r="E250" s="198" t="s">
        <v>140</v>
      </c>
      <c r="F250" s="198" t="s">
        <v>336</v>
      </c>
      <c r="G250" s="185"/>
      <c r="H250" s="185"/>
      <c r="I250" s="188"/>
      <c r="J250" s="199">
        <f>BK250</f>
        <v>0</v>
      </c>
      <c r="K250" s="185"/>
      <c r="L250" s="190"/>
      <c r="M250" s="191"/>
      <c r="N250" s="192"/>
      <c r="O250" s="192"/>
      <c r="P250" s="193">
        <f>SUM(P251:P264)</f>
        <v>0</v>
      </c>
      <c r="Q250" s="192"/>
      <c r="R250" s="193">
        <f>SUM(R251:R264)</f>
        <v>4.2358577000000004</v>
      </c>
      <c r="S250" s="192"/>
      <c r="T250" s="194">
        <f>SUM(T251:T264)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195" t="s">
        <v>80</v>
      </c>
      <c r="AT250" s="196" t="s">
        <v>74</v>
      </c>
      <c r="AU250" s="196" t="s">
        <v>80</v>
      </c>
      <c r="AY250" s="195" t="s">
        <v>133</v>
      </c>
      <c r="BK250" s="197">
        <f>SUM(BK251:BK264)</f>
        <v>0</v>
      </c>
    </row>
    <row r="251" s="2" customFormat="1" ht="37.8" customHeight="1">
      <c r="A251" s="41"/>
      <c r="B251" s="42"/>
      <c r="C251" s="200" t="s">
        <v>337</v>
      </c>
      <c r="D251" s="200" t="s">
        <v>135</v>
      </c>
      <c r="E251" s="201" t="s">
        <v>338</v>
      </c>
      <c r="F251" s="202" t="s">
        <v>339</v>
      </c>
      <c r="G251" s="203" t="s">
        <v>151</v>
      </c>
      <c r="H251" s="204">
        <v>61.990000000000002</v>
      </c>
      <c r="I251" s="205"/>
      <c r="J251" s="206">
        <f>ROUND(I251*H251,2)</f>
        <v>0</v>
      </c>
      <c r="K251" s="202" t="s">
        <v>256</v>
      </c>
      <c r="L251" s="47"/>
      <c r="M251" s="207" t="s">
        <v>19</v>
      </c>
      <c r="N251" s="208" t="s">
        <v>46</v>
      </c>
      <c r="O251" s="87"/>
      <c r="P251" s="209">
        <f>O251*H251</f>
        <v>0</v>
      </c>
      <c r="Q251" s="209">
        <v>0.035389999999999998</v>
      </c>
      <c r="R251" s="209">
        <f>Q251*H251</f>
        <v>2.1938260999999999</v>
      </c>
      <c r="S251" s="209">
        <v>0</v>
      </c>
      <c r="T251" s="210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1" t="s">
        <v>140</v>
      </c>
      <c r="AT251" s="211" t="s">
        <v>135</v>
      </c>
      <c r="AU251" s="211" t="s">
        <v>82</v>
      </c>
      <c r="AY251" s="20" t="s">
        <v>133</v>
      </c>
      <c r="BE251" s="212">
        <f>IF(N251="základní",J251,0)</f>
        <v>0</v>
      </c>
      <c r="BF251" s="212">
        <f>IF(N251="snížená",J251,0)</f>
        <v>0</v>
      </c>
      <c r="BG251" s="212">
        <f>IF(N251="zákl. přenesená",J251,0)</f>
        <v>0</v>
      </c>
      <c r="BH251" s="212">
        <f>IF(N251="sníž. přenesená",J251,0)</f>
        <v>0</v>
      </c>
      <c r="BI251" s="212">
        <f>IF(N251="nulová",J251,0)</f>
        <v>0</v>
      </c>
      <c r="BJ251" s="20" t="s">
        <v>80</v>
      </c>
      <c r="BK251" s="212">
        <f>ROUND(I251*H251,2)</f>
        <v>0</v>
      </c>
      <c r="BL251" s="20" t="s">
        <v>140</v>
      </c>
      <c r="BM251" s="211" t="s">
        <v>340</v>
      </c>
    </row>
    <row r="252" s="15" customFormat="1">
      <c r="A252" s="15"/>
      <c r="B252" s="241"/>
      <c r="C252" s="242"/>
      <c r="D252" s="220" t="s">
        <v>144</v>
      </c>
      <c r="E252" s="243" t="s">
        <v>19</v>
      </c>
      <c r="F252" s="244" t="s">
        <v>161</v>
      </c>
      <c r="G252" s="242"/>
      <c r="H252" s="243" t="s">
        <v>19</v>
      </c>
      <c r="I252" s="245"/>
      <c r="J252" s="242"/>
      <c r="K252" s="242"/>
      <c r="L252" s="246"/>
      <c r="M252" s="247"/>
      <c r="N252" s="248"/>
      <c r="O252" s="248"/>
      <c r="P252" s="248"/>
      <c r="Q252" s="248"/>
      <c r="R252" s="248"/>
      <c r="S252" s="248"/>
      <c r="T252" s="249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0" t="s">
        <v>144</v>
      </c>
      <c r="AU252" s="250" t="s">
        <v>82</v>
      </c>
      <c r="AV252" s="15" t="s">
        <v>80</v>
      </c>
      <c r="AW252" s="15" t="s">
        <v>36</v>
      </c>
      <c r="AX252" s="15" t="s">
        <v>75</v>
      </c>
      <c r="AY252" s="250" t="s">
        <v>133</v>
      </c>
    </row>
    <row r="253" s="15" customFormat="1">
      <c r="A253" s="15"/>
      <c r="B253" s="241"/>
      <c r="C253" s="242"/>
      <c r="D253" s="220" t="s">
        <v>144</v>
      </c>
      <c r="E253" s="243" t="s">
        <v>19</v>
      </c>
      <c r="F253" s="244" t="s">
        <v>341</v>
      </c>
      <c r="G253" s="242"/>
      <c r="H253" s="243" t="s">
        <v>19</v>
      </c>
      <c r="I253" s="245"/>
      <c r="J253" s="242"/>
      <c r="K253" s="242"/>
      <c r="L253" s="246"/>
      <c r="M253" s="247"/>
      <c r="N253" s="248"/>
      <c r="O253" s="248"/>
      <c r="P253" s="248"/>
      <c r="Q253" s="248"/>
      <c r="R253" s="248"/>
      <c r="S253" s="248"/>
      <c r="T253" s="249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0" t="s">
        <v>144</v>
      </c>
      <c r="AU253" s="250" t="s">
        <v>82</v>
      </c>
      <c r="AV253" s="15" t="s">
        <v>80</v>
      </c>
      <c r="AW253" s="15" t="s">
        <v>36</v>
      </c>
      <c r="AX253" s="15" t="s">
        <v>75</v>
      </c>
      <c r="AY253" s="250" t="s">
        <v>133</v>
      </c>
    </row>
    <row r="254" s="15" customFormat="1">
      <c r="A254" s="15"/>
      <c r="B254" s="241"/>
      <c r="C254" s="242"/>
      <c r="D254" s="220" t="s">
        <v>144</v>
      </c>
      <c r="E254" s="243" t="s">
        <v>19</v>
      </c>
      <c r="F254" s="244" t="s">
        <v>342</v>
      </c>
      <c r="G254" s="242"/>
      <c r="H254" s="243" t="s">
        <v>19</v>
      </c>
      <c r="I254" s="245"/>
      <c r="J254" s="242"/>
      <c r="K254" s="242"/>
      <c r="L254" s="246"/>
      <c r="M254" s="247"/>
      <c r="N254" s="248"/>
      <c r="O254" s="248"/>
      <c r="P254" s="248"/>
      <c r="Q254" s="248"/>
      <c r="R254" s="248"/>
      <c r="S254" s="248"/>
      <c r="T254" s="249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0" t="s">
        <v>144</v>
      </c>
      <c r="AU254" s="250" t="s">
        <v>82</v>
      </c>
      <c r="AV254" s="15" t="s">
        <v>80</v>
      </c>
      <c r="AW254" s="15" t="s">
        <v>36</v>
      </c>
      <c r="AX254" s="15" t="s">
        <v>75</v>
      </c>
      <c r="AY254" s="250" t="s">
        <v>133</v>
      </c>
    </row>
    <row r="255" s="13" customFormat="1">
      <c r="A255" s="13"/>
      <c r="B255" s="218"/>
      <c r="C255" s="219"/>
      <c r="D255" s="220" t="s">
        <v>144</v>
      </c>
      <c r="E255" s="221" t="s">
        <v>19</v>
      </c>
      <c r="F255" s="222" t="s">
        <v>343</v>
      </c>
      <c r="G255" s="219"/>
      <c r="H255" s="223">
        <v>27.199999999999999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29" t="s">
        <v>144</v>
      </c>
      <c r="AU255" s="229" t="s">
        <v>82</v>
      </c>
      <c r="AV255" s="13" t="s">
        <v>82</v>
      </c>
      <c r="AW255" s="13" t="s">
        <v>36</v>
      </c>
      <c r="AX255" s="13" t="s">
        <v>75</v>
      </c>
      <c r="AY255" s="229" t="s">
        <v>133</v>
      </c>
    </row>
    <row r="256" s="13" customFormat="1">
      <c r="A256" s="13"/>
      <c r="B256" s="218"/>
      <c r="C256" s="219"/>
      <c r="D256" s="220" t="s">
        <v>144</v>
      </c>
      <c r="E256" s="221" t="s">
        <v>19</v>
      </c>
      <c r="F256" s="222" t="s">
        <v>344</v>
      </c>
      <c r="G256" s="219"/>
      <c r="H256" s="223">
        <v>34.789999999999999</v>
      </c>
      <c r="I256" s="224"/>
      <c r="J256" s="219"/>
      <c r="K256" s="219"/>
      <c r="L256" s="225"/>
      <c r="M256" s="226"/>
      <c r="N256" s="227"/>
      <c r="O256" s="227"/>
      <c r="P256" s="227"/>
      <c r="Q256" s="227"/>
      <c r="R256" s="227"/>
      <c r="S256" s="227"/>
      <c r="T256" s="22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29" t="s">
        <v>144</v>
      </c>
      <c r="AU256" s="229" t="s">
        <v>82</v>
      </c>
      <c r="AV256" s="13" t="s">
        <v>82</v>
      </c>
      <c r="AW256" s="13" t="s">
        <v>36</v>
      </c>
      <c r="AX256" s="13" t="s">
        <v>75</v>
      </c>
      <c r="AY256" s="229" t="s">
        <v>133</v>
      </c>
    </row>
    <row r="257" s="14" customFormat="1">
      <c r="A257" s="14"/>
      <c r="B257" s="230"/>
      <c r="C257" s="231"/>
      <c r="D257" s="220" t="s">
        <v>144</v>
      </c>
      <c r="E257" s="232" t="s">
        <v>19</v>
      </c>
      <c r="F257" s="233" t="s">
        <v>148</v>
      </c>
      <c r="G257" s="231"/>
      <c r="H257" s="234">
        <v>61.989999999999995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0" t="s">
        <v>144</v>
      </c>
      <c r="AU257" s="240" t="s">
        <v>82</v>
      </c>
      <c r="AV257" s="14" t="s">
        <v>140</v>
      </c>
      <c r="AW257" s="14" t="s">
        <v>36</v>
      </c>
      <c r="AX257" s="14" t="s">
        <v>80</v>
      </c>
      <c r="AY257" s="240" t="s">
        <v>133</v>
      </c>
    </row>
    <row r="258" s="2" customFormat="1" ht="21.75" customHeight="1">
      <c r="A258" s="41"/>
      <c r="B258" s="42"/>
      <c r="C258" s="200" t="s">
        <v>345</v>
      </c>
      <c r="D258" s="200" t="s">
        <v>135</v>
      </c>
      <c r="E258" s="201" t="s">
        <v>346</v>
      </c>
      <c r="F258" s="202" t="s">
        <v>347</v>
      </c>
      <c r="G258" s="203" t="s">
        <v>158</v>
      </c>
      <c r="H258" s="204">
        <v>1.0800000000000001</v>
      </c>
      <c r="I258" s="205"/>
      <c r="J258" s="206">
        <f>ROUND(I258*H258,2)</f>
        <v>0</v>
      </c>
      <c r="K258" s="202" t="s">
        <v>139</v>
      </c>
      <c r="L258" s="47"/>
      <c r="M258" s="207" t="s">
        <v>19</v>
      </c>
      <c r="N258" s="208" t="s">
        <v>46</v>
      </c>
      <c r="O258" s="87"/>
      <c r="P258" s="209">
        <f>O258*H258</f>
        <v>0</v>
      </c>
      <c r="Q258" s="209">
        <v>1.8907700000000001</v>
      </c>
      <c r="R258" s="209">
        <f>Q258*H258</f>
        <v>2.0420316000000001</v>
      </c>
      <c r="S258" s="209">
        <v>0</v>
      </c>
      <c r="T258" s="210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1" t="s">
        <v>140</v>
      </c>
      <c r="AT258" s="211" t="s">
        <v>135</v>
      </c>
      <c r="AU258" s="211" t="s">
        <v>82</v>
      </c>
      <c r="AY258" s="20" t="s">
        <v>133</v>
      </c>
      <c r="BE258" s="212">
        <f>IF(N258="základní",J258,0)</f>
        <v>0</v>
      </c>
      <c r="BF258" s="212">
        <f>IF(N258="snížená",J258,0)</f>
        <v>0</v>
      </c>
      <c r="BG258" s="212">
        <f>IF(N258="zákl. přenesená",J258,0)</f>
        <v>0</v>
      </c>
      <c r="BH258" s="212">
        <f>IF(N258="sníž. přenesená",J258,0)</f>
        <v>0</v>
      </c>
      <c r="BI258" s="212">
        <f>IF(N258="nulová",J258,0)</f>
        <v>0</v>
      </c>
      <c r="BJ258" s="20" t="s">
        <v>80</v>
      </c>
      <c r="BK258" s="212">
        <f>ROUND(I258*H258,2)</f>
        <v>0</v>
      </c>
      <c r="BL258" s="20" t="s">
        <v>140</v>
      </c>
      <c r="BM258" s="211" t="s">
        <v>348</v>
      </c>
    </row>
    <row r="259" s="2" customFormat="1">
      <c r="A259" s="41"/>
      <c r="B259" s="42"/>
      <c r="C259" s="43"/>
      <c r="D259" s="213" t="s">
        <v>142</v>
      </c>
      <c r="E259" s="43"/>
      <c r="F259" s="214" t="s">
        <v>349</v>
      </c>
      <c r="G259" s="43"/>
      <c r="H259" s="43"/>
      <c r="I259" s="215"/>
      <c r="J259" s="43"/>
      <c r="K259" s="43"/>
      <c r="L259" s="47"/>
      <c r="M259" s="216"/>
      <c r="N259" s="217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142</v>
      </c>
      <c r="AU259" s="20" t="s">
        <v>82</v>
      </c>
    </row>
    <row r="260" s="15" customFormat="1">
      <c r="A260" s="15"/>
      <c r="B260" s="241"/>
      <c r="C260" s="242"/>
      <c r="D260" s="220" t="s">
        <v>144</v>
      </c>
      <c r="E260" s="243" t="s">
        <v>19</v>
      </c>
      <c r="F260" s="244" t="s">
        <v>161</v>
      </c>
      <c r="G260" s="242"/>
      <c r="H260" s="243" t="s">
        <v>19</v>
      </c>
      <c r="I260" s="245"/>
      <c r="J260" s="242"/>
      <c r="K260" s="242"/>
      <c r="L260" s="246"/>
      <c r="M260" s="247"/>
      <c r="N260" s="248"/>
      <c r="O260" s="248"/>
      <c r="P260" s="248"/>
      <c r="Q260" s="248"/>
      <c r="R260" s="248"/>
      <c r="S260" s="248"/>
      <c r="T260" s="249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0" t="s">
        <v>144</v>
      </c>
      <c r="AU260" s="250" t="s">
        <v>82</v>
      </c>
      <c r="AV260" s="15" t="s">
        <v>80</v>
      </c>
      <c r="AW260" s="15" t="s">
        <v>36</v>
      </c>
      <c r="AX260" s="15" t="s">
        <v>75</v>
      </c>
      <c r="AY260" s="250" t="s">
        <v>133</v>
      </c>
    </row>
    <row r="261" s="15" customFormat="1">
      <c r="A261" s="15"/>
      <c r="B261" s="241"/>
      <c r="C261" s="242"/>
      <c r="D261" s="220" t="s">
        <v>144</v>
      </c>
      <c r="E261" s="243" t="s">
        <v>19</v>
      </c>
      <c r="F261" s="244" t="s">
        <v>162</v>
      </c>
      <c r="G261" s="242"/>
      <c r="H261" s="243" t="s">
        <v>19</v>
      </c>
      <c r="I261" s="245"/>
      <c r="J261" s="242"/>
      <c r="K261" s="242"/>
      <c r="L261" s="246"/>
      <c r="M261" s="247"/>
      <c r="N261" s="248"/>
      <c r="O261" s="248"/>
      <c r="P261" s="248"/>
      <c r="Q261" s="248"/>
      <c r="R261" s="248"/>
      <c r="S261" s="248"/>
      <c r="T261" s="249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0" t="s">
        <v>144</v>
      </c>
      <c r="AU261" s="250" t="s">
        <v>82</v>
      </c>
      <c r="AV261" s="15" t="s">
        <v>80</v>
      </c>
      <c r="AW261" s="15" t="s">
        <v>36</v>
      </c>
      <c r="AX261" s="15" t="s">
        <v>75</v>
      </c>
      <c r="AY261" s="250" t="s">
        <v>133</v>
      </c>
    </row>
    <row r="262" s="13" customFormat="1">
      <c r="A262" s="13"/>
      <c r="B262" s="218"/>
      <c r="C262" s="219"/>
      <c r="D262" s="220" t="s">
        <v>144</v>
      </c>
      <c r="E262" s="221" t="s">
        <v>19</v>
      </c>
      <c r="F262" s="222" t="s">
        <v>350</v>
      </c>
      <c r="G262" s="219"/>
      <c r="H262" s="223">
        <v>0.59999999999999998</v>
      </c>
      <c r="I262" s="224"/>
      <c r="J262" s="219"/>
      <c r="K262" s="219"/>
      <c r="L262" s="225"/>
      <c r="M262" s="226"/>
      <c r="N262" s="227"/>
      <c r="O262" s="227"/>
      <c r="P262" s="227"/>
      <c r="Q262" s="227"/>
      <c r="R262" s="227"/>
      <c r="S262" s="227"/>
      <c r="T262" s="22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29" t="s">
        <v>144</v>
      </c>
      <c r="AU262" s="229" t="s">
        <v>82</v>
      </c>
      <c r="AV262" s="13" t="s">
        <v>82</v>
      </c>
      <c r="AW262" s="13" t="s">
        <v>36</v>
      </c>
      <c r="AX262" s="13" t="s">
        <v>75</v>
      </c>
      <c r="AY262" s="229" t="s">
        <v>133</v>
      </c>
    </row>
    <row r="263" s="13" customFormat="1">
      <c r="A263" s="13"/>
      <c r="B263" s="218"/>
      <c r="C263" s="219"/>
      <c r="D263" s="220" t="s">
        <v>144</v>
      </c>
      <c r="E263" s="221" t="s">
        <v>19</v>
      </c>
      <c r="F263" s="222" t="s">
        <v>351</v>
      </c>
      <c r="G263" s="219"/>
      <c r="H263" s="223">
        <v>0.47999999999999998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29" t="s">
        <v>144</v>
      </c>
      <c r="AU263" s="229" t="s">
        <v>82</v>
      </c>
      <c r="AV263" s="13" t="s">
        <v>82</v>
      </c>
      <c r="AW263" s="13" t="s">
        <v>36</v>
      </c>
      <c r="AX263" s="13" t="s">
        <v>75</v>
      </c>
      <c r="AY263" s="229" t="s">
        <v>133</v>
      </c>
    </row>
    <row r="264" s="14" customFormat="1">
      <c r="A264" s="14"/>
      <c r="B264" s="230"/>
      <c r="C264" s="231"/>
      <c r="D264" s="220" t="s">
        <v>144</v>
      </c>
      <c r="E264" s="232" t="s">
        <v>19</v>
      </c>
      <c r="F264" s="233" t="s">
        <v>148</v>
      </c>
      <c r="G264" s="231"/>
      <c r="H264" s="234">
        <v>1.0800000000000001</v>
      </c>
      <c r="I264" s="235"/>
      <c r="J264" s="231"/>
      <c r="K264" s="231"/>
      <c r="L264" s="236"/>
      <c r="M264" s="237"/>
      <c r="N264" s="238"/>
      <c r="O264" s="238"/>
      <c r="P264" s="238"/>
      <c r="Q264" s="238"/>
      <c r="R264" s="238"/>
      <c r="S264" s="238"/>
      <c r="T264" s="23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0" t="s">
        <v>144</v>
      </c>
      <c r="AU264" s="240" t="s">
        <v>82</v>
      </c>
      <c r="AV264" s="14" t="s">
        <v>140</v>
      </c>
      <c r="AW264" s="14" t="s">
        <v>36</v>
      </c>
      <c r="AX264" s="14" t="s">
        <v>80</v>
      </c>
      <c r="AY264" s="240" t="s">
        <v>133</v>
      </c>
    </row>
    <row r="265" s="12" customFormat="1" ht="22.8" customHeight="1">
      <c r="A265" s="12"/>
      <c r="B265" s="184"/>
      <c r="C265" s="185"/>
      <c r="D265" s="186" t="s">
        <v>74</v>
      </c>
      <c r="E265" s="198" t="s">
        <v>174</v>
      </c>
      <c r="F265" s="198" t="s">
        <v>352</v>
      </c>
      <c r="G265" s="185"/>
      <c r="H265" s="185"/>
      <c r="I265" s="188"/>
      <c r="J265" s="199">
        <f>BK265</f>
        <v>0</v>
      </c>
      <c r="K265" s="185"/>
      <c r="L265" s="190"/>
      <c r="M265" s="191"/>
      <c r="N265" s="192"/>
      <c r="O265" s="192"/>
      <c r="P265" s="193">
        <f>SUM(P266:P282)</f>
        <v>0</v>
      </c>
      <c r="Q265" s="192"/>
      <c r="R265" s="193">
        <f>SUM(R266:R282)</f>
        <v>22.326434999999996</v>
      </c>
      <c r="S265" s="192"/>
      <c r="T265" s="194">
        <f>SUM(T266:T282)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195" t="s">
        <v>80</v>
      </c>
      <c r="AT265" s="196" t="s">
        <v>74</v>
      </c>
      <c r="AU265" s="196" t="s">
        <v>80</v>
      </c>
      <c r="AY265" s="195" t="s">
        <v>133</v>
      </c>
      <c r="BK265" s="197">
        <f>SUM(BK266:BK282)</f>
        <v>0</v>
      </c>
    </row>
    <row r="266" s="2" customFormat="1" ht="21.75" customHeight="1">
      <c r="A266" s="41"/>
      <c r="B266" s="42"/>
      <c r="C266" s="200" t="s">
        <v>353</v>
      </c>
      <c r="D266" s="200" t="s">
        <v>135</v>
      </c>
      <c r="E266" s="201" t="s">
        <v>354</v>
      </c>
      <c r="F266" s="202" t="s">
        <v>355</v>
      </c>
      <c r="G266" s="203" t="s">
        <v>138</v>
      </c>
      <c r="H266" s="204">
        <v>32.5</v>
      </c>
      <c r="I266" s="205"/>
      <c r="J266" s="206">
        <f>ROUND(I266*H266,2)</f>
        <v>0</v>
      </c>
      <c r="K266" s="202" t="s">
        <v>139</v>
      </c>
      <c r="L266" s="47"/>
      <c r="M266" s="207" t="s">
        <v>19</v>
      </c>
      <c r="N266" s="208" t="s">
        <v>46</v>
      </c>
      <c r="O266" s="87"/>
      <c r="P266" s="209">
        <f>O266*H266</f>
        <v>0</v>
      </c>
      <c r="Q266" s="209">
        <v>0.34499999999999997</v>
      </c>
      <c r="R266" s="209">
        <f>Q266*H266</f>
        <v>11.212499999999999</v>
      </c>
      <c r="S266" s="209">
        <v>0</v>
      </c>
      <c r="T266" s="210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1" t="s">
        <v>140</v>
      </c>
      <c r="AT266" s="211" t="s">
        <v>135</v>
      </c>
      <c r="AU266" s="211" t="s">
        <v>82</v>
      </c>
      <c r="AY266" s="20" t="s">
        <v>133</v>
      </c>
      <c r="BE266" s="212">
        <f>IF(N266="základní",J266,0)</f>
        <v>0</v>
      </c>
      <c r="BF266" s="212">
        <f>IF(N266="snížená",J266,0)</f>
        <v>0</v>
      </c>
      <c r="BG266" s="212">
        <f>IF(N266="zákl. přenesená",J266,0)</f>
        <v>0</v>
      </c>
      <c r="BH266" s="212">
        <f>IF(N266="sníž. přenesená",J266,0)</f>
        <v>0</v>
      </c>
      <c r="BI266" s="212">
        <f>IF(N266="nulová",J266,0)</f>
        <v>0</v>
      </c>
      <c r="BJ266" s="20" t="s">
        <v>80</v>
      </c>
      <c r="BK266" s="212">
        <f>ROUND(I266*H266,2)</f>
        <v>0</v>
      </c>
      <c r="BL266" s="20" t="s">
        <v>140</v>
      </c>
      <c r="BM266" s="211" t="s">
        <v>356</v>
      </c>
    </row>
    <row r="267" s="2" customFormat="1">
      <c r="A267" s="41"/>
      <c r="B267" s="42"/>
      <c r="C267" s="43"/>
      <c r="D267" s="213" t="s">
        <v>142</v>
      </c>
      <c r="E267" s="43"/>
      <c r="F267" s="214" t="s">
        <v>357</v>
      </c>
      <c r="G267" s="43"/>
      <c r="H267" s="43"/>
      <c r="I267" s="215"/>
      <c r="J267" s="43"/>
      <c r="K267" s="43"/>
      <c r="L267" s="47"/>
      <c r="M267" s="216"/>
      <c r="N267" s="217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142</v>
      </c>
      <c r="AU267" s="20" t="s">
        <v>82</v>
      </c>
    </row>
    <row r="268" s="13" customFormat="1">
      <c r="A268" s="13"/>
      <c r="B268" s="218"/>
      <c r="C268" s="219"/>
      <c r="D268" s="220" t="s">
        <v>144</v>
      </c>
      <c r="E268" s="221" t="s">
        <v>19</v>
      </c>
      <c r="F268" s="222" t="s">
        <v>358</v>
      </c>
      <c r="G268" s="219"/>
      <c r="H268" s="223">
        <v>7.5</v>
      </c>
      <c r="I268" s="224"/>
      <c r="J268" s="219"/>
      <c r="K268" s="219"/>
      <c r="L268" s="225"/>
      <c r="M268" s="226"/>
      <c r="N268" s="227"/>
      <c r="O268" s="227"/>
      <c r="P268" s="227"/>
      <c r="Q268" s="227"/>
      <c r="R268" s="227"/>
      <c r="S268" s="227"/>
      <c r="T268" s="22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29" t="s">
        <v>144</v>
      </c>
      <c r="AU268" s="229" t="s">
        <v>82</v>
      </c>
      <c r="AV268" s="13" t="s">
        <v>82</v>
      </c>
      <c r="AW268" s="13" t="s">
        <v>36</v>
      </c>
      <c r="AX268" s="13" t="s">
        <v>75</v>
      </c>
      <c r="AY268" s="229" t="s">
        <v>133</v>
      </c>
    </row>
    <row r="269" s="13" customFormat="1">
      <c r="A269" s="13"/>
      <c r="B269" s="218"/>
      <c r="C269" s="219"/>
      <c r="D269" s="220" t="s">
        <v>144</v>
      </c>
      <c r="E269" s="221" t="s">
        <v>19</v>
      </c>
      <c r="F269" s="222" t="s">
        <v>359</v>
      </c>
      <c r="G269" s="219"/>
      <c r="H269" s="223">
        <v>8.5</v>
      </c>
      <c r="I269" s="224"/>
      <c r="J269" s="219"/>
      <c r="K269" s="219"/>
      <c r="L269" s="225"/>
      <c r="M269" s="226"/>
      <c r="N269" s="227"/>
      <c r="O269" s="227"/>
      <c r="P269" s="227"/>
      <c r="Q269" s="227"/>
      <c r="R269" s="227"/>
      <c r="S269" s="227"/>
      <c r="T269" s="22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29" t="s">
        <v>144</v>
      </c>
      <c r="AU269" s="229" t="s">
        <v>82</v>
      </c>
      <c r="AV269" s="13" t="s">
        <v>82</v>
      </c>
      <c r="AW269" s="13" t="s">
        <v>36</v>
      </c>
      <c r="AX269" s="13" t="s">
        <v>75</v>
      </c>
      <c r="AY269" s="229" t="s">
        <v>133</v>
      </c>
    </row>
    <row r="270" s="13" customFormat="1">
      <c r="A270" s="13"/>
      <c r="B270" s="218"/>
      <c r="C270" s="219"/>
      <c r="D270" s="220" t="s">
        <v>144</v>
      </c>
      <c r="E270" s="221" t="s">
        <v>19</v>
      </c>
      <c r="F270" s="222" t="s">
        <v>360</v>
      </c>
      <c r="G270" s="219"/>
      <c r="H270" s="223">
        <v>8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29" t="s">
        <v>144</v>
      </c>
      <c r="AU270" s="229" t="s">
        <v>82</v>
      </c>
      <c r="AV270" s="13" t="s">
        <v>82</v>
      </c>
      <c r="AW270" s="13" t="s">
        <v>36</v>
      </c>
      <c r="AX270" s="13" t="s">
        <v>75</v>
      </c>
      <c r="AY270" s="229" t="s">
        <v>133</v>
      </c>
    </row>
    <row r="271" s="13" customFormat="1">
      <c r="A271" s="13"/>
      <c r="B271" s="218"/>
      <c r="C271" s="219"/>
      <c r="D271" s="220" t="s">
        <v>144</v>
      </c>
      <c r="E271" s="221" t="s">
        <v>19</v>
      </c>
      <c r="F271" s="222" t="s">
        <v>359</v>
      </c>
      <c r="G271" s="219"/>
      <c r="H271" s="223">
        <v>8.5</v>
      </c>
      <c r="I271" s="224"/>
      <c r="J271" s="219"/>
      <c r="K271" s="219"/>
      <c r="L271" s="225"/>
      <c r="M271" s="226"/>
      <c r="N271" s="227"/>
      <c r="O271" s="227"/>
      <c r="P271" s="227"/>
      <c r="Q271" s="227"/>
      <c r="R271" s="227"/>
      <c r="S271" s="227"/>
      <c r="T271" s="22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29" t="s">
        <v>144</v>
      </c>
      <c r="AU271" s="229" t="s">
        <v>82</v>
      </c>
      <c r="AV271" s="13" t="s">
        <v>82</v>
      </c>
      <c r="AW271" s="13" t="s">
        <v>36</v>
      </c>
      <c r="AX271" s="13" t="s">
        <v>75</v>
      </c>
      <c r="AY271" s="229" t="s">
        <v>133</v>
      </c>
    </row>
    <row r="272" s="14" customFormat="1">
      <c r="A272" s="14"/>
      <c r="B272" s="230"/>
      <c r="C272" s="231"/>
      <c r="D272" s="220" t="s">
        <v>144</v>
      </c>
      <c r="E272" s="232" t="s">
        <v>19</v>
      </c>
      <c r="F272" s="233" t="s">
        <v>148</v>
      </c>
      <c r="G272" s="231"/>
      <c r="H272" s="234">
        <v>32.5</v>
      </c>
      <c r="I272" s="235"/>
      <c r="J272" s="231"/>
      <c r="K272" s="231"/>
      <c r="L272" s="236"/>
      <c r="M272" s="237"/>
      <c r="N272" s="238"/>
      <c r="O272" s="238"/>
      <c r="P272" s="238"/>
      <c r="Q272" s="238"/>
      <c r="R272" s="238"/>
      <c r="S272" s="238"/>
      <c r="T272" s="23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0" t="s">
        <v>144</v>
      </c>
      <c r="AU272" s="240" t="s">
        <v>82</v>
      </c>
      <c r="AV272" s="14" t="s">
        <v>140</v>
      </c>
      <c r="AW272" s="14" t="s">
        <v>36</v>
      </c>
      <c r="AX272" s="14" t="s">
        <v>80</v>
      </c>
      <c r="AY272" s="240" t="s">
        <v>133</v>
      </c>
    </row>
    <row r="273" s="2" customFormat="1" ht="44.25" customHeight="1">
      <c r="A273" s="41"/>
      <c r="B273" s="42"/>
      <c r="C273" s="200" t="s">
        <v>361</v>
      </c>
      <c r="D273" s="200" t="s">
        <v>135</v>
      </c>
      <c r="E273" s="201" t="s">
        <v>362</v>
      </c>
      <c r="F273" s="202" t="s">
        <v>363</v>
      </c>
      <c r="G273" s="203" t="s">
        <v>138</v>
      </c>
      <c r="H273" s="204">
        <v>97.5</v>
      </c>
      <c r="I273" s="205"/>
      <c r="J273" s="206">
        <f>ROUND(I273*H273,2)</f>
        <v>0</v>
      </c>
      <c r="K273" s="202" t="s">
        <v>139</v>
      </c>
      <c r="L273" s="47"/>
      <c r="M273" s="207" t="s">
        <v>19</v>
      </c>
      <c r="N273" s="208" t="s">
        <v>46</v>
      </c>
      <c r="O273" s="87"/>
      <c r="P273" s="209">
        <f>O273*H273</f>
        <v>0</v>
      </c>
      <c r="Q273" s="209">
        <v>0.089219999999999994</v>
      </c>
      <c r="R273" s="209">
        <f>Q273*H273</f>
        <v>8.69895</v>
      </c>
      <c r="S273" s="209">
        <v>0</v>
      </c>
      <c r="T273" s="210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1" t="s">
        <v>140</v>
      </c>
      <c r="AT273" s="211" t="s">
        <v>135</v>
      </c>
      <c r="AU273" s="211" t="s">
        <v>82</v>
      </c>
      <c r="AY273" s="20" t="s">
        <v>133</v>
      </c>
      <c r="BE273" s="212">
        <f>IF(N273="základní",J273,0)</f>
        <v>0</v>
      </c>
      <c r="BF273" s="212">
        <f>IF(N273="snížená",J273,0)</f>
        <v>0</v>
      </c>
      <c r="BG273" s="212">
        <f>IF(N273="zákl. přenesená",J273,0)</f>
        <v>0</v>
      </c>
      <c r="BH273" s="212">
        <f>IF(N273="sníž. přenesená",J273,0)</f>
        <v>0</v>
      </c>
      <c r="BI273" s="212">
        <f>IF(N273="nulová",J273,0)</f>
        <v>0</v>
      </c>
      <c r="BJ273" s="20" t="s">
        <v>80</v>
      </c>
      <c r="BK273" s="212">
        <f>ROUND(I273*H273,2)</f>
        <v>0</v>
      </c>
      <c r="BL273" s="20" t="s">
        <v>140</v>
      </c>
      <c r="BM273" s="211" t="s">
        <v>364</v>
      </c>
    </row>
    <row r="274" s="2" customFormat="1">
      <c r="A274" s="41"/>
      <c r="B274" s="42"/>
      <c r="C274" s="43"/>
      <c r="D274" s="213" t="s">
        <v>142</v>
      </c>
      <c r="E274" s="43"/>
      <c r="F274" s="214" t="s">
        <v>365</v>
      </c>
      <c r="G274" s="43"/>
      <c r="H274" s="43"/>
      <c r="I274" s="215"/>
      <c r="J274" s="43"/>
      <c r="K274" s="43"/>
      <c r="L274" s="47"/>
      <c r="M274" s="216"/>
      <c r="N274" s="217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142</v>
      </c>
      <c r="AU274" s="20" t="s">
        <v>82</v>
      </c>
    </row>
    <row r="275" s="13" customFormat="1">
      <c r="A275" s="13"/>
      <c r="B275" s="218"/>
      <c r="C275" s="219"/>
      <c r="D275" s="220" t="s">
        <v>144</v>
      </c>
      <c r="E275" s="221" t="s">
        <v>19</v>
      </c>
      <c r="F275" s="222" t="s">
        <v>366</v>
      </c>
      <c r="G275" s="219"/>
      <c r="H275" s="223">
        <v>22.5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29" t="s">
        <v>144</v>
      </c>
      <c r="AU275" s="229" t="s">
        <v>82</v>
      </c>
      <c r="AV275" s="13" t="s">
        <v>82</v>
      </c>
      <c r="AW275" s="13" t="s">
        <v>36</v>
      </c>
      <c r="AX275" s="13" t="s">
        <v>75</v>
      </c>
      <c r="AY275" s="229" t="s">
        <v>133</v>
      </c>
    </row>
    <row r="276" s="13" customFormat="1">
      <c r="A276" s="13"/>
      <c r="B276" s="218"/>
      <c r="C276" s="219"/>
      <c r="D276" s="220" t="s">
        <v>144</v>
      </c>
      <c r="E276" s="221" t="s">
        <v>19</v>
      </c>
      <c r="F276" s="222" t="s">
        <v>367</v>
      </c>
      <c r="G276" s="219"/>
      <c r="H276" s="223">
        <v>25.5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29" t="s">
        <v>144</v>
      </c>
      <c r="AU276" s="229" t="s">
        <v>82</v>
      </c>
      <c r="AV276" s="13" t="s">
        <v>82</v>
      </c>
      <c r="AW276" s="13" t="s">
        <v>36</v>
      </c>
      <c r="AX276" s="13" t="s">
        <v>75</v>
      </c>
      <c r="AY276" s="229" t="s">
        <v>133</v>
      </c>
    </row>
    <row r="277" s="13" customFormat="1">
      <c r="A277" s="13"/>
      <c r="B277" s="218"/>
      <c r="C277" s="219"/>
      <c r="D277" s="220" t="s">
        <v>144</v>
      </c>
      <c r="E277" s="221" t="s">
        <v>19</v>
      </c>
      <c r="F277" s="222" t="s">
        <v>368</v>
      </c>
      <c r="G277" s="219"/>
      <c r="H277" s="223">
        <v>24</v>
      </c>
      <c r="I277" s="224"/>
      <c r="J277" s="219"/>
      <c r="K277" s="219"/>
      <c r="L277" s="225"/>
      <c r="M277" s="226"/>
      <c r="N277" s="227"/>
      <c r="O277" s="227"/>
      <c r="P277" s="227"/>
      <c r="Q277" s="227"/>
      <c r="R277" s="227"/>
      <c r="S277" s="227"/>
      <c r="T277" s="22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29" t="s">
        <v>144</v>
      </c>
      <c r="AU277" s="229" t="s">
        <v>82</v>
      </c>
      <c r="AV277" s="13" t="s">
        <v>82</v>
      </c>
      <c r="AW277" s="13" t="s">
        <v>36</v>
      </c>
      <c r="AX277" s="13" t="s">
        <v>75</v>
      </c>
      <c r="AY277" s="229" t="s">
        <v>133</v>
      </c>
    </row>
    <row r="278" s="13" customFormat="1">
      <c r="A278" s="13"/>
      <c r="B278" s="218"/>
      <c r="C278" s="219"/>
      <c r="D278" s="220" t="s">
        <v>144</v>
      </c>
      <c r="E278" s="221" t="s">
        <v>19</v>
      </c>
      <c r="F278" s="222" t="s">
        <v>367</v>
      </c>
      <c r="G278" s="219"/>
      <c r="H278" s="223">
        <v>25.5</v>
      </c>
      <c r="I278" s="224"/>
      <c r="J278" s="219"/>
      <c r="K278" s="219"/>
      <c r="L278" s="225"/>
      <c r="M278" s="226"/>
      <c r="N278" s="227"/>
      <c r="O278" s="227"/>
      <c r="P278" s="227"/>
      <c r="Q278" s="227"/>
      <c r="R278" s="227"/>
      <c r="S278" s="227"/>
      <c r="T278" s="22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29" t="s">
        <v>144</v>
      </c>
      <c r="AU278" s="229" t="s">
        <v>82</v>
      </c>
      <c r="AV278" s="13" t="s">
        <v>82</v>
      </c>
      <c r="AW278" s="13" t="s">
        <v>36</v>
      </c>
      <c r="AX278" s="13" t="s">
        <v>75</v>
      </c>
      <c r="AY278" s="229" t="s">
        <v>133</v>
      </c>
    </row>
    <row r="279" s="14" customFormat="1">
      <c r="A279" s="14"/>
      <c r="B279" s="230"/>
      <c r="C279" s="231"/>
      <c r="D279" s="220" t="s">
        <v>144</v>
      </c>
      <c r="E279" s="232" t="s">
        <v>19</v>
      </c>
      <c r="F279" s="233" t="s">
        <v>148</v>
      </c>
      <c r="G279" s="231"/>
      <c r="H279" s="234">
        <v>97.5</v>
      </c>
      <c r="I279" s="235"/>
      <c r="J279" s="231"/>
      <c r="K279" s="231"/>
      <c r="L279" s="236"/>
      <c r="M279" s="237"/>
      <c r="N279" s="238"/>
      <c r="O279" s="238"/>
      <c r="P279" s="238"/>
      <c r="Q279" s="238"/>
      <c r="R279" s="238"/>
      <c r="S279" s="238"/>
      <c r="T279" s="23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0" t="s">
        <v>144</v>
      </c>
      <c r="AU279" s="240" t="s">
        <v>82</v>
      </c>
      <c r="AV279" s="14" t="s">
        <v>140</v>
      </c>
      <c r="AW279" s="14" t="s">
        <v>36</v>
      </c>
      <c r="AX279" s="14" t="s">
        <v>80</v>
      </c>
      <c r="AY279" s="240" t="s">
        <v>133</v>
      </c>
    </row>
    <row r="280" s="2" customFormat="1" ht="16.5" customHeight="1">
      <c r="A280" s="41"/>
      <c r="B280" s="42"/>
      <c r="C280" s="251" t="s">
        <v>369</v>
      </c>
      <c r="D280" s="251" t="s">
        <v>227</v>
      </c>
      <c r="E280" s="252" t="s">
        <v>370</v>
      </c>
      <c r="F280" s="253" t="s">
        <v>371</v>
      </c>
      <c r="G280" s="254" t="s">
        <v>138</v>
      </c>
      <c r="H280" s="255">
        <v>18.434999999999999</v>
      </c>
      <c r="I280" s="256"/>
      <c r="J280" s="257">
        <f>ROUND(I280*H280,2)</f>
        <v>0</v>
      </c>
      <c r="K280" s="253" t="s">
        <v>139</v>
      </c>
      <c r="L280" s="258"/>
      <c r="M280" s="259" t="s">
        <v>19</v>
      </c>
      <c r="N280" s="260" t="s">
        <v>46</v>
      </c>
      <c r="O280" s="87"/>
      <c r="P280" s="209">
        <f>O280*H280</f>
        <v>0</v>
      </c>
      <c r="Q280" s="209">
        <v>0.13100000000000001</v>
      </c>
      <c r="R280" s="209">
        <f>Q280*H280</f>
        <v>2.4149849999999997</v>
      </c>
      <c r="S280" s="209">
        <v>0</v>
      </c>
      <c r="T280" s="210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1" t="s">
        <v>195</v>
      </c>
      <c r="AT280" s="211" t="s">
        <v>227</v>
      </c>
      <c r="AU280" s="211" t="s">
        <v>82</v>
      </c>
      <c r="AY280" s="20" t="s">
        <v>133</v>
      </c>
      <c r="BE280" s="212">
        <f>IF(N280="základní",J280,0)</f>
        <v>0</v>
      </c>
      <c r="BF280" s="212">
        <f>IF(N280="snížená",J280,0)</f>
        <v>0</v>
      </c>
      <c r="BG280" s="212">
        <f>IF(N280="zákl. přenesená",J280,0)</f>
        <v>0</v>
      </c>
      <c r="BH280" s="212">
        <f>IF(N280="sníž. přenesená",J280,0)</f>
        <v>0</v>
      </c>
      <c r="BI280" s="212">
        <f>IF(N280="nulová",J280,0)</f>
        <v>0</v>
      </c>
      <c r="BJ280" s="20" t="s">
        <v>80</v>
      </c>
      <c r="BK280" s="212">
        <f>ROUND(I280*H280,2)</f>
        <v>0</v>
      </c>
      <c r="BL280" s="20" t="s">
        <v>140</v>
      </c>
      <c r="BM280" s="211" t="s">
        <v>372</v>
      </c>
    </row>
    <row r="281" s="13" customFormat="1">
      <c r="A281" s="13"/>
      <c r="B281" s="218"/>
      <c r="C281" s="219"/>
      <c r="D281" s="220" t="s">
        <v>144</v>
      </c>
      <c r="E281" s="221" t="s">
        <v>19</v>
      </c>
      <c r="F281" s="222" t="s">
        <v>373</v>
      </c>
      <c r="G281" s="219"/>
      <c r="H281" s="223">
        <v>17.898</v>
      </c>
      <c r="I281" s="224"/>
      <c r="J281" s="219"/>
      <c r="K281" s="219"/>
      <c r="L281" s="225"/>
      <c r="M281" s="226"/>
      <c r="N281" s="227"/>
      <c r="O281" s="227"/>
      <c r="P281" s="227"/>
      <c r="Q281" s="227"/>
      <c r="R281" s="227"/>
      <c r="S281" s="227"/>
      <c r="T281" s="22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29" t="s">
        <v>144</v>
      </c>
      <c r="AU281" s="229" t="s">
        <v>82</v>
      </c>
      <c r="AV281" s="13" t="s">
        <v>82</v>
      </c>
      <c r="AW281" s="13" t="s">
        <v>36</v>
      </c>
      <c r="AX281" s="13" t="s">
        <v>80</v>
      </c>
      <c r="AY281" s="229" t="s">
        <v>133</v>
      </c>
    </row>
    <row r="282" s="13" customFormat="1">
      <c r="A282" s="13"/>
      <c r="B282" s="218"/>
      <c r="C282" s="219"/>
      <c r="D282" s="220" t="s">
        <v>144</v>
      </c>
      <c r="E282" s="219"/>
      <c r="F282" s="222" t="s">
        <v>374</v>
      </c>
      <c r="G282" s="219"/>
      <c r="H282" s="223">
        <v>18.434999999999999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29" t="s">
        <v>144</v>
      </c>
      <c r="AU282" s="229" t="s">
        <v>82</v>
      </c>
      <c r="AV282" s="13" t="s">
        <v>82</v>
      </c>
      <c r="AW282" s="13" t="s">
        <v>4</v>
      </c>
      <c r="AX282" s="13" t="s">
        <v>80</v>
      </c>
      <c r="AY282" s="229" t="s">
        <v>133</v>
      </c>
    </row>
    <row r="283" s="12" customFormat="1" ht="22.8" customHeight="1">
      <c r="A283" s="12"/>
      <c r="B283" s="184"/>
      <c r="C283" s="185"/>
      <c r="D283" s="186" t="s">
        <v>74</v>
      </c>
      <c r="E283" s="198" t="s">
        <v>375</v>
      </c>
      <c r="F283" s="198" t="s">
        <v>376</v>
      </c>
      <c r="G283" s="185"/>
      <c r="H283" s="185"/>
      <c r="I283" s="188"/>
      <c r="J283" s="199">
        <f>BK283</f>
        <v>0</v>
      </c>
      <c r="K283" s="185"/>
      <c r="L283" s="190"/>
      <c r="M283" s="191"/>
      <c r="N283" s="192"/>
      <c r="O283" s="192"/>
      <c r="P283" s="193">
        <f>SUM(P284:P321)</f>
        <v>0</v>
      </c>
      <c r="Q283" s="192"/>
      <c r="R283" s="193">
        <f>SUM(R284:R321)</f>
        <v>4.1539328799999993</v>
      </c>
      <c r="S283" s="192"/>
      <c r="T283" s="194">
        <f>SUM(T284:T321)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195" t="s">
        <v>80</v>
      </c>
      <c r="AT283" s="196" t="s">
        <v>74</v>
      </c>
      <c r="AU283" s="196" t="s">
        <v>80</v>
      </c>
      <c r="AY283" s="195" t="s">
        <v>133</v>
      </c>
      <c r="BK283" s="197">
        <f>SUM(BK284:BK321)</f>
        <v>0</v>
      </c>
    </row>
    <row r="284" s="2" customFormat="1" ht="16.5" customHeight="1">
      <c r="A284" s="41"/>
      <c r="B284" s="42"/>
      <c r="C284" s="200" t="s">
        <v>377</v>
      </c>
      <c r="D284" s="200" t="s">
        <v>135</v>
      </c>
      <c r="E284" s="201" t="s">
        <v>378</v>
      </c>
      <c r="F284" s="202" t="s">
        <v>379</v>
      </c>
      <c r="G284" s="203" t="s">
        <v>138</v>
      </c>
      <c r="H284" s="204">
        <v>10.706</v>
      </c>
      <c r="I284" s="205"/>
      <c r="J284" s="206">
        <f>ROUND(I284*H284,2)</f>
        <v>0</v>
      </c>
      <c r="K284" s="202" t="s">
        <v>139</v>
      </c>
      <c r="L284" s="47"/>
      <c r="M284" s="207" t="s">
        <v>19</v>
      </c>
      <c r="N284" s="208" t="s">
        <v>46</v>
      </c>
      <c r="O284" s="87"/>
      <c r="P284" s="209">
        <f>O284*H284</f>
        <v>0</v>
      </c>
      <c r="Q284" s="209">
        <v>0.0064999999999999997</v>
      </c>
      <c r="R284" s="209">
        <f>Q284*H284</f>
        <v>0.069588999999999998</v>
      </c>
      <c r="S284" s="209">
        <v>0</v>
      </c>
      <c r="T284" s="210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1" t="s">
        <v>140</v>
      </c>
      <c r="AT284" s="211" t="s">
        <v>135</v>
      </c>
      <c r="AU284" s="211" t="s">
        <v>82</v>
      </c>
      <c r="AY284" s="20" t="s">
        <v>133</v>
      </c>
      <c r="BE284" s="212">
        <f>IF(N284="základní",J284,0)</f>
        <v>0</v>
      </c>
      <c r="BF284" s="212">
        <f>IF(N284="snížená",J284,0)</f>
        <v>0</v>
      </c>
      <c r="BG284" s="212">
        <f>IF(N284="zákl. přenesená",J284,0)</f>
        <v>0</v>
      </c>
      <c r="BH284" s="212">
        <f>IF(N284="sníž. přenesená",J284,0)</f>
        <v>0</v>
      </c>
      <c r="BI284" s="212">
        <f>IF(N284="nulová",J284,0)</f>
        <v>0</v>
      </c>
      <c r="BJ284" s="20" t="s">
        <v>80</v>
      </c>
      <c r="BK284" s="212">
        <f>ROUND(I284*H284,2)</f>
        <v>0</v>
      </c>
      <c r="BL284" s="20" t="s">
        <v>140</v>
      </c>
      <c r="BM284" s="211" t="s">
        <v>380</v>
      </c>
    </row>
    <row r="285" s="2" customFormat="1">
      <c r="A285" s="41"/>
      <c r="B285" s="42"/>
      <c r="C285" s="43"/>
      <c r="D285" s="213" t="s">
        <v>142</v>
      </c>
      <c r="E285" s="43"/>
      <c r="F285" s="214" t="s">
        <v>381</v>
      </c>
      <c r="G285" s="43"/>
      <c r="H285" s="43"/>
      <c r="I285" s="215"/>
      <c r="J285" s="43"/>
      <c r="K285" s="43"/>
      <c r="L285" s="47"/>
      <c r="M285" s="216"/>
      <c r="N285" s="217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142</v>
      </c>
      <c r="AU285" s="20" t="s">
        <v>82</v>
      </c>
    </row>
    <row r="286" s="15" customFormat="1">
      <c r="A286" s="15"/>
      <c r="B286" s="241"/>
      <c r="C286" s="242"/>
      <c r="D286" s="220" t="s">
        <v>144</v>
      </c>
      <c r="E286" s="243" t="s">
        <v>19</v>
      </c>
      <c r="F286" s="244" t="s">
        <v>161</v>
      </c>
      <c r="G286" s="242"/>
      <c r="H286" s="243" t="s">
        <v>19</v>
      </c>
      <c r="I286" s="245"/>
      <c r="J286" s="242"/>
      <c r="K286" s="242"/>
      <c r="L286" s="246"/>
      <c r="M286" s="247"/>
      <c r="N286" s="248"/>
      <c r="O286" s="248"/>
      <c r="P286" s="248"/>
      <c r="Q286" s="248"/>
      <c r="R286" s="248"/>
      <c r="S286" s="248"/>
      <c r="T286" s="249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0" t="s">
        <v>144</v>
      </c>
      <c r="AU286" s="250" t="s">
        <v>82</v>
      </c>
      <c r="AV286" s="15" t="s">
        <v>80</v>
      </c>
      <c r="AW286" s="15" t="s">
        <v>36</v>
      </c>
      <c r="AX286" s="15" t="s">
        <v>75</v>
      </c>
      <c r="AY286" s="250" t="s">
        <v>133</v>
      </c>
    </row>
    <row r="287" s="15" customFormat="1">
      <c r="A287" s="15"/>
      <c r="B287" s="241"/>
      <c r="C287" s="242"/>
      <c r="D287" s="220" t="s">
        <v>144</v>
      </c>
      <c r="E287" s="243" t="s">
        <v>19</v>
      </c>
      <c r="F287" s="244" t="s">
        <v>382</v>
      </c>
      <c r="G287" s="242"/>
      <c r="H287" s="243" t="s">
        <v>19</v>
      </c>
      <c r="I287" s="245"/>
      <c r="J287" s="242"/>
      <c r="K287" s="242"/>
      <c r="L287" s="246"/>
      <c r="M287" s="247"/>
      <c r="N287" s="248"/>
      <c r="O287" s="248"/>
      <c r="P287" s="248"/>
      <c r="Q287" s="248"/>
      <c r="R287" s="248"/>
      <c r="S287" s="248"/>
      <c r="T287" s="249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0" t="s">
        <v>144</v>
      </c>
      <c r="AU287" s="250" t="s">
        <v>82</v>
      </c>
      <c r="AV287" s="15" t="s">
        <v>80</v>
      </c>
      <c r="AW287" s="15" t="s">
        <v>36</v>
      </c>
      <c r="AX287" s="15" t="s">
        <v>75</v>
      </c>
      <c r="AY287" s="250" t="s">
        <v>133</v>
      </c>
    </row>
    <row r="288" s="13" customFormat="1">
      <c r="A288" s="13"/>
      <c r="B288" s="218"/>
      <c r="C288" s="219"/>
      <c r="D288" s="220" t="s">
        <v>144</v>
      </c>
      <c r="E288" s="221" t="s">
        <v>19</v>
      </c>
      <c r="F288" s="222" t="s">
        <v>383</v>
      </c>
      <c r="G288" s="219"/>
      <c r="H288" s="223">
        <v>2.1659999999999999</v>
      </c>
      <c r="I288" s="224"/>
      <c r="J288" s="219"/>
      <c r="K288" s="219"/>
      <c r="L288" s="225"/>
      <c r="M288" s="226"/>
      <c r="N288" s="227"/>
      <c r="O288" s="227"/>
      <c r="P288" s="227"/>
      <c r="Q288" s="227"/>
      <c r="R288" s="227"/>
      <c r="S288" s="227"/>
      <c r="T288" s="22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29" t="s">
        <v>144</v>
      </c>
      <c r="AU288" s="229" t="s">
        <v>82</v>
      </c>
      <c r="AV288" s="13" t="s">
        <v>82</v>
      </c>
      <c r="AW288" s="13" t="s">
        <v>36</v>
      </c>
      <c r="AX288" s="13" t="s">
        <v>75</v>
      </c>
      <c r="AY288" s="229" t="s">
        <v>133</v>
      </c>
    </row>
    <row r="289" s="13" customFormat="1">
      <c r="A289" s="13"/>
      <c r="B289" s="218"/>
      <c r="C289" s="219"/>
      <c r="D289" s="220" t="s">
        <v>144</v>
      </c>
      <c r="E289" s="221" t="s">
        <v>19</v>
      </c>
      <c r="F289" s="222" t="s">
        <v>384</v>
      </c>
      <c r="G289" s="219"/>
      <c r="H289" s="223">
        <v>1.94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29" t="s">
        <v>144</v>
      </c>
      <c r="AU289" s="229" t="s">
        <v>82</v>
      </c>
      <c r="AV289" s="13" t="s">
        <v>82</v>
      </c>
      <c r="AW289" s="13" t="s">
        <v>36</v>
      </c>
      <c r="AX289" s="13" t="s">
        <v>75</v>
      </c>
      <c r="AY289" s="229" t="s">
        <v>133</v>
      </c>
    </row>
    <row r="290" s="13" customFormat="1">
      <c r="A290" s="13"/>
      <c r="B290" s="218"/>
      <c r="C290" s="219"/>
      <c r="D290" s="220" t="s">
        <v>144</v>
      </c>
      <c r="E290" s="221" t="s">
        <v>19</v>
      </c>
      <c r="F290" s="222" t="s">
        <v>385</v>
      </c>
      <c r="G290" s="219"/>
      <c r="H290" s="223">
        <v>6.5999999999999996</v>
      </c>
      <c r="I290" s="224"/>
      <c r="J290" s="219"/>
      <c r="K290" s="219"/>
      <c r="L290" s="225"/>
      <c r="M290" s="226"/>
      <c r="N290" s="227"/>
      <c r="O290" s="227"/>
      <c r="P290" s="227"/>
      <c r="Q290" s="227"/>
      <c r="R290" s="227"/>
      <c r="S290" s="227"/>
      <c r="T290" s="22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29" t="s">
        <v>144</v>
      </c>
      <c r="AU290" s="229" t="s">
        <v>82</v>
      </c>
      <c r="AV290" s="13" t="s">
        <v>82</v>
      </c>
      <c r="AW290" s="13" t="s">
        <v>36</v>
      </c>
      <c r="AX290" s="13" t="s">
        <v>75</v>
      </c>
      <c r="AY290" s="229" t="s">
        <v>133</v>
      </c>
    </row>
    <row r="291" s="14" customFormat="1">
      <c r="A291" s="14"/>
      <c r="B291" s="230"/>
      <c r="C291" s="231"/>
      <c r="D291" s="220" t="s">
        <v>144</v>
      </c>
      <c r="E291" s="232" t="s">
        <v>19</v>
      </c>
      <c r="F291" s="233" t="s">
        <v>148</v>
      </c>
      <c r="G291" s="231"/>
      <c r="H291" s="234">
        <v>10.706</v>
      </c>
      <c r="I291" s="235"/>
      <c r="J291" s="231"/>
      <c r="K291" s="231"/>
      <c r="L291" s="236"/>
      <c r="M291" s="237"/>
      <c r="N291" s="238"/>
      <c r="O291" s="238"/>
      <c r="P291" s="238"/>
      <c r="Q291" s="238"/>
      <c r="R291" s="238"/>
      <c r="S291" s="238"/>
      <c r="T291" s="23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0" t="s">
        <v>144</v>
      </c>
      <c r="AU291" s="240" t="s">
        <v>82</v>
      </c>
      <c r="AV291" s="14" t="s">
        <v>140</v>
      </c>
      <c r="AW291" s="14" t="s">
        <v>36</v>
      </c>
      <c r="AX291" s="14" t="s">
        <v>80</v>
      </c>
      <c r="AY291" s="240" t="s">
        <v>133</v>
      </c>
    </row>
    <row r="292" s="2" customFormat="1" ht="21.75" customHeight="1">
      <c r="A292" s="41"/>
      <c r="B292" s="42"/>
      <c r="C292" s="200" t="s">
        <v>386</v>
      </c>
      <c r="D292" s="200" t="s">
        <v>135</v>
      </c>
      <c r="E292" s="201" t="s">
        <v>387</v>
      </c>
      <c r="F292" s="202" t="s">
        <v>388</v>
      </c>
      <c r="G292" s="203" t="s">
        <v>138</v>
      </c>
      <c r="H292" s="204">
        <v>10.706</v>
      </c>
      <c r="I292" s="205"/>
      <c r="J292" s="206">
        <f>ROUND(I292*H292,2)</f>
        <v>0</v>
      </c>
      <c r="K292" s="202" t="s">
        <v>139</v>
      </c>
      <c r="L292" s="47"/>
      <c r="M292" s="207" t="s">
        <v>19</v>
      </c>
      <c r="N292" s="208" t="s">
        <v>46</v>
      </c>
      <c r="O292" s="87"/>
      <c r="P292" s="209">
        <f>O292*H292</f>
        <v>0</v>
      </c>
      <c r="Q292" s="209">
        <v>0.020480000000000002</v>
      </c>
      <c r="R292" s="209">
        <f>Q292*H292</f>
        <v>0.21925888000000002</v>
      </c>
      <c r="S292" s="209">
        <v>0</v>
      </c>
      <c r="T292" s="210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1" t="s">
        <v>140</v>
      </c>
      <c r="AT292" s="211" t="s">
        <v>135</v>
      </c>
      <c r="AU292" s="211" t="s">
        <v>82</v>
      </c>
      <c r="AY292" s="20" t="s">
        <v>133</v>
      </c>
      <c r="BE292" s="212">
        <f>IF(N292="základní",J292,0)</f>
        <v>0</v>
      </c>
      <c r="BF292" s="212">
        <f>IF(N292="snížená",J292,0)</f>
        <v>0</v>
      </c>
      <c r="BG292" s="212">
        <f>IF(N292="zákl. přenesená",J292,0)</f>
        <v>0</v>
      </c>
      <c r="BH292" s="212">
        <f>IF(N292="sníž. přenesená",J292,0)</f>
        <v>0</v>
      </c>
      <c r="BI292" s="212">
        <f>IF(N292="nulová",J292,0)</f>
        <v>0</v>
      </c>
      <c r="BJ292" s="20" t="s">
        <v>80</v>
      </c>
      <c r="BK292" s="212">
        <f>ROUND(I292*H292,2)</f>
        <v>0</v>
      </c>
      <c r="BL292" s="20" t="s">
        <v>140</v>
      </c>
      <c r="BM292" s="211" t="s">
        <v>389</v>
      </c>
    </row>
    <row r="293" s="2" customFormat="1">
      <c r="A293" s="41"/>
      <c r="B293" s="42"/>
      <c r="C293" s="43"/>
      <c r="D293" s="213" t="s">
        <v>142</v>
      </c>
      <c r="E293" s="43"/>
      <c r="F293" s="214" t="s">
        <v>390</v>
      </c>
      <c r="G293" s="43"/>
      <c r="H293" s="43"/>
      <c r="I293" s="215"/>
      <c r="J293" s="43"/>
      <c r="K293" s="43"/>
      <c r="L293" s="47"/>
      <c r="M293" s="216"/>
      <c r="N293" s="217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142</v>
      </c>
      <c r="AU293" s="20" t="s">
        <v>82</v>
      </c>
    </row>
    <row r="294" s="2" customFormat="1" ht="21.75" customHeight="1">
      <c r="A294" s="41"/>
      <c r="B294" s="42"/>
      <c r="C294" s="200" t="s">
        <v>391</v>
      </c>
      <c r="D294" s="200" t="s">
        <v>135</v>
      </c>
      <c r="E294" s="201" t="s">
        <v>392</v>
      </c>
      <c r="F294" s="202" t="s">
        <v>393</v>
      </c>
      <c r="G294" s="203" t="s">
        <v>138</v>
      </c>
      <c r="H294" s="204">
        <v>118.868</v>
      </c>
      <c r="I294" s="205"/>
      <c r="J294" s="206">
        <f>ROUND(I294*H294,2)</f>
        <v>0</v>
      </c>
      <c r="K294" s="202" t="s">
        <v>139</v>
      </c>
      <c r="L294" s="47"/>
      <c r="M294" s="207" t="s">
        <v>19</v>
      </c>
      <c r="N294" s="208" t="s">
        <v>46</v>
      </c>
      <c r="O294" s="87"/>
      <c r="P294" s="209">
        <f>O294*H294</f>
        <v>0</v>
      </c>
      <c r="Q294" s="209">
        <v>0.012</v>
      </c>
      <c r="R294" s="209">
        <f>Q294*H294</f>
        <v>1.4264159999999999</v>
      </c>
      <c r="S294" s="209">
        <v>0</v>
      </c>
      <c r="T294" s="210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1" t="s">
        <v>140</v>
      </c>
      <c r="AT294" s="211" t="s">
        <v>135</v>
      </c>
      <c r="AU294" s="211" t="s">
        <v>82</v>
      </c>
      <c r="AY294" s="20" t="s">
        <v>133</v>
      </c>
      <c r="BE294" s="212">
        <f>IF(N294="základní",J294,0)</f>
        <v>0</v>
      </c>
      <c r="BF294" s="212">
        <f>IF(N294="snížená",J294,0)</f>
        <v>0</v>
      </c>
      <c r="BG294" s="212">
        <f>IF(N294="zákl. přenesená",J294,0)</f>
        <v>0</v>
      </c>
      <c r="BH294" s="212">
        <f>IF(N294="sníž. přenesená",J294,0)</f>
        <v>0</v>
      </c>
      <c r="BI294" s="212">
        <f>IF(N294="nulová",J294,0)</f>
        <v>0</v>
      </c>
      <c r="BJ294" s="20" t="s">
        <v>80</v>
      </c>
      <c r="BK294" s="212">
        <f>ROUND(I294*H294,2)</f>
        <v>0</v>
      </c>
      <c r="BL294" s="20" t="s">
        <v>140</v>
      </c>
      <c r="BM294" s="211" t="s">
        <v>394</v>
      </c>
    </row>
    <row r="295" s="2" customFormat="1">
      <c r="A295" s="41"/>
      <c r="B295" s="42"/>
      <c r="C295" s="43"/>
      <c r="D295" s="213" t="s">
        <v>142</v>
      </c>
      <c r="E295" s="43"/>
      <c r="F295" s="214" t="s">
        <v>395</v>
      </c>
      <c r="G295" s="43"/>
      <c r="H295" s="43"/>
      <c r="I295" s="215"/>
      <c r="J295" s="43"/>
      <c r="K295" s="43"/>
      <c r="L295" s="47"/>
      <c r="M295" s="216"/>
      <c r="N295" s="217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142</v>
      </c>
      <c r="AU295" s="20" t="s">
        <v>82</v>
      </c>
    </row>
    <row r="296" s="15" customFormat="1">
      <c r="A296" s="15"/>
      <c r="B296" s="241"/>
      <c r="C296" s="242"/>
      <c r="D296" s="220" t="s">
        <v>144</v>
      </c>
      <c r="E296" s="243" t="s">
        <v>19</v>
      </c>
      <c r="F296" s="244" t="s">
        <v>161</v>
      </c>
      <c r="G296" s="242"/>
      <c r="H296" s="243" t="s">
        <v>19</v>
      </c>
      <c r="I296" s="245"/>
      <c r="J296" s="242"/>
      <c r="K296" s="242"/>
      <c r="L296" s="246"/>
      <c r="M296" s="247"/>
      <c r="N296" s="248"/>
      <c r="O296" s="248"/>
      <c r="P296" s="248"/>
      <c r="Q296" s="248"/>
      <c r="R296" s="248"/>
      <c r="S296" s="248"/>
      <c r="T296" s="249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0" t="s">
        <v>144</v>
      </c>
      <c r="AU296" s="250" t="s">
        <v>82</v>
      </c>
      <c r="AV296" s="15" t="s">
        <v>80</v>
      </c>
      <c r="AW296" s="15" t="s">
        <v>36</v>
      </c>
      <c r="AX296" s="15" t="s">
        <v>75</v>
      </c>
      <c r="AY296" s="250" t="s">
        <v>133</v>
      </c>
    </row>
    <row r="297" s="15" customFormat="1">
      <c r="A297" s="15"/>
      <c r="B297" s="241"/>
      <c r="C297" s="242"/>
      <c r="D297" s="220" t="s">
        <v>144</v>
      </c>
      <c r="E297" s="243" t="s">
        <v>19</v>
      </c>
      <c r="F297" s="244" t="s">
        <v>396</v>
      </c>
      <c r="G297" s="242"/>
      <c r="H297" s="243" t="s">
        <v>19</v>
      </c>
      <c r="I297" s="245"/>
      <c r="J297" s="242"/>
      <c r="K297" s="242"/>
      <c r="L297" s="246"/>
      <c r="M297" s="247"/>
      <c r="N297" s="248"/>
      <c r="O297" s="248"/>
      <c r="P297" s="248"/>
      <c r="Q297" s="248"/>
      <c r="R297" s="248"/>
      <c r="S297" s="248"/>
      <c r="T297" s="249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0" t="s">
        <v>144</v>
      </c>
      <c r="AU297" s="250" t="s">
        <v>82</v>
      </c>
      <c r="AV297" s="15" t="s">
        <v>80</v>
      </c>
      <c r="AW297" s="15" t="s">
        <v>36</v>
      </c>
      <c r="AX297" s="15" t="s">
        <v>75</v>
      </c>
      <c r="AY297" s="250" t="s">
        <v>133</v>
      </c>
    </row>
    <row r="298" s="13" customFormat="1">
      <c r="A298" s="13"/>
      <c r="B298" s="218"/>
      <c r="C298" s="219"/>
      <c r="D298" s="220" t="s">
        <v>144</v>
      </c>
      <c r="E298" s="221" t="s">
        <v>19</v>
      </c>
      <c r="F298" s="222" t="s">
        <v>397</v>
      </c>
      <c r="G298" s="219"/>
      <c r="H298" s="223">
        <v>23.306000000000001</v>
      </c>
      <c r="I298" s="224"/>
      <c r="J298" s="219"/>
      <c r="K298" s="219"/>
      <c r="L298" s="225"/>
      <c r="M298" s="226"/>
      <c r="N298" s="227"/>
      <c r="O298" s="227"/>
      <c r="P298" s="227"/>
      <c r="Q298" s="227"/>
      <c r="R298" s="227"/>
      <c r="S298" s="227"/>
      <c r="T298" s="22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29" t="s">
        <v>144</v>
      </c>
      <c r="AU298" s="229" t="s">
        <v>82</v>
      </c>
      <c r="AV298" s="13" t="s">
        <v>82</v>
      </c>
      <c r="AW298" s="13" t="s">
        <v>36</v>
      </c>
      <c r="AX298" s="13" t="s">
        <v>75</v>
      </c>
      <c r="AY298" s="229" t="s">
        <v>133</v>
      </c>
    </row>
    <row r="299" s="13" customFormat="1">
      <c r="A299" s="13"/>
      <c r="B299" s="218"/>
      <c r="C299" s="219"/>
      <c r="D299" s="220" t="s">
        <v>144</v>
      </c>
      <c r="E299" s="221" t="s">
        <v>19</v>
      </c>
      <c r="F299" s="222" t="s">
        <v>398</v>
      </c>
      <c r="G299" s="219"/>
      <c r="H299" s="223">
        <v>7.3710000000000004</v>
      </c>
      <c r="I299" s="224"/>
      <c r="J299" s="219"/>
      <c r="K299" s="219"/>
      <c r="L299" s="225"/>
      <c r="M299" s="226"/>
      <c r="N299" s="227"/>
      <c r="O299" s="227"/>
      <c r="P299" s="227"/>
      <c r="Q299" s="227"/>
      <c r="R299" s="227"/>
      <c r="S299" s="227"/>
      <c r="T299" s="22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29" t="s">
        <v>144</v>
      </c>
      <c r="AU299" s="229" t="s">
        <v>82</v>
      </c>
      <c r="AV299" s="13" t="s">
        <v>82</v>
      </c>
      <c r="AW299" s="13" t="s">
        <v>36</v>
      </c>
      <c r="AX299" s="13" t="s">
        <v>75</v>
      </c>
      <c r="AY299" s="229" t="s">
        <v>133</v>
      </c>
    </row>
    <row r="300" s="13" customFormat="1">
      <c r="A300" s="13"/>
      <c r="B300" s="218"/>
      <c r="C300" s="219"/>
      <c r="D300" s="220" t="s">
        <v>144</v>
      </c>
      <c r="E300" s="221" t="s">
        <v>19</v>
      </c>
      <c r="F300" s="222" t="s">
        <v>399</v>
      </c>
      <c r="G300" s="219"/>
      <c r="H300" s="223">
        <v>8.9429999999999996</v>
      </c>
      <c r="I300" s="224"/>
      <c r="J300" s="219"/>
      <c r="K300" s="219"/>
      <c r="L300" s="225"/>
      <c r="M300" s="226"/>
      <c r="N300" s="227"/>
      <c r="O300" s="227"/>
      <c r="P300" s="227"/>
      <c r="Q300" s="227"/>
      <c r="R300" s="227"/>
      <c r="S300" s="227"/>
      <c r="T300" s="22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29" t="s">
        <v>144</v>
      </c>
      <c r="AU300" s="229" t="s">
        <v>82</v>
      </c>
      <c r="AV300" s="13" t="s">
        <v>82</v>
      </c>
      <c r="AW300" s="13" t="s">
        <v>36</v>
      </c>
      <c r="AX300" s="13" t="s">
        <v>75</v>
      </c>
      <c r="AY300" s="229" t="s">
        <v>133</v>
      </c>
    </row>
    <row r="301" s="13" customFormat="1">
      <c r="A301" s="13"/>
      <c r="B301" s="218"/>
      <c r="C301" s="219"/>
      <c r="D301" s="220" t="s">
        <v>144</v>
      </c>
      <c r="E301" s="221" t="s">
        <v>19</v>
      </c>
      <c r="F301" s="222" t="s">
        <v>400</v>
      </c>
      <c r="G301" s="219"/>
      <c r="H301" s="223">
        <v>4.0650000000000004</v>
      </c>
      <c r="I301" s="224"/>
      <c r="J301" s="219"/>
      <c r="K301" s="219"/>
      <c r="L301" s="225"/>
      <c r="M301" s="226"/>
      <c r="N301" s="227"/>
      <c r="O301" s="227"/>
      <c r="P301" s="227"/>
      <c r="Q301" s="227"/>
      <c r="R301" s="227"/>
      <c r="S301" s="227"/>
      <c r="T301" s="22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29" t="s">
        <v>144</v>
      </c>
      <c r="AU301" s="229" t="s">
        <v>82</v>
      </c>
      <c r="AV301" s="13" t="s">
        <v>82</v>
      </c>
      <c r="AW301" s="13" t="s">
        <v>36</v>
      </c>
      <c r="AX301" s="13" t="s">
        <v>75</v>
      </c>
      <c r="AY301" s="229" t="s">
        <v>133</v>
      </c>
    </row>
    <row r="302" s="13" customFormat="1">
      <c r="A302" s="13"/>
      <c r="B302" s="218"/>
      <c r="C302" s="219"/>
      <c r="D302" s="220" t="s">
        <v>144</v>
      </c>
      <c r="E302" s="221" t="s">
        <v>19</v>
      </c>
      <c r="F302" s="222" t="s">
        <v>401</v>
      </c>
      <c r="G302" s="219"/>
      <c r="H302" s="223">
        <v>9.9060000000000006</v>
      </c>
      <c r="I302" s="224"/>
      <c r="J302" s="219"/>
      <c r="K302" s="219"/>
      <c r="L302" s="225"/>
      <c r="M302" s="226"/>
      <c r="N302" s="227"/>
      <c r="O302" s="227"/>
      <c r="P302" s="227"/>
      <c r="Q302" s="227"/>
      <c r="R302" s="227"/>
      <c r="S302" s="227"/>
      <c r="T302" s="22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29" t="s">
        <v>144</v>
      </c>
      <c r="AU302" s="229" t="s">
        <v>82</v>
      </c>
      <c r="AV302" s="13" t="s">
        <v>82</v>
      </c>
      <c r="AW302" s="13" t="s">
        <v>36</v>
      </c>
      <c r="AX302" s="13" t="s">
        <v>75</v>
      </c>
      <c r="AY302" s="229" t="s">
        <v>133</v>
      </c>
    </row>
    <row r="303" s="13" customFormat="1">
      <c r="A303" s="13"/>
      <c r="B303" s="218"/>
      <c r="C303" s="219"/>
      <c r="D303" s="220" t="s">
        <v>144</v>
      </c>
      <c r="E303" s="221" t="s">
        <v>19</v>
      </c>
      <c r="F303" s="222" t="s">
        <v>402</v>
      </c>
      <c r="G303" s="219"/>
      <c r="H303" s="223">
        <v>4.9530000000000003</v>
      </c>
      <c r="I303" s="224"/>
      <c r="J303" s="219"/>
      <c r="K303" s="219"/>
      <c r="L303" s="225"/>
      <c r="M303" s="226"/>
      <c r="N303" s="227"/>
      <c r="O303" s="227"/>
      <c r="P303" s="227"/>
      <c r="Q303" s="227"/>
      <c r="R303" s="227"/>
      <c r="S303" s="227"/>
      <c r="T303" s="22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29" t="s">
        <v>144</v>
      </c>
      <c r="AU303" s="229" t="s">
        <v>82</v>
      </c>
      <c r="AV303" s="13" t="s">
        <v>82</v>
      </c>
      <c r="AW303" s="13" t="s">
        <v>36</v>
      </c>
      <c r="AX303" s="13" t="s">
        <v>75</v>
      </c>
      <c r="AY303" s="229" t="s">
        <v>133</v>
      </c>
    </row>
    <row r="304" s="13" customFormat="1">
      <c r="A304" s="13"/>
      <c r="B304" s="218"/>
      <c r="C304" s="219"/>
      <c r="D304" s="220" t="s">
        <v>144</v>
      </c>
      <c r="E304" s="221" t="s">
        <v>19</v>
      </c>
      <c r="F304" s="222" t="s">
        <v>403</v>
      </c>
      <c r="G304" s="219"/>
      <c r="H304" s="223">
        <v>18.922999999999998</v>
      </c>
      <c r="I304" s="224"/>
      <c r="J304" s="219"/>
      <c r="K304" s="219"/>
      <c r="L304" s="225"/>
      <c r="M304" s="226"/>
      <c r="N304" s="227"/>
      <c r="O304" s="227"/>
      <c r="P304" s="227"/>
      <c r="Q304" s="227"/>
      <c r="R304" s="227"/>
      <c r="S304" s="227"/>
      <c r="T304" s="22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29" t="s">
        <v>144</v>
      </c>
      <c r="AU304" s="229" t="s">
        <v>82</v>
      </c>
      <c r="AV304" s="13" t="s">
        <v>82</v>
      </c>
      <c r="AW304" s="13" t="s">
        <v>36</v>
      </c>
      <c r="AX304" s="13" t="s">
        <v>75</v>
      </c>
      <c r="AY304" s="229" t="s">
        <v>133</v>
      </c>
    </row>
    <row r="305" s="13" customFormat="1">
      <c r="A305" s="13"/>
      <c r="B305" s="218"/>
      <c r="C305" s="219"/>
      <c r="D305" s="220" t="s">
        <v>144</v>
      </c>
      <c r="E305" s="221" t="s">
        <v>19</v>
      </c>
      <c r="F305" s="222" t="s">
        <v>400</v>
      </c>
      <c r="G305" s="219"/>
      <c r="H305" s="223">
        <v>4.0650000000000004</v>
      </c>
      <c r="I305" s="224"/>
      <c r="J305" s="219"/>
      <c r="K305" s="219"/>
      <c r="L305" s="225"/>
      <c r="M305" s="226"/>
      <c r="N305" s="227"/>
      <c r="O305" s="227"/>
      <c r="P305" s="227"/>
      <c r="Q305" s="227"/>
      <c r="R305" s="227"/>
      <c r="S305" s="227"/>
      <c r="T305" s="22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29" t="s">
        <v>144</v>
      </c>
      <c r="AU305" s="229" t="s">
        <v>82</v>
      </c>
      <c r="AV305" s="13" t="s">
        <v>82</v>
      </c>
      <c r="AW305" s="13" t="s">
        <v>36</v>
      </c>
      <c r="AX305" s="13" t="s">
        <v>75</v>
      </c>
      <c r="AY305" s="229" t="s">
        <v>133</v>
      </c>
    </row>
    <row r="306" s="13" customFormat="1">
      <c r="A306" s="13"/>
      <c r="B306" s="218"/>
      <c r="C306" s="219"/>
      <c r="D306" s="220" t="s">
        <v>144</v>
      </c>
      <c r="E306" s="221" t="s">
        <v>19</v>
      </c>
      <c r="F306" s="222" t="s">
        <v>404</v>
      </c>
      <c r="G306" s="219"/>
      <c r="H306" s="223">
        <v>12.243</v>
      </c>
      <c r="I306" s="224"/>
      <c r="J306" s="219"/>
      <c r="K306" s="219"/>
      <c r="L306" s="225"/>
      <c r="M306" s="226"/>
      <c r="N306" s="227"/>
      <c r="O306" s="227"/>
      <c r="P306" s="227"/>
      <c r="Q306" s="227"/>
      <c r="R306" s="227"/>
      <c r="S306" s="227"/>
      <c r="T306" s="22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29" t="s">
        <v>144</v>
      </c>
      <c r="AU306" s="229" t="s">
        <v>82</v>
      </c>
      <c r="AV306" s="13" t="s">
        <v>82</v>
      </c>
      <c r="AW306" s="13" t="s">
        <v>36</v>
      </c>
      <c r="AX306" s="13" t="s">
        <v>75</v>
      </c>
      <c r="AY306" s="229" t="s">
        <v>133</v>
      </c>
    </row>
    <row r="307" s="13" customFormat="1">
      <c r="A307" s="13"/>
      <c r="B307" s="218"/>
      <c r="C307" s="219"/>
      <c r="D307" s="220" t="s">
        <v>144</v>
      </c>
      <c r="E307" s="221" t="s">
        <v>19</v>
      </c>
      <c r="F307" s="222" t="s">
        <v>405</v>
      </c>
      <c r="G307" s="219"/>
      <c r="H307" s="223">
        <v>26.91</v>
      </c>
      <c r="I307" s="224"/>
      <c r="J307" s="219"/>
      <c r="K307" s="219"/>
      <c r="L307" s="225"/>
      <c r="M307" s="226"/>
      <c r="N307" s="227"/>
      <c r="O307" s="227"/>
      <c r="P307" s="227"/>
      <c r="Q307" s="227"/>
      <c r="R307" s="227"/>
      <c r="S307" s="227"/>
      <c r="T307" s="22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29" t="s">
        <v>144</v>
      </c>
      <c r="AU307" s="229" t="s">
        <v>82</v>
      </c>
      <c r="AV307" s="13" t="s">
        <v>82</v>
      </c>
      <c r="AW307" s="13" t="s">
        <v>36</v>
      </c>
      <c r="AX307" s="13" t="s">
        <v>75</v>
      </c>
      <c r="AY307" s="229" t="s">
        <v>133</v>
      </c>
    </row>
    <row r="308" s="13" customFormat="1">
      <c r="A308" s="13"/>
      <c r="B308" s="218"/>
      <c r="C308" s="219"/>
      <c r="D308" s="220" t="s">
        <v>144</v>
      </c>
      <c r="E308" s="221" t="s">
        <v>19</v>
      </c>
      <c r="F308" s="222" t="s">
        <v>406</v>
      </c>
      <c r="G308" s="219"/>
      <c r="H308" s="223">
        <v>2.9809999999999999</v>
      </c>
      <c r="I308" s="224"/>
      <c r="J308" s="219"/>
      <c r="K308" s="219"/>
      <c r="L308" s="225"/>
      <c r="M308" s="226"/>
      <c r="N308" s="227"/>
      <c r="O308" s="227"/>
      <c r="P308" s="227"/>
      <c r="Q308" s="227"/>
      <c r="R308" s="227"/>
      <c r="S308" s="227"/>
      <c r="T308" s="22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29" t="s">
        <v>144</v>
      </c>
      <c r="AU308" s="229" t="s">
        <v>82</v>
      </c>
      <c r="AV308" s="13" t="s">
        <v>82</v>
      </c>
      <c r="AW308" s="13" t="s">
        <v>36</v>
      </c>
      <c r="AX308" s="13" t="s">
        <v>75</v>
      </c>
      <c r="AY308" s="229" t="s">
        <v>133</v>
      </c>
    </row>
    <row r="309" s="13" customFormat="1">
      <c r="A309" s="13"/>
      <c r="B309" s="218"/>
      <c r="C309" s="219"/>
      <c r="D309" s="220" t="s">
        <v>144</v>
      </c>
      <c r="E309" s="221" t="s">
        <v>19</v>
      </c>
      <c r="F309" s="222" t="s">
        <v>407</v>
      </c>
      <c r="G309" s="219"/>
      <c r="H309" s="223">
        <v>3.8610000000000002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29" t="s">
        <v>144</v>
      </c>
      <c r="AU309" s="229" t="s">
        <v>82</v>
      </c>
      <c r="AV309" s="13" t="s">
        <v>82</v>
      </c>
      <c r="AW309" s="13" t="s">
        <v>36</v>
      </c>
      <c r="AX309" s="13" t="s">
        <v>75</v>
      </c>
      <c r="AY309" s="229" t="s">
        <v>133</v>
      </c>
    </row>
    <row r="310" s="13" customFormat="1">
      <c r="A310" s="13"/>
      <c r="B310" s="218"/>
      <c r="C310" s="219"/>
      <c r="D310" s="220" t="s">
        <v>144</v>
      </c>
      <c r="E310" s="221" t="s">
        <v>19</v>
      </c>
      <c r="F310" s="222" t="s">
        <v>408</v>
      </c>
      <c r="G310" s="219"/>
      <c r="H310" s="223">
        <v>2.0470000000000002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29" t="s">
        <v>144</v>
      </c>
      <c r="AU310" s="229" t="s">
        <v>82</v>
      </c>
      <c r="AV310" s="13" t="s">
        <v>82</v>
      </c>
      <c r="AW310" s="13" t="s">
        <v>36</v>
      </c>
      <c r="AX310" s="13" t="s">
        <v>75</v>
      </c>
      <c r="AY310" s="229" t="s">
        <v>133</v>
      </c>
    </row>
    <row r="311" s="13" customFormat="1">
      <c r="A311" s="13"/>
      <c r="B311" s="218"/>
      <c r="C311" s="219"/>
      <c r="D311" s="220" t="s">
        <v>144</v>
      </c>
      <c r="E311" s="221" t="s">
        <v>19</v>
      </c>
      <c r="F311" s="222" t="s">
        <v>409</v>
      </c>
      <c r="G311" s="219"/>
      <c r="H311" s="223">
        <v>-10.706</v>
      </c>
      <c r="I311" s="224"/>
      <c r="J311" s="219"/>
      <c r="K311" s="219"/>
      <c r="L311" s="225"/>
      <c r="M311" s="226"/>
      <c r="N311" s="227"/>
      <c r="O311" s="227"/>
      <c r="P311" s="227"/>
      <c r="Q311" s="227"/>
      <c r="R311" s="227"/>
      <c r="S311" s="227"/>
      <c r="T311" s="22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29" t="s">
        <v>144</v>
      </c>
      <c r="AU311" s="229" t="s">
        <v>82</v>
      </c>
      <c r="AV311" s="13" t="s">
        <v>82</v>
      </c>
      <c r="AW311" s="13" t="s">
        <v>36</v>
      </c>
      <c r="AX311" s="13" t="s">
        <v>75</v>
      </c>
      <c r="AY311" s="229" t="s">
        <v>133</v>
      </c>
    </row>
    <row r="312" s="14" customFormat="1">
      <c r="A312" s="14"/>
      <c r="B312" s="230"/>
      <c r="C312" s="231"/>
      <c r="D312" s="220" t="s">
        <v>144</v>
      </c>
      <c r="E312" s="232" t="s">
        <v>19</v>
      </c>
      <c r="F312" s="233" t="s">
        <v>148</v>
      </c>
      <c r="G312" s="231"/>
      <c r="H312" s="234">
        <v>118.868</v>
      </c>
      <c r="I312" s="235"/>
      <c r="J312" s="231"/>
      <c r="K312" s="231"/>
      <c r="L312" s="236"/>
      <c r="M312" s="237"/>
      <c r="N312" s="238"/>
      <c r="O312" s="238"/>
      <c r="P312" s="238"/>
      <c r="Q312" s="238"/>
      <c r="R312" s="238"/>
      <c r="S312" s="238"/>
      <c r="T312" s="23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0" t="s">
        <v>144</v>
      </c>
      <c r="AU312" s="240" t="s">
        <v>82</v>
      </c>
      <c r="AV312" s="14" t="s">
        <v>140</v>
      </c>
      <c r="AW312" s="14" t="s">
        <v>36</v>
      </c>
      <c r="AX312" s="14" t="s">
        <v>80</v>
      </c>
      <c r="AY312" s="240" t="s">
        <v>133</v>
      </c>
    </row>
    <row r="313" s="2" customFormat="1" ht="21.75" customHeight="1">
      <c r="A313" s="41"/>
      <c r="B313" s="42"/>
      <c r="C313" s="200" t="s">
        <v>410</v>
      </c>
      <c r="D313" s="200" t="s">
        <v>135</v>
      </c>
      <c r="E313" s="201" t="s">
        <v>411</v>
      </c>
      <c r="F313" s="202" t="s">
        <v>412</v>
      </c>
      <c r="G313" s="203" t="s">
        <v>138</v>
      </c>
      <c r="H313" s="204">
        <v>118.868</v>
      </c>
      <c r="I313" s="205"/>
      <c r="J313" s="206">
        <f>ROUND(I313*H313,2)</f>
        <v>0</v>
      </c>
      <c r="K313" s="202" t="s">
        <v>139</v>
      </c>
      <c r="L313" s="47"/>
      <c r="M313" s="207" t="s">
        <v>19</v>
      </c>
      <c r="N313" s="208" t="s">
        <v>46</v>
      </c>
      <c r="O313" s="87"/>
      <c r="P313" s="209">
        <f>O313*H313</f>
        <v>0</v>
      </c>
      <c r="Q313" s="209">
        <v>0.016199999999999999</v>
      </c>
      <c r="R313" s="209">
        <f>Q313*H313</f>
        <v>1.9256615999999998</v>
      </c>
      <c r="S313" s="209">
        <v>0</v>
      </c>
      <c r="T313" s="210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1" t="s">
        <v>140</v>
      </c>
      <c r="AT313" s="211" t="s">
        <v>135</v>
      </c>
      <c r="AU313" s="211" t="s">
        <v>82</v>
      </c>
      <c r="AY313" s="20" t="s">
        <v>133</v>
      </c>
      <c r="BE313" s="212">
        <f>IF(N313="základní",J313,0)</f>
        <v>0</v>
      </c>
      <c r="BF313" s="212">
        <f>IF(N313="snížená",J313,0)</f>
        <v>0</v>
      </c>
      <c r="BG313" s="212">
        <f>IF(N313="zákl. přenesená",J313,0)</f>
        <v>0</v>
      </c>
      <c r="BH313" s="212">
        <f>IF(N313="sníž. přenesená",J313,0)</f>
        <v>0</v>
      </c>
      <c r="BI313" s="212">
        <f>IF(N313="nulová",J313,0)</f>
        <v>0</v>
      </c>
      <c r="BJ313" s="20" t="s">
        <v>80</v>
      </c>
      <c r="BK313" s="212">
        <f>ROUND(I313*H313,2)</f>
        <v>0</v>
      </c>
      <c r="BL313" s="20" t="s">
        <v>140</v>
      </c>
      <c r="BM313" s="211" t="s">
        <v>413</v>
      </c>
    </row>
    <row r="314" s="2" customFormat="1">
      <c r="A314" s="41"/>
      <c r="B314" s="42"/>
      <c r="C314" s="43"/>
      <c r="D314" s="213" t="s">
        <v>142</v>
      </c>
      <c r="E314" s="43"/>
      <c r="F314" s="214" t="s">
        <v>414</v>
      </c>
      <c r="G314" s="43"/>
      <c r="H314" s="43"/>
      <c r="I314" s="215"/>
      <c r="J314" s="43"/>
      <c r="K314" s="43"/>
      <c r="L314" s="47"/>
      <c r="M314" s="216"/>
      <c r="N314" s="217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142</v>
      </c>
      <c r="AU314" s="20" t="s">
        <v>82</v>
      </c>
    </row>
    <row r="315" s="2" customFormat="1" ht="16.5" customHeight="1">
      <c r="A315" s="41"/>
      <c r="B315" s="42"/>
      <c r="C315" s="200" t="s">
        <v>415</v>
      </c>
      <c r="D315" s="200" t="s">
        <v>135</v>
      </c>
      <c r="E315" s="201" t="s">
        <v>416</v>
      </c>
      <c r="F315" s="202" t="s">
        <v>417</v>
      </c>
      <c r="G315" s="203" t="s">
        <v>138</v>
      </c>
      <c r="H315" s="204">
        <v>118.868</v>
      </c>
      <c r="I315" s="205"/>
      <c r="J315" s="206">
        <f>ROUND(I315*H315,2)</f>
        <v>0</v>
      </c>
      <c r="K315" s="202" t="s">
        <v>139</v>
      </c>
      <c r="L315" s="47"/>
      <c r="M315" s="207" t="s">
        <v>19</v>
      </c>
      <c r="N315" s="208" t="s">
        <v>46</v>
      </c>
      <c r="O315" s="87"/>
      <c r="P315" s="209">
        <f>O315*H315</f>
        <v>0</v>
      </c>
      <c r="Q315" s="209">
        <v>0.0040000000000000001</v>
      </c>
      <c r="R315" s="209">
        <f>Q315*H315</f>
        <v>0.47547200000000001</v>
      </c>
      <c r="S315" s="209">
        <v>0</v>
      </c>
      <c r="T315" s="210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1" t="s">
        <v>140</v>
      </c>
      <c r="AT315" s="211" t="s">
        <v>135</v>
      </c>
      <c r="AU315" s="211" t="s">
        <v>82</v>
      </c>
      <c r="AY315" s="20" t="s">
        <v>133</v>
      </c>
      <c r="BE315" s="212">
        <f>IF(N315="základní",J315,0)</f>
        <v>0</v>
      </c>
      <c r="BF315" s="212">
        <f>IF(N315="snížená",J315,0)</f>
        <v>0</v>
      </c>
      <c r="BG315" s="212">
        <f>IF(N315="zákl. přenesená",J315,0)</f>
        <v>0</v>
      </c>
      <c r="BH315" s="212">
        <f>IF(N315="sníž. přenesená",J315,0)</f>
        <v>0</v>
      </c>
      <c r="BI315" s="212">
        <f>IF(N315="nulová",J315,0)</f>
        <v>0</v>
      </c>
      <c r="BJ315" s="20" t="s">
        <v>80</v>
      </c>
      <c r="BK315" s="212">
        <f>ROUND(I315*H315,2)</f>
        <v>0</v>
      </c>
      <c r="BL315" s="20" t="s">
        <v>140</v>
      </c>
      <c r="BM315" s="211" t="s">
        <v>418</v>
      </c>
    </row>
    <row r="316" s="2" customFormat="1">
      <c r="A316" s="41"/>
      <c r="B316" s="42"/>
      <c r="C316" s="43"/>
      <c r="D316" s="213" t="s">
        <v>142</v>
      </c>
      <c r="E316" s="43"/>
      <c r="F316" s="214" t="s">
        <v>419</v>
      </c>
      <c r="G316" s="43"/>
      <c r="H316" s="43"/>
      <c r="I316" s="215"/>
      <c r="J316" s="43"/>
      <c r="K316" s="43"/>
      <c r="L316" s="47"/>
      <c r="M316" s="216"/>
      <c r="N316" s="217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142</v>
      </c>
      <c r="AU316" s="20" t="s">
        <v>82</v>
      </c>
    </row>
    <row r="317" s="2" customFormat="1" ht="16.5" customHeight="1">
      <c r="A317" s="41"/>
      <c r="B317" s="42"/>
      <c r="C317" s="200" t="s">
        <v>420</v>
      </c>
      <c r="D317" s="200" t="s">
        <v>135</v>
      </c>
      <c r="E317" s="201" t="s">
        <v>421</v>
      </c>
      <c r="F317" s="202" t="s">
        <v>422</v>
      </c>
      <c r="G317" s="203" t="s">
        <v>138</v>
      </c>
      <c r="H317" s="204">
        <v>13.901999999999999</v>
      </c>
      <c r="I317" s="205"/>
      <c r="J317" s="206">
        <f>ROUND(I317*H317,2)</f>
        <v>0</v>
      </c>
      <c r="K317" s="202" t="s">
        <v>139</v>
      </c>
      <c r="L317" s="47"/>
      <c r="M317" s="207" t="s">
        <v>19</v>
      </c>
      <c r="N317" s="208" t="s">
        <v>46</v>
      </c>
      <c r="O317" s="87"/>
      <c r="P317" s="209">
        <f>O317*H317</f>
        <v>0</v>
      </c>
      <c r="Q317" s="209">
        <v>0.0027000000000000001</v>
      </c>
      <c r="R317" s="209">
        <f>Q317*H317</f>
        <v>0.037535399999999997</v>
      </c>
      <c r="S317" s="209">
        <v>0</v>
      </c>
      <c r="T317" s="210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11" t="s">
        <v>140</v>
      </c>
      <c r="AT317" s="211" t="s">
        <v>135</v>
      </c>
      <c r="AU317" s="211" t="s">
        <v>82</v>
      </c>
      <c r="AY317" s="20" t="s">
        <v>133</v>
      </c>
      <c r="BE317" s="212">
        <f>IF(N317="základní",J317,0)</f>
        <v>0</v>
      </c>
      <c r="BF317" s="212">
        <f>IF(N317="snížená",J317,0)</f>
        <v>0</v>
      </c>
      <c r="BG317" s="212">
        <f>IF(N317="zákl. přenesená",J317,0)</f>
        <v>0</v>
      </c>
      <c r="BH317" s="212">
        <f>IF(N317="sníž. přenesená",J317,0)</f>
        <v>0</v>
      </c>
      <c r="BI317" s="212">
        <f>IF(N317="nulová",J317,0)</f>
        <v>0</v>
      </c>
      <c r="BJ317" s="20" t="s">
        <v>80</v>
      </c>
      <c r="BK317" s="212">
        <f>ROUND(I317*H317,2)</f>
        <v>0</v>
      </c>
      <c r="BL317" s="20" t="s">
        <v>140</v>
      </c>
      <c r="BM317" s="211" t="s">
        <v>423</v>
      </c>
    </row>
    <row r="318" s="2" customFormat="1">
      <c r="A318" s="41"/>
      <c r="B318" s="42"/>
      <c r="C318" s="43"/>
      <c r="D318" s="213" t="s">
        <v>142</v>
      </c>
      <c r="E318" s="43"/>
      <c r="F318" s="214" t="s">
        <v>424</v>
      </c>
      <c r="G318" s="43"/>
      <c r="H318" s="43"/>
      <c r="I318" s="215"/>
      <c r="J318" s="43"/>
      <c r="K318" s="43"/>
      <c r="L318" s="47"/>
      <c r="M318" s="216"/>
      <c r="N318" s="217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142</v>
      </c>
      <c r="AU318" s="20" t="s">
        <v>82</v>
      </c>
    </row>
    <row r="319" s="15" customFormat="1">
      <c r="A319" s="15"/>
      <c r="B319" s="241"/>
      <c r="C319" s="242"/>
      <c r="D319" s="220" t="s">
        <v>144</v>
      </c>
      <c r="E319" s="243" t="s">
        <v>19</v>
      </c>
      <c r="F319" s="244" t="s">
        <v>161</v>
      </c>
      <c r="G319" s="242"/>
      <c r="H319" s="243" t="s">
        <v>19</v>
      </c>
      <c r="I319" s="245"/>
      <c r="J319" s="242"/>
      <c r="K319" s="242"/>
      <c r="L319" s="246"/>
      <c r="M319" s="247"/>
      <c r="N319" s="248"/>
      <c r="O319" s="248"/>
      <c r="P319" s="248"/>
      <c r="Q319" s="248"/>
      <c r="R319" s="248"/>
      <c r="S319" s="248"/>
      <c r="T319" s="249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0" t="s">
        <v>144</v>
      </c>
      <c r="AU319" s="250" t="s">
        <v>82</v>
      </c>
      <c r="AV319" s="15" t="s">
        <v>80</v>
      </c>
      <c r="AW319" s="15" t="s">
        <v>36</v>
      </c>
      <c r="AX319" s="15" t="s">
        <v>75</v>
      </c>
      <c r="AY319" s="250" t="s">
        <v>133</v>
      </c>
    </row>
    <row r="320" s="15" customFormat="1">
      <c r="A320" s="15"/>
      <c r="B320" s="241"/>
      <c r="C320" s="242"/>
      <c r="D320" s="220" t="s">
        <v>144</v>
      </c>
      <c r="E320" s="243" t="s">
        <v>19</v>
      </c>
      <c r="F320" s="244" t="s">
        <v>425</v>
      </c>
      <c r="G320" s="242"/>
      <c r="H320" s="243" t="s">
        <v>19</v>
      </c>
      <c r="I320" s="245"/>
      <c r="J320" s="242"/>
      <c r="K320" s="242"/>
      <c r="L320" s="246"/>
      <c r="M320" s="247"/>
      <c r="N320" s="248"/>
      <c r="O320" s="248"/>
      <c r="P320" s="248"/>
      <c r="Q320" s="248"/>
      <c r="R320" s="248"/>
      <c r="S320" s="248"/>
      <c r="T320" s="249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0" t="s">
        <v>144</v>
      </c>
      <c r="AU320" s="250" t="s">
        <v>82</v>
      </c>
      <c r="AV320" s="15" t="s">
        <v>80</v>
      </c>
      <c r="AW320" s="15" t="s">
        <v>36</v>
      </c>
      <c r="AX320" s="15" t="s">
        <v>75</v>
      </c>
      <c r="AY320" s="250" t="s">
        <v>133</v>
      </c>
    </row>
    <row r="321" s="13" customFormat="1">
      <c r="A321" s="13"/>
      <c r="B321" s="218"/>
      <c r="C321" s="219"/>
      <c r="D321" s="220" t="s">
        <v>144</v>
      </c>
      <c r="E321" s="221" t="s">
        <v>19</v>
      </c>
      <c r="F321" s="222" t="s">
        <v>426</v>
      </c>
      <c r="G321" s="219"/>
      <c r="H321" s="223">
        <v>13.901999999999999</v>
      </c>
      <c r="I321" s="224"/>
      <c r="J321" s="219"/>
      <c r="K321" s="219"/>
      <c r="L321" s="225"/>
      <c r="M321" s="226"/>
      <c r="N321" s="227"/>
      <c r="O321" s="227"/>
      <c r="P321" s="227"/>
      <c r="Q321" s="227"/>
      <c r="R321" s="227"/>
      <c r="S321" s="227"/>
      <c r="T321" s="22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29" t="s">
        <v>144</v>
      </c>
      <c r="AU321" s="229" t="s">
        <v>82</v>
      </c>
      <c r="AV321" s="13" t="s">
        <v>82</v>
      </c>
      <c r="AW321" s="13" t="s">
        <v>36</v>
      </c>
      <c r="AX321" s="13" t="s">
        <v>80</v>
      </c>
      <c r="AY321" s="229" t="s">
        <v>133</v>
      </c>
    </row>
    <row r="322" s="12" customFormat="1" ht="22.8" customHeight="1">
      <c r="A322" s="12"/>
      <c r="B322" s="184"/>
      <c r="C322" s="185"/>
      <c r="D322" s="186" t="s">
        <v>74</v>
      </c>
      <c r="E322" s="198" t="s">
        <v>427</v>
      </c>
      <c r="F322" s="198" t="s">
        <v>428</v>
      </c>
      <c r="G322" s="185"/>
      <c r="H322" s="185"/>
      <c r="I322" s="188"/>
      <c r="J322" s="199">
        <f>BK322</f>
        <v>0</v>
      </c>
      <c r="K322" s="185"/>
      <c r="L322" s="190"/>
      <c r="M322" s="191"/>
      <c r="N322" s="192"/>
      <c r="O322" s="192"/>
      <c r="P322" s="193">
        <f>SUM(P323:P349)</f>
        <v>0</v>
      </c>
      <c r="Q322" s="192"/>
      <c r="R322" s="193">
        <f>SUM(R323:R349)</f>
        <v>6.9648108000000004</v>
      </c>
      <c r="S322" s="192"/>
      <c r="T322" s="194">
        <f>SUM(T323:T349)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195" t="s">
        <v>80</v>
      </c>
      <c r="AT322" s="196" t="s">
        <v>74</v>
      </c>
      <c r="AU322" s="196" t="s">
        <v>80</v>
      </c>
      <c r="AY322" s="195" t="s">
        <v>133</v>
      </c>
      <c r="BK322" s="197">
        <f>SUM(BK323:BK349)</f>
        <v>0</v>
      </c>
    </row>
    <row r="323" s="2" customFormat="1" ht="21.75" customHeight="1">
      <c r="A323" s="41"/>
      <c r="B323" s="42"/>
      <c r="C323" s="200" t="s">
        <v>429</v>
      </c>
      <c r="D323" s="200" t="s">
        <v>135</v>
      </c>
      <c r="E323" s="201" t="s">
        <v>430</v>
      </c>
      <c r="F323" s="202" t="s">
        <v>431</v>
      </c>
      <c r="G323" s="203" t="s">
        <v>158</v>
      </c>
      <c r="H323" s="204">
        <v>5.3300000000000001</v>
      </c>
      <c r="I323" s="205"/>
      <c r="J323" s="206">
        <f>ROUND(I323*H323,2)</f>
        <v>0</v>
      </c>
      <c r="K323" s="202" t="s">
        <v>139</v>
      </c>
      <c r="L323" s="47"/>
      <c r="M323" s="207" t="s">
        <v>19</v>
      </c>
      <c r="N323" s="208" t="s">
        <v>46</v>
      </c>
      <c r="O323" s="87"/>
      <c r="P323" s="209">
        <f>O323*H323</f>
        <v>0</v>
      </c>
      <c r="Q323" s="209">
        <v>1.3</v>
      </c>
      <c r="R323" s="209">
        <f>Q323*H323</f>
        <v>6.9290000000000003</v>
      </c>
      <c r="S323" s="209">
        <v>0</v>
      </c>
      <c r="T323" s="210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11" t="s">
        <v>140</v>
      </c>
      <c r="AT323" s="211" t="s">
        <v>135</v>
      </c>
      <c r="AU323" s="211" t="s">
        <v>82</v>
      </c>
      <c r="AY323" s="20" t="s">
        <v>133</v>
      </c>
      <c r="BE323" s="212">
        <f>IF(N323="základní",J323,0)</f>
        <v>0</v>
      </c>
      <c r="BF323" s="212">
        <f>IF(N323="snížená",J323,0)</f>
        <v>0</v>
      </c>
      <c r="BG323" s="212">
        <f>IF(N323="zákl. přenesená",J323,0)</f>
        <v>0</v>
      </c>
      <c r="BH323" s="212">
        <f>IF(N323="sníž. přenesená",J323,0)</f>
        <v>0</v>
      </c>
      <c r="BI323" s="212">
        <f>IF(N323="nulová",J323,0)</f>
        <v>0</v>
      </c>
      <c r="BJ323" s="20" t="s">
        <v>80</v>
      </c>
      <c r="BK323" s="212">
        <f>ROUND(I323*H323,2)</f>
        <v>0</v>
      </c>
      <c r="BL323" s="20" t="s">
        <v>140</v>
      </c>
      <c r="BM323" s="211" t="s">
        <v>432</v>
      </c>
    </row>
    <row r="324" s="2" customFormat="1">
      <c r="A324" s="41"/>
      <c r="B324" s="42"/>
      <c r="C324" s="43"/>
      <c r="D324" s="213" t="s">
        <v>142</v>
      </c>
      <c r="E324" s="43"/>
      <c r="F324" s="214" t="s">
        <v>433</v>
      </c>
      <c r="G324" s="43"/>
      <c r="H324" s="43"/>
      <c r="I324" s="215"/>
      <c r="J324" s="43"/>
      <c r="K324" s="43"/>
      <c r="L324" s="47"/>
      <c r="M324" s="216"/>
      <c r="N324" s="217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142</v>
      </c>
      <c r="AU324" s="20" t="s">
        <v>82</v>
      </c>
    </row>
    <row r="325" s="15" customFormat="1">
      <c r="A325" s="15"/>
      <c r="B325" s="241"/>
      <c r="C325" s="242"/>
      <c r="D325" s="220" t="s">
        <v>144</v>
      </c>
      <c r="E325" s="243" t="s">
        <v>19</v>
      </c>
      <c r="F325" s="244" t="s">
        <v>161</v>
      </c>
      <c r="G325" s="242"/>
      <c r="H325" s="243" t="s">
        <v>19</v>
      </c>
      <c r="I325" s="245"/>
      <c r="J325" s="242"/>
      <c r="K325" s="242"/>
      <c r="L325" s="246"/>
      <c r="M325" s="247"/>
      <c r="N325" s="248"/>
      <c r="O325" s="248"/>
      <c r="P325" s="248"/>
      <c r="Q325" s="248"/>
      <c r="R325" s="248"/>
      <c r="S325" s="248"/>
      <c r="T325" s="249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0" t="s">
        <v>144</v>
      </c>
      <c r="AU325" s="250" t="s">
        <v>82</v>
      </c>
      <c r="AV325" s="15" t="s">
        <v>80</v>
      </c>
      <c r="AW325" s="15" t="s">
        <v>36</v>
      </c>
      <c r="AX325" s="15" t="s">
        <v>75</v>
      </c>
      <c r="AY325" s="250" t="s">
        <v>133</v>
      </c>
    </row>
    <row r="326" s="15" customFormat="1">
      <c r="A326" s="15"/>
      <c r="B326" s="241"/>
      <c r="C326" s="242"/>
      <c r="D326" s="220" t="s">
        <v>144</v>
      </c>
      <c r="E326" s="243" t="s">
        <v>19</v>
      </c>
      <c r="F326" s="244" t="s">
        <v>280</v>
      </c>
      <c r="G326" s="242"/>
      <c r="H326" s="243" t="s">
        <v>19</v>
      </c>
      <c r="I326" s="245"/>
      <c r="J326" s="242"/>
      <c r="K326" s="242"/>
      <c r="L326" s="246"/>
      <c r="M326" s="247"/>
      <c r="N326" s="248"/>
      <c r="O326" s="248"/>
      <c r="P326" s="248"/>
      <c r="Q326" s="248"/>
      <c r="R326" s="248"/>
      <c r="S326" s="248"/>
      <c r="T326" s="249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0" t="s">
        <v>144</v>
      </c>
      <c r="AU326" s="250" t="s">
        <v>82</v>
      </c>
      <c r="AV326" s="15" t="s">
        <v>80</v>
      </c>
      <c r="AW326" s="15" t="s">
        <v>36</v>
      </c>
      <c r="AX326" s="15" t="s">
        <v>75</v>
      </c>
      <c r="AY326" s="250" t="s">
        <v>133</v>
      </c>
    </row>
    <row r="327" s="15" customFormat="1">
      <c r="A327" s="15"/>
      <c r="B327" s="241"/>
      <c r="C327" s="242"/>
      <c r="D327" s="220" t="s">
        <v>144</v>
      </c>
      <c r="E327" s="243" t="s">
        <v>19</v>
      </c>
      <c r="F327" s="244" t="s">
        <v>434</v>
      </c>
      <c r="G327" s="242"/>
      <c r="H327" s="243" t="s">
        <v>19</v>
      </c>
      <c r="I327" s="245"/>
      <c r="J327" s="242"/>
      <c r="K327" s="242"/>
      <c r="L327" s="246"/>
      <c r="M327" s="247"/>
      <c r="N327" s="248"/>
      <c r="O327" s="248"/>
      <c r="P327" s="248"/>
      <c r="Q327" s="248"/>
      <c r="R327" s="248"/>
      <c r="S327" s="248"/>
      <c r="T327" s="249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0" t="s">
        <v>144</v>
      </c>
      <c r="AU327" s="250" t="s">
        <v>82</v>
      </c>
      <c r="AV327" s="15" t="s">
        <v>80</v>
      </c>
      <c r="AW327" s="15" t="s">
        <v>36</v>
      </c>
      <c r="AX327" s="15" t="s">
        <v>75</v>
      </c>
      <c r="AY327" s="250" t="s">
        <v>133</v>
      </c>
    </row>
    <row r="328" s="13" customFormat="1">
      <c r="A328" s="13"/>
      <c r="B328" s="218"/>
      <c r="C328" s="219"/>
      <c r="D328" s="220" t="s">
        <v>144</v>
      </c>
      <c r="E328" s="221" t="s">
        <v>19</v>
      </c>
      <c r="F328" s="222" t="s">
        <v>435</v>
      </c>
      <c r="G328" s="219"/>
      <c r="H328" s="223">
        <v>5.3300000000000001</v>
      </c>
      <c r="I328" s="224"/>
      <c r="J328" s="219"/>
      <c r="K328" s="219"/>
      <c r="L328" s="225"/>
      <c r="M328" s="226"/>
      <c r="N328" s="227"/>
      <c r="O328" s="227"/>
      <c r="P328" s="227"/>
      <c r="Q328" s="227"/>
      <c r="R328" s="227"/>
      <c r="S328" s="227"/>
      <c r="T328" s="228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29" t="s">
        <v>144</v>
      </c>
      <c r="AU328" s="229" t="s">
        <v>82</v>
      </c>
      <c r="AV328" s="13" t="s">
        <v>82</v>
      </c>
      <c r="AW328" s="13" t="s">
        <v>36</v>
      </c>
      <c r="AX328" s="13" t="s">
        <v>80</v>
      </c>
      <c r="AY328" s="229" t="s">
        <v>133</v>
      </c>
    </row>
    <row r="329" s="2" customFormat="1" ht="16.5" customHeight="1">
      <c r="A329" s="41"/>
      <c r="B329" s="42"/>
      <c r="C329" s="200" t="s">
        <v>436</v>
      </c>
      <c r="D329" s="200" t="s">
        <v>135</v>
      </c>
      <c r="E329" s="201" t="s">
        <v>437</v>
      </c>
      <c r="F329" s="202" t="s">
        <v>438</v>
      </c>
      <c r="G329" s="203" t="s">
        <v>138</v>
      </c>
      <c r="H329" s="204">
        <v>44.420000000000002</v>
      </c>
      <c r="I329" s="205"/>
      <c r="J329" s="206">
        <f>ROUND(I329*H329,2)</f>
        <v>0</v>
      </c>
      <c r="K329" s="202" t="s">
        <v>139</v>
      </c>
      <c r="L329" s="47"/>
      <c r="M329" s="207" t="s">
        <v>19</v>
      </c>
      <c r="N329" s="208" t="s">
        <v>46</v>
      </c>
      <c r="O329" s="87"/>
      <c r="P329" s="209">
        <f>O329*H329</f>
        <v>0</v>
      </c>
      <c r="Q329" s="209">
        <v>0.00069999999999999999</v>
      </c>
      <c r="R329" s="209">
        <f>Q329*H329</f>
        <v>0.031094</v>
      </c>
      <c r="S329" s="209">
        <v>0</v>
      </c>
      <c r="T329" s="210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1" t="s">
        <v>140</v>
      </c>
      <c r="AT329" s="211" t="s">
        <v>135</v>
      </c>
      <c r="AU329" s="211" t="s">
        <v>82</v>
      </c>
      <c r="AY329" s="20" t="s">
        <v>133</v>
      </c>
      <c r="BE329" s="212">
        <f>IF(N329="základní",J329,0)</f>
        <v>0</v>
      </c>
      <c r="BF329" s="212">
        <f>IF(N329="snížená",J329,0)</f>
        <v>0</v>
      </c>
      <c r="BG329" s="212">
        <f>IF(N329="zákl. přenesená",J329,0)</f>
        <v>0</v>
      </c>
      <c r="BH329" s="212">
        <f>IF(N329="sníž. přenesená",J329,0)</f>
        <v>0</v>
      </c>
      <c r="BI329" s="212">
        <f>IF(N329="nulová",J329,0)</f>
        <v>0</v>
      </c>
      <c r="BJ329" s="20" t="s">
        <v>80</v>
      </c>
      <c r="BK329" s="212">
        <f>ROUND(I329*H329,2)</f>
        <v>0</v>
      </c>
      <c r="BL329" s="20" t="s">
        <v>140</v>
      </c>
      <c r="BM329" s="211" t="s">
        <v>439</v>
      </c>
    </row>
    <row r="330" s="2" customFormat="1">
      <c r="A330" s="41"/>
      <c r="B330" s="42"/>
      <c r="C330" s="43"/>
      <c r="D330" s="213" t="s">
        <v>142</v>
      </c>
      <c r="E330" s="43"/>
      <c r="F330" s="214" t="s">
        <v>440</v>
      </c>
      <c r="G330" s="43"/>
      <c r="H330" s="43"/>
      <c r="I330" s="215"/>
      <c r="J330" s="43"/>
      <c r="K330" s="43"/>
      <c r="L330" s="47"/>
      <c r="M330" s="216"/>
      <c r="N330" s="217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142</v>
      </c>
      <c r="AU330" s="20" t="s">
        <v>82</v>
      </c>
    </row>
    <row r="331" s="15" customFormat="1">
      <c r="A331" s="15"/>
      <c r="B331" s="241"/>
      <c r="C331" s="242"/>
      <c r="D331" s="220" t="s">
        <v>144</v>
      </c>
      <c r="E331" s="243" t="s">
        <v>19</v>
      </c>
      <c r="F331" s="244" t="s">
        <v>161</v>
      </c>
      <c r="G331" s="242"/>
      <c r="H331" s="243" t="s">
        <v>19</v>
      </c>
      <c r="I331" s="245"/>
      <c r="J331" s="242"/>
      <c r="K331" s="242"/>
      <c r="L331" s="246"/>
      <c r="M331" s="247"/>
      <c r="N331" s="248"/>
      <c r="O331" s="248"/>
      <c r="P331" s="248"/>
      <c r="Q331" s="248"/>
      <c r="R331" s="248"/>
      <c r="S331" s="248"/>
      <c r="T331" s="249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0" t="s">
        <v>144</v>
      </c>
      <c r="AU331" s="250" t="s">
        <v>82</v>
      </c>
      <c r="AV331" s="15" t="s">
        <v>80</v>
      </c>
      <c r="AW331" s="15" t="s">
        <v>36</v>
      </c>
      <c r="AX331" s="15" t="s">
        <v>75</v>
      </c>
      <c r="AY331" s="250" t="s">
        <v>133</v>
      </c>
    </row>
    <row r="332" s="15" customFormat="1">
      <c r="A332" s="15"/>
      <c r="B332" s="241"/>
      <c r="C332" s="242"/>
      <c r="D332" s="220" t="s">
        <v>144</v>
      </c>
      <c r="E332" s="243" t="s">
        <v>19</v>
      </c>
      <c r="F332" s="244" t="s">
        <v>280</v>
      </c>
      <c r="G332" s="242"/>
      <c r="H332" s="243" t="s">
        <v>19</v>
      </c>
      <c r="I332" s="245"/>
      <c r="J332" s="242"/>
      <c r="K332" s="242"/>
      <c r="L332" s="246"/>
      <c r="M332" s="247"/>
      <c r="N332" s="248"/>
      <c r="O332" s="248"/>
      <c r="P332" s="248"/>
      <c r="Q332" s="248"/>
      <c r="R332" s="248"/>
      <c r="S332" s="248"/>
      <c r="T332" s="249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0" t="s">
        <v>144</v>
      </c>
      <c r="AU332" s="250" t="s">
        <v>82</v>
      </c>
      <c r="AV332" s="15" t="s">
        <v>80</v>
      </c>
      <c r="AW332" s="15" t="s">
        <v>36</v>
      </c>
      <c r="AX332" s="15" t="s">
        <v>75</v>
      </c>
      <c r="AY332" s="250" t="s">
        <v>133</v>
      </c>
    </row>
    <row r="333" s="15" customFormat="1">
      <c r="A333" s="15"/>
      <c r="B333" s="241"/>
      <c r="C333" s="242"/>
      <c r="D333" s="220" t="s">
        <v>144</v>
      </c>
      <c r="E333" s="243" t="s">
        <v>19</v>
      </c>
      <c r="F333" s="244" t="s">
        <v>434</v>
      </c>
      <c r="G333" s="242"/>
      <c r="H333" s="243" t="s">
        <v>19</v>
      </c>
      <c r="I333" s="245"/>
      <c r="J333" s="242"/>
      <c r="K333" s="242"/>
      <c r="L333" s="246"/>
      <c r="M333" s="247"/>
      <c r="N333" s="248"/>
      <c r="O333" s="248"/>
      <c r="P333" s="248"/>
      <c r="Q333" s="248"/>
      <c r="R333" s="248"/>
      <c r="S333" s="248"/>
      <c r="T333" s="249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0" t="s">
        <v>144</v>
      </c>
      <c r="AU333" s="250" t="s">
        <v>82</v>
      </c>
      <c r="AV333" s="15" t="s">
        <v>80</v>
      </c>
      <c r="AW333" s="15" t="s">
        <v>36</v>
      </c>
      <c r="AX333" s="15" t="s">
        <v>75</v>
      </c>
      <c r="AY333" s="250" t="s">
        <v>133</v>
      </c>
    </row>
    <row r="334" s="13" customFormat="1">
      <c r="A334" s="13"/>
      <c r="B334" s="218"/>
      <c r="C334" s="219"/>
      <c r="D334" s="220" t="s">
        <v>144</v>
      </c>
      <c r="E334" s="221" t="s">
        <v>19</v>
      </c>
      <c r="F334" s="222" t="s">
        <v>441</v>
      </c>
      <c r="G334" s="219"/>
      <c r="H334" s="223">
        <v>44.420000000000002</v>
      </c>
      <c r="I334" s="224"/>
      <c r="J334" s="219"/>
      <c r="K334" s="219"/>
      <c r="L334" s="225"/>
      <c r="M334" s="226"/>
      <c r="N334" s="227"/>
      <c r="O334" s="227"/>
      <c r="P334" s="227"/>
      <c r="Q334" s="227"/>
      <c r="R334" s="227"/>
      <c r="S334" s="227"/>
      <c r="T334" s="22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29" t="s">
        <v>144</v>
      </c>
      <c r="AU334" s="229" t="s">
        <v>82</v>
      </c>
      <c r="AV334" s="13" t="s">
        <v>82</v>
      </c>
      <c r="AW334" s="13" t="s">
        <v>36</v>
      </c>
      <c r="AX334" s="13" t="s">
        <v>80</v>
      </c>
      <c r="AY334" s="229" t="s">
        <v>133</v>
      </c>
    </row>
    <row r="335" s="2" customFormat="1" ht="24.15" customHeight="1">
      <c r="A335" s="41"/>
      <c r="B335" s="42"/>
      <c r="C335" s="200" t="s">
        <v>442</v>
      </c>
      <c r="D335" s="200" t="s">
        <v>135</v>
      </c>
      <c r="E335" s="201" t="s">
        <v>443</v>
      </c>
      <c r="F335" s="202" t="s">
        <v>444</v>
      </c>
      <c r="G335" s="203" t="s">
        <v>151</v>
      </c>
      <c r="H335" s="204">
        <v>19.140000000000001</v>
      </c>
      <c r="I335" s="205"/>
      <c r="J335" s="206">
        <f>ROUND(I335*H335,2)</f>
        <v>0</v>
      </c>
      <c r="K335" s="202" t="s">
        <v>139</v>
      </c>
      <c r="L335" s="47"/>
      <c r="M335" s="207" t="s">
        <v>19</v>
      </c>
      <c r="N335" s="208" t="s">
        <v>46</v>
      </c>
      <c r="O335" s="87"/>
      <c r="P335" s="209">
        <f>O335*H335</f>
        <v>0</v>
      </c>
      <c r="Q335" s="209">
        <v>2.0000000000000002E-05</v>
      </c>
      <c r="R335" s="209">
        <f>Q335*H335</f>
        <v>0.00038280000000000003</v>
      </c>
      <c r="S335" s="209">
        <v>0</v>
      </c>
      <c r="T335" s="210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11" t="s">
        <v>140</v>
      </c>
      <c r="AT335" s="211" t="s">
        <v>135</v>
      </c>
      <c r="AU335" s="211" t="s">
        <v>82</v>
      </c>
      <c r="AY335" s="20" t="s">
        <v>133</v>
      </c>
      <c r="BE335" s="212">
        <f>IF(N335="základní",J335,0)</f>
        <v>0</v>
      </c>
      <c r="BF335" s="212">
        <f>IF(N335="snížená",J335,0)</f>
        <v>0</v>
      </c>
      <c r="BG335" s="212">
        <f>IF(N335="zákl. přenesená",J335,0)</f>
        <v>0</v>
      </c>
      <c r="BH335" s="212">
        <f>IF(N335="sníž. přenesená",J335,0)</f>
        <v>0</v>
      </c>
      <c r="BI335" s="212">
        <f>IF(N335="nulová",J335,0)</f>
        <v>0</v>
      </c>
      <c r="BJ335" s="20" t="s">
        <v>80</v>
      </c>
      <c r="BK335" s="212">
        <f>ROUND(I335*H335,2)</f>
        <v>0</v>
      </c>
      <c r="BL335" s="20" t="s">
        <v>140</v>
      </c>
      <c r="BM335" s="211" t="s">
        <v>445</v>
      </c>
    </row>
    <row r="336" s="2" customFormat="1">
      <c r="A336" s="41"/>
      <c r="B336" s="42"/>
      <c r="C336" s="43"/>
      <c r="D336" s="213" t="s">
        <v>142</v>
      </c>
      <c r="E336" s="43"/>
      <c r="F336" s="214" t="s">
        <v>446</v>
      </c>
      <c r="G336" s="43"/>
      <c r="H336" s="43"/>
      <c r="I336" s="215"/>
      <c r="J336" s="43"/>
      <c r="K336" s="43"/>
      <c r="L336" s="47"/>
      <c r="M336" s="216"/>
      <c r="N336" s="217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142</v>
      </c>
      <c r="AU336" s="20" t="s">
        <v>82</v>
      </c>
    </row>
    <row r="337" s="15" customFormat="1">
      <c r="A337" s="15"/>
      <c r="B337" s="241"/>
      <c r="C337" s="242"/>
      <c r="D337" s="220" t="s">
        <v>144</v>
      </c>
      <c r="E337" s="243" t="s">
        <v>19</v>
      </c>
      <c r="F337" s="244" t="s">
        <v>161</v>
      </c>
      <c r="G337" s="242"/>
      <c r="H337" s="243" t="s">
        <v>19</v>
      </c>
      <c r="I337" s="245"/>
      <c r="J337" s="242"/>
      <c r="K337" s="242"/>
      <c r="L337" s="246"/>
      <c r="M337" s="247"/>
      <c r="N337" s="248"/>
      <c r="O337" s="248"/>
      <c r="P337" s="248"/>
      <c r="Q337" s="248"/>
      <c r="R337" s="248"/>
      <c r="S337" s="248"/>
      <c r="T337" s="249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0" t="s">
        <v>144</v>
      </c>
      <c r="AU337" s="250" t="s">
        <v>82</v>
      </c>
      <c r="AV337" s="15" t="s">
        <v>80</v>
      </c>
      <c r="AW337" s="15" t="s">
        <v>36</v>
      </c>
      <c r="AX337" s="15" t="s">
        <v>75</v>
      </c>
      <c r="AY337" s="250" t="s">
        <v>133</v>
      </c>
    </row>
    <row r="338" s="15" customFormat="1">
      <c r="A338" s="15"/>
      <c r="B338" s="241"/>
      <c r="C338" s="242"/>
      <c r="D338" s="220" t="s">
        <v>144</v>
      </c>
      <c r="E338" s="243" t="s">
        <v>19</v>
      </c>
      <c r="F338" s="244" t="s">
        <v>280</v>
      </c>
      <c r="G338" s="242"/>
      <c r="H338" s="243" t="s">
        <v>19</v>
      </c>
      <c r="I338" s="245"/>
      <c r="J338" s="242"/>
      <c r="K338" s="242"/>
      <c r="L338" s="246"/>
      <c r="M338" s="247"/>
      <c r="N338" s="248"/>
      <c r="O338" s="248"/>
      <c r="P338" s="248"/>
      <c r="Q338" s="248"/>
      <c r="R338" s="248"/>
      <c r="S338" s="248"/>
      <c r="T338" s="249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0" t="s">
        <v>144</v>
      </c>
      <c r="AU338" s="250" t="s">
        <v>82</v>
      </c>
      <c r="AV338" s="15" t="s">
        <v>80</v>
      </c>
      <c r="AW338" s="15" t="s">
        <v>36</v>
      </c>
      <c r="AX338" s="15" t="s">
        <v>75</v>
      </c>
      <c r="AY338" s="250" t="s">
        <v>133</v>
      </c>
    </row>
    <row r="339" s="15" customFormat="1">
      <c r="A339" s="15"/>
      <c r="B339" s="241"/>
      <c r="C339" s="242"/>
      <c r="D339" s="220" t="s">
        <v>144</v>
      </c>
      <c r="E339" s="243" t="s">
        <v>19</v>
      </c>
      <c r="F339" s="244" t="s">
        <v>434</v>
      </c>
      <c r="G339" s="242"/>
      <c r="H339" s="243" t="s">
        <v>19</v>
      </c>
      <c r="I339" s="245"/>
      <c r="J339" s="242"/>
      <c r="K339" s="242"/>
      <c r="L339" s="246"/>
      <c r="M339" s="247"/>
      <c r="N339" s="248"/>
      <c r="O339" s="248"/>
      <c r="P339" s="248"/>
      <c r="Q339" s="248"/>
      <c r="R339" s="248"/>
      <c r="S339" s="248"/>
      <c r="T339" s="249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0" t="s">
        <v>144</v>
      </c>
      <c r="AU339" s="250" t="s">
        <v>82</v>
      </c>
      <c r="AV339" s="15" t="s">
        <v>80</v>
      </c>
      <c r="AW339" s="15" t="s">
        <v>36</v>
      </c>
      <c r="AX339" s="15" t="s">
        <v>75</v>
      </c>
      <c r="AY339" s="250" t="s">
        <v>133</v>
      </c>
    </row>
    <row r="340" s="13" customFormat="1">
      <c r="A340" s="13"/>
      <c r="B340" s="218"/>
      <c r="C340" s="219"/>
      <c r="D340" s="220" t="s">
        <v>144</v>
      </c>
      <c r="E340" s="221" t="s">
        <v>19</v>
      </c>
      <c r="F340" s="222" t="s">
        <v>447</v>
      </c>
      <c r="G340" s="219"/>
      <c r="H340" s="223">
        <v>19.140000000000001</v>
      </c>
      <c r="I340" s="224"/>
      <c r="J340" s="219"/>
      <c r="K340" s="219"/>
      <c r="L340" s="225"/>
      <c r="M340" s="226"/>
      <c r="N340" s="227"/>
      <c r="O340" s="227"/>
      <c r="P340" s="227"/>
      <c r="Q340" s="227"/>
      <c r="R340" s="227"/>
      <c r="S340" s="227"/>
      <c r="T340" s="22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29" t="s">
        <v>144</v>
      </c>
      <c r="AU340" s="229" t="s">
        <v>82</v>
      </c>
      <c r="AV340" s="13" t="s">
        <v>82</v>
      </c>
      <c r="AW340" s="13" t="s">
        <v>36</v>
      </c>
      <c r="AX340" s="13" t="s">
        <v>80</v>
      </c>
      <c r="AY340" s="229" t="s">
        <v>133</v>
      </c>
    </row>
    <row r="341" s="2" customFormat="1" ht="16.5" customHeight="1">
      <c r="A341" s="41"/>
      <c r="B341" s="42"/>
      <c r="C341" s="200" t="s">
        <v>448</v>
      </c>
      <c r="D341" s="200" t="s">
        <v>135</v>
      </c>
      <c r="E341" s="201" t="s">
        <v>449</v>
      </c>
      <c r="F341" s="202" t="s">
        <v>450</v>
      </c>
      <c r="G341" s="203" t="s">
        <v>151</v>
      </c>
      <c r="H341" s="204">
        <v>19.699999999999999</v>
      </c>
      <c r="I341" s="205"/>
      <c r="J341" s="206">
        <f>ROUND(I341*H341,2)</f>
        <v>0</v>
      </c>
      <c r="K341" s="202" t="s">
        <v>139</v>
      </c>
      <c r="L341" s="47"/>
      <c r="M341" s="207" t="s">
        <v>19</v>
      </c>
      <c r="N341" s="208" t="s">
        <v>46</v>
      </c>
      <c r="O341" s="87"/>
      <c r="P341" s="209">
        <f>O341*H341</f>
        <v>0</v>
      </c>
      <c r="Q341" s="209">
        <v>0.00021000000000000001</v>
      </c>
      <c r="R341" s="209">
        <f>Q341*H341</f>
        <v>0.0041370000000000001</v>
      </c>
      <c r="S341" s="209">
        <v>0</v>
      </c>
      <c r="T341" s="210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11" t="s">
        <v>140</v>
      </c>
      <c r="AT341" s="211" t="s">
        <v>135</v>
      </c>
      <c r="AU341" s="211" t="s">
        <v>82</v>
      </c>
      <c r="AY341" s="20" t="s">
        <v>133</v>
      </c>
      <c r="BE341" s="212">
        <f>IF(N341="základní",J341,0)</f>
        <v>0</v>
      </c>
      <c r="BF341" s="212">
        <f>IF(N341="snížená",J341,0)</f>
        <v>0</v>
      </c>
      <c r="BG341" s="212">
        <f>IF(N341="zákl. přenesená",J341,0)</f>
        <v>0</v>
      </c>
      <c r="BH341" s="212">
        <f>IF(N341="sníž. přenesená",J341,0)</f>
        <v>0</v>
      </c>
      <c r="BI341" s="212">
        <f>IF(N341="nulová",J341,0)</f>
        <v>0</v>
      </c>
      <c r="BJ341" s="20" t="s">
        <v>80</v>
      </c>
      <c r="BK341" s="212">
        <f>ROUND(I341*H341,2)</f>
        <v>0</v>
      </c>
      <c r="BL341" s="20" t="s">
        <v>140</v>
      </c>
      <c r="BM341" s="211" t="s">
        <v>451</v>
      </c>
    </row>
    <row r="342" s="2" customFormat="1">
      <c r="A342" s="41"/>
      <c r="B342" s="42"/>
      <c r="C342" s="43"/>
      <c r="D342" s="213" t="s">
        <v>142</v>
      </c>
      <c r="E342" s="43"/>
      <c r="F342" s="214" t="s">
        <v>452</v>
      </c>
      <c r="G342" s="43"/>
      <c r="H342" s="43"/>
      <c r="I342" s="215"/>
      <c r="J342" s="43"/>
      <c r="K342" s="43"/>
      <c r="L342" s="47"/>
      <c r="M342" s="216"/>
      <c r="N342" s="217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142</v>
      </c>
      <c r="AU342" s="20" t="s">
        <v>82</v>
      </c>
    </row>
    <row r="343" s="15" customFormat="1">
      <c r="A343" s="15"/>
      <c r="B343" s="241"/>
      <c r="C343" s="242"/>
      <c r="D343" s="220" t="s">
        <v>144</v>
      </c>
      <c r="E343" s="243" t="s">
        <v>19</v>
      </c>
      <c r="F343" s="244" t="s">
        <v>161</v>
      </c>
      <c r="G343" s="242"/>
      <c r="H343" s="243" t="s">
        <v>19</v>
      </c>
      <c r="I343" s="245"/>
      <c r="J343" s="242"/>
      <c r="K343" s="242"/>
      <c r="L343" s="246"/>
      <c r="M343" s="247"/>
      <c r="N343" s="248"/>
      <c r="O343" s="248"/>
      <c r="P343" s="248"/>
      <c r="Q343" s="248"/>
      <c r="R343" s="248"/>
      <c r="S343" s="248"/>
      <c r="T343" s="249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0" t="s">
        <v>144</v>
      </c>
      <c r="AU343" s="250" t="s">
        <v>82</v>
      </c>
      <c r="AV343" s="15" t="s">
        <v>80</v>
      </c>
      <c r="AW343" s="15" t="s">
        <v>36</v>
      </c>
      <c r="AX343" s="15" t="s">
        <v>75</v>
      </c>
      <c r="AY343" s="250" t="s">
        <v>133</v>
      </c>
    </row>
    <row r="344" s="15" customFormat="1">
      <c r="A344" s="15"/>
      <c r="B344" s="241"/>
      <c r="C344" s="242"/>
      <c r="D344" s="220" t="s">
        <v>144</v>
      </c>
      <c r="E344" s="243" t="s">
        <v>19</v>
      </c>
      <c r="F344" s="244" t="s">
        <v>280</v>
      </c>
      <c r="G344" s="242"/>
      <c r="H344" s="243" t="s">
        <v>19</v>
      </c>
      <c r="I344" s="245"/>
      <c r="J344" s="242"/>
      <c r="K344" s="242"/>
      <c r="L344" s="246"/>
      <c r="M344" s="247"/>
      <c r="N344" s="248"/>
      <c r="O344" s="248"/>
      <c r="P344" s="248"/>
      <c r="Q344" s="248"/>
      <c r="R344" s="248"/>
      <c r="S344" s="248"/>
      <c r="T344" s="249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0" t="s">
        <v>144</v>
      </c>
      <c r="AU344" s="250" t="s">
        <v>82</v>
      </c>
      <c r="AV344" s="15" t="s">
        <v>80</v>
      </c>
      <c r="AW344" s="15" t="s">
        <v>36</v>
      </c>
      <c r="AX344" s="15" t="s">
        <v>75</v>
      </c>
      <c r="AY344" s="250" t="s">
        <v>133</v>
      </c>
    </row>
    <row r="345" s="15" customFormat="1">
      <c r="A345" s="15"/>
      <c r="B345" s="241"/>
      <c r="C345" s="242"/>
      <c r="D345" s="220" t="s">
        <v>144</v>
      </c>
      <c r="E345" s="243" t="s">
        <v>19</v>
      </c>
      <c r="F345" s="244" t="s">
        <v>434</v>
      </c>
      <c r="G345" s="242"/>
      <c r="H345" s="243" t="s">
        <v>19</v>
      </c>
      <c r="I345" s="245"/>
      <c r="J345" s="242"/>
      <c r="K345" s="242"/>
      <c r="L345" s="246"/>
      <c r="M345" s="247"/>
      <c r="N345" s="248"/>
      <c r="O345" s="248"/>
      <c r="P345" s="248"/>
      <c r="Q345" s="248"/>
      <c r="R345" s="248"/>
      <c r="S345" s="248"/>
      <c r="T345" s="249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0" t="s">
        <v>144</v>
      </c>
      <c r="AU345" s="250" t="s">
        <v>82</v>
      </c>
      <c r="AV345" s="15" t="s">
        <v>80</v>
      </c>
      <c r="AW345" s="15" t="s">
        <v>36</v>
      </c>
      <c r="AX345" s="15" t="s">
        <v>75</v>
      </c>
      <c r="AY345" s="250" t="s">
        <v>133</v>
      </c>
    </row>
    <row r="346" s="15" customFormat="1">
      <c r="A346" s="15"/>
      <c r="B346" s="241"/>
      <c r="C346" s="242"/>
      <c r="D346" s="220" t="s">
        <v>144</v>
      </c>
      <c r="E346" s="243" t="s">
        <v>19</v>
      </c>
      <c r="F346" s="244" t="s">
        <v>453</v>
      </c>
      <c r="G346" s="242"/>
      <c r="H346" s="243" t="s">
        <v>19</v>
      </c>
      <c r="I346" s="245"/>
      <c r="J346" s="242"/>
      <c r="K346" s="242"/>
      <c r="L346" s="246"/>
      <c r="M346" s="247"/>
      <c r="N346" s="248"/>
      <c r="O346" s="248"/>
      <c r="P346" s="248"/>
      <c r="Q346" s="248"/>
      <c r="R346" s="248"/>
      <c r="S346" s="248"/>
      <c r="T346" s="249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0" t="s">
        <v>144</v>
      </c>
      <c r="AU346" s="250" t="s">
        <v>82</v>
      </c>
      <c r="AV346" s="15" t="s">
        <v>80</v>
      </c>
      <c r="AW346" s="15" t="s">
        <v>36</v>
      </c>
      <c r="AX346" s="15" t="s">
        <v>75</v>
      </c>
      <c r="AY346" s="250" t="s">
        <v>133</v>
      </c>
    </row>
    <row r="347" s="13" customFormat="1">
      <c r="A347" s="13"/>
      <c r="B347" s="218"/>
      <c r="C347" s="219"/>
      <c r="D347" s="220" t="s">
        <v>144</v>
      </c>
      <c r="E347" s="221" t="s">
        <v>19</v>
      </c>
      <c r="F347" s="222" t="s">
        <v>454</v>
      </c>
      <c r="G347" s="219"/>
      <c r="H347" s="223">
        <v>19.699999999999999</v>
      </c>
      <c r="I347" s="224"/>
      <c r="J347" s="219"/>
      <c r="K347" s="219"/>
      <c r="L347" s="225"/>
      <c r="M347" s="226"/>
      <c r="N347" s="227"/>
      <c r="O347" s="227"/>
      <c r="P347" s="227"/>
      <c r="Q347" s="227"/>
      <c r="R347" s="227"/>
      <c r="S347" s="227"/>
      <c r="T347" s="22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29" t="s">
        <v>144</v>
      </c>
      <c r="AU347" s="229" t="s">
        <v>82</v>
      </c>
      <c r="AV347" s="13" t="s">
        <v>82</v>
      </c>
      <c r="AW347" s="13" t="s">
        <v>36</v>
      </c>
      <c r="AX347" s="13" t="s">
        <v>80</v>
      </c>
      <c r="AY347" s="229" t="s">
        <v>133</v>
      </c>
    </row>
    <row r="348" s="2" customFormat="1" ht="24.15" customHeight="1">
      <c r="A348" s="41"/>
      <c r="B348" s="42"/>
      <c r="C348" s="200" t="s">
        <v>455</v>
      </c>
      <c r="D348" s="200" t="s">
        <v>135</v>
      </c>
      <c r="E348" s="201" t="s">
        <v>456</v>
      </c>
      <c r="F348" s="202" t="s">
        <v>457</v>
      </c>
      <c r="G348" s="203" t="s">
        <v>151</v>
      </c>
      <c r="H348" s="204">
        <v>19.699999999999999</v>
      </c>
      <c r="I348" s="205"/>
      <c r="J348" s="206">
        <f>ROUND(I348*H348,2)</f>
        <v>0</v>
      </c>
      <c r="K348" s="202" t="s">
        <v>139</v>
      </c>
      <c r="L348" s="47"/>
      <c r="M348" s="207" t="s">
        <v>19</v>
      </c>
      <c r="N348" s="208" t="s">
        <v>46</v>
      </c>
      <c r="O348" s="87"/>
      <c r="P348" s="209">
        <f>O348*H348</f>
        <v>0</v>
      </c>
      <c r="Q348" s="209">
        <v>1.0000000000000001E-05</v>
      </c>
      <c r="R348" s="209">
        <f>Q348*H348</f>
        <v>0.00019700000000000002</v>
      </c>
      <c r="S348" s="209">
        <v>0</v>
      </c>
      <c r="T348" s="210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11" t="s">
        <v>140</v>
      </c>
      <c r="AT348" s="211" t="s">
        <v>135</v>
      </c>
      <c r="AU348" s="211" t="s">
        <v>82</v>
      </c>
      <c r="AY348" s="20" t="s">
        <v>133</v>
      </c>
      <c r="BE348" s="212">
        <f>IF(N348="základní",J348,0)</f>
        <v>0</v>
      </c>
      <c r="BF348" s="212">
        <f>IF(N348="snížená",J348,0)</f>
        <v>0</v>
      </c>
      <c r="BG348" s="212">
        <f>IF(N348="zákl. přenesená",J348,0)</f>
        <v>0</v>
      </c>
      <c r="BH348" s="212">
        <f>IF(N348="sníž. přenesená",J348,0)</f>
        <v>0</v>
      </c>
      <c r="BI348" s="212">
        <f>IF(N348="nulová",J348,0)</f>
        <v>0</v>
      </c>
      <c r="BJ348" s="20" t="s">
        <v>80</v>
      </c>
      <c r="BK348" s="212">
        <f>ROUND(I348*H348,2)</f>
        <v>0</v>
      </c>
      <c r="BL348" s="20" t="s">
        <v>140</v>
      </c>
      <c r="BM348" s="211" t="s">
        <v>458</v>
      </c>
    </row>
    <row r="349" s="2" customFormat="1">
      <c r="A349" s="41"/>
      <c r="B349" s="42"/>
      <c r="C349" s="43"/>
      <c r="D349" s="213" t="s">
        <v>142</v>
      </c>
      <c r="E349" s="43"/>
      <c r="F349" s="214" t="s">
        <v>459</v>
      </c>
      <c r="G349" s="43"/>
      <c r="H349" s="43"/>
      <c r="I349" s="215"/>
      <c r="J349" s="43"/>
      <c r="K349" s="43"/>
      <c r="L349" s="47"/>
      <c r="M349" s="216"/>
      <c r="N349" s="217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142</v>
      </c>
      <c r="AU349" s="20" t="s">
        <v>82</v>
      </c>
    </row>
    <row r="350" s="12" customFormat="1" ht="22.8" customHeight="1">
      <c r="A350" s="12"/>
      <c r="B350" s="184"/>
      <c r="C350" s="185"/>
      <c r="D350" s="186" t="s">
        <v>74</v>
      </c>
      <c r="E350" s="198" t="s">
        <v>195</v>
      </c>
      <c r="F350" s="198" t="s">
        <v>460</v>
      </c>
      <c r="G350" s="185"/>
      <c r="H350" s="185"/>
      <c r="I350" s="188"/>
      <c r="J350" s="199">
        <f>BK350</f>
        <v>0</v>
      </c>
      <c r="K350" s="185"/>
      <c r="L350" s="190"/>
      <c r="M350" s="191"/>
      <c r="N350" s="192"/>
      <c r="O350" s="192"/>
      <c r="P350" s="193">
        <f>SUM(P351:P368)</f>
        <v>0</v>
      </c>
      <c r="Q350" s="192"/>
      <c r="R350" s="193">
        <f>SUM(R351:R368)</f>
        <v>0.018211499999999999</v>
      </c>
      <c r="S350" s="192"/>
      <c r="T350" s="194">
        <f>SUM(T351:T368)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195" t="s">
        <v>80</v>
      </c>
      <c r="AT350" s="196" t="s">
        <v>74</v>
      </c>
      <c r="AU350" s="196" t="s">
        <v>80</v>
      </c>
      <c r="AY350" s="195" t="s">
        <v>133</v>
      </c>
      <c r="BK350" s="197">
        <f>SUM(BK351:BK368)</f>
        <v>0</v>
      </c>
    </row>
    <row r="351" s="2" customFormat="1" ht="16.5" customHeight="1">
      <c r="A351" s="41"/>
      <c r="B351" s="42"/>
      <c r="C351" s="200" t="s">
        <v>461</v>
      </c>
      <c r="D351" s="200" t="s">
        <v>135</v>
      </c>
      <c r="E351" s="201" t="s">
        <v>462</v>
      </c>
      <c r="F351" s="202" t="s">
        <v>463</v>
      </c>
      <c r="G351" s="203" t="s">
        <v>151</v>
      </c>
      <c r="H351" s="204">
        <v>9</v>
      </c>
      <c r="I351" s="205"/>
      <c r="J351" s="206">
        <f>ROUND(I351*H351,2)</f>
        <v>0</v>
      </c>
      <c r="K351" s="202" t="s">
        <v>139</v>
      </c>
      <c r="L351" s="47"/>
      <c r="M351" s="207" t="s">
        <v>19</v>
      </c>
      <c r="N351" s="208" t="s">
        <v>46</v>
      </c>
      <c r="O351" s="87"/>
      <c r="P351" s="209">
        <f>O351*H351</f>
        <v>0</v>
      </c>
      <c r="Q351" s="209">
        <v>1.0000000000000001E-05</v>
      </c>
      <c r="R351" s="209">
        <f>Q351*H351</f>
        <v>9.0000000000000006E-05</v>
      </c>
      <c r="S351" s="209">
        <v>0</v>
      </c>
      <c r="T351" s="210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11" t="s">
        <v>140</v>
      </c>
      <c r="AT351" s="211" t="s">
        <v>135</v>
      </c>
      <c r="AU351" s="211" t="s">
        <v>82</v>
      </c>
      <c r="AY351" s="20" t="s">
        <v>133</v>
      </c>
      <c r="BE351" s="212">
        <f>IF(N351="základní",J351,0)</f>
        <v>0</v>
      </c>
      <c r="BF351" s="212">
        <f>IF(N351="snížená",J351,0)</f>
        <v>0</v>
      </c>
      <c r="BG351" s="212">
        <f>IF(N351="zákl. přenesená",J351,0)</f>
        <v>0</v>
      </c>
      <c r="BH351" s="212">
        <f>IF(N351="sníž. přenesená",J351,0)</f>
        <v>0</v>
      </c>
      <c r="BI351" s="212">
        <f>IF(N351="nulová",J351,0)</f>
        <v>0</v>
      </c>
      <c r="BJ351" s="20" t="s">
        <v>80</v>
      </c>
      <c r="BK351" s="212">
        <f>ROUND(I351*H351,2)</f>
        <v>0</v>
      </c>
      <c r="BL351" s="20" t="s">
        <v>140</v>
      </c>
      <c r="BM351" s="211" t="s">
        <v>464</v>
      </c>
    </row>
    <row r="352" s="2" customFormat="1">
      <c r="A352" s="41"/>
      <c r="B352" s="42"/>
      <c r="C352" s="43"/>
      <c r="D352" s="213" t="s">
        <v>142</v>
      </c>
      <c r="E352" s="43"/>
      <c r="F352" s="214" t="s">
        <v>465</v>
      </c>
      <c r="G352" s="43"/>
      <c r="H352" s="43"/>
      <c r="I352" s="215"/>
      <c r="J352" s="43"/>
      <c r="K352" s="43"/>
      <c r="L352" s="47"/>
      <c r="M352" s="216"/>
      <c r="N352" s="217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142</v>
      </c>
      <c r="AU352" s="20" t="s">
        <v>82</v>
      </c>
    </row>
    <row r="353" s="15" customFormat="1">
      <c r="A353" s="15"/>
      <c r="B353" s="241"/>
      <c r="C353" s="242"/>
      <c r="D353" s="220" t="s">
        <v>144</v>
      </c>
      <c r="E353" s="243" t="s">
        <v>19</v>
      </c>
      <c r="F353" s="244" t="s">
        <v>161</v>
      </c>
      <c r="G353" s="242"/>
      <c r="H353" s="243" t="s">
        <v>19</v>
      </c>
      <c r="I353" s="245"/>
      <c r="J353" s="242"/>
      <c r="K353" s="242"/>
      <c r="L353" s="246"/>
      <c r="M353" s="247"/>
      <c r="N353" s="248"/>
      <c r="O353" s="248"/>
      <c r="P353" s="248"/>
      <c r="Q353" s="248"/>
      <c r="R353" s="248"/>
      <c r="S353" s="248"/>
      <c r="T353" s="249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50" t="s">
        <v>144</v>
      </c>
      <c r="AU353" s="250" t="s">
        <v>82</v>
      </c>
      <c r="AV353" s="15" t="s">
        <v>80</v>
      </c>
      <c r="AW353" s="15" t="s">
        <v>36</v>
      </c>
      <c r="AX353" s="15" t="s">
        <v>75</v>
      </c>
      <c r="AY353" s="250" t="s">
        <v>133</v>
      </c>
    </row>
    <row r="354" s="15" customFormat="1">
      <c r="A354" s="15"/>
      <c r="B354" s="241"/>
      <c r="C354" s="242"/>
      <c r="D354" s="220" t="s">
        <v>144</v>
      </c>
      <c r="E354" s="243" t="s">
        <v>19</v>
      </c>
      <c r="F354" s="244" t="s">
        <v>162</v>
      </c>
      <c r="G354" s="242"/>
      <c r="H354" s="243" t="s">
        <v>19</v>
      </c>
      <c r="I354" s="245"/>
      <c r="J354" s="242"/>
      <c r="K354" s="242"/>
      <c r="L354" s="246"/>
      <c r="M354" s="247"/>
      <c r="N354" s="248"/>
      <c r="O354" s="248"/>
      <c r="P354" s="248"/>
      <c r="Q354" s="248"/>
      <c r="R354" s="248"/>
      <c r="S354" s="248"/>
      <c r="T354" s="249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0" t="s">
        <v>144</v>
      </c>
      <c r="AU354" s="250" t="s">
        <v>82</v>
      </c>
      <c r="AV354" s="15" t="s">
        <v>80</v>
      </c>
      <c r="AW354" s="15" t="s">
        <v>36</v>
      </c>
      <c r="AX354" s="15" t="s">
        <v>75</v>
      </c>
      <c r="AY354" s="250" t="s">
        <v>133</v>
      </c>
    </row>
    <row r="355" s="13" customFormat="1">
      <c r="A355" s="13"/>
      <c r="B355" s="218"/>
      <c r="C355" s="219"/>
      <c r="D355" s="220" t="s">
        <v>144</v>
      </c>
      <c r="E355" s="221" t="s">
        <v>19</v>
      </c>
      <c r="F355" s="222" t="s">
        <v>466</v>
      </c>
      <c r="G355" s="219"/>
      <c r="H355" s="223">
        <v>5</v>
      </c>
      <c r="I355" s="224"/>
      <c r="J355" s="219"/>
      <c r="K355" s="219"/>
      <c r="L355" s="225"/>
      <c r="M355" s="226"/>
      <c r="N355" s="227"/>
      <c r="O355" s="227"/>
      <c r="P355" s="227"/>
      <c r="Q355" s="227"/>
      <c r="R355" s="227"/>
      <c r="S355" s="227"/>
      <c r="T355" s="22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29" t="s">
        <v>144</v>
      </c>
      <c r="AU355" s="229" t="s">
        <v>82</v>
      </c>
      <c r="AV355" s="13" t="s">
        <v>82</v>
      </c>
      <c r="AW355" s="13" t="s">
        <v>36</v>
      </c>
      <c r="AX355" s="13" t="s">
        <v>75</v>
      </c>
      <c r="AY355" s="229" t="s">
        <v>133</v>
      </c>
    </row>
    <row r="356" s="13" customFormat="1">
      <c r="A356" s="13"/>
      <c r="B356" s="218"/>
      <c r="C356" s="219"/>
      <c r="D356" s="220" t="s">
        <v>144</v>
      </c>
      <c r="E356" s="221" t="s">
        <v>19</v>
      </c>
      <c r="F356" s="222" t="s">
        <v>467</v>
      </c>
      <c r="G356" s="219"/>
      <c r="H356" s="223">
        <v>4</v>
      </c>
      <c r="I356" s="224"/>
      <c r="J356" s="219"/>
      <c r="K356" s="219"/>
      <c r="L356" s="225"/>
      <c r="M356" s="226"/>
      <c r="N356" s="227"/>
      <c r="O356" s="227"/>
      <c r="P356" s="227"/>
      <c r="Q356" s="227"/>
      <c r="R356" s="227"/>
      <c r="S356" s="227"/>
      <c r="T356" s="22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29" t="s">
        <v>144</v>
      </c>
      <c r="AU356" s="229" t="s">
        <v>82</v>
      </c>
      <c r="AV356" s="13" t="s">
        <v>82</v>
      </c>
      <c r="AW356" s="13" t="s">
        <v>36</v>
      </c>
      <c r="AX356" s="13" t="s">
        <v>75</v>
      </c>
      <c r="AY356" s="229" t="s">
        <v>133</v>
      </c>
    </row>
    <row r="357" s="14" customFormat="1">
      <c r="A357" s="14"/>
      <c r="B357" s="230"/>
      <c r="C357" s="231"/>
      <c r="D357" s="220" t="s">
        <v>144</v>
      </c>
      <c r="E357" s="232" t="s">
        <v>19</v>
      </c>
      <c r="F357" s="233" t="s">
        <v>148</v>
      </c>
      <c r="G357" s="231"/>
      <c r="H357" s="234">
        <v>9</v>
      </c>
      <c r="I357" s="235"/>
      <c r="J357" s="231"/>
      <c r="K357" s="231"/>
      <c r="L357" s="236"/>
      <c r="M357" s="237"/>
      <c r="N357" s="238"/>
      <c r="O357" s="238"/>
      <c r="P357" s="238"/>
      <c r="Q357" s="238"/>
      <c r="R357" s="238"/>
      <c r="S357" s="238"/>
      <c r="T357" s="23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0" t="s">
        <v>144</v>
      </c>
      <c r="AU357" s="240" t="s">
        <v>82</v>
      </c>
      <c r="AV357" s="14" t="s">
        <v>140</v>
      </c>
      <c r="AW357" s="14" t="s">
        <v>36</v>
      </c>
      <c r="AX357" s="14" t="s">
        <v>80</v>
      </c>
      <c r="AY357" s="240" t="s">
        <v>133</v>
      </c>
    </row>
    <row r="358" s="2" customFormat="1" ht="16.5" customHeight="1">
      <c r="A358" s="41"/>
      <c r="B358" s="42"/>
      <c r="C358" s="251" t="s">
        <v>468</v>
      </c>
      <c r="D358" s="251" t="s">
        <v>227</v>
      </c>
      <c r="E358" s="252" t="s">
        <v>469</v>
      </c>
      <c r="F358" s="253" t="s">
        <v>470</v>
      </c>
      <c r="G358" s="254" t="s">
        <v>151</v>
      </c>
      <c r="H358" s="255">
        <v>9.2699999999999996</v>
      </c>
      <c r="I358" s="256"/>
      <c r="J358" s="257">
        <f>ROUND(I358*H358,2)</f>
        <v>0</v>
      </c>
      <c r="K358" s="253" t="s">
        <v>139</v>
      </c>
      <c r="L358" s="258"/>
      <c r="M358" s="259" t="s">
        <v>19</v>
      </c>
      <c r="N358" s="260" t="s">
        <v>46</v>
      </c>
      <c r="O358" s="87"/>
      <c r="P358" s="209">
        <f>O358*H358</f>
        <v>0</v>
      </c>
      <c r="Q358" s="209">
        <v>0.0014499999999999999</v>
      </c>
      <c r="R358" s="209">
        <f>Q358*H358</f>
        <v>0.013441499999999999</v>
      </c>
      <c r="S358" s="209">
        <v>0</v>
      </c>
      <c r="T358" s="210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11" t="s">
        <v>195</v>
      </c>
      <c r="AT358" s="211" t="s">
        <v>227</v>
      </c>
      <c r="AU358" s="211" t="s">
        <v>82</v>
      </c>
      <c r="AY358" s="20" t="s">
        <v>133</v>
      </c>
      <c r="BE358" s="212">
        <f>IF(N358="základní",J358,0)</f>
        <v>0</v>
      </c>
      <c r="BF358" s="212">
        <f>IF(N358="snížená",J358,0)</f>
        <v>0</v>
      </c>
      <c r="BG358" s="212">
        <f>IF(N358="zákl. přenesená",J358,0)</f>
        <v>0</v>
      </c>
      <c r="BH358" s="212">
        <f>IF(N358="sníž. přenesená",J358,0)</f>
        <v>0</v>
      </c>
      <c r="BI358" s="212">
        <f>IF(N358="nulová",J358,0)</f>
        <v>0</v>
      </c>
      <c r="BJ358" s="20" t="s">
        <v>80</v>
      </c>
      <c r="BK358" s="212">
        <f>ROUND(I358*H358,2)</f>
        <v>0</v>
      </c>
      <c r="BL358" s="20" t="s">
        <v>140</v>
      </c>
      <c r="BM358" s="211" t="s">
        <v>471</v>
      </c>
    </row>
    <row r="359" s="13" customFormat="1">
      <c r="A359" s="13"/>
      <c r="B359" s="218"/>
      <c r="C359" s="219"/>
      <c r="D359" s="220" t="s">
        <v>144</v>
      </c>
      <c r="E359" s="219"/>
      <c r="F359" s="222" t="s">
        <v>472</v>
      </c>
      <c r="G359" s="219"/>
      <c r="H359" s="223">
        <v>9.2699999999999996</v>
      </c>
      <c r="I359" s="224"/>
      <c r="J359" s="219"/>
      <c r="K359" s="219"/>
      <c r="L359" s="225"/>
      <c r="M359" s="226"/>
      <c r="N359" s="227"/>
      <c r="O359" s="227"/>
      <c r="P359" s="227"/>
      <c r="Q359" s="227"/>
      <c r="R359" s="227"/>
      <c r="S359" s="227"/>
      <c r="T359" s="22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29" t="s">
        <v>144</v>
      </c>
      <c r="AU359" s="229" t="s">
        <v>82</v>
      </c>
      <c r="AV359" s="13" t="s">
        <v>82</v>
      </c>
      <c r="AW359" s="13" t="s">
        <v>4</v>
      </c>
      <c r="AX359" s="13" t="s">
        <v>80</v>
      </c>
      <c r="AY359" s="229" t="s">
        <v>133</v>
      </c>
    </row>
    <row r="360" s="2" customFormat="1" ht="16.5" customHeight="1">
      <c r="A360" s="41"/>
      <c r="B360" s="42"/>
      <c r="C360" s="200" t="s">
        <v>473</v>
      </c>
      <c r="D360" s="200" t="s">
        <v>135</v>
      </c>
      <c r="E360" s="201" t="s">
        <v>474</v>
      </c>
      <c r="F360" s="202" t="s">
        <v>475</v>
      </c>
      <c r="G360" s="203" t="s">
        <v>476</v>
      </c>
      <c r="H360" s="204">
        <v>1</v>
      </c>
      <c r="I360" s="205"/>
      <c r="J360" s="206">
        <f>ROUND(I360*H360,2)</f>
        <v>0</v>
      </c>
      <c r="K360" s="202" t="s">
        <v>256</v>
      </c>
      <c r="L360" s="47"/>
      <c r="M360" s="207" t="s">
        <v>19</v>
      </c>
      <c r="N360" s="208" t="s">
        <v>46</v>
      </c>
      <c r="O360" s="87"/>
      <c r="P360" s="209">
        <f>O360*H360</f>
        <v>0</v>
      </c>
      <c r="Q360" s="209">
        <v>0</v>
      </c>
      <c r="R360" s="209">
        <f>Q360*H360</f>
        <v>0</v>
      </c>
      <c r="S360" s="209">
        <v>0</v>
      </c>
      <c r="T360" s="210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11" t="s">
        <v>140</v>
      </c>
      <c r="AT360" s="211" t="s">
        <v>135</v>
      </c>
      <c r="AU360" s="211" t="s">
        <v>82</v>
      </c>
      <c r="AY360" s="20" t="s">
        <v>133</v>
      </c>
      <c r="BE360" s="212">
        <f>IF(N360="základní",J360,0)</f>
        <v>0</v>
      </c>
      <c r="BF360" s="212">
        <f>IF(N360="snížená",J360,0)</f>
        <v>0</v>
      </c>
      <c r="BG360" s="212">
        <f>IF(N360="zákl. přenesená",J360,0)</f>
        <v>0</v>
      </c>
      <c r="BH360" s="212">
        <f>IF(N360="sníž. přenesená",J360,0)</f>
        <v>0</v>
      </c>
      <c r="BI360" s="212">
        <f>IF(N360="nulová",J360,0)</f>
        <v>0</v>
      </c>
      <c r="BJ360" s="20" t="s">
        <v>80</v>
      </c>
      <c r="BK360" s="212">
        <f>ROUND(I360*H360,2)</f>
        <v>0</v>
      </c>
      <c r="BL360" s="20" t="s">
        <v>140</v>
      </c>
      <c r="BM360" s="211" t="s">
        <v>477</v>
      </c>
    </row>
    <row r="361" s="2" customFormat="1" ht="16.5" customHeight="1">
      <c r="A361" s="41"/>
      <c r="B361" s="42"/>
      <c r="C361" s="200" t="s">
        <v>478</v>
      </c>
      <c r="D361" s="200" t="s">
        <v>135</v>
      </c>
      <c r="E361" s="201" t="s">
        <v>479</v>
      </c>
      <c r="F361" s="202" t="s">
        <v>480</v>
      </c>
      <c r="G361" s="203" t="s">
        <v>476</v>
      </c>
      <c r="H361" s="204">
        <v>1</v>
      </c>
      <c r="I361" s="205"/>
      <c r="J361" s="206">
        <f>ROUND(I361*H361,2)</f>
        <v>0</v>
      </c>
      <c r="K361" s="202" t="s">
        <v>256</v>
      </c>
      <c r="L361" s="47"/>
      <c r="M361" s="207" t="s">
        <v>19</v>
      </c>
      <c r="N361" s="208" t="s">
        <v>46</v>
      </c>
      <c r="O361" s="87"/>
      <c r="P361" s="209">
        <f>O361*H361</f>
        <v>0</v>
      </c>
      <c r="Q361" s="209">
        <v>0</v>
      </c>
      <c r="R361" s="209">
        <f>Q361*H361</f>
        <v>0</v>
      </c>
      <c r="S361" s="209">
        <v>0</v>
      </c>
      <c r="T361" s="210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11" t="s">
        <v>140</v>
      </c>
      <c r="AT361" s="211" t="s">
        <v>135</v>
      </c>
      <c r="AU361" s="211" t="s">
        <v>82</v>
      </c>
      <c r="AY361" s="20" t="s">
        <v>133</v>
      </c>
      <c r="BE361" s="212">
        <f>IF(N361="základní",J361,0)</f>
        <v>0</v>
      </c>
      <c r="BF361" s="212">
        <f>IF(N361="snížená",J361,0)</f>
        <v>0</v>
      </c>
      <c r="BG361" s="212">
        <f>IF(N361="zákl. přenesená",J361,0)</f>
        <v>0</v>
      </c>
      <c r="BH361" s="212">
        <f>IF(N361="sníž. přenesená",J361,0)</f>
        <v>0</v>
      </c>
      <c r="BI361" s="212">
        <f>IF(N361="nulová",J361,0)</f>
        <v>0</v>
      </c>
      <c r="BJ361" s="20" t="s">
        <v>80</v>
      </c>
      <c r="BK361" s="212">
        <f>ROUND(I361*H361,2)</f>
        <v>0</v>
      </c>
      <c r="BL361" s="20" t="s">
        <v>140</v>
      </c>
      <c r="BM361" s="211" t="s">
        <v>481</v>
      </c>
    </row>
    <row r="362" s="2" customFormat="1" ht="24.15" customHeight="1">
      <c r="A362" s="41"/>
      <c r="B362" s="42"/>
      <c r="C362" s="200" t="s">
        <v>482</v>
      </c>
      <c r="D362" s="200" t="s">
        <v>135</v>
      </c>
      <c r="E362" s="201" t="s">
        <v>483</v>
      </c>
      <c r="F362" s="202" t="s">
        <v>484</v>
      </c>
      <c r="G362" s="203" t="s">
        <v>485</v>
      </c>
      <c r="H362" s="204">
        <v>12</v>
      </c>
      <c r="I362" s="205"/>
      <c r="J362" s="206">
        <f>ROUND(I362*H362,2)</f>
        <v>0</v>
      </c>
      <c r="K362" s="202" t="s">
        <v>139</v>
      </c>
      <c r="L362" s="47"/>
      <c r="M362" s="207" t="s">
        <v>19</v>
      </c>
      <c r="N362" s="208" t="s">
        <v>46</v>
      </c>
      <c r="O362" s="87"/>
      <c r="P362" s="209">
        <f>O362*H362</f>
        <v>0</v>
      </c>
      <c r="Q362" s="209">
        <v>0</v>
      </c>
      <c r="R362" s="209">
        <f>Q362*H362</f>
        <v>0</v>
      </c>
      <c r="S362" s="209">
        <v>0</v>
      </c>
      <c r="T362" s="210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11" t="s">
        <v>140</v>
      </c>
      <c r="AT362" s="211" t="s">
        <v>135</v>
      </c>
      <c r="AU362" s="211" t="s">
        <v>82</v>
      </c>
      <c r="AY362" s="20" t="s">
        <v>133</v>
      </c>
      <c r="BE362" s="212">
        <f>IF(N362="základní",J362,0)</f>
        <v>0</v>
      </c>
      <c r="BF362" s="212">
        <f>IF(N362="snížená",J362,0)</f>
        <v>0</v>
      </c>
      <c r="BG362" s="212">
        <f>IF(N362="zákl. přenesená",J362,0)</f>
        <v>0</v>
      </c>
      <c r="BH362" s="212">
        <f>IF(N362="sníž. přenesená",J362,0)</f>
        <v>0</v>
      </c>
      <c r="BI362" s="212">
        <f>IF(N362="nulová",J362,0)</f>
        <v>0</v>
      </c>
      <c r="BJ362" s="20" t="s">
        <v>80</v>
      </c>
      <c r="BK362" s="212">
        <f>ROUND(I362*H362,2)</f>
        <v>0</v>
      </c>
      <c r="BL362" s="20" t="s">
        <v>140</v>
      </c>
      <c r="BM362" s="211" t="s">
        <v>486</v>
      </c>
    </row>
    <row r="363" s="2" customFormat="1">
      <c r="A363" s="41"/>
      <c r="B363" s="42"/>
      <c r="C363" s="43"/>
      <c r="D363" s="213" t="s">
        <v>142</v>
      </c>
      <c r="E363" s="43"/>
      <c r="F363" s="214" t="s">
        <v>487</v>
      </c>
      <c r="G363" s="43"/>
      <c r="H363" s="43"/>
      <c r="I363" s="215"/>
      <c r="J363" s="43"/>
      <c r="K363" s="43"/>
      <c r="L363" s="47"/>
      <c r="M363" s="216"/>
      <c r="N363" s="217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142</v>
      </c>
      <c r="AU363" s="20" t="s">
        <v>82</v>
      </c>
    </row>
    <row r="364" s="2" customFormat="1" ht="16.5" customHeight="1">
      <c r="A364" s="41"/>
      <c r="B364" s="42"/>
      <c r="C364" s="251" t="s">
        <v>488</v>
      </c>
      <c r="D364" s="251" t="s">
        <v>227</v>
      </c>
      <c r="E364" s="252" t="s">
        <v>489</v>
      </c>
      <c r="F364" s="253" t="s">
        <v>490</v>
      </c>
      <c r="G364" s="254" t="s">
        <v>485</v>
      </c>
      <c r="H364" s="255">
        <v>6</v>
      </c>
      <c r="I364" s="256"/>
      <c r="J364" s="257">
        <f>ROUND(I364*H364,2)</f>
        <v>0</v>
      </c>
      <c r="K364" s="253" t="s">
        <v>139</v>
      </c>
      <c r="L364" s="258"/>
      <c r="M364" s="259" t="s">
        <v>19</v>
      </c>
      <c r="N364" s="260" t="s">
        <v>46</v>
      </c>
      <c r="O364" s="87"/>
      <c r="P364" s="209">
        <f>O364*H364</f>
        <v>0</v>
      </c>
      <c r="Q364" s="209">
        <v>0.00025000000000000001</v>
      </c>
      <c r="R364" s="209">
        <f>Q364*H364</f>
        <v>0.0015</v>
      </c>
      <c r="S364" s="209">
        <v>0</v>
      </c>
      <c r="T364" s="210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11" t="s">
        <v>195</v>
      </c>
      <c r="AT364" s="211" t="s">
        <v>227</v>
      </c>
      <c r="AU364" s="211" t="s">
        <v>82</v>
      </c>
      <c r="AY364" s="20" t="s">
        <v>133</v>
      </c>
      <c r="BE364" s="212">
        <f>IF(N364="základní",J364,0)</f>
        <v>0</v>
      </c>
      <c r="BF364" s="212">
        <f>IF(N364="snížená",J364,0)</f>
        <v>0</v>
      </c>
      <c r="BG364" s="212">
        <f>IF(N364="zákl. přenesená",J364,0)</f>
        <v>0</v>
      </c>
      <c r="BH364" s="212">
        <f>IF(N364="sníž. přenesená",J364,0)</f>
        <v>0</v>
      </c>
      <c r="BI364" s="212">
        <f>IF(N364="nulová",J364,0)</f>
        <v>0</v>
      </c>
      <c r="BJ364" s="20" t="s">
        <v>80</v>
      </c>
      <c r="BK364" s="212">
        <f>ROUND(I364*H364,2)</f>
        <v>0</v>
      </c>
      <c r="BL364" s="20" t="s">
        <v>140</v>
      </c>
      <c r="BM364" s="211" t="s">
        <v>491</v>
      </c>
    </row>
    <row r="365" s="2" customFormat="1" ht="16.5" customHeight="1">
      <c r="A365" s="41"/>
      <c r="B365" s="42"/>
      <c r="C365" s="251" t="s">
        <v>492</v>
      </c>
      <c r="D365" s="251" t="s">
        <v>227</v>
      </c>
      <c r="E365" s="252" t="s">
        <v>493</v>
      </c>
      <c r="F365" s="253" t="s">
        <v>494</v>
      </c>
      <c r="G365" s="254" t="s">
        <v>485</v>
      </c>
      <c r="H365" s="255">
        <v>6</v>
      </c>
      <c r="I365" s="256"/>
      <c r="J365" s="257">
        <f>ROUND(I365*H365,2)</f>
        <v>0</v>
      </c>
      <c r="K365" s="253" t="s">
        <v>139</v>
      </c>
      <c r="L365" s="258"/>
      <c r="M365" s="259" t="s">
        <v>19</v>
      </c>
      <c r="N365" s="260" t="s">
        <v>46</v>
      </c>
      <c r="O365" s="87"/>
      <c r="P365" s="209">
        <f>O365*H365</f>
        <v>0</v>
      </c>
      <c r="Q365" s="209">
        <v>0.00027999999999999998</v>
      </c>
      <c r="R365" s="209">
        <f>Q365*H365</f>
        <v>0.0016799999999999999</v>
      </c>
      <c r="S365" s="209">
        <v>0</v>
      </c>
      <c r="T365" s="210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11" t="s">
        <v>195</v>
      </c>
      <c r="AT365" s="211" t="s">
        <v>227</v>
      </c>
      <c r="AU365" s="211" t="s">
        <v>82</v>
      </c>
      <c r="AY365" s="20" t="s">
        <v>133</v>
      </c>
      <c r="BE365" s="212">
        <f>IF(N365="základní",J365,0)</f>
        <v>0</v>
      </c>
      <c r="BF365" s="212">
        <f>IF(N365="snížená",J365,0)</f>
        <v>0</v>
      </c>
      <c r="BG365" s="212">
        <f>IF(N365="zákl. přenesená",J365,0)</f>
        <v>0</v>
      </c>
      <c r="BH365" s="212">
        <f>IF(N365="sníž. přenesená",J365,0)</f>
        <v>0</v>
      </c>
      <c r="BI365" s="212">
        <f>IF(N365="nulová",J365,0)</f>
        <v>0</v>
      </c>
      <c r="BJ365" s="20" t="s">
        <v>80</v>
      </c>
      <c r="BK365" s="212">
        <f>ROUND(I365*H365,2)</f>
        <v>0</v>
      </c>
      <c r="BL365" s="20" t="s">
        <v>140</v>
      </c>
      <c r="BM365" s="211" t="s">
        <v>495</v>
      </c>
    </row>
    <row r="366" s="2" customFormat="1" ht="24.15" customHeight="1">
      <c r="A366" s="41"/>
      <c r="B366" s="42"/>
      <c r="C366" s="200" t="s">
        <v>496</v>
      </c>
      <c r="D366" s="200" t="s">
        <v>135</v>
      </c>
      <c r="E366" s="201" t="s">
        <v>497</v>
      </c>
      <c r="F366" s="202" t="s">
        <v>498</v>
      </c>
      <c r="G366" s="203" t="s">
        <v>485</v>
      </c>
      <c r="H366" s="204">
        <v>1</v>
      </c>
      <c r="I366" s="205"/>
      <c r="J366" s="206">
        <f>ROUND(I366*H366,2)</f>
        <v>0</v>
      </c>
      <c r="K366" s="202" t="s">
        <v>139</v>
      </c>
      <c r="L366" s="47"/>
      <c r="M366" s="207" t="s">
        <v>19</v>
      </c>
      <c r="N366" s="208" t="s">
        <v>46</v>
      </c>
      <c r="O366" s="87"/>
      <c r="P366" s="209">
        <f>O366*H366</f>
        <v>0</v>
      </c>
      <c r="Q366" s="209">
        <v>0</v>
      </c>
      <c r="R366" s="209">
        <f>Q366*H366</f>
        <v>0</v>
      </c>
      <c r="S366" s="209">
        <v>0</v>
      </c>
      <c r="T366" s="210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11" t="s">
        <v>140</v>
      </c>
      <c r="AT366" s="211" t="s">
        <v>135</v>
      </c>
      <c r="AU366" s="211" t="s">
        <v>82</v>
      </c>
      <c r="AY366" s="20" t="s">
        <v>133</v>
      </c>
      <c r="BE366" s="212">
        <f>IF(N366="základní",J366,0)</f>
        <v>0</v>
      </c>
      <c r="BF366" s="212">
        <f>IF(N366="snížená",J366,0)</f>
        <v>0</v>
      </c>
      <c r="BG366" s="212">
        <f>IF(N366="zákl. přenesená",J366,0)</f>
        <v>0</v>
      </c>
      <c r="BH366" s="212">
        <f>IF(N366="sníž. přenesená",J366,0)</f>
        <v>0</v>
      </c>
      <c r="BI366" s="212">
        <f>IF(N366="nulová",J366,0)</f>
        <v>0</v>
      </c>
      <c r="BJ366" s="20" t="s">
        <v>80</v>
      </c>
      <c r="BK366" s="212">
        <f>ROUND(I366*H366,2)</f>
        <v>0</v>
      </c>
      <c r="BL366" s="20" t="s">
        <v>140</v>
      </c>
      <c r="BM366" s="211" t="s">
        <v>499</v>
      </c>
    </row>
    <row r="367" s="2" customFormat="1">
      <c r="A367" s="41"/>
      <c r="B367" s="42"/>
      <c r="C367" s="43"/>
      <c r="D367" s="213" t="s">
        <v>142</v>
      </c>
      <c r="E367" s="43"/>
      <c r="F367" s="214" t="s">
        <v>500</v>
      </c>
      <c r="G367" s="43"/>
      <c r="H367" s="43"/>
      <c r="I367" s="215"/>
      <c r="J367" s="43"/>
      <c r="K367" s="43"/>
      <c r="L367" s="47"/>
      <c r="M367" s="216"/>
      <c r="N367" s="217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142</v>
      </c>
      <c r="AU367" s="20" t="s">
        <v>82</v>
      </c>
    </row>
    <row r="368" s="2" customFormat="1" ht="16.5" customHeight="1">
      <c r="A368" s="41"/>
      <c r="B368" s="42"/>
      <c r="C368" s="251" t="s">
        <v>501</v>
      </c>
      <c r="D368" s="251" t="s">
        <v>227</v>
      </c>
      <c r="E368" s="252" t="s">
        <v>502</v>
      </c>
      <c r="F368" s="253" t="s">
        <v>503</v>
      </c>
      <c r="G368" s="254" t="s">
        <v>485</v>
      </c>
      <c r="H368" s="255">
        <v>1</v>
      </c>
      <c r="I368" s="256"/>
      <c r="J368" s="257">
        <f>ROUND(I368*H368,2)</f>
        <v>0</v>
      </c>
      <c r="K368" s="253" t="s">
        <v>139</v>
      </c>
      <c r="L368" s="258"/>
      <c r="M368" s="259" t="s">
        <v>19</v>
      </c>
      <c r="N368" s="260" t="s">
        <v>46</v>
      </c>
      <c r="O368" s="87"/>
      <c r="P368" s="209">
        <f>O368*H368</f>
        <v>0</v>
      </c>
      <c r="Q368" s="209">
        <v>0.0015</v>
      </c>
      <c r="R368" s="209">
        <f>Q368*H368</f>
        <v>0.0015</v>
      </c>
      <c r="S368" s="209">
        <v>0</v>
      </c>
      <c r="T368" s="210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11" t="s">
        <v>195</v>
      </c>
      <c r="AT368" s="211" t="s">
        <v>227</v>
      </c>
      <c r="AU368" s="211" t="s">
        <v>82</v>
      </c>
      <c r="AY368" s="20" t="s">
        <v>133</v>
      </c>
      <c r="BE368" s="212">
        <f>IF(N368="základní",J368,0)</f>
        <v>0</v>
      </c>
      <c r="BF368" s="212">
        <f>IF(N368="snížená",J368,0)</f>
        <v>0</v>
      </c>
      <c r="BG368" s="212">
        <f>IF(N368="zákl. přenesená",J368,0)</f>
        <v>0</v>
      </c>
      <c r="BH368" s="212">
        <f>IF(N368="sníž. přenesená",J368,0)</f>
        <v>0</v>
      </c>
      <c r="BI368" s="212">
        <f>IF(N368="nulová",J368,0)</f>
        <v>0</v>
      </c>
      <c r="BJ368" s="20" t="s">
        <v>80</v>
      </c>
      <c r="BK368" s="212">
        <f>ROUND(I368*H368,2)</f>
        <v>0</v>
      </c>
      <c r="BL368" s="20" t="s">
        <v>140</v>
      </c>
      <c r="BM368" s="211" t="s">
        <v>504</v>
      </c>
    </row>
    <row r="369" s="12" customFormat="1" ht="22.8" customHeight="1">
      <c r="A369" s="12"/>
      <c r="B369" s="184"/>
      <c r="C369" s="185"/>
      <c r="D369" s="186" t="s">
        <v>74</v>
      </c>
      <c r="E369" s="198" t="s">
        <v>505</v>
      </c>
      <c r="F369" s="198" t="s">
        <v>506</v>
      </c>
      <c r="G369" s="185"/>
      <c r="H369" s="185"/>
      <c r="I369" s="188"/>
      <c r="J369" s="199">
        <f>BK369</f>
        <v>0</v>
      </c>
      <c r="K369" s="185"/>
      <c r="L369" s="190"/>
      <c r="M369" s="191"/>
      <c r="N369" s="192"/>
      <c r="O369" s="192"/>
      <c r="P369" s="193">
        <f>SUM(P370:P372)</f>
        <v>0</v>
      </c>
      <c r="Q369" s="192"/>
      <c r="R369" s="193">
        <f>SUM(R370:R372)</f>
        <v>0.013844999999999998</v>
      </c>
      <c r="S369" s="192"/>
      <c r="T369" s="194">
        <f>SUM(T370:T372)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195" t="s">
        <v>80</v>
      </c>
      <c r="AT369" s="196" t="s">
        <v>74</v>
      </c>
      <c r="AU369" s="196" t="s">
        <v>80</v>
      </c>
      <c r="AY369" s="195" t="s">
        <v>133</v>
      </c>
      <c r="BK369" s="197">
        <f>SUM(BK370:BK372)</f>
        <v>0</v>
      </c>
    </row>
    <row r="370" s="2" customFormat="1" ht="24.15" customHeight="1">
      <c r="A370" s="41"/>
      <c r="B370" s="42"/>
      <c r="C370" s="200" t="s">
        <v>507</v>
      </c>
      <c r="D370" s="200" t="s">
        <v>135</v>
      </c>
      <c r="E370" s="201" t="s">
        <v>508</v>
      </c>
      <c r="F370" s="202" t="s">
        <v>509</v>
      </c>
      <c r="G370" s="203" t="s">
        <v>138</v>
      </c>
      <c r="H370" s="204">
        <v>106.5</v>
      </c>
      <c r="I370" s="205"/>
      <c r="J370" s="206">
        <f>ROUND(I370*H370,2)</f>
        <v>0</v>
      </c>
      <c r="K370" s="202" t="s">
        <v>139</v>
      </c>
      <c r="L370" s="47"/>
      <c r="M370" s="207" t="s">
        <v>19</v>
      </c>
      <c r="N370" s="208" t="s">
        <v>46</v>
      </c>
      <c r="O370" s="87"/>
      <c r="P370" s="209">
        <f>O370*H370</f>
        <v>0</v>
      </c>
      <c r="Q370" s="209">
        <v>0.00012999999999999999</v>
      </c>
      <c r="R370" s="209">
        <f>Q370*H370</f>
        <v>0.013844999999999998</v>
      </c>
      <c r="S370" s="209">
        <v>0</v>
      </c>
      <c r="T370" s="210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11" t="s">
        <v>140</v>
      </c>
      <c r="AT370" s="211" t="s">
        <v>135</v>
      </c>
      <c r="AU370" s="211" t="s">
        <v>82</v>
      </c>
      <c r="AY370" s="20" t="s">
        <v>133</v>
      </c>
      <c r="BE370" s="212">
        <f>IF(N370="základní",J370,0)</f>
        <v>0</v>
      </c>
      <c r="BF370" s="212">
        <f>IF(N370="snížená",J370,0)</f>
        <v>0</v>
      </c>
      <c r="BG370" s="212">
        <f>IF(N370="zákl. přenesená",J370,0)</f>
        <v>0</v>
      </c>
      <c r="BH370" s="212">
        <f>IF(N370="sníž. přenesená",J370,0)</f>
        <v>0</v>
      </c>
      <c r="BI370" s="212">
        <f>IF(N370="nulová",J370,0)</f>
        <v>0</v>
      </c>
      <c r="BJ370" s="20" t="s">
        <v>80</v>
      </c>
      <c r="BK370" s="212">
        <f>ROUND(I370*H370,2)</f>
        <v>0</v>
      </c>
      <c r="BL370" s="20" t="s">
        <v>140</v>
      </c>
      <c r="BM370" s="211" t="s">
        <v>510</v>
      </c>
    </row>
    <row r="371" s="2" customFormat="1">
      <c r="A371" s="41"/>
      <c r="B371" s="42"/>
      <c r="C371" s="43"/>
      <c r="D371" s="213" t="s">
        <v>142</v>
      </c>
      <c r="E371" s="43"/>
      <c r="F371" s="214" t="s">
        <v>511</v>
      </c>
      <c r="G371" s="43"/>
      <c r="H371" s="43"/>
      <c r="I371" s="215"/>
      <c r="J371" s="43"/>
      <c r="K371" s="43"/>
      <c r="L371" s="47"/>
      <c r="M371" s="216"/>
      <c r="N371" s="217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142</v>
      </c>
      <c r="AU371" s="20" t="s">
        <v>82</v>
      </c>
    </row>
    <row r="372" s="13" customFormat="1">
      <c r="A372" s="13"/>
      <c r="B372" s="218"/>
      <c r="C372" s="219"/>
      <c r="D372" s="220" t="s">
        <v>144</v>
      </c>
      <c r="E372" s="221" t="s">
        <v>19</v>
      </c>
      <c r="F372" s="222" t="s">
        <v>512</v>
      </c>
      <c r="G372" s="219"/>
      <c r="H372" s="223">
        <v>106.5</v>
      </c>
      <c r="I372" s="224"/>
      <c r="J372" s="219"/>
      <c r="K372" s="219"/>
      <c r="L372" s="225"/>
      <c r="M372" s="226"/>
      <c r="N372" s="227"/>
      <c r="O372" s="227"/>
      <c r="P372" s="227"/>
      <c r="Q372" s="227"/>
      <c r="R372" s="227"/>
      <c r="S372" s="227"/>
      <c r="T372" s="228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29" t="s">
        <v>144</v>
      </c>
      <c r="AU372" s="229" t="s">
        <v>82</v>
      </c>
      <c r="AV372" s="13" t="s">
        <v>82</v>
      </c>
      <c r="AW372" s="13" t="s">
        <v>36</v>
      </c>
      <c r="AX372" s="13" t="s">
        <v>80</v>
      </c>
      <c r="AY372" s="229" t="s">
        <v>133</v>
      </c>
    </row>
    <row r="373" s="12" customFormat="1" ht="22.8" customHeight="1">
      <c r="A373" s="12"/>
      <c r="B373" s="184"/>
      <c r="C373" s="185"/>
      <c r="D373" s="186" t="s">
        <v>74</v>
      </c>
      <c r="E373" s="198" t="s">
        <v>513</v>
      </c>
      <c r="F373" s="198" t="s">
        <v>514</v>
      </c>
      <c r="G373" s="185"/>
      <c r="H373" s="185"/>
      <c r="I373" s="188"/>
      <c r="J373" s="199">
        <f>BK373</f>
        <v>0</v>
      </c>
      <c r="K373" s="185"/>
      <c r="L373" s="190"/>
      <c r="M373" s="191"/>
      <c r="N373" s="192"/>
      <c r="O373" s="192"/>
      <c r="P373" s="193">
        <f>SUM(P374:P383)</f>
        <v>0</v>
      </c>
      <c r="Q373" s="192"/>
      <c r="R373" s="193">
        <f>SUM(R374:R383)</f>
        <v>0.0072920000000000007</v>
      </c>
      <c r="S373" s="192"/>
      <c r="T373" s="194">
        <f>SUM(T374:T383)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195" t="s">
        <v>80</v>
      </c>
      <c r="AT373" s="196" t="s">
        <v>74</v>
      </c>
      <c r="AU373" s="196" t="s">
        <v>80</v>
      </c>
      <c r="AY373" s="195" t="s">
        <v>133</v>
      </c>
      <c r="BK373" s="197">
        <f>SUM(BK374:BK383)</f>
        <v>0</v>
      </c>
    </row>
    <row r="374" s="2" customFormat="1" ht="16.5" customHeight="1">
      <c r="A374" s="41"/>
      <c r="B374" s="42"/>
      <c r="C374" s="200" t="s">
        <v>515</v>
      </c>
      <c r="D374" s="200" t="s">
        <v>135</v>
      </c>
      <c r="E374" s="201" t="s">
        <v>516</v>
      </c>
      <c r="F374" s="202" t="s">
        <v>517</v>
      </c>
      <c r="G374" s="203" t="s">
        <v>138</v>
      </c>
      <c r="H374" s="204">
        <v>200</v>
      </c>
      <c r="I374" s="205"/>
      <c r="J374" s="206">
        <f>ROUND(I374*H374,2)</f>
        <v>0</v>
      </c>
      <c r="K374" s="202" t="s">
        <v>139</v>
      </c>
      <c r="L374" s="47"/>
      <c r="M374" s="207" t="s">
        <v>19</v>
      </c>
      <c r="N374" s="208" t="s">
        <v>46</v>
      </c>
      <c r="O374" s="87"/>
      <c r="P374" s="209">
        <f>O374*H374</f>
        <v>0</v>
      </c>
      <c r="Q374" s="209">
        <v>0</v>
      </c>
      <c r="R374" s="209">
        <f>Q374*H374</f>
        <v>0</v>
      </c>
      <c r="S374" s="209">
        <v>0</v>
      </c>
      <c r="T374" s="210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11" t="s">
        <v>140</v>
      </c>
      <c r="AT374" s="211" t="s">
        <v>135</v>
      </c>
      <c r="AU374" s="211" t="s">
        <v>82</v>
      </c>
      <c r="AY374" s="20" t="s">
        <v>133</v>
      </c>
      <c r="BE374" s="212">
        <f>IF(N374="základní",J374,0)</f>
        <v>0</v>
      </c>
      <c r="BF374" s="212">
        <f>IF(N374="snížená",J374,0)</f>
        <v>0</v>
      </c>
      <c r="BG374" s="212">
        <f>IF(N374="zákl. přenesená",J374,0)</f>
        <v>0</v>
      </c>
      <c r="BH374" s="212">
        <f>IF(N374="sníž. přenesená",J374,0)</f>
        <v>0</v>
      </c>
      <c r="BI374" s="212">
        <f>IF(N374="nulová",J374,0)</f>
        <v>0</v>
      </c>
      <c r="BJ374" s="20" t="s">
        <v>80</v>
      </c>
      <c r="BK374" s="212">
        <f>ROUND(I374*H374,2)</f>
        <v>0</v>
      </c>
      <c r="BL374" s="20" t="s">
        <v>140</v>
      </c>
      <c r="BM374" s="211" t="s">
        <v>518</v>
      </c>
    </row>
    <row r="375" s="2" customFormat="1">
      <c r="A375" s="41"/>
      <c r="B375" s="42"/>
      <c r="C375" s="43"/>
      <c r="D375" s="213" t="s">
        <v>142</v>
      </c>
      <c r="E375" s="43"/>
      <c r="F375" s="214" t="s">
        <v>519</v>
      </c>
      <c r="G375" s="43"/>
      <c r="H375" s="43"/>
      <c r="I375" s="215"/>
      <c r="J375" s="43"/>
      <c r="K375" s="43"/>
      <c r="L375" s="47"/>
      <c r="M375" s="216"/>
      <c r="N375" s="217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142</v>
      </c>
      <c r="AU375" s="20" t="s">
        <v>82</v>
      </c>
    </row>
    <row r="376" s="2" customFormat="1" ht="16.5" customHeight="1">
      <c r="A376" s="41"/>
      <c r="B376" s="42"/>
      <c r="C376" s="200" t="s">
        <v>520</v>
      </c>
      <c r="D376" s="200" t="s">
        <v>135</v>
      </c>
      <c r="E376" s="201" t="s">
        <v>521</v>
      </c>
      <c r="F376" s="202" t="s">
        <v>522</v>
      </c>
      <c r="G376" s="203" t="s">
        <v>138</v>
      </c>
      <c r="H376" s="204">
        <v>200</v>
      </c>
      <c r="I376" s="205"/>
      <c r="J376" s="206">
        <f>ROUND(I376*H376,2)</f>
        <v>0</v>
      </c>
      <c r="K376" s="202" t="s">
        <v>139</v>
      </c>
      <c r="L376" s="47"/>
      <c r="M376" s="207" t="s">
        <v>19</v>
      </c>
      <c r="N376" s="208" t="s">
        <v>46</v>
      </c>
      <c r="O376" s="87"/>
      <c r="P376" s="209">
        <f>O376*H376</f>
        <v>0</v>
      </c>
      <c r="Q376" s="209">
        <v>1.0000000000000001E-05</v>
      </c>
      <c r="R376" s="209">
        <f>Q376*H376</f>
        <v>0.002</v>
      </c>
      <c r="S376" s="209">
        <v>0</v>
      </c>
      <c r="T376" s="210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11" t="s">
        <v>140</v>
      </c>
      <c r="AT376" s="211" t="s">
        <v>135</v>
      </c>
      <c r="AU376" s="211" t="s">
        <v>82</v>
      </c>
      <c r="AY376" s="20" t="s">
        <v>133</v>
      </c>
      <c r="BE376" s="212">
        <f>IF(N376="základní",J376,0)</f>
        <v>0</v>
      </c>
      <c r="BF376" s="212">
        <f>IF(N376="snížená",J376,0)</f>
        <v>0</v>
      </c>
      <c r="BG376" s="212">
        <f>IF(N376="zákl. přenesená",J376,0)</f>
        <v>0</v>
      </c>
      <c r="BH376" s="212">
        <f>IF(N376="sníž. přenesená",J376,0)</f>
        <v>0</v>
      </c>
      <c r="BI376" s="212">
        <f>IF(N376="nulová",J376,0)</f>
        <v>0</v>
      </c>
      <c r="BJ376" s="20" t="s">
        <v>80</v>
      </c>
      <c r="BK376" s="212">
        <f>ROUND(I376*H376,2)</f>
        <v>0</v>
      </c>
      <c r="BL376" s="20" t="s">
        <v>140</v>
      </c>
      <c r="BM376" s="211" t="s">
        <v>523</v>
      </c>
    </row>
    <row r="377" s="2" customFormat="1">
      <c r="A377" s="41"/>
      <c r="B377" s="42"/>
      <c r="C377" s="43"/>
      <c r="D377" s="213" t="s">
        <v>142</v>
      </c>
      <c r="E377" s="43"/>
      <c r="F377" s="214" t="s">
        <v>524</v>
      </c>
      <c r="G377" s="43"/>
      <c r="H377" s="43"/>
      <c r="I377" s="215"/>
      <c r="J377" s="43"/>
      <c r="K377" s="43"/>
      <c r="L377" s="47"/>
      <c r="M377" s="216"/>
      <c r="N377" s="217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142</v>
      </c>
      <c r="AU377" s="20" t="s">
        <v>82</v>
      </c>
    </row>
    <row r="378" s="2" customFormat="1" ht="24.15" customHeight="1">
      <c r="A378" s="41"/>
      <c r="B378" s="42"/>
      <c r="C378" s="200" t="s">
        <v>525</v>
      </c>
      <c r="D378" s="200" t="s">
        <v>135</v>
      </c>
      <c r="E378" s="201" t="s">
        <v>526</v>
      </c>
      <c r="F378" s="202" t="s">
        <v>527</v>
      </c>
      <c r="G378" s="203" t="s">
        <v>138</v>
      </c>
      <c r="H378" s="204">
        <v>8.4000000000000004</v>
      </c>
      <c r="I378" s="205"/>
      <c r="J378" s="206">
        <f>ROUND(I378*H378,2)</f>
        <v>0</v>
      </c>
      <c r="K378" s="202" t="s">
        <v>139</v>
      </c>
      <c r="L378" s="47"/>
      <c r="M378" s="207" t="s">
        <v>19</v>
      </c>
      <c r="N378" s="208" t="s">
        <v>46</v>
      </c>
      <c r="O378" s="87"/>
      <c r="P378" s="209">
        <f>O378*H378</f>
        <v>0</v>
      </c>
      <c r="Q378" s="209">
        <v>0.00063000000000000003</v>
      </c>
      <c r="R378" s="209">
        <f>Q378*H378</f>
        <v>0.0052920000000000007</v>
      </c>
      <c r="S378" s="209">
        <v>0</v>
      </c>
      <c r="T378" s="210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11" t="s">
        <v>140</v>
      </c>
      <c r="AT378" s="211" t="s">
        <v>135</v>
      </c>
      <c r="AU378" s="211" t="s">
        <v>82</v>
      </c>
      <c r="AY378" s="20" t="s">
        <v>133</v>
      </c>
      <c r="BE378" s="212">
        <f>IF(N378="základní",J378,0)</f>
        <v>0</v>
      </c>
      <c r="BF378" s="212">
        <f>IF(N378="snížená",J378,0)</f>
        <v>0</v>
      </c>
      <c r="BG378" s="212">
        <f>IF(N378="zákl. přenesená",J378,0)</f>
        <v>0</v>
      </c>
      <c r="BH378" s="212">
        <f>IF(N378="sníž. přenesená",J378,0)</f>
        <v>0</v>
      </c>
      <c r="BI378" s="212">
        <f>IF(N378="nulová",J378,0)</f>
        <v>0</v>
      </c>
      <c r="BJ378" s="20" t="s">
        <v>80</v>
      </c>
      <c r="BK378" s="212">
        <f>ROUND(I378*H378,2)</f>
        <v>0</v>
      </c>
      <c r="BL378" s="20" t="s">
        <v>140</v>
      </c>
      <c r="BM378" s="211" t="s">
        <v>528</v>
      </c>
    </row>
    <row r="379" s="2" customFormat="1">
      <c r="A379" s="41"/>
      <c r="B379" s="42"/>
      <c r="C379" s="43"/>
      <c r="D379" s="213" t="s">
        <v>142</v>
      </c>
      <c r="E379" s="43"/>
      <c r="F379" s="214" t="s">
        <v>529</v>
      </c>
      <c r="G379" s="43"/>
      <c r="H379" s="43"/>
      <c r="I379" s="215"/>
      <c r="J379" s="43"/>
      <c r="K379" s="43"/>
      <c r="L379" s="47"/>
      <c r="M379" s="216"/>
      <c r="N379" s="217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142</v>
      </c>
      <c r="AU379" s="20" t="s">
        <v>82</v>
      </c>
    </row>
    <row r="380" s="15" customFormat="1">
      <c r="A380" s="15"/>
      <c r="B380" s="241"/>
      <c r="C380" s="242"/>
      <c r="D380" s="220" t="s">
        <v>144</v>
      </c>
      <c r="E380" s="243" t="s">
        <v>19</v>
      </c>
      <c r="F380" s="244" t="s">
        <v>161</v>
      </c>
      <c r="G380" s="242"/>
      <c r="H380" s="243" t="s">
        <v>19</v>
      </c>
      <c r="I380" s="245"/>
      <c r="J380" s="242"/>
      <c r="K380" s="242"/>
      <c r="L380" s="246"/>
      <c r="M380" s="247"/>
      <c r="N380" s="248"/>
      <c r="O380" s="248"/>
      <c r="P380" s="248"/>
      <c r="Q380" s="248"/>
      <c r="R380" s="248"/>
      <c r="S380" s="248"/>
      <c r="T380" s="249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50" t="s">
        <v>144</v>
      </c>
      <c r="AU380" s="250" t="s">
        <v>82</v>
      </c>
      <c r="AV380" s="15" t="s">
        <v>80</v>
      </c>
      <c r="AW380" s="15" t="s">
        <v>36</v>
      </c>
      <c r="AX380" s="15" t="s">
        <v>75</v>
      </c>
      <c r="AY380" s="250" t="s">
        <v>133</v>
      </c>
    </row>
    <row r="381" s="15" customFormat="1">
      <c r="A381" s="15"/>
      <c r="B381" s="241"/>
      <c r="C381" s="242"/>
      <c r="D381" s="220" t="s">
        <v>144</v>
      </c>
      <c r="E381" s="243" t="s">
        <v>19</v>
      </c>
      <c r="F381" s="244" t="s">
        <v>280</v>
      </c>
      <c r="G381" s="242"/>
      <c r="H381" s="243" t="s">
        <v>19</v>
      </c>
      <c r="I381" s="245"/>
      <c r="J381" s="242"/>
      <c r="K381" s="242"/>
      <c r="L381" s="246"/>
      <c r="M381" s="247"/>
      <c r="N381" s="248"/>
      <c r="O381" s="248"/>
      <c r="P381" s="248"/>
      <c r="Q381" s="248"/>
      <c r="R381" s="248"/>
      <c r="S381" s="248"/>
      <c r="T381" s="249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50" t="s">
        <v>144</v>
      </c>
      <c r="AU381" s="250" t="s">
        <v>82</v>
      </c>
      <c r="AV381" s="15" t="s">
        <v>80</v>
      </c>
      <c r="AW381" s="15" t="s">
        <v>36</v>
      </c>
      <c r="AX381" s="15" t="s">
        <v>75</v>
      </c>
      <c r="AY381" s="250" t="s">
        <v>133</v>
      </c>
    </row>
    <row r="382" s="15" customFormat="1">
      <c r="A382" s="15"/>
      <c r="B382" s="241"/>
      <c r="C382" s="242"/>
      <c r="D382" s="220" t="s">
        <v>144</v>
      </c>
      <c r="E382" s="243" t="s">
        <v>19</v>
      </c>
      <c r="F382" s="244" t="s">
        <v>530</v>
      </c>
      <c r="G382" s="242"/>
      <c r="H382" s="243" t="s">
        <v>19</v>
      </c>
      <c r="I382" s="245"/>
      <c r="J382" s="242"/>
      <c r="K382" s="242"/>
      <c r="L382" s="246"/>
      <c r="M382" s="247"/>
      <c r="N382" s="248"/>
      <c r="O382" s="248"/>
      <c r="P382" s="248"/>
      <c r="Q382" s="248"/>
      <c r="R382" s="248"/>
      <c r="S382" s="248"/>
      <c r="T382" s="249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0" t="s">
        <v>144</v>
      </c>
      <c r="AU382" s="250" t="s">
        <v>82</v>
      </c>
      <c r="AV382" s="15" t="s">
        <v>80</v>
      </c>
      <c r="AW382" s="15" t="s">
        <v>36</v>
      </c>
      <c r="AX382" s="15" t="s">
        <v>75</v>
      </c>
      <c r="AY382" s="250" t="s">
        <v>133</v>
      </c>
    </row>
    <row r="383" s="13" customFormat="1">
      <c r="A383" s="13"/>
      <c r="B383" s="218"/>
      <c r="C383" s="219"/>
      <c r="D383" s="220" t="s">
        <v>144</v>
      </c>
      <c r="E383" s="221" t="s">
        <v>19</v>
      </c>
      <c r="F383" s="222" t="s">
        <v>531</v>
      </c>
      <c r="G383" s="219"/>
      <c r="H383" s="223">
        <v>8.4000000000000004</v>
      </c>
      <c r="I383" s="224"/>
      <c r="J383" s="219"/>
      <c r="K383" s="219"/>
      <c r="L383" s="225"/>
      <c r="M383" s="226"/>
      <c r="N383" s="227"/>
      <c r="O383" s="227"/>
      <c r="P383" s="227"/>
      <c r="Q383" s="227"/>
      <c r="R383" s="227"/>
      <c r="S383" s="227"/>
      <c r="T383" s="228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29" t="s">
        <v>144</v>
      </c>
      <c r="AU383" s="229" t="s">
        <v>82</v>
      </c>
      <c r="AV383" s="13" t="s">
        <v>82</v>
      </c>
      <c r="AW383" s="13" t="s">
        <v>36</v>
      </c>
      <c r="AX383" s="13" t="s">
        <v>80</v>
      </c>
      <c r="AY383" s="229" t="s">
        <v>133</v>
      </c>
    </row>
    <row r="384" s="12" customFormat="1" ht="22.8" customHeight="1">
      <c r="A384" s="12"/>
      <c r="B384" s="184"/>
      <c r="C384" s="185"/>
      <c r="D384" s="186" t="s">
        <v>74</v>
      </c>
      <c r="E384" s="198" t="s">
        <v>532</v>
      </c>
      <c r="F384" s="198" t="s">
        <v>533</v>
      </c>
      <c r="G384" s="185"/>
      <c r="H384" s="185"/>
      <c r="I384" s="188"/>
      <c r="J384" s="199">
        <f>BK384</f>
        <v>0</v>
      </c>
      <c r="K384" s="185"/>
      <c r="L384" s="190"/>
      <c r="M384" s="191"/>
      <c r="N384" s="192"/>
      <c r="O384" s="192"/>
      <c r="P384" s="193">
        <f>SUM(P385:P519)</f>
        <v>0</v>
      </c>
      <c r="Q384" s="192"/>
      <c r="R384" s="193">
        <f>SUM(R385:R519)</f>
        <v>0.0032171999999999999</v>
      </c>
      <c r="S384" s="192"/>
      <c r="T384" s="194">
        <f>SUM(T385:T519)</f>
        <v>74.933521999999996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195" t="s">
        <v>80</v>
      </c>
      <c r="AT384" s="196" t="s">
        <v>74</v>
      </c>
      <c r="AU384" s="196" t="s">
        <v>80</v>
      </c>
      <c r="AY384" s="195" t="s">
        <v>133</v>
      </c>
      <c r="BK384" s="197">
        <f>SUM(BK385:BK519)</f>
        <v>0</v>
      </c>
    </row>
    <row r="385" s="2" customFormat="1" ht="16.5" customHeight="1">
      <c r="A385" s="41"/>
      <c r="B385" s="42"/>
      <c r="C385" s="200" t="s">
        <v>534</v>
      </c>
      <c r="D385" s="200" t="s">
        <v>135</v>
      </c>
      <c r="E385" s="201" t="s">
        <v>535</v>
      </c>
      <c r="F385" s="202" t="s">
        <v>536</v>
      </c>
      <c r="G385" s="203" t="s">
        <v>151</v>
      </c>
      <c r="H385" s="204">
        <v>3</v>
      </c>
      <c r="I385" s="205"/>
      <c r="J385" s="206">
        <f>ROUND(I385*H385,2)</f>
        <v>0</v>
      </c>
      <c r="K385" s="202" t="s">
        <v>139</v>
      </c>
      <c r="L385" s="47"/>
      <c r="M385" s="207" t="s">
        <v>19</v>
      </c>
      <c r="N385" s="208" t="s">
        <v>46</v>
      </c>
      <c r="O385" s="87"/>
      <c r="P385" s="209">
        <f>O385*H385</f>
        <v>0</v>
      </c>
      <c r="Q385" s="209">
        <v>0</v>
      </c>
      <c r="R385" s="209">
        <f>Q385*H385</f>
        <v>0</v>
      </c>
      <c r="S385" s="209">
        <v>0.0050000000000000001</v>
      </c>
      <c r="T385" s="210">
        <f>S385*H385</f>
        <v>0.014999999999999999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11" t="s">
        <v>140</v>
      </c>
      <c r="AT385" s="211" t="s">
        <v>135</v>
      </c>
      <c r="AU385" s="211" t="s">
        <v>82</v>
      </c>
      <c r="AY385" s="20" t="s">
        <v>133</v>
      </c>
      <c r="BE385" s="212">
        <f>IF(N385="základní",J385,0)</f>
        <v>0</v>
      </c>
      <c r="BF385" s="212">
        <f>IF(N385="snížená",J385,0)</f>
        <v>0</v>
      </c>
      <c r="BG385" s="212">
        <f>IF(N385="zákl. přenesená",J385,0)</f>
        <v>0</v>
      </c>
      <c r="BH385" s="212">
        <f>IF(N385="sníž. přenesená",J385,0)</f>
        <v>0</v>
      </c>
      <c r="BI385" s="212">
        <f>IF(N385="nulová",J385,0)</f>
        <v>0</v>
      </c>
      <c r="BJ385" s="20" t="s">
        <v>80</v>
      </c>
      <c r="BK385" s="212">
        <f>ROUND(I385*H385,2)</f>
        <v>0</v>
      </c>
      <c r="BL385" s="20" t="s">
        <v>140</v>
      </c>
      <c r="BM385" s="211" t="s">
        <v>537</v>
      </c>
    </row>
    <row r="386" s="2" customFormat="1">
      <c r="A386" s="41"/>
      <c r="B386" s="42"/>
      <c r="C386" s="43"/>
      <c r="D386" s="213" t="s">
        <v>142</v>
      </c>
      <c r="E386" s="43"/>
      <c r="F386" s="214" t="s">
        <v>538</v>
      </c>
      <c r="G386" s="43"/>
      <c r="H386" s="43"/>
      <c r="I386" s="215"/>
      <c r="J386" s="43"/>
      <c r="K386" s="43"/>
      <c r="L386" s="47"/>
      <c r="M386" s="216"/>
      <c r="N386" s="217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142</v>
      </c>
      <c r="AU386" s="20" t="s">
        <v>82</v>
      </c>
    </row>
    <row r="387" s="15" customFormat="1">
      <c r="A387" s="15"/>
      <c r="B387" s="241"/>
      <c r="C387" s="242"/>
      <c r="D387" s="220" t="s">
        <v>144</v>
      </c>
      <c r="E387" s="243" t="s">
        <v>19</v>
      </c>
      <c r="F387" s="244" t="s">
        <v>161</v>
      </c>
      <c r="G387" s="242"/>
      <c r="H387" s="243" t="s">
        <v>19</v>
      </c>
      <c r="I387" s="245"/>
      <c r="J387" s="242"/>
      <c r="K387" s="242"/>
      <c r="L387" s="246"/>
      <c r="M387" s="247"/>
      <c r="N387" s="248"/>
      <c r="O387" s="248"/>
      <c r="P387" s="248"/>
      <c r="Q387" s="248"/>
      <c r="R387" s="248"/>
      <c r="S387" s="248"/>
      <c r="T387" s="249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50" t="s">
        <v>144</v>
      </c>
      <c r="AU387" s="250" t="s">
        <v>82</v>
      </c>
      <c r="AV387" s="15" t="s">
        <v>80</v>
      </c>
      <c r="AW387" s="15" t="s">
        <v>36</v>
      </c>
      <c r="AX387" s="15" t="s">
        <v>75</v>
      </c>
      <c r="AY387" s="250" t="s">
        <v>133</v>
      </c>
    </row>
    <row r="388" s="15" customFormat="1">
      <c r="A388" s="15"/>
      <c r="B388" s="241"/>
      <c r="C388" s="242"/>
      <c r="D388" s="220" t="s">
        <v>144</v>
      </c>
      <c r="E388" s="243" t="s">
        <v>19</v>
      </c>
      <c r="F388" s="244" t="s">
        <v>539</v>
      </c>
      <c r="G388" s="242"/>
      <c r="H388" s="243" t="s">
        <v>19</v>
      </c>
      <c r="I388" s="245"/>
      <c r="J388" s="242"/>
      <c r="K388" s="242"/>
      <c r="L388" s="246"/>
      <c r="M388" s="247"/>
      <c r="N388" s="248"/>
      <c r="O388" s="248"/>
      <c r="P388" s="248"/>
      <c r="Q388" s="248"/>
      <c r="R388" s="248"/>
      <c r="S388" s="248"/>
      <c r="T388" s="249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0" t="s">
        <v>144</v>
      </c>
      <c r="AU388" s="250" t="s">
        <v>82</v>
      </c>
      <c r="AV388" s="15" t="s">
        <v>80</v>
      </c>
      <c r="AW388" s="15" t="s">
        <v>36</v>
      </c>
      <c r="AX388" s="15" t="s">
        <v>75</v>
      </c>
      <c r="AY388" s="250" t="s">
        <v>133</v>
      </c>
    </row>
    <row r="389" s="13" customFormat="1">
      <c r="A389" s="13"/>
      <c r="B389" s="218"/>
      <c r="C389" s="219"/>
      <c r="D389" s="220" t="s">
        <v>144</v>
      </c>
      <c r="E389" s="221" t="s">
        <v>19</v>
      </c>
      <c r="F389" s="222" t="s">
        <v>540</v>
      </c>
      <c r="G389" s="219"/>
      <c r="H389" s="223">
        <v>3</v>
      </c>
      <c r="I389" s="224"/>
      <c r="J389" s="219"/>
      <c r="K389" s="219"/>
      <c r="L389" s="225"/>
      <c r="M389" s="226"/>
      <c r="N389" s="227"/>
      <c r="O389" s="227"/>
      <c r="P389" s="227"/>
      <c r="Q389" s="227"/>
      <c r="R389" s="227"/>
      <c r="S389" s="227"/>
      <c r="T389" s="22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29" t="s">
        <v>144</v>
      </c>
      <c r="AU389" s="229" t="s">
        <v>82</v>
      </c>
      <c r="AV389" s="13" t="s">
        <v>82</v>
      </c>
      <c r="AW389" s="13" t="s">
        <v>36</v>
      </c>
      <c r="AX389" s="13" t="s">
        <v>80</v>
      </c>
      <c r="AY389" s="229" t="s">
        <v>133</v>
      </c>
    </row>
    <row r="390" s="2" customFormat="1" ht="16.5" customHeight="1">
      <c r="A390" s="41"/>
      <c r="B390" s="42"/>
      <c r="C390" s="200" t="s">
        <v>541</v>
      </c>
      <c r="D390" s="200" t="s">
        <v>135</v>
      </c>
      <c r="E390" s="201" t="s">
        <v>542</v>
      </c>
      <c r="F390" s="202" t="s">
        <v>543</v>
      </c>
      <c r="G390" s="203" t="s">
        <v>151</v>
      </c>
      <c r="H390" s="204">
        <v>16.199999999999999</v>
      </c>
      <c r="I390" s="205"/>
      <c r="J390" s="206">
        <f>ROUND(I390*H390,2)</f>
        <v>0</v>
      </c>
      <c r="K390" s="202" t="s">
        <v>139</v>
      </c>
      <c r="L390" s="47"/>
      <c r="M390" s="207" t="s">
        <v>19</v>
      </c>
      <c r="N390" s="208" t="s">
        <v>46</v>
      </c>
      <c r="O390" s="87"/>
      <c r="P390" s="209">
        <f>O390*H390</f>
        <v>0</v>
      </c>
      <c r="Q390" s="209">
        <v>0</v>
      </c>
      <c r="R390" s="209">
        <f>Q390*H390</f>
        <v>0</v>
      </c>
      <c r="S390" s="209">
        <v>0.025000000000000001</v>
      </c>
      <c r="T390" s="210">
        <f>S390*H390</f>
        <v>0.40500000000000003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11" t="s">
        <v>140</v>
      </c>
      <c r="AT390" s="211" t="s">
        <v>135</v>
      </c>
      <c r="AU390" s="211" t="s">
        <v>82</v>
      </c>
      <c r="AY390" s="20" t="s">
        <v>133</v>
      </c>
      <c r="BE390" s="212">
        <f>IF(N390="základní",J390,0)</f>
        <v>0</v>
      </c>
      <c r="BF390" s="212">
        <f>IF(N390="snížená",J390,0)</f>
        <v>0</v>
      </c>
      <c r="BG390" s="212">
        <f>IF(N390="zákl. přenesená",J390,0)</f>
        <v>0</v>
      </c>
      <c r="BH390" s="212">
        <f>IF(N390="sníž. přenesená",J390,0)</f>
        <v>0</v>
      </c>
      <c r="BI390" s="212">
        <f>IF(N390="nulová",J390,0)</f>
        <v>0</v>
      </c>
      <c r="BJ390" s="20" t="s">
        <v>80</v>
      </c>
      <c r="BK390" s="212">
        <f>ROUND(I390*H390,2)</f>
        <v>0</v>
      </c>
      <c r="BL390" s="20" t="s">
        <v>140</v>
      </c>
      <c r="BM390" s="211" t="s">
        <v>544</v>
      </c>
    </row>
    <row r="391" s="2" customFormat="1">
      <c r="A391" s="41"/>
      <c r="B391" s="42"/>
      <c r="C391" s="43"/>
      <c r="D391" s="213" t="s">
        <v>142</v>
      </c>
      <c r="E391" s="43"/>
      <c r="F391" s="214" t="s">
        <v>545</v>
      </c>
      <c r="G391" s="43"/>
      <c r="H391" s="43"/>
      <c r="I391" s="215"/>
      <c r="J391" s="43"/>
      <c r="K391" s="43"/>
      <c r="L391" s="47"/>
      <c r="M391" s="216"/>
      <c r="N391" s="217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142</v>
      </c>
      <c r="AU391" s="20" t="s">
        <v>82</v>
      </c>
    </row>
    <row r="392" s="15" customFormat="1">
      <c r="A392" s="15"/>
      <c r="B392" s="241"/>
      <c r="C392" s="242"/>
      <c r="D392" s="220" t="s">
        <v>144</v>
      </c>
      <c r="E392" s="243" t="s">
        <v>19</v>
      </c>
      <c r="F392" s="244" t="s">
        <v>161</v>
      </c>
      <c r="G392" s="242"/>
      <c r="H392" s="243" t="s">
        <v>19</v>
      </c>
      <c r="I392" s="245"/>
      <c r="J392" s="242"/>
      <c r="K392" s="242"/>
      <c r="L392" s="246"/>
      <c r="M392" s="247"/>
      <c r="N392" s="248"/>
      <c r="O392" s="248"/>
      <c r="P392" s="248"/>
      <c r="Q392" s="248"/>
      <c r="R392" s="248"/>
      <c r="S392" s="248"/>
      <c r="T392" s="249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0" t="s">
        <v>144</v>
      </c>
      <c r="AU392" s="250" t="s">
        <v>82</v>
      </c>
      <c r="AV392" s="15" t="s">
        <v>80</v>
      </c>
      <c r="AW392" s="15" t="s">
        <v>36</v>
      </c>
      <c r="AX392" s="15" t="s">
        <v>75</v>
      </c>
      <c r="AY392" s="250" t="s">
        <v>133</v>
      </c>
    </row>
    <row r="393" s="15" customFormat="1">
      <c r="A393" s="15"/>
      <c r="B393" s="241"/>
      <c r="C393" s="242"/>
      <c r="D393" s="220" t="s">
        <v>144</v>
      </c>
      <c r="E393" s="243" t="s">
        <v>19</v>
      </c>
      <c r="F393" s="244" t="s">
        <v>546</v>
      </c>
      <c r="G393" s="242"/>
      <c r="H393" s="243" t="s">
        <v>19</v>
      </c>
      <c r="I393" s="245"/>
      <c r="J393" s="242"/>
      <c r="K393" s="242"/>
      <c r="L393" s="246"/>
      <c r="M393" s="247"/>
      <c r="N393" s="248"/>
      <c r="O393" s="248"/>
      <c r="P393" s="248"/>
      <c r="Q393" s="248"/>
      <c r="R393" s="248"/>
      <c r="S393" s="248"/>
      <c r="T393" s="249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0" t="s">
        <v>144</v>
      </c>
      <c r="AU393" s="250" t="s">
        <v>82</v>
      </c>
      <c r="AV393" s="15" t="s">
        <v>80</v>
      </c>
      <c r="AW393" s="15" t="s">
        <v>36</v>
      </c>
      <c r="AX393" s="15" t="s">
        <v>75</v>
      </c>
      <c r="AY393" s="250" t="s">
        <v>133</v>
      </c>
    </row>
    <row r="394" s="15" customFormat="1">
      <c r="A394" s="15"/>
      <c r="B394" s="241"/>
      <c r="C394" s="242"/>
      <c r="D394" s="220" t="s">
        <v>144</v>
      </c>
      <c r="E394" s="243" t="s">
        <v>19</v>
      </c>
      <c r="F394" s="244" t="s">
        <v>547</v>
      </c>
      <c r="G394" s="242"/>
      <c r="H394" s="243" t="s">
        <v>19</v>
      </c>
      <c r="I394" s="245"/>
      <c r="J394" s="242"/>
      <c r="K394" s="242"/>
      <c r="L394" s="246"/>
      <c r="M394" s="247"/>
      <c r="N394" s="248"/>
      <c r="O394" s="248"/>
      <c r="P394" s="248"/>
      <c r="Q394" s="248"/>
      <c r="R394" s="248"/>
      <c r="S394" s="248"/>
      <c r="T394" s="249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50" t="s">
        <v>144</v>
      </c>
      <c r="AU394" s="250" t="s">
        <v>82</v>
      </c>
      <c r="AV394" s="15" t="s">
        <v>80</v>
      </c>
      <c r="AW394" s="15" t="s">
        <v>36</v>
      </c>
      <c r="AX394" s="15" t="s">
        <v>75</v>
      </c>
      <c r="AY394" s="250" t="s">
        <v>133</v>
      </c>
    </row>
    <row r="395" s="13" customFormat="1">
      <c r="A395" s="13"/>
      <c r="B395" s="218"/>
      <c r="C395" s="219"/>
      <c r="D395" s="220" t="s">
        <v>144</v>
      </c>
      <c r="E395" s="221" t="s">
        <v>19</v>
      </c>
      <c r="F395" s="222" t="s">
        <v>548</v>
      </c>
      <c r="G395" s="219"/>
      <c r="H395" s="223">
        <v>16.199999999999999</v>
      </c>
      <c r="I395" s="224"/>
      <c r="J395" s="219"/>
      <c r="K395" s="219"/>
      <c r="L395" s="225"/>
      <c r="M395" s="226"/>
      <c r="N395" s="227"/>
      <c r="O395" s="227"/>
      <c r="P395" s="227"/>
      <c r="Q395" s="227"/>
      <c r="R395" s="227"/>
      <c r="S395" s="227"/>
      <c r="T395" s="228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29" t="s">
        <v>144</v>
      </c>
      <c r="AU395" s="229" t="s">
        <v>82</v>
      </c>
      <c r="AV395" s="13" t="s">
        <v>82</v>
      </c>
      <c r="AW395" s="13" t="s">
        <v>36</v>
      </c>
      <c r="AX395" s="13" t="s">
        <v>80</v>
      </c>
      <c r="AY395" s="229" t="s">
        <v>133</v>
      </c>
    </row>
    <row r="396" s="2" customFormat="1" ht="16.5" customHeight="1">
      <c r="A396" s="41"/>
      <c r="B396" s="42"/>
      <c r="C396" s="200" t="s">
        <v>549</v>
      </c>
      <c r="D396" s="200" t="s">
        <v>135</v>
      </c>
      <c r="E396" s="201" t="s">
        <v>550</v>
      </c>
      <c r="F396" s="202" t="s">
        <v>551</v>
      </c>
      <c r="G396" s="203" t="s">
        <v>151</v>
      </c>
      <c r="H396" s="204">
        <v>53.619999999999997</v>
      </c>
      <c r="I396" s="205"/>
      <c r="J396" s="206">
        <f>ROUND(I396*H396,2)</f>
        <v>0</v>
      </c>
      <c r="K396" s="202" t="s">
        <v>256</v>
      </c>
      <c r="L396" s="47"/>
      <c r="M396" s="207" t="s">
        <v>19</v>
      </c>
      <c r="N396" s="208" t="s">
        <v>46</v>
      </c>
      <c r="O396" s="87"/>
      <c r="P396" s="209">
        <f>O396*H396</f>
        <v>0</v>
      </c>
      <c r="Q396" s="209">
        <v>6.0000000000000002E-05</v>
      </c>
      <c r="R396" s="209">
        <f>Q396*H396</f>
        <v>0.0032171999999999999</v>
      </c>
      <c r="S396" s="209">
        <v>0</v>
      </c>
      <c r="T396" s="210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11" t="s">
        <v>140</v>
      </c>
      <c r="AT396" s="211" t="s">
        <v>135</v>
      </c>
      <c r="AU396" s="211" t="s">
        <v>82</v>
      </c>
      <c r="AY396" s="20" t="s">
        <v>133</v>
      </c>
      <c r="BE396" s="212">
        <f>IF(N396="základní",J396,0)</f>
        <v>0</v>
      </c>
      <c r="BF396" s="212">
        <f>IF(N396="snížená",J396,0)</f>
        <v>0</v>
      </c>
      <c r="BG396" s="212">
        <f>IF(N396="zákl. přenesená",J396,0)</f>
        <v>0</v>
      </c>
      <c r="BH396" s="212">
        <f>IF(N396="sníž. přenesená",J396,0)</f>
        <v>0</v>
      </c>
      <c r="BI396" s="212">
        <f>IF(N396="nulová",J396,0)</f>
        <v>0</v>
      </c>
      <c r="BJ396" s="20" t="s">
        <v>80</v>
      </c>
      <c r="BK396" s="212">
        <f>ROUND(I396*H396,2)</f>
        <v>0</v>
      </c>
      <c r="BL396" s="20" t="s">
        <v>140</v>
      </c>
      <c r="BM396" s="211" t="s">
        <v>552</v>
      </c>
    </row>
    <row r="397" s="15" customFormat="1">
      <c r="A397" s="15"/>
      <c r="B397" s="241"/>
      <c r="C397" s="242"/>
      <c r="D397" s="220" t="s">
        <v>144</v>
      </c>
      <c r="E397" s="243" t="s">
        <v>19</v>
      </c>
      <c r="F397" s="244" t="s">
        <v>161</v>
      </c>
      <c r="G397" s="242"/>
      <c r="H397" s="243" t="s">
        <v>19</v>
      </c>
      <c r="I397" s="245"/>
      <c r="J397" s="242"/>
      <c r="K397" s="242"/>
      <c r="L397" s="246"/>
      <c r="M397" s="247"/>
      <c r="N397" s="248"/>
      <c r="O397" s="248"/>
      <c r="P397" s="248"/>
      <c r="Q397" s="248"/>
      <c r="R397" s="248"/>
      <c r="S397" s="248"/>
      <c r="T397" s="249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0" t="s">
        <v>144</v>
      </c>
      <c r="AU397" s="250" t="s">
        <v>82</v>
      </c>
      <c r="AV397" s="15" t="s">
        <v>80</v>
      </c>
      <c r="AW397" s="15" t="s">
        <v>36</v>
      </c>
      <c r="AX397" s="15" t="s">
        <v>75</v>
      </c>
      <c r="AY397" s="250" t="s">
        <v>133</v>
      </c>
    </row>
    <row r="398" s="15" customFormat="1">
      <c r="A398" s="15"/>
      <c r="B398" s="241"/>
      <c r="C398" s="242"/>
      <c r="D398" s="220" t="s">
        <v>144</v>
      </c>
      <c r="E398" s="243" t="s">
        <v>19</v>
      </c>
      <c r="F398" s="244" t="s">
        <v>169</v>
      </c>
      <c r="G398" s="242"/>
      <c r="H398" s="243" t="s">
        <v>19</v>
      </c>
      <c r="I398" s="245"/>
      <c r="J398" s="242"/>
      <c r="K398" s="242"/>
      <c r="L398" s="246"/>
      <c r="M398" s="247"/>
      <c r="N398" s="248"/>
      <c r="O398" s="248"/>
      <c r="P398" s="248"/>
      <c r="Q398" s="248"/>
      <c r="R398" s="248"/>
      <c r="S398" s="248"/>
      <c r="T398" s="249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0" t="s">
        <v>144</v>
      </c>
      <c r="AU398" s="250" t="s">
        <v>82</v>
      </c>
      <c r="AV398" s="15" t="s">
        <v>80</v>
      </c>
      <c r="AW398" s="15" t="s">
        <v>36</v>
      </c>
      <c r="AX398" s="15" t="s">
        <v>75</v>
      </c>
      <c r="AY398" s="250" t="s">
        <v>133</v>
      </c>
    </row>
    <row r="399" s="13" customFormat="1">
      <c r="A399" s="13"/>
      <c r="B399" s="218"/>
      <c r="C399" s="219"/>
      <c r="D399" s="220" t="s">
        <v>144</v>
      </c>
      <c r="E399" s="221" t="s">
        <v>19</v>
      </c>
      <c r="F399" s="222" t="s">
        <v>553</v>
      </c>
      <c r="G399" s="219"/>
      <c r="H399" s="223">
        <v>14.82</v>
      </c>
      <c r="I399" s="224"/>
      <c r="J399" s="219"/>
      <c r="K399" s="219"/>
      <c r="L399" s="225"/>
      <c r="M399" s="226"/>
      <c r="N399" s="227"/>
      <c r="O399" s="227"/>
      <c r="P399" s="227"/>
      <c r="Q399" s="227"/>
      <c r="R399" s="227"/>
      <c r="S399" s="227"/>
      <c r="T399" s="228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29" t="s">
        <v>144</v>
      </c>
      <c r="AU399" s="229" t="s">
        <v>82</v>
      </c>
      <c r="AV399" s="13" t="s">
        <v>82</v>
      </c>
      <c r="AW399" s="13" t="s">
        <v>36</v>
      </c>
      <c r="AX399" s="13" t="s">
        <v>75</v>
      </c>
      <c r="AY399" s="229" t="s">
        <v>133</v>
      </c>
    </row>
    <row r="400" s="13" customFormat="1">
      <c r="A400" s="13"/>
      <c r="B400" s="218"/>
      <c r="C400" s="219"/>
      <c r="D400" s="220" t="s">
        <v>144</v>
      </c>
      <c r="E400" s="221" t="s">
        <v>19</v>
      </c>
      <c r="F400" s="222" t="s">
        <v>554</v>
      </c>
      <c r="G400" s="219"/>
      <c r="H400" s="223">
        <v>10.5</v>
      </c>
      <c r="I400" s="224"/>
      <c r="J400" s="219"/>
      <c r="K400" s="219"/>
      <c r="L400" s="225"/>
      <c r="M400" s="226"/>
      <c r="N400" s="227"/>
      <c r="O400" s="227"/>
      <c r="P400" s="227"/>
      <c r="Q400" s="227"/>
      <c r="R400" s="227"/>
      <c r="S400" s="227"/>
      <c r="T400" s="228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29" t="s">
        <v>144</v>
      </c>
      <c r="AU400" s="229" t="s">
        <v>82</v>
      </c>
      <c r="AV400" s="13" t="s">
        <v>82</v>
      </c>
      <c r="AW400" s="13" t="s">
        <v>36</v>
      </c>
      <c r="AX400" s="13" t="s">
        <v>75</v>
      </c>
      <c r="AY400" s="229" t="s">
        <v>133</v>
      </c>
    </row>
    <row r="401" s="13" customFormat="1">
      <c r="A401" s="13"/>
      <c r="B401" s="218"/>
      <c r="C401" s="219"/>
      <c r="D401" s="220" t="s">
        <v>144</v>
      </c>
      <c r="E401" s="221" t="s">
        <v>19</v>
      </c>
      <c r="F401" s="222" t="s">
        <v>555</v>
      </c>
      <c r="G401" s="219"/>
      <c r="H401" s="223">
        <v>14</v>
      </c>
      <c r="I401" s="224"/>
      <c r="J401" s="219"/>
      <c r="K401" s="219"/>
      <c r="L401" s="225"/>
      <c r="M401" s="226"/>
      <c r="N401" s="227"/>
      <c r="O401" s="227"/>
      <c r="P401" s="227"/>
      <c r="Q401" s="227"/>
      <c r="R401" s="227"/>
      <c r="S401" s="227"/>
      <c r="T401" s="228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29" t="s">
        <v>144</v>
      </c>
      <c r="AU401" s="229" t="s">
        <v>82</v>
      </c>
      <c r="AV401" s="13" t="s">
        <v>82</v>
      </c>
      <c r="AW401" s="13" t="s">
        <v>36</v>
      </c>
      <c r="AX401" s="13" t="s">
        <v>75</v>
      </c>
      <c r="AY401" s="229" t="s">
        <v>133</v>
      </c>
    </row>
    <row r="402" s="13" customFormat="1">
      <c r="A402" s="13"/>
      <c r="B402" s="218"/>
      <c r="C402" s="219"/>
      <c r="D402" s="220" t="s">
        <v>144</v>
      </c>
      <c r="E402" s="221" t="s">
        <v>19</v>
      </c>
      <c r="F402" s="222" t="s">
        <v>556</v>
      </c>
      <c r="G402" s="219"/>
      <c r="H402" s="223">
        <v>14.300000000000001</v>
      </c>
      <c r="I402" s="224"/>
      <c r="J402" s="219"/>
      <c r="K402" s="219"/>
      <c r="L402" s="225"/>
      <c r="M402" s="226"/>
      <c r="N402" s="227"/>
      <c r="O402" s="227"/>
      <c r="P402" s="227"/>
      <c r="Q402" s="227"/>
      <c r="R402" s="227"/>
      <c r="S402" s="227"/>
      <c r="T402" s="22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29" t="s">
        <v>144</v>
      </c>
      <c r="AU402" s="229" t="s">
        <v>82</v>
      </c>
      <c r="AV402" s="13" t="s">
        <v>82</v>
      </c>
      <c r="AW402" s="13" t="s">
        <v>36</v>
      </c>
      <c r="AX402" s="13" t="s">
        <v>75</v>
      </c>
      <c r="AY402" s="229" t="s">
        <v>133</v>
      </c>
    </row>
    <row r="403" s="14" customFormat="1">
      <c r="A403" s="14"/>
      <c r="B403" s="230"/>
      <c r="C403" s="231"/>
      <c r="D403" s="220" t="s">
        <v>144</v>
      </c>
      <c r="E403" s="232" t="s">
        <v>19</v>
      </c>
      <c r="F403" s="233" t="s">
        <v>148</v>
      </c>
      <c r="G403" s="231"/>
      <c r="H403" s="234">
        <v>53.619999999999997</v>
      </c>
      <c r="I403" s="235"/>
      <c r="J403" s="231"/>
      <c r="K403" s="231"/>
      <c r="L403" s="236"/>
      <c r="M403" s="237"/>
      <c r="N403" s="238"/>
      <c r="O403" s="238"/>
      <c r="P403" s="238"/>
      <c r="Q403" s="238"/>
      <c r="R403" s="238"/>
      <c r="S403" s="238"/>
      <c r="T403" s="239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0" t="s">
        <v>144</v>
      </c>
      <c r="AU403" s="240" t="s">
        <v>82</v>
      </c>
      <c r="AV403" s="14" t="s">
        <v>140</v>
      </c>
      <c r="AW403" s="14" t="s">
        <v>36</v>
      </c>
      <c r="AX403" s="14" t="s">
        <v>80</v>
      </c>
      <c r="AY403" s="240" t="s">
        <v>133</v>
      </c>
    </row>
    <row r="404" s="2" customFormat="1" ht="16.5" customHeight="1">
      <c r="A404" s="41"/>
      <c r="B404" s="42"/>
      <c r="C404" s="200" t="s">
        <v>557</v>
      </c>
      <c r="D404" s="200" t="s">
        <v>135</v>
      </c>
      <c r="E404" s="201" t="s">
        <v>558</v>
      </c>
      <c r="F404" s="202" t="s">
        <v>559</v>
      </c>
      <c r="G404" s="203" t="s">
        <v>158</v>
      </c>
      <c r="H404" s="204">
        <v>13.452999999999999</v>
      </c>
      <c r="I404" s="205"/>
      <c r="J404" s="206">
        <f>ROUND(I404*H404,2)</f>
        <v>0</v>
      </c>
      <c r="K404" s="202" t="s">
        <v>139</v>
      </c>
      <c r="L404" s="47"/>
      <c r="M404" s="207" t="s">
        <v>19</v>
      </c>
      <c r="N404" s="208" t="s">
        <v>46</v>
      </c>
      <c r="O404" s="87"/>
      <c r="P404" s="209">
        <f>O404*H404</f>
        <v>0</v>
      </c>
      <c r="Q404" s="209">
        <v>0</v>
      </c>
      <c r="R404" s="209">
        <f>Q404*H404</f>
        <v>0</v>
      </c>
      <c r="S404" s="209">
        <v>2.27</v>
      </c>
      <c r="T404" s="210">
        <f>S404*H404</f>
        <v>30.538309999999999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11" t="s">
        <v>140</v>
      </c>
      <c r="AT404" s="211" t="s">
        <v>135</v>
      </c>
      <c r="AU404" s="211" t="s">
        <v>82</v>
      </c>
      <c r="AY404" s="20" t="s">
        <v>133</v>
      </c>
      <c r="BE404" s="212">
        <f>IF(N404="základní",J404,0)</f>
        <v>0</v>
      </c>
      <c r="BF404" s="212">
        <f>IF(N404="snížená",J404,0)</f>
        <v>0</v>
      </c>
      <c r="BG404" s="212">
        <f>IF(N404="zákl. přenesená",J404,0)</f>
        <v>0</v>
      </c>
      <c r="BH404" s="212">
        <f>IF(N404="sníž. přenesená",J404,0)</f>
        <v>0</v>
      </c>
      <c r="BI404" s="212">
        <f>IF(N404="nulová",J404,0)</f>
        <v>0</v>
      </c>
      <c r="BJ404" s="20" t="s">
        <v>80</v>
      </c>
      <c r="BK404" s="212">
        <f>ROUND(I404*H404,2)</f>
        <v>0</v>
      </c>
      <c r="BL404" s="20" t="s">
        <v>140</v>
      </c>
      <c r="BM404" s="211" t="s">
        <v>560</v>
      </c>
    </row>
    <row r="405" s="2" customFormat="1">
      <c r="A405" s="41"/>
      <c r="B405" s="42"/>
      <c r="C405" s="43"/>
      <c r="D405" s="213" t="s">
        <v>142</v>
      </c>
      <c r="E405" s="43"/>
      <c r="F405" s="214" t="s">
        <v>561</v>
      </c>
      <c r="G405" s="43"/>
      <c r="H405" s="43"/>
      <c r="I405" s="215"/>
      <c r="J405" s="43"/>
      <c r="K405" s="43"/>
      <c r="L405" s="47"/>
      <c r="M405" s="216"/>
      <c r="N405" s="217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142</v>
      </c>
      <c r="AU405" s="20" t="s">
        <v>82</v>
      </c>
    </row>
    <row r="406" s="15" customFormat="1">
      <c r="A406" s="15"/>
      <c r="B406" s="241"/>
      <c r="C406" s="242"/>
      <c r="D406" s="220" t="s">
        <v>144</v>
      </c>
      <c r="E406" s="243" t="s">
        <v>19</v>
      </c>
      <c r="F406" s="244" t="s">
        <v>161</v>
      </c>
      <c r="G406" s="242"/>
      <c r="H406" s="243" t="s">
        <v>19</v>
      </c>
      <c r="I406" s="245"/>
      <c r="J406" s="242"/>
      <c r="K406" s="242"/>
      <c r="L406" s="246"/>
      <c r="M406" s="247"/>
      <c r="N406" s="248"/>
      <c r="O406" s="248"/>
      <c r="P406" s="248"/>
      <c r="Q406" s="248"/>
      <c r="R406" s="248"/>
      <c r="S406" s="248"/>
      <c r="T406" s="249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0" t="s">
        <v>144</v>
      </c>
      <c r="AU406" s="250" t="s">
        <v>82</v>
      </c>
      <c r="AV406" s="15" t="s">
        <v>80</v>
      </c>
      <c r="AW406" s="15" t="s">
        <v>36</v>
      </c>
      <c r="AX406" s="15" t="s">
        <v>75</v>
      </c>
      <c r="AY406" s="250" t="s">
        <v>133</v>
      </c>
    </row>
    <row r="407" s="15" customFormat="1">
      <c r="A407" s="15"/>
      <c r="B407" s="241"/>
      <c r="C407" s="242"/>
      <c r="D407" s="220" t="s">
        <v>144</v>
      </c>
      <c r="E407" s="243" t="s">
        <v>19</v>
      </c>
      <c r="F407" s="244" t="s">
        <v>280</v>
      </c>
      <c r="G407" s="242"/>
      <c r="H407" s="243" t="s">
        <v>19</v>
      </c>
      <c r="I407" s="245"/>
      <c r="J407" s="242"/>
      <c r="K407" s="242"/>
      <c r="L407" s="246"/>
      <c r="M407" s="247"/>
      <c r="N407" s="248"/>
      <c r="O407" s="248"/>
      <c r="P407" s="248"/>
      <c r="Q407" s="248"/>
      <c r="R407" s="248"/>
      <c r="S407" s="248"/>
      <c r="T407" s="249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50" t="s">
        <v>144</v>
      </c>
      <c r="AU407" s="250" t="s">
        <v>82</v>
      </c>
      <c r="AV407" s="15" t="s">
        <v>80</v>
      </c>
      <c r="AW407" s="15" t="s">
        <v>36</v>
      </c>
      <c r="AX407" s="15" t="s">
        <v>75</v>
      </c>
      <c r="AY407" s="250" t="s">
        <v>133</v>
      </c>
    </row>
    <row r="408" s="15" customFormat="1">
      <c r="A408" s="15"/>
      <c r="B408" s="241"/>
      <c r="C408" s="242"/>
      <c r="D408" s="220" t="s">
        <v>144</v>
      </c>
      <c r="E408" s="243" t="s">
        <v>19</v>
      </c>
      <c r="F408" s="244" t="s">
        <v>547</v>
      </c>
      <c r="G408" s="242"/>
      <c r="H408" s="243" t="s">
        <v>19</v>
      </c>
      <c r="I408" s="245"/>
      <c r="J408" s="242"/>
      <c r="K408" s="242"/>
      <c r="L408" s="246"/>
      <c r="M408" s="247"/>
      <c r="N408" s="248"/>
      <c r="O408" s="248"/>
      <c r="P408" s="248"/>
      <c r="Q408" s="248"/>
      <c r="R408" s="248"/>
      <c r="S408" s="248"/>
      <c r="T408" s="249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0" t="s">
        <v>144</v>
      </c>
      <c r="AU408" s="250" t="s">
        <v>82</v>
      </c>
      <c r="AV408" s="15" t="s">
        <v>80</v>
      </c>
      <c r="AW408" s="15" t="s">
        <v>36</v>
      </c>
      <c r="AX408" s="15" t="s">
        <v>75</v>
      </c>
      <c r="AY408" s="250" t="s">
        <v>133</v>
      </c>
    </row>
    <row r="409" s="13" customFormat="1">
      <c r="A409" s="13"/>
      <c r="B409" s="218"/>
      <c r="C409" s="219"/>
      <c r="D409" s="220" t="s">
        <v>144</v>
      </c>
      <c r="E409" s="221" t="s">
        <v>19</v>
      </c>
      <c r="F409" s="222" t="s">
        <v>562</v>
      </c>
      <c r="G409" s="219"/>
      <c r="H409" s="223">
        <v>7.9530000000000003</v>
      </c>
      <c r="I409" s="224"/>
      <c r="J409" s="219"/>
      <c r="K409" s="219"/>
      <c r="L409" s="225"/>
      <c r="M409" s="226"/>
      <c r="N409" s="227"/>
      <c r="O409" s="227"/>
      <c r="P409" s="227"/>
      <c r="Q409" s="227"/>
      <c r="R409" s="227"/>
      <c r="S409" s="227"/>
      <c r="T409" s="228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29" t="s">
        <v>144</v>
      </c>
      <c r="AU409" s="229" t="s">
        <v>82</v>
      </c>
      <c r="AV409" s="13" t="s">
        <v>82</v>
      </c>
      <c r="AW409" s="13" t="s">
        <v>36</v>
      </c>
      <c r="AX409" s="13" t="s">
        <v>75</v>
      </c>
      <c r="AY409" s="229" t="s">
        <v>133</v>
      </c>
    </row>
    <row r="410" s="13" customFormat="1">
      <c r="A410" s="13"/>
      <c r="B410" s="218"/>
      <c r="C410" s="219"/>
      <c r="D410" s="220" t="s">
        <v>144</v>
      </c>
      <c r="E410" s="221" t="s">
        <v>19</v>
      </c>
      <c r="F410" s="222" t="s">
        <v>563</v>
      </c>
      <c r="G410" s="219"/>
      <c r="H410" s="223">
        <v>3.2999999999999998</v>
      </c>
      <c r="I410" s="224"/>
      <c r="J410" s="219"/>
      <c r="K410" s="219"/>
      <c r="L410" s="225"/>
      <c r="M410" s="226"/>
      <c r="N410" s="227"/>
      <c r="O410" s="227"/>
      <c r="P410" s="227"/>
      <c r="Q410" s="227"/>
      <c r="R410" s="227"/>
      <c r="S410" s="227"/>
      <c r="T410" s="228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29" t="s">
        <v>144</v>
      </c>
      <c r="AU410" s="229" t="s">
        <v>82</v>
      </c>
      <c r="AV410" s="13" t="s">
        <v>82</v>
      </c>
      <c r="AW410" s="13" t="s">
        <v>36</v>
      </c>
      <c r="AX410" s="13" t="s">
        <v>75</v>
      </c>
      <c r="AY410" s="229" t="s">
        <v>133</v>
      </c>
    </row>
    <row r="411" s="13" customFormat="1">
      <c r="A411" s="13"/>
      <c r="B411" s="218"/>
      <c r="C411" s="219"/>
      <c r="D411" s="220" t="s">
        <v>144</v>
      </c>
      <c r="E411" s="221" t="s">
        <v>19</v>
      </c>
      <c r="F411" s="222" t="s">
        <v>564</v>
      </c>
      <c r="G411" s="219"/>
      <c r="H411" s="223">
        <v>2.2000000000000002</v>
      </c>
      <c r="I411" s="224"/>
      <c r="J411" s="219"/>
      <c r="K411" s="219"/>
      <c r="L411" s="225"/>
      <c r="M411" s="226"/>
      <c r="N411" s="227"/>
      <c r="O411" s="227"/>
      <c r="P411" s="227"/>
      <c r="Q411" s="227"/>
      <c r="R411" s="227"/>
      <c r="S411" s="227"/>
      <c r="T411" s="228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29" t="s">
        <v>144</v>
      </c>
      <c r="AU411" s="229" t="s">
        <v>82</v>
      </c>
      <c r="AV411" s="13" t="s">
        <v>82</v>
      </c>
      <c r="AW411" s="13" t="s">
        <v>36</v>
      </c>
      <c r="AX411" s="13" t="s">
        <v>75</v>
      </c>
      <c r="AY411" s="229" t="s">
        <v>133</v>
      </c>
    </row>
    <row r="412" s="14" customFormat="1">
      <c r="A412" s="14"/>
      <c r="B412" s="230"/>
      <c r="C412" s="231"/>
      <c r="D412" s="220" t="s">
        <v>144</v>
      </c>
      <c r="E412" s="232" t="s">
        <v>19</v>
      </c>
      <c r="F412" s="233" t="s">
        <v>148</v>
      </c>
      <c r="G412" s="231"/>
      <c r="H412" s="234">
        <v>13.452999999999999</v>
      </c>
      <c r="I412" s="235"/>
      <c r="J412" s="231"/>
      <c r="K412" s="231"/>
      <c r="L412" s="236"/>
      <c r="M412" s="237"/>
      <c r="N412" s="238"/>
      <c r="O412" s="238"/>
      <c r="P412" s="238"/>
      <c r="Q412" s="238"/>
      <c r="R412" s="238"/>
      <c r="S412" s="238"/>
      <c r="T412" s="239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0" t="s">
        <v>144</v>
      </c>
      <c r="AU412" s="240" t="s">
        <v>82</v>
      </c>
      <c r="AV412" s="14" t="s">
        <v>140</v>
      </c>
      <c r="AW412" s="14" t="s">
        <v>36</v>
      </c>
      <c r="AX412" s="14" t="s">
        <v>80</v>
      </c>
      <c r="AY412" s="240" t="s">
        <v>133</v>
      </c>
    </row>
    <row r="413" s="2" customFormat="1" ht="16.5" customHeight="1">
      <c r="A413" s="41"/>
      <c r="B413" s="42"/>
      <c r="C413" s="200" t="s">
        <v>375</v>
      </c>
      <c r="D413" s="200" t="s">
        <v>135</v>
      </c>
      <c r="E413" s="201" t="s">
        <v>565</v>
      </c>
      <c r="F413" s="202" t="s">
        <v>566</v>
      </c>
      <c r="G413" s="203" t="s">
        <v>158</v>
      </c>
      <c r="H413" s="204">
        <v>2.1000000000000001</v>
      </c>
      <c r="I413" s="205"/>
      <c r="J413" s="206">
        <f>ROUND(I413*H413,2)</f>
        <v>0</v>
      </c>
      <c r="K413" s="202" t="s">
        <v>139</v>
      </c>
      <c r="L413" s="47"/>
      <c r="M413" s="207" t="s">
        <v>19</v>
      </c>
      <c r="N413" s="208" t="s">
        <v>46</v>
      </c>
      <c r="O413" s="87"/>
      <c r="P413" s="209">
        <f>O413*H413</f>
        <v>0</v>
      </c>
      <c r="Q413" s="209">
        <v>0</v>
      </c>
      <c r="R413" s="209">
        <f>Q413*H413</f>
        <v>0</v>
      </c>
      <c r="S413" s="209">
        <v>2.27</v>
      </c>
      <c r="T413" s="210">
        <f>S413*H413</f>
        <v>4.7670000000000003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11" t="s">
        <v>140</v>
      </c>
      <c r="AT413" s="211" t="s">
        <v>135</v>
      </c>
      <c r="AU413" s="211" t="s">
        <v>82</v>
      </c>
      <c r="AY413" s="20" t="s">
        <v>133</v>
      </c>
      <c r="BE413" s="212">
        <f>IF(N413="základní",J413,0)</f>
        <v>0</v>
      </c>
      <c r="BF413" s="212">
        <f>IF(N413="snížená",J413,0)</f>
        <v>0</v>
      </c>
      <c r="BG413" s="212">
        <f>IF(N413="zákl. přenesená",J413,0)</f>
        <v>0</v>
      </c>
      <c r="BH413" s="212">
        <f>IF(N413="sníž. přenesená",J413,0)</f>
        <v>0</v>
      </c>
      <c r="BI413" s="212">
        <f>IF(N413="nulová",J413,0)</f>
        <v>0</v>
      </c>
      <c r="BJ413" s="20" t="s">
        <v>80</v>
      </c>
      <c r="BK413" s="212">
        <f>ROUND(I413*H413,2)</f>
        <v>0</v>
      </c>
      <c r="BL413" s="20" t="s">
        <v>140</v>
      </c>
      <c r="BM413" s="211" t="s">
        <v>567</v>
      </c>
    </row>
    <row r="414" s="2" customFormat="1">
      <c r="A414" s="41"/>
      <c r="B414" s="42"/>
      <c r="C414" s="43"/>
      <c r="D414" s="213" t="s">
        <v>142</v>
      </c>
      <c r="E414" s="43"/>
      <c r="F414" s="214" t="s">
        <v>568</v>
      </c>
      <c r="G414" s="43"/>
      <c r="H414" s="43"/>
      <c r="I414" s="215"/>
      <c r="J414" s="43"/>
      <c r="K414" s="43"/>
      <c r="L414" s="47"/>
      <c r="M414" s="216"/>
      <c r="N414" s="217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142</v>
      </c>
      <c r="AU414" s="20" t="s">
        <v>82</v>
      </c>
    </row>
    <row r="415" s="15" customFormat="1">
      <c r="A415" s="15"/>
      <c r="B415" s="241"/>
      <c r="C415" s="242"/>
      <c r="D415" s="220" t="s">
        <v>144</v>
      </c>
      <c r="E415" s="243" t="s">
        <v>19</v>
      </c>
      <c r="F415" s="244" t="s">
        <v>161</v>
      </c>
      <c r="G415" s="242"/>
      <c r="H415" s="243" t="s">
        <v>19</v>
      </c>
      <c r="I415" s="245"/>
      <c r="J415" s="242"/>
      <c r="K415" s="242"/>
      <c r="L415" s="246"/>
      <c r="M415" s="247"/>
      <c r="N415" s="248"/>
      <c r="O415" s="248"/>
      <c r="P415" s="248"/>
      <c r="Q415" s="248"/>
      <c r="R415" s="248"/>
      <c r="S415" s="248"/>
      <c r="T415" s="249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50" t="s">
        <v>144</v>
      </c>
      <c r="AU415" s="250" t="s">
        <v>82</v>
      </c>
      <c r="AV415" s="15" t="s">
        <v>80</v>
      </c>
      <c r="AW415" s="15" t="s">
        <v>36</v>
      </c>
      <c r="AX415" s="15" t="s">
        <v>75</v>
      </c>
      <c r="AY415" s="250" t="s">
        <v>133</v>
      </c>
    </row>
    <row r="416" s="15" customFormat="1">
      <c r="A416" s="15"/>
      <c r="B416" s="241"/>
      <c r="C416" s="242"/>
      <c r="D416" s="220" t="s">
        <v>144</v>
      </c>
      <c r="E416" s="243" t="s">
        <v>19</v>
      </c>
      <c r="F416" s="244" t="s">
        <v>280</v>
      </c>
      <c r="G416" s="242"/>
      <c r="H416" s="243" t="s">
        <v>19</v>
      </c>
      <c r="I416" s="245"/>
      <c r="J416" s="242"/>
      <c r="K416" s="242"/>
      <c r="L416" s="246"/>
      <c r="M416" s="247"/>
      <c r="N416" s="248"/>
      <c r="O416" s="248"/>
      <c r="P416" s="248"/>
      <c r="Q416" s="248"/>
      <c r="R416" s="248"/>
      <c r="S416" s="248"/>
      <c r="T416" s="249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0" t="s">
        <v>144</v>
      </c>
      <c r="AU416" s="250" t="s">
        <v>82</v>
      </c>
      <c r="AV416" s="15" t="s">
        <v>80</v>
      </c>
      <c r="AW416" s="15" t="s">
        <v>36</v>
      </c>
      <c r="AX416" s="15" t="s">
        <v>75</v>
      </c>
      <c r="AY416" s="250" t="s">
        <v>133</v>
      </c>
    </row>
    <row r="417" s="15" customFormat="1">
      <c r="A417" s="15"/>
      <c r="B417" s="241"/>
      <c r="C417" s="242"/>
      <c r="D417" s="220" t="s">
        <v>144</v>
      </c>
      <c r="E417" s="243" t="s">
        <v>19</v>
      </c>
      <c r="F417" s="244" t="s">
        <v>547</v>
      </c>
      <c r="G417" s="242"/>
      <c r="H417" s="243" t="s">
        <v>19</v>
      </c>
      <c r="I417" s="245"/>
      <c r="J417" s="242"/>
      <c r="K417" s="242"/>
      <c r="L417" s="246"/>
      <c r="M417" s="247"/>
      <c r="N417" s="248"/>
      <c r="O417" s="248"/>
      <c r="P417" s="248"/>
      <c r="Q417" s="248"/>
      <c r="R417" s="248"/>
      <c r="S417" s="248"/>
      <c r="T417" s="249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50" t="s">
        <v>144</v>
      </c>
      <c r="AU417" s="250" t="s">
        <v>82</v>
      </c>
      <c r="AV417" s="15" t="s">
        <v>80</v>
      </c>
      <c r="AW417" s="15" t="s">
        <v>36</v>
      </c>
      <c r="AX417" s="15" t="s">
        <v>75</v>
      </c>
      <c r="AY417" s="250" t="s">
        <v>133</v>
      </c>
    </row>
    <row r="418" s="13" customFormat="1">
      <c r="A418" s="13"/>
      <c r="B418" s="218"/>
      <c r="C418" s="219"/>
      <c r="D418" s="220" t="s">
        <v>144</v>
      </c>
      <c r="E418" s="221" t="s">
        <v>19</v>
      </c>
      <c r="F418" s="222" t="s">
        <v>569</v>
      </c>
      <c r="G418" s="219"/>
      <c r="H418" s="223">
        <v>0.59999999999999998</v>
      </c>
      <c r="I418" s="224"/>
      <c r="J418" s="219"/>
      <c r="K418" s="219"/>
      <c r="L418" s="225"/>
      <c r="M418" s="226"/>
      <c r="N418" s="227"/>
      <c r="O418" s="227"/>
      <c r="P418" s="227"/>
      <c r="Q418" s="227"/>
      <c r="R418" s="227"/>
      <c r="S418" s="227"/>
      <c r="T418" s="228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29" t="s">
        <v>144</v>
      </c>
      <c r="AU418" s="229" t="s">
        <v>82</v>
      </c>
      <c r="AV418" s="13" t="s">
        <v>82</v>
      </c>
      <c r="AW418" s="13" t="s">
        <v>36</v>
      </c>
      <c r="AX418" s="13" t="s">
        <v>75</v>
      </c>
      <c r="AY418" s="229" t="s">
        <v>133</v>
      </c>
    </row>
    <row r="419" s="13" customFormat="1">
      <c r="A419" s="13"/>
      <c r="B419" s="218"/>
      <c r="C419" s="219"/>
      <c r="D419" s="220" t="s">
        <v>144</v>
      </c>
      <c r="E419" s="221" t="s">
        <v>19</v>
      </c>
      <c r="F419" s="222" t="s">
        <v>570</v>
      </c>
      <c r="G419" s="219"/>
      <c r="H419" s="223">
        <v>0.90000000000000002</v>
      </c>
      <c r="I419" s="224"/>
      <c r="J419" s="219"/>
      <c r="K419" s="219"/>
      <c r="L419" s="225"/>
      <c r="M419" s="226"/>
      <c r="N419" s="227"/>
      <c r="O419" s="227"/>
      <c r="P419" s="227"/>
      <c r="Q419" s="227"/>
      <c r="R419" s="227"/>
      <c r="S419" s="227"/>
      <c r="T419" s="228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29" t="s">
        <v>144</v>
      </c>
      <c r="AU419" s="229" t="s">
        <v>82</v>
      </c>
      <c r="AV419" s="13" t="s">
        <v>82</v>
      </c>
      <c r="AW419" s="13" t="s">
        <v>36</v>
      </c>
      <c r="AX419" s="13" t="s">
        <v>75</v>
      </c>
      <c r="AY419" s="229" t="s">
        <v>133</v>
      </c>
    </row>
    <row r="420" s="13" customFormat="1">
      <c r="A420" s="13"/>
      <c r="B420" s="218"/>
      <c r="C420" s="219"/>
      <c r="D420" s="220" t="s">
        <v>144</v>
      </c>
      <c r="E420" s="221" t="s">
        <v>19</v>
      </c>
      <c r="F420" s="222" t="s">
        <v>571</v>
      </c>
      <c r="G420" s="219"/>
      <c r="H420" s="223">
        <v>0.59999999999999998</v>
      </c>
      <c r="I420" s="224"/>
      <c r="J420" s="219"/>
      <c r="K420" s="219"/>
      <c r="L420" s="225"/>
      <c r="M420" s="226"/>
      <c r="N420" s="227"/>
      <c r="O420" s="227"/>
      <c r="P420" s="227"/>
      <c r="Q420" s="227"/>
      <c r="R420" s="227"/>
      <c r="S420" s="227"/>
      <c r="T420" s="228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29" t="s">
        <v>144</v>
      </c>
      <c r="AU420" s="229" t="s">
        <v>82</v>
      </c>
      <c r="AV420" s="13" t="s">
        <v>82</v>
      </c>
      <c r="AW420" s="13" t="s">
        <v>36</v>
      </c>
      <c r="AX420" s="13" t="s">
        <v>75</v>
      </c>
      <c r="AY420" s="229" t="s">
        <v>133</v>
      </c>
    </row>
    <row r="421" s="14" customFormat="1">
      <c r="A421" s="14"/>
      <c r="B421" s="230"/>
      <c r="C421" s="231"/>
      <c r="D421" s="220" t="s">
        <v>144</v>
      </c>
      <c r="E421" s="232" t="s">
        <v>19</v>
      </c>
      <c r="F421" s="233" t="s">
        <v>148</v>
      </c>
      <c r="G421" s="231"/>
      <c r="H421" s="234">
        <v>2.1000000000000001</v>
      </c>
      <c r="I421" s="235"/>
      <c r="J421" s="231"/>
      <c r="K421" s="231"/>
      <c r="L421" s="236"/>
      <c r="M421" s="237"/>
      <c r="N421" s="238"/>
      <c r="O421" s="238"/>
      <c r="P421" s="238"/>
      <c r="Q421" s="238"/>
      <c r="R421" s="238"/>
      <c r="S421" s="238"/>
      <c r="T421" s="239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0" t="s">
        <v>144</v>
      </c>
      <c r="AU421" s="240" t="s">
        <v>82</v>
      </c>
      <c r="AV421" s="14" t="s">
        <v>140</v>
      </c>
      <c r="AW421" s="14" t="s">
        <v>36</v>
      </c>
      <c r="AX421" s="14" t="s">
        <v>80</v>
      </c>
      <c r="AY421" s="240" t="s">
        <v>133</v>
      </c>
    </row>
    <row r="422" s="2" customFormat="1" ht="16.5" customHeight="1">
      <c r="A422" s="41"/>
      <c r="B422" s="42"/>
      <c r="C422" s="200" t="s">
        <v>572</v>
      </c>
      <c r="D422" s="200" t="s">
        <v>135</v>
      </c>
      <c r="E422" s="201" t="s">
        <v>573</v>
      </c>
      <c r="F422" s="202" t="s">
        <v>574</v>
      </c>
      <c r="G422" s="203" t="s">
        <v>158</v>
      </c>
      <c r="H422" s="204">
        <v>0.83499999999999996</v>
      </c>
      <c r="I422" s="205"/>
      <c r="J422" s="206">
        <f>ROUND(I422*H422,2)</f>
        <v>0</v>
      </c>
      <c r="K422" s="202" t="s">
        <v>139</v>
      </c>
      <c r="L422" s="47"/>
      <c r="M422" s="207" t="s">
        <v>19</v>
      </c>
      <c r="N422" s="208" t="s">
        <v>46</v>
      </c>
      <c r="O422" s="87"/>
      <c r="P422" s="209">
        <f>O422*H422</f>
        <v>0</v>
      </c>
      <c r="Q422" s="209">
        <v>0</v>
      </c>
      <c r="R422" s="209">
        <f>Q422*H422</f>
        <v>0</v>
      </c>
      <c r="S422" s="209">
        <v>2.2000000000000002</v>
      </c>
      <c r="T422" s="210">
        <f>S422*H422</f>
        <v>1.837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11" t="s">
        <v>140</v>
      </c>
      <c r="AT422" s="211" t="s">
        <v>135</v>
      </c>
      <c r="AU422" s="211" t="s">
        <v>82</v>
      </c>
      <c r="AY422" s="20" t="s">
        <v>133</v>
      </c>
      <c r="BE422" s="212">
        <f>IF(N422="základní",J422,0)</f>
        <v>0</v>
      </c>
      <c r="BF422" s="212">
        <f>IF(N422="snížená",J422,0)</f>
        <v>0</v>
      </c>
      <c r="BG422" s="212">
        <f>IF(N422="zákl. přenesená",J422,0)</f>
        <v>0</v>
      </c>
      <c r="BH422" s="212">
        <f>IF(N422="sníž. přenesená",J422,0)</f>
        <v>0</v>
      </c>
      <c r="BI422" s="212">
        <f>IF(N422="nulová",J422,0)</f>
        <v>0</v>
      </c>
      <c r="BJ422" s="20" t="s">
        <v>80</v>
      </c>
      <c r="BK422" s="212">
        <f>ROUND(I422*H422,2)</f>
        <v>0</v>
      </c>
      <c r="BL422" s="20" t="s">
        <v>140</v>
      </c>
      <c r="BM422" s="211" t="s">
        <v>575</v>
      </c>
    </row>
    <row r="423" s="2" customFormat="1">
      <c r="A423" s="41"/>
      <c r="B423" s="42"/>
      <c r="C423" s="43"/>
      <c r="D423" s="213" t="s">
        <v>142</v>
      </c>
      <c r="E423" s="43"/>
      <c r="F423" s="214" t="s">
        <v>576</v>
      </c>
      <c r="G423" s="43"/>
      <c r="H423" s="43"/>
      <c r="I423" s="215"/>
      <c r="J423" s="43"/>
      <c r="K423" s="43"/>
      <c r="L423" s="47"/>
      <c r="M423" s="216"/>
      <c r="N423" s="217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142</v>
      </c>
      <c r="AU423" s="20" t="s">
        <v>82</v>
      </c>
    </row>
    <row r="424" s="15" customFormat="1">
      <c r="A424" s="15"/>
      <c r="B424" s="241"/>
      <c r="C424" s="242"/>
      <c r="D424" s="220" t="s">
        <v>144</v>
      </c>
      <c r="E424" s="243" t="s">
        <v>19</v>
      </c>
      <c r="F424" s="244" t="s">
        <v>161</v>
      </c>
      <c r="G424" s="242"/>
      <c r="H424" s="243" t="s">
        <v>19</v>
      </c>
      <c r="I424" s="245"/>
      <c r="J424" s="242"/>
      <c r="K424" s="242"/>
      <c r="L424" s="246"/>
      <c r="M424" s="247"/>
      <c r="N424" s="248"/>
      <c r="O424" s="248"/>
      <c r="P424" s="248"/>
      <c r="Q424" s="248"/>
      <c r="R424" s="248"/>
      <c r="S424" s="248"/>
      <c r="T424" s="249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50" t="s">
        <v>144</v>
      </c>
      <c r="AU424" s="250" t="s">
        <v>82</v>
      </c>
      <c r="AV424" s="15" t="s">
        <v>80</v>
      </c>
      <c r="AW424" s="15" t="s">
        <v>36</v>
      </c>
      <c r="AX424" s="15" t="s">
        <v>75</v>
      </c>
      <c r="AY424" s="250" t="s">
        <v>133</v>
      </c>
    </row>
    <row r="425" s="15" customFormat="1">
      <c r="A425" s="15"/>
      <c r="B425" s="241"/>
      <c r="C425" s="242"/>
      <c r="D425" s="220" t="s">
        <v>144</v>
      </c>
      <c r="E425" s="243" t="s">
        <v>19</v>
      </c>
      <c r="F425" s="244" t="s">
        <v>280</v>
      </c>
      <c r="G425" s="242"/>
      <c r="H425" s="243" t="s">
        <v>19</v>
      </c>
      <c r="I425" s="245"/>
      <c r="J425" s="242"/>
      <c r="K425" s="242"/>
      <c r="L425" s="246"/>
      <c r="M425" s="247"/>
      <c r="N425" s="248"/>
      <c r="O425" s="248"/>
      <c r="P425" s="248"/>
      <c r="Q425" s="248"/>
      <c r="R425" s="248"/>
      <c r="S425" s="248"/>
      <c r="T425" s="249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50" t="s">
        <v>144</v>
      </c>
      <c r="AU425" s="250" t="s">
        <v>82</v>
      </c>
      <c r="AV425" s="15" t="s">
        <v>80</v>
      </c>
      <c r="AW425" s="15" t="s">
        <v>36</v>
      </c>
      <c r="AX425" s="15" t="s">
        <v>75</v>
      </c>
      <c r="AY425" s="250" t="s">
        <v>133</v>
      </c>
    </row>
    <row r="426" s="15" customFormat="1">
      <c r="A426" s="15"/>
      <c r="B426" s="241"/>
      <c r="C426" s="242"/>
      <c r="D426" s="220" t="s">
        <v>144</v>
      </c>
      <c r="E426" s="243" t="s">
        <v>19</v>
      </c>
      <c r="F426" s="244" t="s">
        <v>547</v>
      </c>
      <c r="G426" s="242"/>
      <c r="H426" s="243" t="s">
        <v>19</v>
      </c>
      <c r="I426" s="245"/>
      <c r="J426" s="242"/>
      <c r="K426" s="242"/>
      <c r="L426" s="246"/>
      <c r="M426" s="247"/>
      <c r="N426" s="248"/>
      <c r="O426" s="248"/>
      <c r="P426" s="248"/>
      <c r="Q426" s="248"/>
      <c r="R426" s="248"/>
      <c r="S426" s="248"/>
      <c r="T426" s="249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0" t="s">
        <v>144</v>
      </c>
      <c r="AU426" s="250" t="s">
        <v>82</v>
      </c>
      <c r="AV426" s="15" t="s">
        <v>80</v>
      </c>
      <c r="AW426" s="15" t="s">
        <v>36</v>
      </c>
      <c r="AX426" s="15" t="s">
        <v>75</v>
      </c>
      <c r="AY426" s="250" t="s">
        <v>133</v>
      </c>
    </row>
    <row r="427" s="13" customFormat="1">
      <c r="A427" s="13"/>
      <c r="B427" s="218"/>
      <c r="C427" s="219"/>
      <c r="D427" s="220" t="s">
        <v>144</v>
      </c>
      <c r="E427" s="221" t="s">
        <v>19</v>
      </c>
      <c r="F427" s="222" t="s">
        <v>577</v>
      </c>
      <c r="G427" s="219"/>
      <c r="H427" s="223">
        <v>0.83499999999999996</v>
      </c>
      <c r="I427" s="224"/>
      <c r="J427" s="219"/>
      <c r="K427" s="219"/>
      <c r="L427" s="225"/>
      <c r="M427" s="226"/>
      <c r="N427" s="227"/>
      <c r="O427" s="227"/>
      <c r="P427" s="227"/>
      <c r="Q427" s="227"/>
      <c r="R427" s="227"/>
      <c r="S427" s="227"/>
      <c r="T427" s="228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29" t="s">
        <v>144</v>
      </c>
      <c r="AU427" s="229" t="s">
        <v>82</v>
      </c>
      <c r="AV427" s="13" t="s">
        <v>82</v>
      </c>
      <c r="AW427" s="13" t="s">
        <v>36</v>
      </c>
      <c r="AX427" s="13" t="s">
        <v>80</v>
      </c>
      <c r="AY427" s="229" t="s">
        <v>133</v>
      </c>
    </row>
    <row r="428" s="2" customFormat="1" ht="16.5" customHeight="1">
      <c r="A428" s="41"/>
      <c r="B428" s="42"/>
      <c r="C428" s="200" t="s">
        <v>427</v>
      </c>
      <c r="D428" s="200" t="s">
        <v>135</v>
      </c>
      <c r="E428" s="201" t="s">
        <v>578</v>
      </c>
      <c r="F428" s="202" t="s">
        <v>579</v>
      </c>
      <c r="G428" s="203" t="s">
        <v>158</v>
      </c>
      <c r="H428" s="204">
        <v>0.78300000000000003</v>
      </c>
      <c r="I428" s="205"/>
      <c r="J428" s="206">
        <f>ROUND(I428*H428,2)</f>
        <v>0</v>
      </c>
      <c r="K428" s="202" t="s">
        <v>139</v>
      </c>
      <c r="L428" s="47"/>
      <c r="M428" s="207" t="s">
        <v>19</v>
      </c>
      <c r="N428" s="208" t="s">
        <v>46</v>
      </c>
      <c r="O428" s="87"/>
      <c r="P428" s="209">
        <f>O428*H428</f>
        <v>0</v>
      </c>
      <c r="Q428" s="209">
        <v>0</v>
      </c>
      <c r="R428" s="209">
        <f>Q428*H428</f>
        <v>0</v>
      </c>
      <c r="S428" s="209">
        <v>2.2000000000000002</v>
      </c>
      <c r="T428" s="210">
        <f>S428*H428</f>
        <v>1.7226000000000001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11" t="s">
        <v>140</v>
      </c>
      <c r="AT428" s="211" t="s">
        <v>135</v>
      </c>
      <c r="AU428" s="211" t="s">
        <v>82</v>
      </c>
      <c r="AY428" s="20" t="s">
        <v>133</v>
      </c>
      <c r="BE428" s="212">
        <f>IF(N428="základní",J428,0)</f>
        <v>0</v>
      </c>
      <c r="BF428" s="212">
        <f>IF(N428="snížená",J428,0)</f>
        <v>0</v>
      </c>
      <c r="BG428" s="212">
        <f>IF(N428="zákl. přenesená",J428,0)</f>
        <v>0</v>
      </c>
      <c r="BH428" s="212">
        <f>IF(N428="sníž. přenesená",J428,0)</f>
        <v>0</v>
      </c>
      <c r="BI428" s="212">
        <f>IF(N428="nulová",J428,0)</f>
        <v>0</v>
      </c>
      <c r="BJ428" s="20" t="s">
        <v>80</v>
      </c>
      <c r="BK428" s="212">
        <f>ROUND(I428*H428,2)</f>
        <v>0</v>
      </c>
      <c r="BL428" s="20" t="s">
        <v>140</v>
      </c>
      <c r="BM428" s="211" t="s">
        <v>580</v>
      </c>
    </row>
    <row r="429" s="2" customFormat="1">
      <c r="A429" s="41"/>
      <c r="B429" s="42"/>
      <c r="C429" s="43"/>
      <c r="D429" s="213" t="s">
        <v>142</v>
      </c>
      <c r="E429" s="43"/>
      <c r="F429" s="214" t="s">
        <v>581</v>
      </c>
      <c r="G429" s="43"/>
      <c r="H429" s="43"/>
      <c r="I429" s="215"/>
      <c r="J429" s="43"/>
      <c r="K429" s="43"/>
      <c r="L429" s="47"/>
      <c r="M429" s="216"/>
      <c r="N429" s="217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142</v>
      </c>
      <c r="AU429" s="20" t="s">
        <v>82</v>
      </c>
    </row>
    <row r="430" s="15" customFormat="1">
      <c r="A430" s="15"/>
      <c r="B430" s="241"/>
      <c r="C430" s="242"/>
      <c r="D430" s="220" t="s">
        <v>144</v>
      </c>
      <c r="E430" s="243" t="s">
        <v>19</v>
      </c>
      <c r="F430" s="244" t="s">
        <v>161</v>
      </c>
      <c r="G430" s="242"/>
      <c r="H430" s="243" t="s">
        <v>19</v>
      </c>
      <c r="I430" s="245"/>
      <c r="J430" s="242"/>
      <c r="K430" s="242"/>
      <c r="L430" s="246"/>
      <c r="M430" s="247"/>
      <c r="N430" s="248"/>
      <c r="O430" s="248"/>
      <c r="P430" s="248"/>
      <c r="Q430" s="248"/>
      <c r="R430" s="248"/>
      <c r="S430" s="248"/>
      <c r="T430" s="249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50" t="s">
        <v>144</v>
      </c>
      <c r="AU430" s="250" t="s">
        <v>82</v>
      </c>
      <c r="AV430" s="15" t="s">
        <v>80</v>
      </c>
      <c r="AW430" s="15" t="s">
        <v>36</v>
      </c>
      <c r="AX430" s="15" t="s">
        <v>75</v>
      </c>
      <c r="AY430" s="250" t="s">
        <v>133</v>
      </c>
    </row>
    <row r="431" s="15" customFormat="1">
      <c r="A431" s="15"/>
      <c r="B431" s="241"/>
      <c r="C431" s="242"/>
      <c r="D431" s="220" t="s">
        <v>144</v>
      </c>
      <c r="E431" s="243" t="s">
        <v>19</v>
      </c>
      <c r="F431" s="244" t="s">
        <v>280</v>
      </c>
      <c r="G431" s="242"/>
      <c r="H431" s="243" t="s">
        <v>19</v>
      </c>
      <c r="I431" s="245"/>
      <c r="J431" s="242"/>
      <c r="K431" s="242"/>
      <c r="L431" s="246"/>
      <c r="M431" s="247"/>
      <c r="N431" s="248"/>
      <c r="O431" s="248"/>
      <c r="P431" s="248"/>
      <c r="Q431" s="248"/>
      <c r="R431" s="248"/>
      <c r="S431" s="248"/>
      <c r="T431" s="249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50" t="s">
        <v>144</v>
      </c>
      <c r="AU431" s="250" t="s">
        <v>82</v>
      </c>
      <c r="AV431" s="15" t="s">
        <v>80</v>
      </c>
      <c r="AW431" s="15" t="s">
        <v>36</v>
      </c>
      <c r="AX431" s="15" t="s">
        <v>75</v>
      </c>
      <c r="AY431" s="250" t="s">
        <v>133</v>
      </c>
    </row>
    <row r="432" s="15" customFormat="1">
      <c r="A432" s="15"/>
      <c r="B432" s="241"/>
      <c r="C432" s="242"/>
      <c r="D432" s="220" t="s">
        <v>144</v>
      </c>
      <c r="E432" s="243" t="s">
        <v>19</v>
      </c>
      <c r="F432" s="244" t="s">
        <v>547</v>
      </c>
      <c r="G432" s="242"/>
      <c r="H432" s="243" t="s">
        <v>19</v>
      </c>
      <c r="I432" s="245"/>
      <c r="J432" s="242"/>
      <c r="K432" s="242"/>
      <c r="L432" s="246"/>
      <c r="M432" s="247"/>
      <c r="N432" s="248"/>
      <c r="O432" s="248"/>
      <c r="P432" s="248"/>
      <c r="Q432" s="248"/>
      <c r="R432" s="248"/>
      <c r="S432" s="248"/>
      <c r="T432" s="249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50" t="s">
        <v>144</v>
      </c>
      <c r="AU432" s="250" t="s">
        <v>82</v>
      </c>
      <c r="AV432" s="15" t="s">
        <v>80</v>
      </c>
      <c r="AW432" s="15" t="s">
        <v>36</v>
      </c>
      <c r="AX432" s="15" t="s">
        <v>75</v>
      </c>
      <c r="AY432" s="250" t="s">
        <v>133</v>
      </c>
    </row>
    <row r="433" s="13" customFormat="1">
      <c r="A433" s="13"/>
      <c r="B433" s="218"/>
      <c r="C433" s="219"/>
      <c r="D433" s="220" t="s">
        <v>144</v>
      </c>
      <c r="E433" s="221" t="s">
        <v>19</v>
      </c>
      <c r="F433" s="222" t="s">
        <v>582</v>
      </c>
      <c r="G433" s="219"/>
      <c r="H433" s="223">
        <v>0.78300000000000003</v>
      </c>
      <c r="I433" s="224"/>
      <c r="J433" s="219"/>
      <c r="K433" s="219"/>
      <c r="L433" s="225"/>
      <c r="M433" s="226"/>
      <c r="N433" s="227"/>
      <c r="O433" s="227"/>
      <c r="P433" s="227"/>
      <c r="Q433" s="227"/>
      <c r="R433" s="227"/>
      <c r="S433" s="227"/>
      <c r="T433" s="228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29" t="s">
        <v>144</v>
      </c>
      <c r="AU433" s="229" t="s">
        <v>82</v>
      </c>
      <c r="AV433" s="13" t="s">
        <v>82</v>
      </c>
      <c r="AW433" s="13" t="s">
        <v>36</v>
      </c>
      <c r="AX433" s="13" t="s">
        <v>80</v>
      </c>
      <c r="AY433" s="229" t="s">
        <v>133</v>
      </c>
    </row>
    <row r="434" s="2" customFormat="1" ht="16.5" customHeight="1">
      <c r="A434" s="41"/>
      <c r="B434" s="42"/>
      <c r="C434" s="200" t="s">
        <v>583</v>
      </c>
      <c r="D434" s="200" t="s">
        <v>135</v>
      </c>
      <c r="E434" s="201" t="s">
        <v>584</v>
      </c>
      <c r="F434" s="202" t="s">
        <v>585</v>
      </c>
      <c r="G434" s="203" t="s">
        <v>138</v>
      </c>
      <c r="H434" s="204">
        <v>82.546999999999997</v>
      </c>
      <c r="I434" s="205"/>
      <c r="J434" s="206">
        <f>ROUND(I434*H434,2)</f>
        <v>0</v>
      </c>
      <c r="K434" s="202" t="s">
        <v>139</v>
      </c>
      <c r="L434" s="47"/>
      <c r="M434" s="207" t="s">
        <v>19</v>
      </c>
      <c r="N434" s="208" t="s">
        <v>46</v>
      </c>
      <c r="O434" s="87"/>
      <c r="P434" s="209">
        <f>O434*H434</f>
        <v>0</v>
      </c>
      <c r="Q434" s="209">
        <v>0</v>
      </c>
      <c r="R434" s="209">
        <f>Q434*H434</f>
        <v>0</v>
      </c>
      <c r="S434" s="209">
        <v>0.059999999999999998</v>
      </c>
      <c r="T434" s="210">
        <f>S434*H434</f>
        <v>4.95282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11" t="s">
        <v>140</v>
      </c>
      <c r="AT434" s="211" t="s">
        <v>135</v>
      </c>
      <c r="AU434" s="211" t="s">
        <v>82</v>
      </c>
      <c r="AY434" s="20" t="s">
        <v>133</v>
      </c>
      <c r="BE434" s="212">
        <f>IF(N434="základní",J434,0)</f>
        <v>0</v>
      </c>
      <c r="BF434" s="212">
        <f>IF(N434="snížená",J434,0)</f>
        <v>0</v>
      </c>
      <c r="BG434" s="212">
        <f>IF(N434="zákl. přenesená",J434,0)</f>
        <v>0</v>
      </c>
      <c r="BH434" s="212">
        <f>IF(N434="sníž. přenesená",J434,0)</f>
        <v>0</v>
      </c>
      <c r="BI434" s="212">
        <f>IF(N434="nulová",J434,0)</f>
        <v>0</v>
      </c>
      <c r="BJ434" s="20" t="s">
        <v>80</v>
      </c>
      <c r="BK434" s="212">
        <f>ROUND(I434*H434,2)</f>
        <v>0</v>
      </c>
      <c r="BL434" s="20" t="s">
        <v>140</v>
      </c>
      <c r="BM434" s="211" t="s">
        <v>586</v>
      </c>
    </row>
    <row r="435" s="2" customFormat="1">
      <c r="A435" s="41"/>
      <c r="B435" s="42"/>
      <c r="C435" s="43"/>
      <c r="D435" s="213" t="s">
        <v>142</v>
      </c>
      <c r="E435" s="43"/>
      <c r="F435" s="214" t="s">
        <v>587</v>
      </c>
      <c r="G435" s="43"/>
      <c r="H435" s="43"/>
      <c r="I435" s="215"/>
      <c r="J435" s="43"/>
      <c r="K435" s="43"/>
      <c r="L435" s="47"/>
      <c r="M435" s="216"/>
      <c r="N435" s="217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20" t="s">
        <v>142</v>
      </c>
      <c r="AU435" s="20" t="s">
        <v>82</v>
      </c>
    </row>
    <row r="436" s="15" customFormat="1">
      <c r="A436" s="15"/>
      <c r="B436" s="241"/>
      <c r="C436" s="242"/>
      <c r="D436" s="220" t="s">
        <v>144</v>
      </c>
      <c r="E436" s="243" t="s">
        <v>19</v>
      </c>
      <c r="F436" s="244" t="s">
        <v>588</v>
      </c>
      <c r="G436" s="242"/>
      <c r="H436" s="243" t="s">
        <v>19</v>
      </c>
      <c r="I436" s="245"/>
      <c r="J436" s="242"/>
      <c r="K436" s="242"/>
      <c r="L436" s="246"/>
      <c r="M436" s="247"/>
      <c r="N436" s="248"/>
      <c r="O436" s="248"/>
      <c r="P436" s="248"/>
      <c r="Q436" s="248"/>
      <c r="R436" s="248"/>
      <c r="S436" s="248"/>
      <c r="T436" s="249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50" t="s">
        <v>144</v>
      </c>
      <c r="AU436" s="250" t="s">
        <v>82</v>
      </c>
      <c r="AV436" s="15" t="s">
        <v>80</v>
      </c>
      <c r="AW436" s="15" t="s">
        <v>36</v>
      </c>
      <c r="AX436" s="15" t="s">
        <v>75</v>
      </c>
      <c r="AY436" s="250" t="s">
        <v>133</v>
      </c>
    </row>
    <row r="437" s="15" customFormat="1">
      <c r="A437" s="15"/>
      <c r="B437" s="241"/>
      <c r="C437" s="242"/>
      <c r="D437" s="220" t="s">
        <v>144</v>
      </c>
      <c r="E437" s="243" t="s">
        <v>19</v>
      </c>
      <c r="F437" s="244" t="s">
        <v>589</v>
      </c>
      <c r="G437" s="242"/>
      <c r="H437" s="243" t="s">
        <v>19</v>
      </c>
      <c r="I437" s="245"/>
      <c r="J437" s="242"/>
      <c r="K437" s="242"/>
      <c r="L437" s="246"/>
      <c r="M437" s="247"/>
      <c r="N437" s="248"/>
      <c r="O437" s="248"/>
      <c r="P437" s="248"/>
      <c r="Q437" s="248"/>
      <c r="R437" s="248"/>
      <c r="S437" s="248"/>
      <c r="T437" s="249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50" t="s">
        <v>144</v>
      </c>
      <c r="AU437" s="250" t="s">
        <v>82</v>
      </c>
      <c r="AV437" s="15" t="s">
        <v>80</v>
      </c>
      <c r="AW437" s="15" t="s">
        <v>36</v>
      </c>
      <c r="AX437" s="15" t="s">
        <v>75</v>
      </c>
      <c r="AY437" s="250" t="s">
        <v>133</v>
      </c>
    </row>
    <row r="438" s="13" customFormat="1">
      <c r="A438" s="13"/>
      <c r="B438" s="218"/>
      <c r="C438" s="219"/>
      <c r="D438" s="220" t="s">
        <v>144</v>
      </c>
      <c r="E438" s="221" t="s">
        <v>19</v>
      </c>
      <c r="F438" s="222" t="s">
        <v>397</v>
      </c>
      <c r="G438" s="219"/>
      <c r="H438" s="223">
        <v>23.306000000000001</v>
      </c>
      <c r="I438" s="224"/>
      <c r="J438" s="219"/>
      <c r="K438" s="219"/>
      <c r="L438" s="225"/>
      <c r="M438" s="226"/>
      <c r="N438" s="227"/>
      <c r="O438" s="227"/>
      <c r="P438" s="227"/>
      <c r="Q438" s="227"/>
      <c r="R438" s="227"/>
      <c r="S438" s="227"/>
      <c r="T438" s="228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29" t="s">
        <v>144</v>
      </c>
      <c r="AU438" s="229" t="s">
        <v>82</v>
      </c>
      <c r="AV438" s="13" t="s">
        <v>82</v>
      </c>
      <c r="AW438" s="13" t="s">
        <v>36</v>
      </c>
      <c r="AX438" s="13" t="s">
        <v>75</v>
      </c>
      <c r="AY438" s="229" t="s">
        <v>133</v>
      </c>
    </row>
    <row r="439" s="13" customFormat="1">
      <c r="A439" s="13"/>
      <c r="B439" s="218"/>
      <c r="C439" s="219"/>
      <c r="D439" s="220" t="s">
        <v>144</v>
      </c>
      <c r="E439" s="221" t="s">
        <v>19</v>
      </c>
      <c r="F439" s="222" t="s">
        <v>398</v>
      </c>
      <c r="G439" s="219"/>
      <c r="H439" s="223">
        <v>7.3710000000000004</v>
      </c>
      <c r="I439" s="224"/>
      <c r="J439" s="219"/>
      <c r="K439" s="219"/>
      <c r="L439" s="225"/>
      <c r="M439" s="226"/>
      <c r="N439" s="227"/>
      <c r="O439" s="227"/>
      <c r="P439" s="227"/>
      <c r="Q439" s="227"/>
      <c r="R439" s="227"/>
      <c r="S439" s="227"/>
      <c r="T439" s="228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29" t="s">
        <v>144</v>
      </c>
      <c r="AU439" s="229" t="s">
        <v>82</v>
      </c>
      <c r="AV439" s="13" t="s">
        <v>82</v>
      </c>
      <c r="AW439" s="13" t="s">
        <v>36</v>
      </c>
      <c r="AX439" s="13" t="s">
        <v>75</v>
      </c>
      <c r="AY439" s="229" t="s">
        <v>133</v>
      </c>
    </row>
    <row r="440" s="13" customFormat="1">
      <c r="A440" s="13"/>
      <c r="B440" s="218"/>
      <c r="C440" s="219"/>
      <c r="D440" s="220" t="s">
        <v>144</v>
      </c>
      <c r="E440" s="221" t="s">
        <v>19</v>
      </c>
      <c r="F440" s="222" t="s">
        <v>399</v>
      </c>
      <c r="G440" s="219"/>
      <c r="H440" s="223">
        <v>8.9429999999999996</v>
      </c>
      <c r="I440" s="224"/>
      <c r="J440" s="219"/>
      <c r="K440" s="219"/>
      <c r="L440" s="225"/>
      <c r="M440" s="226"/>
      <c r="N440" s="227"/>
      <c r="O440" s="227"/>
      <c r="P440" s="227"/>
      <c r="Q440" s="227"/>
      <c r="R440" s="227"/>
      <c r="S440" s="227"/>
      <c r="T440" s="228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29" t="s">
        <v>144</v>
      </c>
      <c r="AU440" s="229" t="s">
        <v>82</v>
      </c>
      <c r="AV440" s="13" t="s">
        <v>82</v>
      </c>
      <c r="AW440" s="13" t="s">
        <v>36</v>
      </c>
      <c r="AX440" s="13" t="s">
        <v>75</v>
      </c>
      <c r="AY440" s="229" t="s">
        <v>133</v>
      </c>
    </row>
    <row r="441" s="13" customFormat="1">
      <c r="A441" s="13"/>
      <c r="B441" s="218"/>
      <c r="C441" s="219"/>
      <c r="D441" s="220" t="s">
        <v>144</v>
      </c>
      <c r="E441" s="221" t="s">
        <v>19</v>
      </c>
      <c r="F441" s="222" t="s">
        <v>400</v>
      </c>
      <c r="G441" s="219"/>
      <c r="H441" s="223">
        <v>4.0650000000000004</v>
      </c>
      <c r="I441" s="224"/>
      <c r="J441" s="219"/>
      <c r="K441" s="219"/>
      <c r="L441" s="225"/>
      <c r="M441" s="226"/>
      <c r="N441" s="227"/>
      <c r="O441" s="227"/>
      <c r="P441" s="227"/>
      <c r="Q441" s="227"/>
      <c r="R441" s="227"/>
      <c r="S441" s="227"/>
      <c r="T441" s="228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29" t="s">
        <v>144</v>
      </c>
      <c r="AU441" s="229" t="s">
        <v>82</v>
      </c>
      <c r="AV441" s="13" t="s">
        <v>82</v>
      </c>
      <c r="AW441" s="13" t="s">
        <v>36</v>
      </c>
      <c r="AX441" s="13" t="s">
        <v>75</v>
      </c>
      <c r="AY441" s="229" t="s">
        <v>133</v>
      </c>
    </row>
    <row r="442" s="13" customFormat="1">
      <c r="A442" s="13"/>
      <c r="B442" s="218"/>
      <c r="C442" s="219"/>
      <c r="D442" s="220" t="s">
        <v>144</v>
      </c>
      <c r="E442" s="221" t="s">
        <v>19</v>
      </c>
      <c r="F442" s="222" t="s">
        <v>401</v>
      </c>
      <c r="G442" s="219"/>
      <c r="H442" s="223">
        <v>9.9060000000000006</v>
      </c>
      <c r="I442" s="224"/>
      <c r="J442" s="219"/>
      <c r="K442" s="219"/>
      <c r="L442" s="225"/>
      <c r="M442" s="226"/>
      <c r="N442" s="227"/>
      <c r="O442" s="227"/>
      <c r="P442" s="227"/>
      <c r="Q442" s="227"/>
      <c r="R442" s="227"/>
      <c r="S442" s="227"/>
      <c r="T442" s="228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29" t="s">
        <v>144</v>
      </c>
      <c r="AU442" s="229" t="s">
        <v>82</v>
      </c>
      <c r="AV442" s="13" t="s">
        <v>82</v>
      </c>
      <c r="AW442" s="13" t="s">
        <v>36</v>
      </c>
      <c r="AX442" s="13" t="s">
        <v>75</v>
      </c>
      <c r="AY442" s="229" t="s">
        <v>133</v>
      </c>
    </row>
    <row r="443" s="13" customFormat="1">
      <c r="A443" s="13"/>
      <c r="B443" s="218"/>
      <c r="C443" s="219"/>
      <c r="D443" s="220" t="s">
        <v>144</v>
      </c>
      <c r="E443" s="221" t="s">
        <v>19</v>
      </c>
      <c r="F443" s="222" t="s">
        <v>402</v>
      </c>
      <c r="G443" s="219"/>
      <c r="H443" s="223">
        <v>4.9530000000000003</v>
      </c>
      <c r="I443" s="224"/>
      <c r="J443" s="219"/>
      <c r="K443" s="219"/>
      <c r="L443" s="225"/>
      <c r="M443" s="226"/>
      <c r="N443" s="227"/>
      <c r="O443" s="227"/>
      <c r="P443" s="227"/>
      <c r="Q443" s="227"/>
      <c r="R443" s="227"/>
      <c r="S443" s="227"/>
      <c r="T443" s="228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29" t="s">
        <v>144</v>
      </c>
      <c r="AU443" s="229" t="s">
        <v>82</v>
      </c>
      <c r="AV443" s="13" t="s">
        <v>82</v>
      </c>
      <c r="AW443" s="13" t="s">
        <v>36</v>
      </c>
      <c r="AX443" s="13" t="s">
        <v>75</v>
      </c>
      <c r="AY443" s="229" t="s">
        <v>133</v>
      </c>
    </row>
    <row r="444" s="13" customFormat="1">
      <c r="A444" s="13"/>
      <c r="B444" s="218"/>
      <c r="C444" s="219"/>
      <c r="D444" s="220" t="s">
        <v>144</v>
      </c>
      <c r="E444" s="221" t="s">
        <v>19</v>
      </c>
      <c r="F444" s="222" t="s">
        <v>590</v>
      </c>
      <c r="G444" s="219"/>
      <c r="H444" s="223">
        <v>24.003</v>
      </c>
      <c r="I444" s="224"/>
      <c r="J444" s="219"/>
      <c r="K444" s="219"/>
      <c r="L444" s="225"/>
      <c r="M444" s="226"/>
      <c r="N444" s="227"/>
      <c r="O444" s="227"/>
      <c r="P444" s="227"/>
      <c r="Q444" s="227"/>
      <c r="R444" s="227"/>
      <c r="S444" s="227"/>
      <c r="T444" s="228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29" t="s">
        <v>144</v>
      </c>
      <c r="AU444" s="229" t="s">
        <v>82</v>
      </c>
      <c r="AV444" s="13" t="s">
        <v>82</v>
      </c>
      <c r="AW444" s="13" t="s">
        <v>36</v>
      </c>
      <c r="AX444" s="13" t="s">
        <v>75</v>
      </c>
      <c r="AY444" s="229" t="s">
        <v>133</v>
      </c>
    </row>
    <row r="445" s="14" customFormat="1">
      <c r="A445" s="14"/>
      <c r="B445" s="230"/>
      <c r="C445" s="231"/>
      <c r="D445" s="220" t="s">
        <v>144</v>
      </c>
      <c r="E445" s="232" t="s">
        <v>19</v>
      </c>
      <c r="F445" s="233" t="s">
        <v>148</v>
      </c>
      <c r="G445" s="231"/>
      <c r="H445" s="234">
        <v>82.546999999999997</v>
      </c>
      <c r="I445" s="235"/>
      <c r="J445" s="231"/>
      <c r="K445" s="231"/>
      <c r="L445" s="236"/>
      <c r="M445" s="237"/>
      <c r="N445" s="238"/>
      <c r="O445" s="238"/>
      <c r="P445" s="238"/>
      <c r="Q445" s="238"/>
      <c r="R445" s="238"/>
      <c r="S445" s="238"/>
      <c r="T445" s="239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0" t="s">
        <v>144</v>
      </c>
      <c r="AU445" s="240" t="s">
        <v>82</v>
      </c>
      <c r="AV445" s="14" t="s">
        <v>140</v>
      </c>
      <c r="AW445" s="14" t="s">
        <v>36</v>
      </c>
      <c r="AX445" s="14" t="s">
        <v>80</v>
      </c>
      <c r="AY445" s="240" t="s">
        <v>133</v>
      </c>
    </row>
    <row r="446" s="2" customFormat="1" ht="16.5" customHeight="1">
      <c r="A446" s="41"/>
      <c r="B446" s="42"/>
      <c r="C446" s="200" t="s">
        <v>591</v>
      </c>
      <c r="D446" s="200" t="s">
        <v>135</v>
      </c>
      <c r="E446" s="201" t="s">
        <v>592</v>
      </c>
      <c r="F446" s="202" t="s">
        <v>593</v>
      </c>
      <c r="G446" s="203" t="s">
        <v>151</v>
      </c>
      <c r="H446" s="204">
        <v>61.990000000000002</v>
      </c>
      <c r="I446" s="205"/>
      <c r="J446" s="206">
        <f>ROUND(I446*H446,2)</f>
        <v>0</v>
      </c>
      <c r="K446" s="202" t="s">
        <v>256</v>
      </c>
      <c r="L446" s="47"/>
      <c r="M446" s="207" t="s">
        <v>19</v>
      </c>
      <c r="N446" s="208" t="s">
        <v>46</v>
      </c>
      <c r="O446" s="87"/>
      <c r="P446" s="209">
        <f>O446*H446</f>
        <v>0</v>
      </c>
      <c r="Q446" s="209">
        <v>0</v>
      </c>
      <c r="R446" s="209">
        <f>Q446*H446</f>
        <v>0</v>
      </c>
      <c r="S446" s="209">
        <v>0</v>
      </c>
      <c r="T446" s="210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11" t="s">
        <v>140</v>
      </c>
      <c r="AT446" s="211" t="s">
        <v>135</v>
      </c>
      <c r="AU446" s="211" t="s">
        <v>82</v>
      </c>
      <c r="AY446" s="20" t="s">
        <v>133</v>
      </c>
      <c r="BE446" s="212">
        <f>IF(N446="základní",J446,0)</f>
        <v>0</v>
      </c>
      <c r="BF446" s="212">
        <f>IF(N446="snížená",J446,0)</f>
        <v>0</v>
      </c>
      <c r="BG446" s="212">
        <f>IF(N446="zákl. přenesená",J446,0)</f>
        <v>0</v>
      </c>
      <c r="BH446" s="212">
        <f>IF(N446="sníž. přenesená",J446,0)</f>
        <v>0</v>
      </c>
      <c r="BI446" s="212">
        <f>IF(N446="nulová",J446,0)</f>
        <v>0</v>
      </c>
      <c r="BJ446" s="20" t="s">
        <v>80</v>
      </c>
      <c r="BK446" s="212">
        <f>ROUND(I446*H446,2)</f>
        <v>0</v>
      </c>
      <c r="BL446" s="20" t="s">
        <v>140</v>
      </c>
      <c r="BM446" s="211" t="s">
        <v>594</v>
      </c>
    </row>
    <row r="447" s="15" customFormat="1">
      <c r="A447" s="15"/>
      <c r="B447" s="241"/>
      <c r="C447" s="242"/>
      <c r="D447" s="220" t="s">
        <v>144</v>
      </c>
      <c r="E447" s="243" t="s">
        <v>19</v>
      </c>
      <c r="F447" s="244" t="s">
        <v>161</v>
      </c>
      <c r="G447" s="242"/>
      <c r="H447" s="243" t="s">
        <v>19</v>
      </c>
      <c r="I447" s="245"/>
      <c r="J447" s="242"/>
      <c r="K447" s="242"/>
      <c r="L447" s="246"/>
      <c r="M447" s="247"/>
      <c r="N447" s="248"/>
      <c r="O447" s="248"/>
      <c r="P447" s="248"/>
      <c r="Q447" s="248"/>
      <c r="R447" s="248"/>
      <c r="S447" s="248"/>
      <c r="T447" s="249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50" t="s">
        <v>144</v>
      </c>
      <c r="AU447" s="250" t="s">
        <v>82</v>
      </c>
      <c r="AV447" s="15" t="s">
        <v>80</v>
      </c>
      <c r="AW447" s="15" t="s">
        <v>36</v>
      </c>
      <c r="AX447" s="15" t="s">
        <v>75</v>
      </c>
      <c r="AY447" s="250" t="s">
        <v>133</v>
      </c>
    </row>
    <row r="448" s="15" customFormat="1">
      <c r="A448" s="15"/>
      <c r="B448" s="241"/>
      <c r="C448" s="242"/>
      <c r="D448" s="220" t="s">
        <v>144</v>
      </c>
      <c r="E448" s="243" t="s">
        <v>19</v>
      </c>
      <c r="F448" s="244" t="s">
        <v>280</v>
      </c>
      <c r="G448" s="242"/>
      <c r="H448" s="243" t="s">
        <v>19</v>
      </c>
      <c r="I448" s="245"/>
      <c r="J448" s="242"/>
      <c r="K448" s="242"/>
      <c r="L448" s="246"/>
      <c r="M448" s="247"/>
      <c r="N448" s="248"/>
      <c r="O448" s="248"/>
      <c r="P448" s="248"/>
      <c r="Q448" s="248"/>
      <c r="R448" s="248"/>
      <c r="S448" s="248"/>
      <c r="T448" s="249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50" t="s">
        <v>144</v>
      </c>
      <c r="AU448" s="250" t="s">
        <v>82</v>
      </c>
      <c r="AV448" s="15" t="s">
        <v>80</v>
      </c>
      <c r="AW448" s="15" t="s">
        <v>36</v>
      </c>
      <c r="AX448" s="15" t="s">
        <v>75</v>
      </c>
      <c r="AY448" s="250" t="s">
        <v>133</v>
      </c>
    </row>
    <row r="449" s="15" customFormat="1">
      <c r="A449" s="15"/>
      <c r="B449" s="241"/>
      <c r="C449" s="242"/>
      <c r="D449" s="220" t="s">
        <v>144</v>
      </c>
      <c r="E449" s="243" t="s">
        <v>19</v>
      </c>
      <c r="F449" s="244" t="s">
        <v>342</v>
      </c>
      <c r="G449" s="242"/>
      <c r="H449" s="243" t="s">
        <v>19</v>
      </c>
      <c r="I449" s="245"/>
      <c r="J449" s="242"/>
      <c r="K449" s="242"/>
      <c r="L449" s="246"/>
      <c r="M449" s="247"/>
      <c r="N449" s="248"/>
      <c r="O449" s="248"/>
      <c r="P449" s="248"/>
      <c r="Q449" s="248"/>
      <c r="R449" s="248"/>
      <c r="S449" s="248"/>
      <c r="T449" s="249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50" t="s">
        <v>144</v>
      </c>
      <c r="AU449" s="250" t="s">
        <v>82</v>
      </c>
      <c r="AV449" s="15" t="s">
        <v>80</v>
      </c>
      <c r="AW449" s="15" t="s">
        <v>36</v>
      </c>
      <c r="AX449" s="15" t="s">
        <v>75</v>
      </c>
      <c r="AY449" s="250" t="s">
        <v>133</v>
      </c>
    </row>
    <row r="450" s="13" customFormat="1">
      <c r="A450" s="13"/>
      <c r="B450" s="218"/>
      <c r="C450" s="219"/>
      <c r="D450" s="220" t="s">
        <v>144</v>
      </c>
      <c r="E450" s="221" t="s">
        <v>19</v>
      </c>
      <c r="F450" s="222" t="s">
        <v>343</v>
      </c>
      <c r="G450" s="219"/>
      <c r="H450" s="223">
        <v>27.199999999999999</v>
      </c>
      <c r="I450" s="224"/>
      <c r="J450" s="219"/>
      <c r="K450" s="219"/>
      <c r="L450" s="225"/>
      <c r="M450" s="226"/>
      <c r="N450" s="227"/>
      <c r="O450" s="227"/>
      <c r="P450" s="227"/>
      <c r="Q450" s="227"/>
      <c r="R450" s="227"/>
      <c r="S450" s="227"/>
      <c r="T450" s="228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29" t="s">
        <v>144</v>
      </c>
      <c r="AU450" s="229" t="s">
        <v>82</v>
      </c>
      <c r="AV450" s="13" t="s">
        <v>82</v>
      </c>
      <c r="AW450" s="13" t="s">
        <v>36</v>
      </c>
      <c r="AX450" s="13" t="s">
        <v>75</v>
      </c>
      <c r="AY450" s="229" t="s">
        <v>133</v>
      </c>
    </row>
    <row r="451" s="13" customFormat="1">
      <c r="A451" s="13"/>
      <c r="B451" s="218"/>
      <c r="C451" s="219"/>
      <c r="D451" s="220" t="s">
        <v>144</v>
      </c>
      <c r="E451" s="221" t="s">
        <v>19</v>
      </c>
      <c r="F451" s="222" t="s">
        <v>344</v>
      </c>
      <c r="G451" s="219"/>
      <c r="H451" s="223">
        <v>34.789999999999999</v>
      </c>
      <c r="I451" s="224"/>
      <c r="J451" s="219"/>
      <c r="K451" s="219"/>
      <c r="L451" s="225"/>
      <c r="M451" s="226"/>
      <c r="N451" s="227"/>
      <c r="O451" s="227"/>
      <c r="P451" s="227"/>
      <c r="Q451" s="227"/>
      <c r="R451" s="227"/>
      <c r="S451" s="227"/>
      <c r="T451" s="228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29" t="s">
        <v>144</v>
      </c>
      <c r="AU451" s="229" t="s">
        <v>82</v>
      </c>
      <c r="AV451" s="13" t="s">
        <v>82</v>
      </c>
      <c r="AW451" s="13" t="s">
        <v>36</v>
      </c>
      <c r="AX451" s="13" t="s">
        <v>75</v>
      </c>
      <c r="AY451" s="229" t="s">
        <v>133</v>
      </c>
    </row>
    <row r="452" s="14" customFormat="1">
      <c r="A452" s="14"/>
      <c r="B452" s="230"/>
      <c r="C452" s="231"/>
      <c r="D452" s="220" t="s">
        <v>144</v>
      </c>
      <c r="E452" s="232" t="s">
        <v>19</v>
      </c>
      <c r="F452" s="233" t="s">
        <v>148</v>
      </c>
      <c r="G452" s="231"/>
      <c r="H452" s="234">
        <v>61.989999999999995</v>
      </c>
      <c r="I452" s="235"/>
      <c r="J452" s="231"/>
      <c r="K452" s="231"/>
      <c r="L452" s="236"/>
      <c r="M452" s="237"/>
      <c r="N452" s="238"/>
      <c r="O452" s="238"/>
      <c r="P452" s="238"/>
      <c r="Q452" s="238"/>
      <c r="R452" s="238"/>
      <c r="S452" s="238"/>
      <c r="T452" s="239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0" t="s">
        <v>144</v>
      </c>
      <c r="AU452" s="240" t="s">
        <v>82</v>
      </c>
      <c r="AV452" s="14" t="s">
        <v>140</v>
      </c>
      <c r="AW452" s="14" t="s">
        <v>36</v>
      </c>
      <c r="AX452" s="14" t="s">
        <v>80</v>
      </c>
      <c r="AY452" s="240" t="s">
        <v>133</v>
      </c>
    </row>
    <row r="453" s="2" customFormat="1" ht="16.5" customHeight="1">
      <c r="A453" s="41"/>
      <c r="B453" s="42"/>
      <c r="C453" s="200" t="s">
        <v>595</v>
      </c>
      <c r="D453" s="200" t="s">
        <v>135</v>
      </c>
      <c r="E453" s="201" t="s">
        <v>596</v>
      </c>
      <c r="F453" s="202" t="s">
        <v>597</v>
      </c>
      <c r="G453" s="203" t="s">
        <v>158</v>
      </c>
      <c r="H453" s="204">
        <v>6.6630000000000003</v>
      </c>
      <c r="I453" s="205"/>
      <c r="J453" s="206">
        <f>ROUND(I453*H453,2)</f>
        <v>0</v>
      </c>
      <c r="K453" s="202" t="s">
        <v>139</v>
      </c>
      <c r="L453" s="47"/>
      <c r="M453" s="207" t="s">
        <v>19</v>
      </c>
      <c r="N453" s="208" t="s">
        <v>46</v>
      </c>
      <c r="O453" s="87"/>
      <c r="P453" s="209">
        <f>O453*H453</f>
        <v>0</v>
      </c>
      <c r="Q453" s="209">
        <v>0</v>
      </c>
      <c r="R453" s="209">
        <f>Q453*H453</f>
        <v>0</v>
      </c>
      <c r="S453" s="209">
        <v>2.2000000000000002</v>
      </c>
      <c r="T453" s="210">
        <f>S453*H453</f>
        <v>14.658600000000002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11" t="s">
        <v>140</v>
      </c>
      <c r="AT453" s="211" t="s">
        <v>135</v>
      </c>
      <c r="AU453" s="211" t="s">
        <v>82</v>
      </c>
      <c r="AY453" s="20" t="s">
        <v>133</v>
      </c>
      <c r="BE453" s="212">
        <f>IF(N453="základní",J453,0)</f>
        <v>0</v>
      </c>
      <c r="BF453" s="212">
        <f>IF(N453="snížená",J453,0)</f>
        <v>0</v>
      </c>
      <c r="BG453" s="212">
        <f>IF(N453="zákl. přenesená",J453,0)</f>
        <v>0</v>
      </c>
      <c r="BH453" s="212">
        <f>IF(N453="sníž. přenesená",J453,0)</f>
        <v>0</v>
      </c>
      <c r="BI453" s="212">
        <f>IF(N453="nulová",J453,0)</f>
        <v>0</v>
      </c>
      <c r="BJ453" s="20" t="s">
        <v>80</v>
      </c>
      <c r="BK453" s="212">
        <f>ROUND(I453*H453,2)</f>
        <v>0</v>
      </c>
      <c r="BL453" s="20" t="s">
        <v>140</v>
      </c>
      <c r="BM453" s="211" t="s">
        <v>598</v>
      </c>
    </row>
    <row r="454" s="2" customFormat="1">
      <c r="A454" s="41"/>
      <c r="B454" s="42"/>
      <c r="C454" s="43"/>
      <c r="D454" s="213" t="s">
        <v>142</v>
      </c>
      <c r="E454" s="43"/>
      <c r="F454" s="214" t="s">
        <v>599</v>
      </c>
      <c r="G454" s="43"/>
      <c r="H454" s="43"/>
      <c r="I454" s="215"/>
      <c r="J454" s="43"/>
      <c r="K454" s="43"/>
      <c r="L454" s="47"/>
      <c r="M454" s="216"/>
      <c r="N454" s="217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142</v>
      </c>
      <c r="AU454" s="20" t="s">
        <v>82</v>
      </c>
    </row>
    <row r="455" s="15" customFormat="1">
      <c r="A455" s="15"/>
      <c r="B455" s="241"/>
      <c r="C455" s="242"/>
      <c r="D455" s="220" t="s">
        <v>144</v>
      </c>
      <c r="E455" s="243" t="s">
        <v>19</v>
      </c>
      <c r="F455" s="244" t="s">
        <v>161</v>
      </c>
      <c r="G455" s="242"/>
      <c r="H455" s="243" t="s">
        <v>19</v>
      </c>
      <c r="I455" s="245"/>
      <c r="J455" s="242"/>
      <c r="K455" s="242"/>
      <c r="L455" s="246"/>
      <c r="M455" s="247"/>
      <c r="N455" s="248"/>
      <c r="O455" s="248"/>
      <c r="P455" s="248"/>
      <c r="Q455" s="248"/>
      <c r="R455" s="248"/>
      <c r="S455" s="248"/>
      <c r="T455" s="249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50" t="s">
        <v>144</v>
      </c>
      <c r="AU455" s="250" t="s">
        <v>82</v>
      </c>
      <c r="AV455" s="15" t="s">
        <v>80</v>
      </c>
      <c r="AW455" s="15" t="s">
        <v>36</v>
      </c>
      <c r="AX455" s="15" t="s">
        <v>75</v>
      </c>
      <c r="AY455" s="250" t="s">
        <v>133</v>
      </c>
    </row>
    <row r="456" s="15" customFormat="1">
      <c r="A456" s="15"/>
      <c r="B456" s="241"/>
      <c r="C456" s="242"/>
      <c r="D456" s="220" t="s">
        <v>144</v>
      </c>
      <c r="E456" s="243" t="s">
        <v>19</v>
      </c>
      <c r="F456" s="244" t="s">
        <v>280</v>
      </c>
      <c r="G456" s="242"/>
      <c r="H456" s="243" t="s">
        <v>19</v>
      </c>
      <c r="I456" s="245"/>
      <c r="J456" s="242"/>
      <c r="K456" s="242"/>
      <c r="L456" s="246"/>
      <c r="M456" s="247"/>
      <c r="N456" s="248"/>
      <c r="O456" s="248"/>
      <c r="P456" s="248"/>
      <c r="Q456" s="248"/>
      <c r="R456" s="248"/>
      <c r="S456" s="248"/>
      <c r="T456" s="249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50" t="s">
        <v>144</v>
      </c>
      <c r="AU456" s="250" t="s">
        <v>82</v>
      </c>
      <c r="AV456" s="15" t="s">
        <v>80</v>
      </c>
      <c r="AW456" s="15" t="s">
        <v>36</v>
      </c>
      <c r="AX456" s="15" t="s">
        <v>75</v>
      </c>
      <c r="AY456" s="250" t="s">
        <v>133</v>
      </c>
    </row>
    <row r="457" s="15" customFormat="1">
      <c r="A457" s="15"/>
      <c r="B457" s="241"/>
      <c r="C457" s="242"/>
      <c r="D457" s="220" t="s">
        <v>144</v>
      </c>
      <c r="E457" s="243" t="s">
        <v>19</v>
      </c>
      <c r="F457" s="244" t="s">
        <v>547</v>
      </c>
      <c r="G457" s="242"/>
      <c r="H457" s="243" t="s">
        <v>19</v>
      </c>
      <c r="I457" s="245"/>
      <c r="J457" s="242"/>
      <c r="K457" s="242"/>
      <c r="L457" s="246"/>
      <c r="M457" s="247"/>
      <c r="N457" s="248"/>
      <c r="O457" s="248"/>
      <c r="P457" s="248"/>
      <c r="Q457" s="248"/>
      <c r="R457" s="248"/>
      <c r="S457" s="248"/>
      <c r="T457" s="249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50" t="s">
        <v>144</v>
      </c>
      <c r="AU457" s="250" t="s">
        <v>82</v>
      </c>
      <c r="AV457" s="15" t="s">
        <v>80</v>
      </c>
      <c r="AW457" s="15" t="s">
        <v>36</v>
      </c>
      <c r="AX457" s="15" t="s">
        <v>75</v>
      </c>
      <c r="AY457" s="250" t="s">
        <v>133</v>
      </c>
    </row>
    <row r="458" s="13" customFormat="1">
      <c r="A458" s="13"/>
      <c r="B458" s="218"/>
      <c r="C458" s="219"/>
      <c r="D458" s="220" t="s">
        <v>144</v>
      </c>
      <c r="E458" s="221" t="s">
        <v>19</v>
      </c>
      <c r="F458" s="222" t="s">
        <v>600</v>
      </c>
      <c r="G458" s="219"/>
      <c r="H458" s="223">
        <v>6.6630000000000003</v>
      </c>
      <c r="I458" s="224"/>
      <c r="J458" s="219"/>
      <c r="K458" s="219"/>
      <c r="L458" s="225"/>
      <c r="M458" s="226"/>
      <c r="N458" s="227"/>
      <c r="O458" s="227"/>
      <c r="P458" s="227"/>
      <c r="Q458" s="227"/>
      <c r="R458" s="227"/>
      <c r="S458" s="227"/>
      <c r="T458" s="228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29" t="s">
        <v>144</v>
      </c>
      <c r="AU458" s="229" t="s">
        <v>82</v>
      </c>
      <c r="AV458" s="13" t="s">
        <v>82</v>
      </c>
      <c r="AW458" s="13" t="s">
        <v>36</v>
      </c>
      <c r="AX458" s="13" t="s">
        <v>80</v>
      </c>
      <c r="AY458" s="229" t="s">
        <v>133</v>
      </c>
    </row>
    <row r="459" s="2" customFormat="1" ht="24.15" customHeight="1">
      <c r="A459" s="41"/>
      <c r="B459" s="42"/>
      <c r="C459" s="200" t="s">
        <v>601</v>
      </c>
      <c r="D459" s="200" t="s">
        <v>135</v>
      </c>
      <c r="E459" s="201" t="s">
        <v>602</v>
      </c>
      <c r="F459" s="202" t="s">
        <v>603</v>
      </c>
      <c r="G459" s="203" t="s">
        <v>138</v>
      </c>
      <c r="H459" s="204">
        <v>44.420000000000002</v>
      </c>
      <c r="I459" s="205"/>
      <c r="J459" s="206">
        <f>ROUND(I459*H459,2)</f>
        <v>0</v>
      </c>
      <c r="K459" s="202" t="s">
        <v>139</v>
      </c>
      <c r="L459" s="47"/>
      <c r="M459" s="207" t="s">
        <v>19</v>
      </c>
      <c r="N459" s="208" t="s">
        <v>46</v>
      </c>
      <c r="O459" s="87"/>
      <c r="P459" s="209">
        <f>O459*H459</f>
        <v>0</v>
      </c>
      <c r="Q459" s="209">
        <v>0</v>
      </c>
      <c r="R459" s="209">
        <f>Q459*H459</f>
        <v>0</v>
      </c>
      <c r="S459" s="209">
        <v>0.035000000000000003</v>
      </c>
      <c r="T459" s="210">
        <f>S459*H459</f>
        <v>1.5547000000000002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11" t="s">
        <v>140</v>
      </c>
      <c r="AT459" s="211" t="s">
        <v>135</v>
      </c>
      <c r="AU459" s="211" t="s">
        <v>82</v>
      </c>
      <c r="AY459" s="20" t="s">
        <v>133</v>
      </c>
      <c r="BE459" s="212">
        <f>IF(N459="základní",J459,0)</f>
        <v>0</v>
      </c>
      <c r="BF459" s="212">
        <f>IF(N459="snížená",J459,0)</f>
        <v>0</v>
      </c>
      <c r="BG459" s="212">
        <f>IF(N459="zákl. přenesená",J459,0)</f>
        <v>0</v>
      </c>
      <c r="BH459" s="212">
        <f>IF(N459="sníž. přenesená",J459,0)</f>
        <v>0</v>
      </c>
      <c r="BI459" s="212">
        <f>IF(N459="nulová",J459,0)</f>
        <v>0</v>
      </c>
      <c r="BJ459" s="20" t="s">
        <v>80</v>
      </c>
      <c r="BK459" s="212">
        <f>ROUND(I459*H459,2)</f>
        <v>0</v>
      </c>
      <c r="BL459" s="20" t="s">
        <v>140</v>
      </c>
      <c r="BM459" s="211" t="s">
        <v>604</v>
      </c>
    </row>
    <row r="460" s="2" customFormat="1">
      <c r="A460" s="41"/>
      <c r="B460" s="42"/>
      <c r="C460" s="43"/>
      <c r="D460" s="213" t="s">
        <v>142</v>
      </c>
      <c r="E460" s="43"/>
      <c r="F460" s="214" t="s">
        <v>605</v>
      </c>
      <c r="G460" s="43"/>
      <c r="H460" s="43"/>
      <c r="I460" s="215"/>
      <c r="J460" s="43"/>
      <c r="K460" s="43"/>
      <c r="L460" s="47"/>
      <c r="M460" s="216"/>
      <c r="N460" s="217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142</v>
      </c>
      <c r="AU460" s="20" t="s">
        <v>82</v>
      </c>
    </row>
    <row r="461" s="15" customFormat="1">
      <c r="A461" s="15"/>
      <c r="B461" s="241"/>
      <c r="C461" s="242"/>
      <c r="D461" s="220" t="s">
        <v>144</v>
      </c>
      <c r="E461" s="243" t="s">
        <v>19</v>
      </c>
      <c r="F461" s="244" t="s">
        <v>161</v>
      </c>
      <c r="G461" s="242"/>
      <c r="H461" s="243" t="s">
        <v>19</v>
      </c>
      <c r="I461" s="245"/>
      <c r="J461" s="242"/>
      <c r="K461" s="242"/>
      <c r="L461" s="246"/>
      <c r="M461" s="247"/>
      <c r="N461" s="248"/>
      <c r="O461" s="248"/>
      <c r="P461" s="248"/>
      <c r="Q461" s="248"/>
      <c r="R461" s="248"/>
      <c r="S461" s="248"/>
      <c r="T461" s="249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50" t="s">
        <v>144</v>
      </c>
      <c r="AU461" s="250" t="s">
        <v>82</v>
      </c>
      <c r="AV461" s="15" t="s">
        <v>80</v>
      </c>
      <c r="AW461" s="15" t="s">
        <v>36</v>
      </c>
      <c r="AX461" s="15" t="s">
        <v>75</v>
      </c>
      <c r="AY461" s="250" t="s">
        <v>133</v>
      </c>
    </row>
    <row r="462" s="15" customFormat="1">
      <c r="A462" s="15"/>
      <c r="B462" s="241"/>
      <c r="C462" s="242"/>
      <c r="D462" s="220" t="s">
        <v>144</v>
      </c>
      <c r="E462" s="243" t="s">
        <v>19</v>
      </c>
      <c r="F462" s="244" t="s">
        <v>280</v>
      </c>
      <c r="G462" s="242"/>
      <c r="H462" s="243" t="s">
        <v>19</v>
      </c>
      <c r="I462" s="245"/>
      <c r="J462" s="242"/>
      <c r="K462" s="242"/>
      <c r="L462" s="246"/>
      <c r="M462" s="247"/>
      <c r="N462" s="248"/>
      <c r="O462" s="248"/>
      <c r="P462" s="248"/>
      <c r="Q462" s="248"/>
      <c r="R462" s="248"/>
      <c r="S462" s="248"/>
      <c r="T462" s="249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50" t="s">
        <v>144</v>
      </c>
      <c r="AU462" s="250" t="s">
        <v>82</v>
      </c>
      <c r="AV462" s="15" t="s">
        <v>80</v>
      </c>
      <c r="AW462" s="15" t="s">
        <v>36</v>
      </c>
      <c r="AX462" s="15" t="s">
        <v>75</v>
      </c>
      <c r="AY462" s="250" t="s">
        <v>133</v>
      </c>
    </row>
    <row r="463" s="15" customFormat="1">
      <c r="A463" s="15"/>
      <c r="B463" s="241"/>
      <c r="C463" s="242"/>
      <c r="D463" s="220" t="s">
        <v>144</v>
      </c>
      <c r="E463" s="243" t="s">
        <v>19</v>
      </c>
      <c r="F463" s="244" t="s">
        <v>547</v>
      </c>
      <c r="G463" s="242"/>
      <c r="H463" s="243" t="s">
        <v>19</v>
      </c>
      <c r="I463" s="245"/>
      <c r="J463" s="242"/>
      <c r="K463" s="242"/>
      <c r="L463" s="246"/>
      <c r="M463" s="247"/>
      <c r="N463" s="248"/>
      <c r="O463" s="248"/>
      <c r="P463" s="248"/>
      <c r="Q463" s="248"/>
      <c r="R463" s="248"/>
      <c r="S463" s="248"/>
      <c r="T463" s="249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50" t="s">
        <v>144</v>
      </c>
      <c r="AU463" s="250" t="s">
        <v>82</v>
      </c>
      <c r="AV463" s="15" t="s">
        <v>80</v>
      </c>
      <c r="AW463" s="15" t="s">
        <v>36</v>
      </c>
      <c r="AX463" s="15" t="s">
        <v>75</v>
      </c>
      <c r="AY463" s="250" t="s">
        <v>133</v>
      </c>
    </row>
    <row r="464" s="13" customFormat="1">
      <c r="A464" s="13"/>
      <c r="B464" s="218"/>
      <c r="C464" s="219"/>
      <c r="D464" s="220" t="s">
        <v>144</v>
      </c>
      <c r="E464" s="221" t="s">
        <v>19</v>
      </c>
      <c r="F464" s="222" t="s">
        <v>441</v>
      </c>
      <c r="G464" s="219"/>
      <c r="H464" s="223">
        <v>44.420000000000002</v>
      </c>
      <c r="I464" s="224"/>
      <c r="J464" s="219"/>
      <c r="K464" s="219"/>
      <c r="L464" s="225"/>
      <c r="M464" s="226"/>
      <c r="N464" s="227"/>
      <c r="O464" s="227"/>
      <c r="P464" s="227"/>
      <c r="Q464" s="227"/>
      <c r="R464" s="227"/>
      <c r="S464" s="227"/>
      <c r="T464" s="228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29" t="s">
        <v>144</v>
      </c>
      <c r="AU464" s="229" t="s">
        <v>82</v>
      </c>
      <c r="AV464" s="13" t="s">
        <v>82</v>
      </c>
      <c r="AW464" s="13" t="s">
        <v>36</v>
      </c>
      <c r="AX464" s="13" t="s">
        <v>80</v>
      </c>
      <c r="AY464" s="229" t="s">
        <v>133</v>
      </c>
    </row>
    <row r="465" s="2" customFormat="1" ht="16.5" customHeight="1">
      <c r="A465" s="41"/>
      <c r="B465" s="42"/>
      <c r="C465" s="200" t="s">
        <v>606</v>
      </c>
      <c r="D465" s="200" t="s">
        <v>135</v>
      </c>
      <c r="E465" s="201" t="s">
        <v>607</v>
      </c>
      <c r="F465" s="202" t="s">
        <v>608</v>
      </c>
      <c r="G465" s="203" t="s">
        <v>151</v>
      </c>
      <c r="H465" s="204">
        <v>18.739999999999998</v>
      </c>
      <c r="I465" s="205"/>
      <c r="J465" s="206">
        <f>ROUND(I465*H465,2)</f>
        <v>0</v>
      </c>
      <c r="K465" s="202" t="s">
        <v>139</v>
      </c>
      <c r="L465" s="47"/>
      <c r="M465" s="207" t="s">
        <v>19</v>
      </c>
      <c r="N465" s="208" t="s">
        <v>46</v>
      </c>
      <c r="O465" s="87"/>
      <c r="P465" s="209">
        <f>O465*H465</f>
        <v>0</v>
      </c>
      <c r="Q465" s="209">
        <v>0</v>
      </c>
      <c r="R465" s="209">
        <f>Q465*H465</f>
        <v>0</v>
      </c>
      <c r="S465" s="209">
        <v>0.0089999999999999993</v>
      </c>
      <c r="T465" s="210">
        <f>S465*H465</f>
        <v>0.16865999999999998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11" t="s">
        <v>140</v>
      </c>
      <c r="AT465" s="211" t="s">
        <v>135</v>
      </c>
      <c r="AU465" s="211" t="s">
        <v>82</v>
      </c>
      <c r="AY465" s="20" t="s">
        <v>133</v>
      </c>
      <c r="BE465" s="212">
        <f>IF(N465="základní",J465,0)</f>
        <v>0</v>
      </c>
      <c r="BF465" s="212">
        <f>IF(N465="snížená",J465,0)</f>
        <v>0</v>
      </c>
      <c r="BG465" s="212">
        <f>IF(N465="zákl. přenesená",J465,0)</f>
        <v>0</v>
      </c>
      <c r="BH465" s="212">
        <f>IF(N465="sníž. přenesená",J465,0)</f>
        <v>0</v>
      </c>
      <c r="BI465" s="212">
        <f>IF(N465="nulová",J465,0)</f>
        <v>0</v>
      </c>
      <c r="BJ465" s="20" t="s">
        <v>80</v>
      </c>
      <c r="BK465" s="212">
        <f>ROUND(I465*H465,2)</f>
        <v>0</v>
      </c>
      <c r="BL465" s="20" t="s">
        <v>140</v>
      </c>
      <c r="BM465" s="211" t="s">
        <v>609</v>
      </c>
    </row>
    <row r="466" s="2" customFormat="1">
      <c r="A466" s="41"/>
      <c r="B466" s="42"/>
      <c r="C466" s="43"/>
      <c r="D466" s="213" t="s">
        <v>142</v>
      </c>
      <c r="E466" s="43"/>
      <c r="F466" s="214" t="s">
        <v>610</v>
      </c>
      <c r="G466" s="43"/>
      <c r="H466" s="43"/>
      <c r="I466" s="215"/>
      <c r="J466" s="43"/>
      <c r="K466" s="43"/>
      <c r="L466" s="47"/>
      <c r="M466" s="216"/>
      <c r="N466" s="217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142</v>
      </c>
      <c r="AU466" s="20" t="s">
        <v>82</v>
      </c>
    </row>
    <row r="467" s="13" customFormat="1">
      <c r="A467" s="13"/>
      <c r="B467" s="218"/>
      <c r="C467" s="219"/>
      <c r="D467" s="220" t="s">
        <v>144</v>
      </c>
      <c r="E467" s="221" t="s">
        <v>19</v>
      </c>
      <c r="F467" s="222" t="s">
        <v>611</v>
      </c>
      <c r="G467" s="219"/>
      <c r="H467" s="223">
        <v>18.739999999999998</v>
      </c>
      <c r="I467" s="224"/>
      <c r="J467" s="219"/>
      <c r="K467" s="219"/>
      <c r="L467" s="225"/>
      <c r="M467" s="226"/>
      <c r="N467" s="227"/>
      <c r="O467" s="227"/>
      <c r="P467" s="227"/>
      <c r="Q467" s="227"/>
      <c r="R467" s="227"/>
      <c r="S467" s="227"/>
      <c r="T467" s="228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29" t="s">
        <v>144</v>
      </c>
      <c r="AU467" s="229" t="s">
        <v>82</v>
      </c>
      <c r="AV467" s="13" t="s">
        <v>82</v>
      </c>
      <c r="AW467" s="13" t="s">
        <v>36</v>
      </c>
      <c r="AX467" s="13" t="s">
        <v>80</v>
      </c>
      <c r="AY467" s="229" t="s">
        <v>133</v>
      </c>
    </row>
    <row r="468" s="2" customFormat="1" ht="16.5" customHeight="1">
      <c r="A468" s="41"/>
      <c r="B468" s="42"/>
      <c r="C468" s="200" t="s">
        <v>612</v>
      </c>
      <c r="D468" s="200" t="s">
        <v>135</v>
      </c>
      <c r="E468" s="201" t="s">
        <v>613</v>
      </c>
      <c r="F468" s="202" t="s">
        <v>614</v>
      </c>
      <c r="G468" s="203" t="s">
        <v>158</v>
      </c>
      <c r="H468" s="204">
        <v>0.90000000000000002</v>
      </c>
      <c r="I468" s="205"/>
      <c r="J468" s="206">
        <f>ROUND(I468*H468,2)</f>
        <v>0</v>
      </c>
      <c r="K468" s="202" t="s">
        <v>139</v>
      </c>
      <c r="L468" s="47"/>
      <c r="M468" s="207" t="s">
        <v>19</v>
      </c>
      <c r="N468" s="208" t="s">
        <v>46</v>
      </c>
      <c r="O468" s="87"/>
      <c r="P468" s="209">
        <f>O468*H468</f>
        <v>0</v>
      </c>
      <c r="Q468" s="209">
        <v>0</v>
      </c>
      <c r="R468" s="209">
        <f>Q468*H468</f>
        <v>0</v>
      </c>
      <c r="S468" s="209">
        <v>0</v>
      </c>
      <c r="T468" s="210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11" t="s">
        <v>140</v>
      </c>
      <c r="AT468" s="211" t="s">
        <v>135</v>
      </c>
      <c r="AU468" s="211" t="s">
        <v>82</v>
      </c>
      <c r="AY468" s="20" t="s">
        <v>133</v>
      </c>
      <c r="BE468" s="212">
        <f>IF(N468="základní",J468,0)</f>
        <v>0</v>
      </c>
      <c r="BF468" s="212">
        <f>IF(N468="snížená",J468,0)</f>
        <v>0</v>
      </c>
      <c r="BG468" s="212">
        <f>IF(N468="zákl. přenesená",J468,0)</f>
        <v>0</v>
      </c>
      <c r="BH468" s="212">
        <f>IF(N468="sníž. přenesená",J468,0)</f>
        <v>0</v>
      </c>
      <c r="BI468" s="212">
        <f>IF(N468="nulová",J468,0)</f>
        <v>0</v>
      </c>
      <c r="BJ468" s="20" t="s">
        <v>80</v>
      </c>
      <c r="BK468" s="212">
        <f>ROUND(I468*H468,2)</f>
        <v>0</v>
      </c>
      <c r="BL468" s="20" t="s">
        <v>140</v>
      </c>
      <c r="BM468" s="211" t="s">
        <v>615</v>
      </c>
    </row>
    <row r="469" s="2" customFormat="1">
      <c r="A469" s="41"/>
      <c r="B469" s="42"/>
      <c r="C469" s="43"/>
      <c r="D469" s="213" t="s">
        <v>142</v>
      </c>
      <c r="E469" s="43"/>
      <c r="F469" s="214" t="s">
        <v>616</v>
      </c>
      <c r="G469" s="43"/>
      <c r="H469" s="43"/>
      <c r="I469" s="215"/>
      <c r="J469" s="43"/>
      <c r="K469" s="43"/>
      <c r="L469" s="47"/>
      <c r="M469" s="216"/>
      <c r="N469" s="217"/>
      <c r="O469" s="87"/>
      <c r="P469" s="87"/>
      <c r="Q469" s="87"/>
      <c r="R469" s="87"/>
      <c r="S469" s="87"/>
      <c r="T469" s="88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T469" s="20" t="s">
        <v>142</v>
      </c>
      <c r="AU469" s="20" t="s">
        <v>82</v>
      </c>
    </row>
    <row r="470" s="13" customFormat="1">
      <c r="A470" s="13"/>
      <c r="B470" s="218"/>
      <c r="C470" s="219"/>
      <c r="D470" s="220" t="s">
        <v>144</v>
      </c>
      <c r="E470" s="221" t="s">
        <v>19</v>
      </c>
      <c r="F470" s="222" t="s">
        <v>617</v>
      </c>
      <c r="G470" s="219"/>
      <c r="H470" s="223">
        <v>0.90000000000000002</v>
      </c>
      <c r="I470" s="224"/>
      <c r="J470" s="219"/>
      <c r="K470" s="219"/>
      <c r="L470" s="225"/>
      <c r="M470" s="226"/>
      <c r="N470" s="227"/>
      <c r="O470" s="227"/>
      <c r="P470" s="227"/>
      <c r="Q470" s="227"/>
      <c r="R470" s="227"/>
      <c r="S470" s="227"/>
      <c r="T470" s="228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29" t="s">
        <v>144</v>
      </c>
      <c r="AU470" s="229" t="s">
        <v>82</v>
      </c>
      <c r="AV470" s="13" t="s">
        <v>82</v>
      </c>
      <c r="AW470" s="13" t="s">
        <v>36</v>
      </c>
      <c r="AX470" s="13" t="s">
        <v>80</v>
      </c>
      <c r="AY470" s="229" t="s">
        <v>133</v>
      </c>
    </row>
    <row r="471" s="2" customFormat="1" ht="24.15" customHeight="1">
      <c r="A471" s="41"/>
      <c r="B471" s="42"/>
      <c r="C471" s="200" t="s">
        <v>618</v>
      </c>
      <c r="D471" s="200" t="s">
        <v>135</v>
      </c>
      <c r="E471" s="201" t="s">
        <v>619</v>
      </c>
      <c r="F471" s="202" t="s">
        <v>620</v>
      </c>
      <c r="G471" s="203" t="s">
        <v>138</v>
      </c>
      <c r="H471" s="204">
        <v>295.34399999999999</v>
      </c>
      <c r="I471" s="205"/>
      <c r="J471" s="206">
        <f>ROUND(I471*H471,2)</f>
        <v>0</v>
      </c>
      <c r="K471" s="202" t="s">
        <v>139</v>
      </c>
      <c r="L471" s="47"/>
      <c r="M471" s="207" t="s">
        <v>19</v>
      </c>
      <c r="N471" s="208" t="s">
        <v>46</v>
      </c>
      <c r="O471" s="87"/>
      <c r="P471" s="209">
        <f>O471*H471</f>
        <v>0</v>
      </c>
      <c r="Q471" s="209">
        <v>0</v>
      </c>
      <c r="R471" s="209">
        <f>Q471*H471</f>
        <v>0</v>
      </c>
      <c r="S471" s="209">
        <v>0.045999999999999999</v>
      </c>
      <c r="T471" s="210">
        <f>S471*H471</f>
        <v>13.585823999999999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11" t="s">
        <v>140</v>
      </c>
      <c r="AT471" s="211" t="s">
        <v>135</v>
      </c>
      <c r="AU471" s="211" t="s">
        <v>82</v>
      </c>
      <c r="AY471" s="20" t="s">
        <v>133</v>
      </c>
      <c r="BE471" s="212">
        <f>IF(N471="základní",J471,0)</f>
        <v>0</v>
      </c>
      <c r="BF471" s="212">
        <f>IF(N471="snížená",J471,0)</f>
        <v>0</v>
      </c>
      <c r="BG471" s="212">
        <f>IF(N471="zákl. přenesená",J471,0)</f>
        <v>0</v>
      </c>
      <c r="BH471" s="212">
        <f>IF(N471="sníž. přenesená",J471,0)</f>
        <v>0</v>
      </c>
      <c r="BI471" s="212">
        <f>IF(N471="nulová",J471,0)</f>
        <v>0</v>
      </c>
      <c r="BJ471" s="20" t="s">
        <v>80</v>
      </c>
      <c r="BK471" s="212">
        <f>ROUND(I471*H471,2)</f>
        <v>0</v>
      </c>
      <c r="BL471" s="20" t="s">
        <v>140</v>
      </c>
      <c r="BM471" s="211" t="s">
        <v>621</v>
      </c>
    </row>
    <row r="472" s="2" customFormat="1">
      <c r="A472" s="41"/>
      <c r="B472" s="42"/>
      <c r="C472" s="43"/>
      <c r="D472" s="213" t="s">
        <v>142</v>
      </c>
      <c r="E472" s="43"/>
      <c r="F472" s="214" t="s">
        <v>622</v>
      </c>
      <c r="G472" s="43"/>
      <c r="H472" s="43"/>
      <c r="I472" s="215"/>
      <c r="J472" s="43"/>
      <c r="K472" s="43"/>
      <c r="L472" s="47"/>
      <c r="M472" s="216"/>
      <c r="N472" s="217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142</v>
      </c>
      <c r="AU472" s="20" t="s">
        <v>82</v>
      </c>
    </row>
    <row r="473" s="13" customFormat="1">
      <c r="A473" s="13"/>
      <c r="B473" s="218"/>
      <c r="C473" s="219"/>
      <c r="D473" s="220" t="s">
        <v>144</v>
      </c>
      <c r="E473" s="221" t="s">
        <v>19</v>
      </c>
      <c r="F473" s="222" t="s">
        <v>397</v>
      </c>
      <c r="G473" s="219"/>
      <c r="H473" s="223">
        <v>23.306000000000001</v>
      </c>
      <c r="I473" s="224"/>
      <c r="J473" s="219"/>
      <c r="K473" s="219"/>
      <c r="L473" s="225"/>
      <c r="M473" s="226"/>
      <c r="N473" s="227"/>
      <c r="O473" s="227"/>
      <c r="P473" s="227"/>
      <c r="Q473" s="227"/>
      <c r="R473" s="227"/>
      <c r="S473" s="227"/>
      <c r="T473" s="228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29" t="s">
        <v>144</v>
      </c>
      <c r="AU473" s="229" t="s">
        <v>82</v>
      </c>
      <c r="AV473" s="13" t="s">
        <v>82</v>
      </c>
      <c r="AW473" s="13" t="s">
        <v>36</v>
      </c>
      <c r="AX473" s="13" t="s">
        <v>75</v>
      </c>
      <c r="AY473" s="229" t="s">
        <v>133</v>
      </c>
    </row>
    <row r="474" s="13" customFormat="1">
      <c r="A474" s="13"/>
      <c r="B474" s="218"/>
      <c r="C474" s="219"/>
      <c r="D474" s="220" t="s">
        <v>144</v>
      </c>
      <c r="E474" s="221" t="s">
        <v>19</v>
      </c>
      <c r="F474" s="222" t="s">
        <v>398</v>
      </c>
      <c r="G474" s="219"/>
      <c r="H474" s="223">
        <v>7.3710000000000004</v>
      </c>
      <c r="I474" s="224"/>
      <c r="J474" s="219"/>
      <c r="K474" s="219"/>
      <c r="L474" s="225"/>
      <c r="M474" s="226"/>
      <c r="N474" s="227"/>
      <c r="O474" s="227"/>
      <c r="P474" s="227"/>
      <c r="Q474" s="227"/>
      <c r="R474" s="227"/>
      <c r="S474" s="227"/>
      <c r="T474" s="228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29" t="s">
        <v>144</v>
      </c>
      <c r="AU474" s="229" t="s">
        <v>82</v>
      </c>
      <c r="AV474" s="13" t="s">
        <v>82</v>
      </c>
      <c r="AW474" s="13" t="s">
        <v>36</v>
      </c>
      <c r="AX474" s="13" t="s">
        <v>75</v>
      </c>
      <c r="AY474" s="229" t="s">
        <v>133</v>
      </c>
    </row>
    <row r="475" s="13" customFormat="1">
      <c r="A475" s="13"/>
      <c r="B475" s="218"/>
      <c r="C475" s="219"/>
      <c r="D475" s="220" t="s">
        <v>144</v>
      </c>
      <c r="E475" s="221" t="s">
        <v>19</v>
      </c>
      <c r="F475" s="222" t="s">
        <v>399</v>
      </c>
      <c r="G475" s="219"/>
      <c r="H475" s="223">
        <v>8.9429999999999996</v>
      </c>
      <c r="I475" s="224"/>
      <c r="J475" s="219"/>
      <c r="K475" s="219"/>
      <c r="L475" s="225"/>
      <c r="M475" s="226"/>
      <c r="N475" s="227"/>
      <c r="O475" s="227"/>
      <c r="P475" s="227"/>
      <c r="Q475" s="227"/>
      <c r="R475" s="227"/>
      <c r="S475" s="227"/>
      <c r="T475" s="228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29" t="s">
        <v>144</v>
      </c>
      <c r="AU475" s="229" t="s">
        <v>82</v>
      </c>
      <c r="AV475" s="13" t="s">
        <v>82</v>
      </c>
      <c r="AW475" s="13" t="s">
        <v>36</v>
      </c>
      <c r="AX475" s="13" t="s">
        <v>75</v>
      </c>
      <c r="AY475" s="229" t="s">
        <v>133</v>
      </c>
    </row>
    <row r="476" s="13" customFormat="1">
      <c r="A476" s="13"/>
      <c r="B476" s="218"/>
      <c r="C476" s="219"/>
      <c r="D476" s="220" t="s">
        <v>144</v>
      </c>
      <c r="E476" s="221" t="s">
        <v>19</v>
      </c>
      <c r="F476" s="222" t="s">
        <v>400</v>
      </c>
      <c r="G476" s="219"/>
      <c r="H476" s="223">
        <v>4.0650000000000004</v>
      </c>
      <c r="I476" s="224"/>
      <c r="J476" s="219"/>
      <c r="K476" s="219"/>
      <c r="L476" s="225"/>
      <c r="M476" s="226"/>
      <c r="N476" s="227"/>
      <c r="O476" s="227"/>
      <c r="P476" s="227"/>
      <c r="Q476" s="227"/>
      <c r="R476" s="227"/>
      <c r="S476" s="227"/>
      <c r="T476" s="228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29" t="s">
        <v>144</v>
      </c>
      <c r="AU476" s="229" t="s">
        <v>82</v>
      </c>
      <c r="AV476" s="13" t="s">
        <v>82</v>
      </c>
      <c r="AW476" s="13" t="s">
        <v>36</v>
      </c>
      <c r="AX476" s="13" t="s">
        <v>75</v>
      </c>
      <c r="AY476" s="229" t="s">
        <v>133</v>
      </c>
    </row>
    <row r="477" s="13" customFormat="1">
      <c r="A477" s="13"/>
      <c r="B477" s="218"/>
      <c r="C477" s="219"/>
      <c r="D477" s="220" t="s">
        <v>144</v>
      </c>
      <c r="E477" s="221" t="s">
        <v>19</v>
      </c>
      <c r="F477" s="222" t="s">
        <v>401</v>
      </c>
      <c r="G477" s="219"/>
      <c r="H477" s="223">
        <v>9.9060000000000006</v>
      </c>
      <c r="I477" s="224"/>
      <c r="J477" s="219"/>
      <c r="K477" s="219"/>
      <c r="L477" s="225"/>
      <c r="M477" s="226"/>
      <c r="N477" s="227"/>
      <c r="O477" s="227"/>
      <c r="P477" s="227"/>
      <c r="Q477" s="227"/>
      <c r="R477" s="227"/>
      <c r="S477" s="227"/>
      <c r="T477" s="228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29" t="s">
        <v>144</v>
      </c>
      <c r="AU477" s="229" t="s">
        <v>82</v>
      </c>
      <c r="AV477" s="13" t="s">
        <v>82</v>
      </c>
      <c r="AW477" s="13" t="s">
        <v>36</v>
      </c>
      <c r="AX477" s="13" t="s">
        <v>75</v>
      </c>
      <c r="AY477" s="229" t="s">
        <v>133</v>
      </c>
    </row>
    <row r="478" s="13" customFormat="1">
      <c r="A478" s="13"/>
      <c r="B478" s="218"/>
      <c r="C478" s="219"/>
      <c r="D478" s="220" t="s">
        <v>144</v>
      </c>
      <c r="E478" s="221" t="s">
        <v>19</v>
      </c>
      <c r="F478" s="222" t="s">
        <v>402</v>
      </c>
      <c r="G478" s="219"/>
      <c r="H478" s="223">
        <v>4.9530000000000003</v>
      </c>
      <c r="I478" s="224"/>
      <c r="J478" s="219"/>
      <c r="K478" s="219"/>
      <c r="L478" s="225"/>
      <c r="M478" s="226"/>
      <c r="N478" s="227"/>
      <c r="O478" s="227"/>
      <c r="P478" s="227"/>
      <c r="Q478" s="227"/>
      <c r="R478" s="227"/>
      <c r="S478" s="227"/>
      <c r="T478" s="228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29" t="s">
        <v>144</v>
      </c>
      <c r="AU478" s="229" t="s">
        <v>82</v>
      </c>
      <c r="AV478" s="13" t="s">
        <v>82</v>
      </c>
      <c r="AW478" s="13" t="s">
        <v>36</v>
      </c>
      <c r="AX478" s="13" t="s">
        <v>75</v>
      </c>
      <c r="AY478" s="229" t="s">
        <v>133</v>
      </c>
    </row>
    <row r="479" s="13" customFormat="1">
      <c r="A479" s="13"/>
      <c r="B479" s="218"/>
      <c r="C479" s="219"/>
      <c r="D479" s="220" t="s">
        <v>144</v>
      </c>
      <c r="E479" s="221" t="s">
        <v>19</v>
      </c>
      <c r="F479" s="222" t="s">
        <v>403</v>
      </c>
      <c r="G479" s="219"/>
      <c r="H479" s="223">
        <v>18.922999999999998</v>
      </c>
      <c r="I479" s="224"/>
      <c r="J479" s="219"/>
      <c r="K479" s="219"/>
      <c r="L479" s="225"/>
      <c r="M479" s="226"/>
      <c r="N479" s="227"/>
      <c r="O479" s="227"/>
      <c r="P479" s="227"/>
      <c r="Q479" s="227"/>
      <c r="R479" s="227"/>
      <c r="S479" s="227"/>
      <c r="T479" s="228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29" t="s">
        <v>144</v>
      </c>
      <c r="AU479" s="229" t="s">
        <v>82</v>
      </c>
      <c r="AV479" s="13" t="s">
        <v>82</v>
      </c>
      <c r="AW479" s="13" t="s">
        <v>36</v>
      </c>
      <c r="AX479" s="13" t="s">
        <v>75</v>
      </c>
      <c r="AY479" s="229" t="s">
        <v>133</v>
      </c>
    </row>
    <row r="480" s="13" customFormat="1">
      <c r="A480" s="13"/>
      <c r="B480" s="218"/>
      <c r="C480" s="219"/>
      <c r="D480" s="220" t="s">
        <v>144</v>
      </c>
      <c r="E480" s="221" t="s">
        <v>19</v>
      </c>
      <c r="F480" s="222" t="s">
        <v>400</v>
      </c>
      <c r="G480" s="219"/>
      <c r="H480" s="223">
        <v>4.0650000000000004</v>
      </c>
      <c r="I480" s="224"/>
      <c r="J480" s="219"/>
      <c r="K480" s="219"/>
      <c r="L480" s="225"/>
      <c r="M480" s="226"/>
      <c r="N480" s="227"/>
      <c r="O480" s="227"/>
      <c r="P480" s="227"/>
      <c r="Q480" s="227"/>
      <c r="R480" s="227"/>
      <c r="S480" s="227"/>
      <c r="T480" s="228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29" t="s">
        <v>144</v>
      </c>
      <c r="AU480" s="229" t="s">
        <v>82</v>
      </c>
      <c r="AV480" s="13" t="s">
        <v>82</v>
      </c>
      <c r="AW480" s="13" t="s">
        <v>36</v>
      </c>
      <c r="AX480" s="13" t="s">
        <v>75</v>
      </c>
      <c r="AY480" s="229" t="s">
        <v>133</v>
      </c>
    </row>
    <row r="481" s="13" customFormat="1">
      <c r="A481" s="13"/>
      <c r="B481" s="218"/>
      <c r="C481" s="219"/>
      <c r="D481" s="220" t="s">
        <v>144</v>
      </c>
      <c r="E481" s="221" t="s">
        <v>19</v>
      </c>
      <c r="F481" s="222" t="s">
        <v>404</v>
      </c>
      <c r="G481" s="219"/>
      <c r="H481" s="223">
        <v>12.243</v>
      </c>
      <c r="I481" s="224"/>
      <c r="J481" s="219"/>
      <c r="K481" s="219"/>
      <c r="L481" s="225"/>
      <c r="M481" s="226"/>
      <c r="N481" s="227"/>
      <c r="O481" s="227"/>
      <c r="P481" s="227"/>
      <c r="Q481" s="227"/>
      <c r="R481" s="227"/>
      <c r="S481" s="227"/>
      <c r="T481" s="228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29" t="s">
        <v>144</v>
      </c>
      <c r="AU481" s="229" t="s">
        <v>82</v>
      </c>
      <c r="AV481" s="13" t="s">
        <v>82</v>
      </c>
      <c r="AW481" s="13" t="s">
        <v>36</v>
      </c>
      <c r="AX481" s="13" t="s">
        <v>75</v>
      </c>
      <c r="AY481" s="229" t="s">
        <v>133</v>
      </c>
    </row>
    <row r="482" s="13" customFormat="1">
      <c r="A482" s="13"/>
      <c r="B482" s="218"/>
      <c r="C482" s="219"/>
      <c r="D482" s="220" t="s">
        <v>144</v>
      </c>
      <c r="E482" s="221" t="s">
        <v>19</v>
      </c>
      <c r="F482" s="222" t="s">
        <v>405</v>
      </c>
      <c r="G482" s="219"/>
      <c r="H482" s="223">
        <v>26.91</v>
      </c>
      <c r="I482" s="224"/>
      <c r="J482" s="219"/>
      <c r="K482" s="219"/>
      <c r="L482" s="225"/>
      <c r="M482" s="226"/>
      <c r="N482" s="227"/>
      <c r="O482" s="227"/>
      <c r="P482" s="227"/>
      <c r="Q482" s="227"/>
      <c r="R482" s="227"/>
      <c r="S482" s="227"/>
      <c r="T482" s="228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29" t="s">
        <v>144</v>
      </c>
      <c r="AU482" s="229" t="s">
        <v>82</v>
      </c>
      <c r="AV482" s="13" t="s">
        <v>82</v>
      </c>
      <c r="AW482" s="13" t="s">
        <v>36</v>
      </c>
      <c r="AX482" s="13" t="s">
        <v>75</v>
      </c>
      <c r="AY482" s="229" t="s">
        <v>133</v>
      </c>
    </row>
    <row r="483" s="13" customFormat="1">
      <c r="A483" s="13"/>
      <c r="B483" s="218"/>
      <c r="C483" s="219"/>
      <c r="D483" s="220" t="s">
        <v>144</v>
      </c>
      <c r="E483" s="221" t="s">
        <v>19</v>
      </c>
      <c r="F483" s="222" t="s">
        <v>406</v>
      </c>
      <c r="G483" s="219"/>
      <c r="H483" s="223">
        <v>2.9809999999999999</v>
      </c>
      <c r="I483" s="224"/>
      <c r="J483" s="219"/>
      <c r="K483" s="219"/>
      <c r="L483" s="225"/>
      <c r="M483" s="226"/>
      <c r="N483" s="227"/>
      <c r="O483" s="227"/>
      <c r="P483" s="227"/>
      <c r="Q483" s="227"/>
      <c r="R483" s="227"/>
      <c r="S483" s="227"/>
      <c r="T483" s="228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29" t="s">
        <v>144</v>
      </c>
      <c r="AU483" s="229" t="s">
        <v>82</v>
      </c>
      <c r="AV483" s="13" t="s">
        <v>82</v>
      </c>
      <c r="AW483" s="13" t="s">
        <v>36</v>
      </c>
      <c r="AX483" s="13" t="s">
        <v>75</v>
      </c>
      <c r="AY483" s="229" t="s">
        <v>133</v>
      </c>
    </row>
    <row r="484" s="13" customFormat="1">
      <c r="A484" s="13"/>
      <c r="B484" s="218"/>
      <c r="C484" s="219"/>
      <c r="D484" s="220" t="s">
        <v>144</v>
      </c>
      <c r="E484" s="221" t="s">
        <v>19</v>
      </c>
      <c r="F484" s="222" t="s">
        <v>407</v>
      </c>
      <c r="G484" s="219"/>
      <c r="H484" s="223">
        <v>3.8610000000000002</v>
      </c>
      <c r="I484" s="224"/>
      <c r="J484" s="219"/>
      <c r="K484" s="219"/>
      <c r="L484" s="225"/>
      <c r="M484" s="226"/>
      <c r="N484" s="227"/>
      <c r="O484" s="227"/>
      <c r="P484" s="227"/>
      <c r="Q484" s="227"/>
      <c r="R484" s="227"/>
      <c r="S484" s="227"/>
      <c r="T484" s="228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29" t="s">
        <v>144</v>
      </c>
      <c r="AU484" s="229" t="s">
        <v>82</v>
      </c>
      <c r="AV484" s="13" t="s">
        <v>82</v>
      </c>
      <c r="AW484" s="13" t="s">
        <v>36</v>
      </c>
      <c r="AX484" s="13" t="s">
        <v>75</v>
      </c>
      <c r="AY484" s="229" t="s">
        <v>133</v>
      </c>
    </row>
    <row r="485" s="13" customFormat="1">
      <c r="A485" s="13"/>
      <c r="B485" s="218"/>
      <c r="C485" s="219"/>
      <c r="D485" s="220" t="s">
        <v>144</v>
      </c>
      <c r="E485" s="221" t="s">
        <v>19</v>
      </c>
      <c r="F485" s="222" t="s">
        <v>408</v>
      </c>
      <c r="G485" s="219"/>
      <c r="H485" s="223">
        <v>2.0470000000000002</v>
      </c>
      <c r="I485" s="224"/>
      <c r="J485" s="219"/>
      <c r="K485" s="219"/>
      <c r="L485" s="225"/>
      <c r="M485" s="226"/>
      <c r="N485" s="227"/>
      <c r="O485" s="227"/>
      <c r="P485" s="227"/>
      <c r="Q485" s="227"/>
      <c r="R485" s="227"/>
      <c r="S485" s="227"/>
      <c r="T485" s="228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29" t="s">
        <v>144</v>
      </c>
      <c r="AU485" s="229" t="s">
        <v>82</v>
      </c>
      <c r="AV485" s="13" t="s">
        <v>82</v>
      </c>
      <c r="AW485" s="13" t="s">
        <v>36</v>
      </c>
      <c r="AX485" s="13" t="s">
        <v>75</v>
      </c>
      <c r="AY485" s="229" t="s">
        <v>133</v>
      </c>
    </row>
    <row r="486" s="16" customFormat="1">
      <c r="A486" s="16"/>
      <c r="B486" s="261"/>
      <c r="C486" s="262"/>
      <c r="D486" s="220" t="s">
        <v>144</v>
      </c>
      <c r="E486" s="263" t="s">
        <v>19</v>
      </c>
      <c r="F486" s="264" t="s">
        <v>623</v>
      </c>
      <c r="G486" s="262"/>
      <c r="H486" s="265">
        <v>129.57400000000001</v>
      </c>
      <c r="I486" s="266"/>
      <c r="J486" s="262"/>
      <c r="K486" s="262"/>
      <c r="L486" s="267"/>
      <c r="M486" s="268"/>
      <c r="N486" s="269"/>
      <c r="O486" s="269"/>
      <c r="P486" s="269"/>
      <c r="Q486" s="269"/>
      <c r="R486" s="269"/>
      <c r="S486" s="269"/>
      <c r="T486" s="270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T486" s="271" t="s">
        <v>144</v>
      </c>
      <c r="AU486" s="271" t="s">
        <v>82</v>
      </c>
      <c r="AV486" s="16" t="s">
        <v>155</v>
      </c>
      <c r="AW486" s="16" t="s">
        <v>36</v>
      </c>
      <c r="AX486" s="16" t="s">
        <v>75</v>
      </c>
      <c r="AY486" s="271" t="s">
        <v>133</v>
      </c>
    </row>
    <row r="487" s="13" customFormat="1">
      <c r="A487" s="13"/>
      <c r="B487" s="218"/>
      <c r="C487" s="219"/>
      <c r="D487" s="220" t="s">
        <v>144</v>
      </c>
      <c r="E487" s="221" t="s">
        <v>19</v>
      </c>
      <c r="F487" s="222" t="s">
        <v>624</v>
      </c>
      <c r="G487" s="219"/>
      <c r="H487" s="223">
        <v>5.0800000000000001</v>
      </c>
      <c r="I487" s="224"/>
      <c r="J487" s="219"/>
      <c r="K487" s="219"/>
      <c r="L487" s="225"/>
      <c r="M487" s="226"/>
      <c r="N487" s="227"/>
      <c r="O487" s="227"/>
      <c r="P487" s="227"/>
      <c r="Q487" s="227"/>
      <c r="R487" s="227"/>
      <c r="S487" s="227"/>
      <c r="T487" s="228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29" t="s">
        <v>144</v>
      </c>
      <c r="AU487" s="229" t="s">
        <v>82</v>
      </c>
      <c r="AV487" s="13" t="s">
        <v>82</v>
      </c>
      <c r="AW487" s="13" t="s">
        <v>36</v>
      </c>
      <c r="AX487" s="13" t="s">
        <v>75</v>
      </c>
      <c r="AY487" s="229" t="s">
        <v>133</v>
      </c>
    </row>
    <row r="488" s="13" customFormat="1">
      <c r="A488" s="13"/>
      <c r="B488" s="218"/>
      <c r="C488" s="219"/>
      <c r="D488" s="220" t="s">
        <v>144</v>
      </c>
      <c r="E488" s="221" t="s">
        <v>19</v>
      </c>
      <c r="F488" s="222" t="s">
        <v>625</v>
      </c>
      <c r="G488" s="219"/>
      <c r="H488" s="223">
        <v>21.971</v>
      </c>
      <c r="I488" s="224"/>
      <c r="J488" s="219"/>
      <c r="K488" s="219"/>
      <c r="L488" s="225"/>
      <c r="M488" s="226"/>
      <c r="N488" s="227"/>
      <c r="O488" s="227"/>
      <c r="P488" s="227"/>
      <c r="Q488" s="227"/>
      <c r="R488" s="227"/>
      <c r="S488" s="227"/>
      <c r="T488" s="228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29" t="s">
        <v>144</v>
      </c>
      <c r="AU488" s="229" t="s">
        <v>82</v>
      </c>
      <c r="AV488" s="13" t="s">
        <v>82</v>
      </c>
      <c r="AW488" s="13" t="s">
        <v>36</v>
      </c>
      <c r="AX488" s="13" t="s">
        <v>75</v>
      </c>
      <c r="AY488" s="229" t="s">
        <v>133</v>
      </c>
    </row>
    <row r="489" s="13" customFormat="1">
      <c r="A489" s="13"/>
      <c r="B489" s="218"/>
      <c r="C489" s="219"/>
      <c r="D489" s="220" t="s">
        <v>144</v>
      </c>
      <c r="E489" s="221" t="s">
        <v>19</v>
      </c>
      <c r="F489" s="222" t="s">
        <v>626</v>
      </c>
      <c r="G489" s="219"/>
      <c r="H489" s="223">
        <v>32.520000000000003</v>
      </c>
      <c r="I489" s="224"/>
      <c r="J489" s="219"/>
      <c r="K489" s="219"/>
      <c r="L489" s="225"/>
      <c r="M489" s="226"/>
      <c r="N489" s="227"/>
      <c r="O489" s="227"/>
      <c r="P489" s="227"/>
      <c r="Q489" s="227"/>
      <c r="R489" s="227"/>
      <c r="S489" s="227"/>
      <c r="T489" s="228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29" t="s">
        <v>144</v>
      </c>
      <c r="AU489" s="229" t="s">
        <v>82</v>
      </c>
      <c r="AV489" s="13" t="s">
        <v>82</v>
      </c>
      <c r="AW489" s="13" t="s">
        <v>36</v>
      </c>
      <c r="AX489" s="13" t="s">
        <v>75</v>
      </c>
      <c r="AY489" s="229" t="s">
        <v>133</v>
      </c>
    </row>
    <row r="490" s="13" customFormat="1">
      <c r="A490" s="13"/>
      <c r="B490" s="218"/>
      <c r="C490" s="219"/>
      <c r="D490" s="220" t="s">
        <v>144</v>
      </c>
      <c r="E490" s="221" t="s">
        <v>19</v>
      </c>
      <c r="F490" s="222" t="s">
        <v>627</v>
      </c>
      <c r="G490" s="219"/>
      <c r="H490" s="223">
        <v>54.722999999999999</v>
      </c>
      <c r="I490" s="224"/>
      <c r="J490" s="219"/>
      <c r="K490" s="219"/>
      <c r="L490" s="225"/>
      <c r="M490" s="226"/>
      <c r="N490" s="227"/>
      <c r="O490" s="227"/>
      <c r="P490" s="227"/>
      <c r="Q490" s="227"/>
      <c r="R490" s="227"/>
      <c r="S490" s="227"/>
      <c r="T490" s="228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29" t="s">
        <v>144</v>
      </c>
      <c r="AU490" s="229" t="s">
        <v>82</v>
      </c>
      <c r="AV490" s="13" t="s">
        <v>82</v>
      </c>
      <c r="AW490" s="13" t="s">
        <v>36</v>
      </c>
      <c r="AX490" s="13" t="s">
        <v>75</v>
      </c>
      <c r="AY490" s="229" t="s">
        <v>133</v>
      </c>
    </row>
    <row r="491" s="13" customFormat="1">
      <c r="A491" s="13"/>
      <c r="B491" s="218"/>
      <c r="C491" s="219"/>
      <c r="D491" s="220" t="s">
        <v>144</v>
      </c>
      <c r="E491" s="221" t="s">
        <v>19</v>
      </c>
      <c r="F491" s="222" t="s">
        <v>628</v>
      </c>
      <c r="G491" s="219"/>
      <c r="H491" s="223">
        <v>26.286999999999999</v>
      </c>
      <c r="I491" s="224"/>
      <c r="J491" s="219"/>
      <c r="K491" s="219"/>
      <c r="L491" s="225"/>
      <c r="M491" s="226"/>
      <c r="N491" s="227"/>
      <c r="O491" s="227"/>
      <c r="P491" s="227"/>
      <c r="Q491" s="227"/>
      <c r="R491" s="227"/>
      <c r="S491" s="227"/>
      <c r="T491" s="228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29" t="s">
        <v>144</v>
      </c>
      <c r="AU491" s="229" t="s">
        <v>82</v>
      </c>
      <c r="AV491" s="13" t="s">
        <v>82</v>
      </c>
      <c r="AW491" s="13" t="s">
        <v>36</v>
      </c>
      <c r="AX491" s="13" t="s">
        <v>75</v>
      </c>
      <c r="AY491" s="229" t="s">
        <v>133</v>
      </c>
    </row>
    <row r="492" s="13" customFormat="1">
      <c r="A492" s="13"/>
      <c r="B492" s="218"/>
      <c r="C492" s="219"/>
      <c r="D492" s="220" t="s">
        <v>144</v>
      </c>
      <c r="E492" s="221" t="s">
        <v>19</v>
      </c>
      <c r="F492" s="222" t="s">
        <v>629</v>
      </c>
      <c r="G492" s="219"/>
      <c r="H492" s="223">
        <v>7.5880000000000001</v>
      </c>
      <c r="I492" s="224"/>
      <c r="J492" s="219"/>
      <c r="K492" s="219"/>
      <c r="L492" s="225"/>
      <c r="M492" s="226"/>
      <c r="N492" s="227"/>
      <c r="O492" s="227"/>
      <c r="P492" s="227"/>
      <c r="Q492" s="227"/>
      <c r="R492" s="227"/>
      <c r="S492" s="227"/>
      <c r="T492" s="228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29" t="s">
        <v>144</v>
      </c>
      <c r="AU492" s="229" t="s">
        <v>82</v>
      </c>
      <c r="AV492" s="13" t="s">
        <v>82</v>
      </c>
      <c r="AW492" s="13" t="s">
        <v>36</v>
      </c>
      <c r="AX492" s="13" t="s">
        <v>75</v>
      </c>
      <c r="AY492" s="229" t="s">
        <v>133</v>
      </c>
    </row>
    <row r="493" s="13" customFormat="1">
      <c r="A493" s="13"/>
      <c r="B493" s="218"/>
      <c r="C493" s="219"/>
      <c r="D493" s="220" t="s">
        <v>144</v>
      </c>
      <c r="E493" s="221" t="s">
        <v>19</v>
      </c>
      <c r="F493" s="222" t="s">
        <v>630</v>
      </c>
      <c r="G493" s="219"/>
      <c r="H493" s="223">
        <v>28.306999999999999</v>
      </c>
      <c r="I493" s="224"/>
      <c r="J493" s="219"/>
      <c r="K493" s="219"/>
      <c r="L493" s="225"/>
      <c r="M493" s="226"/>
      <c r="N493" s="227"/>
      <c r="O493" s="227"/>
      <c r="P493" s="227"/>
      <c r="Q493" s="227"/>
      <c r="R493" s="227"/>
      <c r="S493" s="227"/>
      <c r="T493" s="228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29" t="s">
        <v>144</v>
      </c>
      <c r="AU493" s="229" t="s">
        <v>82</v>
      </c>
      <c r="AV493" s="13" t="s">
        <v>82</v>
      </c>
      <c r="AW493" s="13" t="s">
        <v>36</v>
      </c>
      <c r="AX493" s="13" t="s">
        <v>75</v>
      </c>
      <c r="AY493" s="229" t="s">
        <v>133</v>
      </c>
    </row>
    <row r="494" s="16" customFormat="1">
      <c r="A494" s="16"/>
      <c r="B494" s="261"/>
      <c r="C494" s="262"/>
      <c r="D494" s="220" t="s">
        <v>144</v>
      </c>
      <c r="E494" s="263" t="s">
        <v>19</v>
      </c>
      <c r="F494" s="264" t="s">
        <v>631</v>
      </c>
      <c r="G494" s="262"/>
      <c r="H494" s="265">
        <v>176.476</v>
      </c>
      <c r="I494" s="266"/>
      <c r="J494" s="262"/>
      <c r="K494" s="262"/>
      <c r="L494" s="267"/>
      <c r="M494" s="268"/>
      <c r="N494" s="269"/>
      <c r="O494" s="269"/>
      <c r="P494" s="269"/>
      <c r="Q494" s="269"/>
      <c r="R494" s="269"/>
      <c r="S494" s="269"/>
      <c r="T494" s="270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T494" s="271" t="s">
        <v>144</v>
      </c>
      <c r="AU494" s="271" t="s">
        <v>82</v>
      </c>
      <c r="AV494" s="16" t="s">
        <v>155</v>
      </c>
      <c r="AW494" s="16" t="s">
        <v>36</v>
      </c>
      <c r="AX494" s="16" t="s">
        <v>75</v>
      </c>
      <c r="AY494" s="271" t="s">
        <v>133</v>
      </c>
    </row>
    <row r="495" s="13" customFormat="1">
      <c r="A495" s="13"/>
      <c r="B495" s="218"/>
      <c r="C495" s="219"/>
      <c r="D495" s="220" t="s">
        <v>144</v>
      </c>
      <c r="E495" s="221" t="s">
        <v>19</v>
      </c>
      <c r="F495" s="222" t="s">
        <v>409</v>
      </c>
      <c r="G495" s="219"/>
      <c r="H495" s="223">
        <v>-10.706</v>
      </c>
      <c r="I495" s="224"/>
      <c r="J495" s="219"/>
      <c r="K495" s="219"/>
      <c r="L495" s="225"/>
      <c r="M495" s="226"/>
      <c r="N495" s="227"/>
      <c r="O495" s="227"/>
      <c r="P495" s="227"/>
      <c r="Q495" s="227"/>
      <c r="R495" s="227"/>
      <c r="S495" s="227"/>
      <c r="T495" s="228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29" t="s">
        <v>144</v>
      </c>
      <c r="AU495" s="229" t="s">
        <v>82</v>
      </c>
      <c r="AV495" s="13" t="s">
        <v>82</v>
      </c>
      <c r="AW495" s="13" t="s">
        <v>36</v>
      </c>
      <c r="AX495" s="13" t="s">
        <v>75</v>
      </c>
      <c r="AY495" s="229" t="s">
        <v>133</v>
      </c>
    </row>
    <row r="496" s="14" customFormat="1">
      <c r="A496" s="14"/>
      <c r="B496" s="230"/>
      <c r="C496" s="231"/>
      <c r="D496" s="220" t="s">
        <v>144</v>
      </c>
      <c r="E496" s="232" t="s">
        <v>19</v>
      </c>
      <c r="F496" s="233" t="s">
        <v>148</v>
      </c>
      <c r="G496" s="231"/>
      <c r="H496" s="234">
        <v>295.34399999999999</v>
      </c>
      <c r="I496" s="235"/>
      <c r="J496" s="231"/>
      <c r="K496" s="231"/>
      <c r="L496" s="236"/>
      <c r="M496" s="237"/>
      <c r="N496" s="238"/>
      <c r="O496" s="238"/>
      <c r="P496" s="238"/>
      <c r="Q496" s="238"/>
      <c r="R496" s="238"/>
      <c r="S496" s="238"/>
      <c r="T496" s="239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0" t="s">
        <v>144</v>
      </c>
      <c r="AU496" s="240" t="s">
        <v>82</v>
      </c>
      <c r="AV496" s="14" t="s">
        <v>140</v>
      </c>
      <c r="AW496" s="14" t="s">
        <v>36</v>
      </c>
      <c r="AX496" s="14" t="s">
        <v>80</v>
      </c>
      <c r="AY496" s="240" t="s">
        <v>133</v>
      </c>
    </row>
    <row r="497" s="2" customFormat="1" ht="24.15" customHeight="1">
      <c r="A497" s="41"/>
      <c r="B497" s="42"/>
      <c r="C497" s="200" t="s">
        <v>632</v>
      </c>
      <c r="D497" s="200" t="s">
        <v>135</v>
      </c>
      <c r="E497" s="201" t="s">
        <v>633</v>
      </c>
      <c r="F497" s="202" t="s">
        <v>634</v>
      </c>
      <c r="G497" s="203" t="s">
        <v>138</v>
      </c>
      <c r="H497" s="204">
        <v>10.706</v>
      </c>
      <c r="I497" s="205"/>
      <c r="J497" s="206">
        <f>ROUND(I497*H497,2)</f>
        <v>0</v>
      </c>
      <c r="K497" s="202" t="s">
        <v>139</v>
      </c>
      <c r="L497" s="47"/>
      <c r="M497" s="207" t="s">
        <v>19</v>
      </c>
      <c r="N497" s="208" t="s">
        <v>46</v>
      </c>
      <c r="O497" s="87"/>
      <c r="P497" s="209">
        <f>O497*H497</f>
        <v>0</v>
      </c>
      <c r="Q497" s="209">
        <v>0</v>
      </c>
      <c r="R497" s="209">
        <f>Q497*H497</f>
        <v>0</v>
      </c>
      <c r="S497" s="209">
        <v>0.068000000000000005</v>
      </c>
      <c r="T497" s="210">
        <f>S497*H497</f>
        <v>0.72800799999999999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11" t="s">
        <v>140</v>
      </c>
      <c r="AT497" s="211" t="s">
        <v>135</v>
      </c>
      <c r="AU497" s="211" t="s">
        <v>82</v>
      </c>
      <c r="AY497" s="20" t="s">
        <v>133</v>
      </c>
      <c r="BE497" s="212">
        <f>IF(N497="základní",J497,0)</f>
        <v>0</v>
      </c>
      <c r="BF497" s="212">
        <f>IF(N497="snížená",J497,0)</f>
        <v>0</v>
      </c>
      <c r="BG497" s="212">
        <f>IF(N497="zákl. přenesená",J497,0)</f>
        <v>0</v>
      </c>
      <c r="BH497" s="212">
        <f>IF(N497="sníž. přenesená",J497,0)</f>
        <v>0</v>
      </c>
      <c r="BI497" s="212">
        <f>IF(N497="nulová",J497,0)</f>
        <v>0</v>
      </c>
      <c r="BJ497" s="20" t="s">
        <v>80</v>
      </c>
      <c r="BK497" s="212">
        <f>ROUND(I497*H497,2)</f>
        <v>0</v>
      </c>
      <c r="BL497" s="20" t="s">
        <v>140</v>
      </c>
      <c r="BM497" s="211" t="s">
        <v>635</v>
      </c>
    </row>
    <row r="498" s="2" customFormat="1">
      <c r="A498" s="41"/>
      <c r="B498" s="42"/>
      <c r="C498" s="43"/>
      <c r="D498" s="213" t="s">
        <v>142</v>
      </c>
      <c r="E498" s="43"/>
      <c r="F498" s="214" t="s">
        <v>636</v>
      </c>
      <c r="G498" s="43"/>
      <c r="H498" s="43"/>
      <c r="I498" s="215"/>
      <c r="J498" s="43"/>
      <c r="K498" s="43"/>
      <c r="L498" s="47"/>
      <c r="M498" s="216"/>
      <c r="N498" s="217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142</v>
      </c>
      <c r="AU498" s="20" t="s">
        <v>82</v>
      </c>
    </row>
    <row r="499" s="15" customFormat="1">
      <c r="A499" s="15"/>
      <c r="B499" s="241"/>
      <c r="C499" s="242"/>
      <c r="D499" s="220" t="s">
        <v>144</v>
      </c>
      <c r="E499" s="243" t="s">
        <v>19</v>
      </c>
      <c r="F499" s="244" t="s">
        <v>161</v>
      </c>
      <c r="G499" s="242"/>
      <c r="H499" s="243" t="s">
        <v>19</v>
      </c>
      <c r="I499" s="245"/>
      <c r="J499" s="242"/>
      <c r="K499" s="242"/>
      <c r="L499" s="246"/>
      <c r="M499" s="247"/>
      <c r="N499" s="248"/>
      <c r="O499" s="248"/>
      <c r="P499" s="248"/>
      <c r="Q499" s="248"/>
      <c r="R499" s="248"/>
      <c r="S499" s="248"/>
      <c r="T499" s="249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50" t="s">
        <v>144</v>
      </c>
      <c r="AU499" s="250" t="s">
        <v>82</v>
      </c>
      <c r="AV499" s="15" t="s">
        <v>80</v>
      </c>
      <c r="AW499" s="15" t="s">
        <v>36</v>
      </c>
      <c r="AX499" s="15" t="s">
        <v>75</v>
      </c>
      <c r="AY499" s="250" t="s">
        <v>133</v>
      </c>
    </row>
    <row r="500" s="15" customFormat="1">
      <c r="A500" s="15"/>
      <c r="B500" s="241"/>
      <c r="C500" s="242"/>
      <c r="D500" s="220" t="s">
        <v>144</v>
      </c>
      <c r="E500" s="243" t="s">
        <v>19</v>
      </c>
      <c r="F500" s="244" t="s">
        <v>382</v>
      </c>
      <c r="G500" s="242"/>
      <c r="H500" s="243" t="s">
        <v>19</v>
      </c>
      <c r="I500" s="245"/>
      <c r="J500" s="242"/>
      <c r="K500" s="242"/>
      <c r="L500" s="246"/>
      <c r="M500" s="247"/>
      <c r="N500" s="248"/>
      <c r="O500" s="248"/>
      <c r="P500" s="248"/>
      <c r="Q500" s="248"/>
      <c r="R500" s="248"/>
      <c r="S500" s="248"/>
      <c r="T500" s="249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50" t="s">
        <v>144</v>
      </c>
      <c r="AU500" s="250" t="s">
        <v>82</v>
      </c>
      <c r="AV500" s="15" t="s">
        <v>80</v>
      </c>
      <c r="AW500" s="15" t="s">
        <v>36</v>
      </c>
      <c r="AX500" s="15" t="s">
        <v>75</v>
      </c>
      <c r="AY500" s="250" t="s">
        <v>133</v>
      </c>
    </row>
    <row r="501" s="13" customFormat="1">
      <c r="A501" s="13"/>
      <c r="B501" s="218"/>
      <c r="C501" s="219"/>
      <c r="D501" s="220" t="s">
        <v>144</v>
      </c>
      <c r="E501" s="221" t="s">
        <v>19</v>
      </c>
      <c r="F501" s="222" t="s">
        <v>383</v>
      </c>
      <c r="G501" s="219"/>
      <c r="H501" s="223">
        <v>2.1659999999999999</v>
      </c>
      <c r="I501" s="224"/>
      <c r="J501" s="219"/>
      <c r="K501" s="219"/>
      <c r="L501" s="225"/>
      <c r="M501" s="226"/>
      <c r="N501" s="227"/>
      <c r="O501" s="227"/>
      <c r="P501" s="227"/>
      <c r="Q501" s="227"/>
      <c r="R501" s="227"/>
      <c r="S501" s="227"/>
      <c r="T501" s="228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29" t="s">
        <v>144</v>
      </c>
      <c r="AU501" s="229" t="s">
        <v>82</v>
      </c>
      <c r="AV501" s="13" t="s">
        <v>82</v>
      </c>
      <c r="AW501" s="13" t="s">
        <v>36</v>
      </c>
      <c r="AX501" s="13" t="s">
        <v>75</v>
      </c>
      <c r="AY501" s="229" t="s">
        <v>133</v>
      </c>
    </row>
    <row r="502" s="13" customFormat="1">
      <c r="A502" s="13"/>
      <c r="B502" s="218"/>
      <c r="C502" s="219"/>
      <c r="D502" s="220" t="s">
        <v>144</v>
      </c>
      <c r="E502" s="221" t="s">
        <v>19</v>
      </c>
      <c r="F502" s="222" t="s">
        <v>384</v>
      </c>
      <c r="G502" s="219"/>
      <c r="H502" s="223">
        <v>1.94</v>
      </c>
      <c r="I502" s="224"/>
      <c r="J502" s="219"/>
      <c r="K502" s="219"/>
      <c r="L502" s="225"/>
      <c r="M502" s="226"/>
      <c r="N502" s="227"/>
      <c r="O502" s="227"/>
      <c r="P502" s="227"/>
      <c r="Q502" s="227"/>
      <c r="R502" s="227"/>
      <c r="S502" s="227"/>
      <c r="T502" s="228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29" t="s">
        <v>144</v>
      </c>
      <c r="AU502" s="229" t="s">
        <v>82</v>
      </c>
      <c r="AV502" s="13" t="s">
        <v>82</v>
      </c>
      <c r="AW502" s="13" t="s">
        <v>36</v>
      </c>
      <c r="AX502" s="13" t="s">
        <v>75</v>
      </c>
      <c r="AY502" s="229" t="s">
        <v>133</v>
      </c>
    </row>
    <row r="503" s="13" customFormat="1">
      <c r="A503" s="13"/>
      <c r="B503" s="218"/>
      <c r="C503" s="219"/>
      <c r="D503" s="220" t="s">
        <v>144</v>
      </c>
      <c r="E503" s="221" t="s">
        <v>19</v>
      </c>
      <c r="F503" s="222" t="s">
        <v>385</v>
      </c>
      <c r="G503" s="219"/>
      <c r="H503" s="223">
        <v>6.5999999999999996</v>
      </c>
      <c r="I503" s="224"/>
      <c r="J503" s="219"/>
      <c r="K503" s="219"/>
      <c r="L503" s="225"/>
      <c r="M503" s="226"/>
      <c r="N503" s="227"/>
      <c r="O503" s="227"/>
      <c r="P503" s="227"/>
      <c r="Q503" s="227"/>
      <c r="R503" s="227"/>
      <c r="S503" s="227"/>
      <c r="T503" s="228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29" t="s">
        <v>144</v>
      </c>
      <c r="AU503" s="229" t="s">
        <v>82</v>
      </c>
      <c r="AV503" s="13" t="s">
        <v>82</v>
      </c>
      <c r="AW503" s="13" t="s">
        <v>36</v>
      </c>
      <c r="AX503" s="13" t="s">
        <v>75</v>
      </c>
      <c r="AY503" s="229" t="s">
        <v>133</v>
      </c>
    </row>
    <row r="504" s="14" customFormat="1">
      <c r="A504" s="14"/>
      <c r="B504" s="230"/>
      <c r="C504" s="231"/>
      <c r="D504" s="220" t="s">
        <v>144</v>
      </c>
      <c r="E504" s="232" t="s">
        <v>19</v>
      </c>
      <c r="F504" s="233" t="s">
        <v>148</v>
      </c>
      <c r="G504" s="231"/>
      <c r="H504" s="234">
        <v>10.706</v>
      </c>
      <c r="I504" s="235"/>
      <c r="J504" s="231"/>
      <c r="K504" s="231"/>
      <c r="L504" s="236"/>
      <c r="M504" s="237"/>
      <c r="N504" s="238"/>
      <c r="O504" s="238"/>
      <c r="P504" s="238"/>
      <c r="Q504" s="238"/>
      <c r="R504" s="238"/>
      <c r="S504" s="238"/>
      <c r="T504" s="239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0" t="s">
        <v>144</v>
      </c>
      <c r="AU504" s="240" t="s">
        <v>82</v>
      </c>
      <c r="AV504" s="14" t="s">
        <v>140</v>
      </c>
      <c r="AW504" s="14" t="s">
        <v>36</v>
      </c>
      <c r="AX504" s="14" t="s">
        <v>80</v>
      </c>
      <c r="AY504" s="240" t="s">
        <v>133</v>
      </c>
    </row>
    <row r="505" s="2" customFormat="1" ht="33" customHeight="1">
      <c r="A505" s="41"/>
      <c r="B505" s="42"/>
      <c r="C505" s="200" t="s">
        <v>637</v>
      </c>
      <c r="D505" s="200" t="s">
        <v>135</v>
      </c>
      <c r="E505" s="201" t="s">
        <v>638</v>
      </c>
      <c r="F505" s="202" t="s">
        <v>639</v>
      </c>
      <c r="G505" s="203" t="s">
        <v>138</v>
      </c>
      <c r="H505" s="204">
        <v>65</v>
      </c>
      <c r="I505" s="205"/>
      <c r="J505" s="206">
        <f>ROUND(I505*H505,2)</f>
        <v>0</v>
      </c>
      <c r="K505" s="202" t="s">
        <v>139</v>
      </c>
      <c r="L505" s="47"/>
      <c r="M505" s="207" t="s">
        <v>19</v>
      </c>
      <c r="N505" s="208" t="s">
        <v>46</v>
      </c>
      <c r="O505" s="87"/>
      <c r="P505" s="209">
        <f>O505*H505</f>
        <v>0</v>
      </c>
      <c r="Q505" s="209">
        <v>0</v>
      </c>
      <c r="R505" s="209">
        <f>Q505*H505</f>
        <v>0</v>
      </c>
      <c r="S505" s="209">
        <v>0</v>
      </c>
      <c r="T505" s="210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11" t="s">
        <v>140</v>
      </c>
      <c r="AT505" s="211" t="s">
        <v>135</v>
      </c>
      <c r="AU505" s="211" t="s">
        <v>82</v>
      </c>
      <c r="AY505" s="20" t="s">
        <v>133</v>
      </c>
      <c r="BE505" s="212">
        <f>IF(N505="základní",J505,0)</f>
        <v>0</v>
      </c>
      <c r="BF505" s="212">
        <f>IF(N505="snížená",J505,0)</f>
        <v>0</v>
      </c>
      <c r="BG505" s="212">
        <f>IF(N505="zákl. přenesená",J505,0)</f>
        <v>0</v>
      </c>
      <c r="BH505" s="212">
        <f>IF(N505="sníž. přenesená",J505,0)</f>
        <v>0</v>
      </c>
      <c r="BI505" s="212">
        <f>IF(N505="nulová",J505,0)</f>
        <v>0</v>
      </c>
      <c r="BJ505" s="20" t="s">
        <v>80</v>
      </c>
      <c r="BK505" s="212">
        <f>ROUND(I505*H505,2)</f>
        <v>0</v>
      </c>
      <c r="BL505" s="20" t="s">
        <v>140</v>
      </c>
      <c r="BM505" s="211" t="s">
        <v>640</v>
      </c>
    </row>
    <row r="506" s="2" customFormat="1">
      <c r="A506" s="41"/>
      <c r="B506" s="42"/>
      <c r="C506" s="43"/>
      <c r="D506" s="213" t="s">
        <v>142</v>
      </c>
      <c r="E506" s="43"/>
      <c r="F506" s="214" t="s">
        <v>641</v>
      </c>
      <c r="G506" s="43"/>
      <c r="H506" s="43"/>
      <c r="I506" s="215"/>
      <c r="J506" s="43"/>
      <c r="K506" s="43"/>
      <c r="L506" s="47"/>
      <c r="M506" s="216"/>
      <c r="N506" s="217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20" t="s">
        <v>142</v>
      </c>
      <c r="AU506" s="20" t="s">
        <v>82</v>
      </c>
    </row>
    <row r="507" s="13" customFormat="1">
      <c r="A507" s="13"/>
      <c r="B507" s="218"/>
      <c r="C507" s="219"/>
      <c r="D507" s="220" t="s">
        <v>144</v>
      </c>
      <c r="E507" s="221" t="s">
        <v>19</v>
      </c>
      <c r="F507" s="222" t="s">
        <v>145</v>
      </c>
      <c r="G507" s="219"/>
      <c r="H507" s="223">
        <v>15</v>
      </c>
      <c r="I507" s="224"/>
      <c r="J507" s="219"/>
      <c r="K507" s="219"/>
      <c r="L507" s="225"/>
      <c r="M507" s="226"/>
      <c r="N507" s="227"/>
      <c r="O507" s="227"/>
      <c r="P507" s="227"/>
      <c r="Q507" s="227"/>
      <c r="R507" s="227"/>
      <c r="S507" s="227"/>
      <c r="T507" s="228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29" t="s">
        <v>144</v>
      </c>
      <c r="AU507" s="229" t="s">
        <v>82</v>
      </c>
      <c r="AV507" s="13" t="s">
        <v>82</v>
      </c>
      <c r="AW507" s="13" t="s">
        <v>36</v>
      </c>
      <c r="AX507" s="13" t="s">
        <v>75</v>
      </c>
      <c r="AY507" s="229" t="s">
        <v>133</v>
      </c>
    </row>
    <row r="508" s="13" customFormat="1">
      <c r="A508" s="13"/>
      <c r="B508" s="218"/>
      <c r="C508" s="219"/>
      <c r="D508" s="220" t="s">
        <v>144</v>
      </c>
      <c r="E508" s="221" t="s">
        <v>19</v>
      </c>
      <c r="F508" s="222" t="s">
        <v>146</v>
      </c>
      <c r="G508" s="219"/>
      <c r="H508" s="223">
        <v>17</v>
      </c>
      <c r="I508" s="224"/>
      <c r="J508" s="219"/>
      <c r="K508" s="219"/>
      <c r="L508" s="225"/>
      <c r="M508" s="226"/>
      <c r="N508" s="227"/>
      <c r="O508" s="227"/>
      <c r="P508" s="227"/>
      <c r="Q508" s="227"/>
      <c r="R508" s="227"/>
      <c r="S508" s="227"/>
      <c r="T508" s="228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29" t="s">
        <v>144</v>
      </c>
      <c r="AU508" s="229" t="s">
        <v>82</v>
      </c>
      <c r="AV508" s="13" t="s">
        <v>82</v>
      </c>
      <c r="AW508" s="13" t="s">
        <v>36</v>
      </c>
      <c r="AX508" s="13" t="s">
        <v>75</v>
      </c>
      <c r="AY508" s="229" t="s">
        <v>133</v>
      </c>
    </row>
    <row r="509" s="13" customFormat="1">
      <c r="A509" s="13"/>
      <c r="B509" s="218"/>
      <c r="C509" s="219"/>
      <c r="D509" s="220" t="s">
        <v>144</v>
      </c>
      <c r="E509" s="221" t="s">
        <v>19</v>
      </c>
      <c r="F509" s="222" t="s">
        <v>147</v>
      </c>
      <c r="G509" s="219"/>
      <c r="H509" s="223">
        <v>16</v>
      </c>
      <c r="I509" s="224"/>
      <c r="J509" s="219"/>
      <c r="K509" s="219"/>
      <c r="L509" s="225"/>
      <c r="M509" s="226"/>
      <c r="N509" s="227"/>
      <c r="O509" s="227"/>
      <c r="P509" s="227"/>
      <c r="Q509" s="227"/>
      <c r="R509" s="227"/>
      <c r="S509" s="227"/>
      <c r="T509" s="228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29" t="s">
        <v>144</v>
      </c>
      <c r="AU509" s="229" t="s">
        <v>82</v>
      </c>
      <c r="AV509" s="13" t="s">
        <v>82</v>
      </c>
      <c r="AW509" s="13" t="s">
        <v>36</v>
      </c>
      <c r="AX509" s="13" t="s">
        <v>75</v>
      </c>
      <c r="AY509" s="229" t="s">
        <v>133</v>
      </c>
    </row>
    <row r="510" s="13" customFormat="1">
      <c r="A510" s="13"/>
      <c r="B510" s="218"/>
      <c r="C510" s="219"/>
      <c r="D510" s="220" t="s">
        <v>144</v>
      </c>
      <c r="E510" s="221" t="s">
        <v>19</v>
      </c>
      <c r="F510" s="222" t="s">
        <v>146</v>
      </c>
      <c r="G510" s="219"/>
      <c r="H510" s="223">
        <v>17</v>
      </c>
      <c r="I510" s="224"/>
      <c r="J510" s="219"/>
      <c r="K510" s="219"/>
      <c r="L510" s="225"/>
      <c r="M510" s="226"/>
      <c r="N510" s="227"/>
      <c r="O510" s="227"/>
      <c r="P510" s="227"/>
      <c r="Q510" s="227"/>
      <c r="R510" s="227"/>
      <c r="S510" s="227"/>
      <c r="T510" s="228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29" t="s">
        <v>144</v>
      </c>
      <c r="AU510" s="229" t="s">
        <v>82</v>
      </c>
      <c r="AV510" s="13" t="s">
        <v>82</v>
      </c>
      <c r="AW510" s="13" t="s">
        <v>36</v>
      </c>
      <c r="AX510" s="13" t="s">
        <v>75</v>
      </c>
      <c r="AY510" s="229" t="s">
        <v>133</v>
      </c>
    </row>
    <row r="511" s="14" customFormat="1">
      <c r="A511" s="14"/>
      <c r="B511" s="230"/>
      <c r="C511" s="231"/>
      <c r="D511" s="220" t="s">
        <v>144</v>
      </c>
      <c r="E511" s="232" t="s">
        <v>19</v>
      </c>
      <c r="F511" s="233" t="s">
        <v>148</v>
      </c>
      <c r="G511" s="231"/>
      <c r="H511" s="234">
        <v>65</v>
      </c>
      <c r="I511" s="235"/>
      <c r="J511" s="231"/>
      <c r="K511" s="231"/>
      <c r="L511" s="236"/>
      <c r="M511" s="237"/>
      <c r="N511" s="238"/>
      <c r="O511" s="238"/>
      <c r="P511" s="238"/>
      <c r="Q511" s="238"/>
      <c r="R511" s="238"/>
      <c r="S511" s="238"/>
      <c r="T511" s="239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0" t="s">
        <v>144</v>
      </c>
      <c r="AU511" s="240" t="s">
        <v>82</v>
      </c>
      <c r="AV511" s="14" t="s">
        <v>140</v>
      </c>
      <c r="AW511" s="14" t="s">
        <v>36</v>
      </c>
      <c r="AX511" s="14" t="s">
        <v>80</v>
      </c>
      <c r="AY511" s="240" t="s">
        <v>133</v>
      </c>
    </row>
    <row r="512" s="2" customFormat="1" ht="16.5" customHeight="1">
      <c r="A512" s="41"/>
      <c r="B512" s="42"/>
      <c r="C512" s="200" t="s">
        <v>642</v>
      </c>
      <c r="D512" s="200" t="s">
        <v>135</v>
      </c>
      <c r="E512" s="201" t="s">
        <v>643</v>
      </c>
      <c r="F512" s="202" t="s">
        <v>644</v>
      </c>
      <c r="G512" s="203" t="s">
        <v>138</v>
      </c>
      <c r="H512" s="204">
        <v>110.723</v>
      </c>
      <c r="I512" s="205"/>
      <c r="J512" s="206">
        <f>ROUND(I512*H512,2)</f>
        <v>0</v>
      </c>
      <c r="K512" s="202" t="s">
        <v>256</v>
      </c>
      <c r="L512" s="47"/>
      <c r="M512" s="207" t="s">
        <v>19</v>
      </c>
      <c r="N512" s="208" t="s">
        <v>46</v>
      </c>
      <c r="O512" s="87"/>
      <c r="P512" s="209">
        <f>O512*H512</f>
        <v>0</v>
      </c>
      <c r="Q512" s="209">
        <v>0</v>
      </c>
      <c r="R512" s="209">
        <f>Q512*H512</f>
        <v>0</v>
      </c>
      <c r="S512" s="209">
        <v>0</v>
      </c>
      <c r="T512" s="210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11" t="s">
        <v>140</v>
      </c>
      <c r="AT512" s="211" t="s">
        <v>135</v>
      </c>
      <c r="AU512" s="211" t="s">
        <v>82</v>
      </c>
      <c r="AY512" s="20" t="s">
        <v>133</v>
      </c>
      <c r="BE512" s="212">
        <f>IF(N512="základní",J512,0)</f>
        <v>0</v>
      </c>
      <c r="BF512" s="212">
        <f>IF(N512="snížená",J512,0)</f>
        <v>0</v>
      </c>
      <c r="BG512" s="212">
        <f>IF(N512="zákl. přenesená",J512,0)</f>
        <v>0</v>
      </c>
      <c r="BH512" s="212">
        <f>IF(N512="sníž. přenesená",J512,0)</f>
        <v>0</v>
      </c>
      <c r="BI512" s="212">
        <f>IF(N512="nulová",J512,0)</f>
        <v>0</v>
      </c>
      <c r="BJ512" s="20" t="s">
        <v>80</v>
      </c>
      <c r="BK512" s="212">
        <f>ROUND(I512*H512,2)</f>
        <v>0</v>
      </c>
      <c r="BL512" s="20" t="s">
        <v>140</v>
      </c>
      <c r="BM512" s="211" t="s">
        <v>645</v>
      </c>
    </row>
    <row r="513" s="15" customFormat="1">
      <c r="A513" s="15"/>
      <c r="B513" s="241"/>
      <c r="C513" s="242"/>
      <c r="D513" s="220" t="s">
        <v>144</v>
      </c>
      <c r="E513" s="243" t="s">
        <v>19</v>
      </c>
      <c r="F513" s="244" t="s">
        <v>161</v>
      </c>
      <c r="G513" s="242"/>
      <c r="H513" s="243" t="s">
        <v>19</v>
      </c>
      <c r="I513" s="245"/>
      <c r="J513" s="242"/>
      <c r="K513" s="242"/>
      <c r="L513" s="246"/>
      <c r="M513" s="247"/>
      <c r="N513" s="248"/>
      <c r="O513" s="248"/>
      <c r="P513" s="248"/>
      <c r="Q513" s="248"/>
      <c r="R513" s="248"/>
      <c r="S513" s="248"/>
      <c r="T513" s="249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50" t="s">
        <v>144</v>
      </c>
      <c r="AU513" s="250" t="s">
        <v>82</v>
      </c>
      <c r="AV513" s="15" t="s">
        <v>80</v>
      </c>
      <c r="AW513" s="15" t="s">
        <v>36</v>
      </c>
      <c r="AX513" s="15" t="s">
        <v>75</v>
      </c>
      <c r="AY513" s="250" t="s">
        <v>133</v>
      </c>
    </row>
    <row r="514" s="15" customFormat="1">
      <c r="A514" s="15"/>
      <c r="B514" s="241"/>
      <c r="C514" s="242"/>
      <c r="D514" s="220" t="s">
        <v>144</v>
      </c>
      <c r="E514" s="243" t="s">
        <v>19</v>
      </c>
      <c r="F514" s="244" t="s">
        <v>169</v>
      </c>
      <c r="G514" s="242"/>
      <c r="H514" s="243" t="s">
        <v>19</v>
      </c>
      <c r="I514" s="245"/>
      <c r="J514" s="242"/>
      <c r="K514" s="242"/>
      <c r="L514" s="246"/>
      <c r="M514" s="247"/>
      <c r="N514" s="248"/>
      <c r="O514" s="248"/>
      <c r="P514" s="248"/>
      <c r="Q514" s="248"/>
      <c r="R514" s="248"/>
      <c r="S514" s="248"/>
      <c r="T514" s="249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50" t="s">
        <v>144</v>
      </c>
      <c r="AU514" s="250" t="s">
        <v>82</v>
      </c>
      <c r="AV514" s="15" t="s">
        <v>80</v>
      </c>
      <c r="AW514" s="15" t="s">
        <v>36</v>
      </c>
      <c r="AX514" s="15" t="s">
        <v>75</v>
      </c>
      <c r="AY514" s="250" t="s">
        <v>133</v>
      </c>
    </row>
    <row r="515" s="13" customFormat="1">
      <c r="A515" s="13"/>
      <c r="B515" s="218"/>
      <c r="C515" s="219"/>
      <c r="D515" s="220" t="s">
        <v>144</v>
      </c>
      <c r="E515" s="221" t="s">
        <v>19</v>
      </c>
      <c r="F515" s="222" t="s">
        <v>319</v>
      </c>
      <c r="G515" s="219"/>
      <c r="H515" s="223">
        <v>37.049999999999997</v>
      </c>
      <c r="I515" s="224"/>
      <c r="J515" s="219"/>
      <c r="K515" s="219"/>
      <c r="L515" s="225"/>
      <c r="M515" s="226"/>
      <c r="N515" s="227"/>
      <c r="O515" s="227"/>
      <c r="P515" s="227"/>
      <c r="Q515" s="227"/>
      <c r="R515" s="227"/>
      <c r="S515" s="227"/>
      <c r="T515" s="228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29" t="s">
        <v>144</v>
      </c>
      <c r="AU515" s="229" t="s">
        <v>82</v>
      </c>
      <c r="AV515" s="13" t="s">
        <v>82</v>
      </c>
      <c r="AW515" s="13" t="s">
        <v>36</v>
      </c>
      <c r="AX515" s="13" t="s">
        <v>75</v>
      </c>
      <c r="AY515" s="229" t="s">
        <v>133</v>
      </c>
    </row>
    <row r="516" s="13" customFormat="1">
      <c r="A516" s="13"/>
      <c r="B516" s="218"/>
      <c r="C516" s="219"/>
      <c r="D516" s="220" t="s">
        <v>144</v>
      </c>
      <c r="E516" s="221" t="s">
        <v>19</v>
      </c>
      <c r="F516" s="222" t="s">
        <v>320</v>
      </c>
      <c r="G516" s="219"/>
      <c r="H516" s="223">
        <v>23.489999999999998</v>
      </c>
      <c r="I516" s="224"/>
      <c r="J516" s="219"/>
      <c r="K516" s="219"/>
      <c r="L516" s="225"/>
      <c r="M516" s="226"/>
      <c r="N516" s="227"/>
      <c r="O516" s="227"/>
      <c r="P516" s="227"/>
      <c r="Q516" s="227"/>
      <c r="R516" s="227"/>
      <c r="S516" s="227"/>
      <c r="T516" s="228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29" t="s">
        <v>144</v>
      </c>
      <c r="AU516" s="229" t="s">
        <v>82</v>
      </c>
      <c r="AV516" s="13" t="s">
        <v>82</v>
      </c>
      <c r="AW516" s="13" t="s">
        <v>36</v>
      </c>
      <c r="AX516" s="13" t="s">
        <v>75</v>
      </c>
      <c r="AY516" s="229" t="s">
        <v>133</v>
      </c>
    </row>
    <row r="517" s="13" customFormat="1">
      <c r="A517" s="13"/>
      <c r="B517" s="218"/>
      <c r="C517" s="219"/>
      <c r="D517" s="220" t="s">
        <v>144</v>
      </c>
      <c r="E517" s="221" t="s">
        <v>19</v>
      </c>
      <c r="F517" s="222" t="s">
        <v>321</v>
      </c>
      <c r="G517" s="219"/>
      <c r="H517" s="223">
        <v>28.774999999999999</v>
      </c>
      <c r="I517" s="224"/>
      <c r="J517" s="219"/>
      <c r="K517" s="219"/>
      <c r="L517" s="225"/>
      <c r="M517" s="226"/>
      <c r="N517" s="227"/>
      <c r="O517" s="227"/>
      <c r="P517" s="227"/>
      <c r="Q517" s="227"/>
      <c r="R517" s="227"/>
      <c r="S517" s="227"/>
      <c r="T517" s="228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29" t="s">
        <v>144</v>
      </c>
      <c r="AU517" s="229" t="s">
        <v>82</v>
      </c>
      <c r="AV517" s="13" t="s">
        <v>82</v>
      </c>
      <c r="AW517" s="13" t="s">
        <v>36</v>
      </c>
      <c r="AX517" s="13" t="s">
        <v>75</v>
      </c>
      <c r="AY517" s="229" t="s">
        <v>133</v>
      </c>
    </row>
    <row r="518" s="13" customFormat="1">
      <c r="A518" s="13"/>
      <c r="B518" s="218"/>
      <c r="C518" s="219"/>
      <c r="D518" s="220" t="s">
        <v>144</v>
      </c>
      <c r="E518" s="221" t="s">
        <v>19</v>
      </c>
      <c r="F518" s="222" t="s">
        <v>322</v>
      </c>
      <c r="G518" s="219"/>
      <c r="H518" s="223">
        <v>21.408000000000001</v>
      </c>
      <c r="I518" s="224"/>
      <c r="J518" s="219"/>
      <c r="K518" s="219"/>
      <c r="L518" s="225"/>
      <c r="M518" s="226"/>
      <c r="N518" s="227"/>
      <c r="O518" s="227"/>
      <c r="P518" s="227"/>
      <c r="Q518" s="227"/>
      <c r="R518" s="227"/>
      <c r="S518" s="227"/>
      <c r="T518" s="228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29" t="s">
        <v>144</v>
      </c>
      <c r="AU518" s="229" t="s">
        <v>82</v>
      </c>
      <c r="AV518" s="13" t="s">
        <v>82</v>
      </c>
      <c r="AW518" s="13" t="s">
        <v>36</v>
      </c>
      <c r="AX518" s="13" t="s">
        <v>75</v>
      </c>
      <c r="AY518" s="229" t="s">
        <v>133</v>
      </c>
    </row>
    <row r="519" s="14" customFormat="1">
      <c r="A519" s="14"/>
      <c r="B519" s="230"/>
      <c r="C519" s="231"/>
      <c r="D519" s="220" t="s">
        <v>144</v>
      </c>
      <c r="E519" s="232" t="s">
        <v>19</v>
      </c>
      <c r="F519" s="233" t="s">
        <v>148</v>
      </c>
      <c r="G519" s="231"/>
      <c r="H519" s="234">
        <v>110.723</v>
      </c>
      <c r="I519" s="235"/>
      <c r="J519" s="231"/>
      <c r="K519" s="231"/>
      <c r="L519" s="236"/>
      <c r="M519" s="237"/>
      <c r="N519" s="238"/>
      <c r="O519" s="238"/>
      <c r="P519" s="238"/>
      <c r="Q519" s="238"/>
      <c r="R519" s="238"/>
      <c r="S519" s="238"/>
      <c r="T519" s="239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0" t="s">
        <v>144</v>
      </c>
      <c r="AU519" s="240" t="s">
        <v>82</v>
      </c>
      <c r="AV519" s="14" t="s">
        <v>140</v>
      </c>
      <c r="AW519" s="14" t="s">
        <v>36</v>
      </c>
      <c r="AX519" s="14" t="s">
        <v>80</v>
      </c>
      <c r="AY519" s="240" t="s">
        <v>133</v>
      </c>
    </row>
    <row r="520" s="12" customFormat="1" ht="22.8" customHeight="1">
      <c r="A520" s="12"/>
      <c r="B520" s="184"/>
      <c r="C520" s="185"/>
      <c r="D520" s="186" t="s">
        <v>74</v>
      </c>
      <c r="E520" s="198" t="s">
        <v>646</v>
      </c>
      <c r="F520" s="198" t="s">
        <v>647</v>
      </c>
      <c r="G520" s="185"/>
      <c r="H520" s="185"/>
      <c r="I520" s="188"/>
      <c r="J520" s="199">
        <f>BK520</f>
        <v>0</v>
      </c>
      <c r="K520" s="185"/>
      <c r="L520" s="190"/>
      <c r="M520" s="191"/>
      <c r="N520" s="192"/>
      <c r="O520" s="192"/>
      <c r="P520" s="193">
        <f>SUM(P521:P531)</f>
        <v>0</v>
      </c>
      <c r="Q520" s="192"/>
      <c r="R520" s="193">
        <f>SUM(R521:R531)</f>
        <v>0</v>
      </c>
      <c r="S520" s="192"/>
      <c r="T520" s="194">
        <f>SUM(T521:T531)</f>
        <v>0</v>
      </c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R520" s="195" t="s">
        <v>80</v>
      </c>
      <c r="AT520" s="196" t="s">
        <v>74</v>
      </c>
      <c r="AU520" s="196" t="s">
        <v>80</v>
      </c>
      <c r="AY520" s="195" t="s">
        <v>133</v>
      </c>
      <c r="BK520" s="197">
        <f>SUM(BK521:BK531)</f>
        <v>0</v>
      </c>
    </row>
    <row r="521" s="2" customFormat="1" ht="24.15" customHeight="1">
      <c r="A521" s="41"/>
      <c r="B521" s="42"/>
      <c r="C521" s="200" t="s">
        <v>648</v>
      </c>
      <c r="D521" s="200" t="s">
        <v>135</v>
      </c>
      <c r="E521" s="201" t="s">
        <v>649</v>
      </c>
      <c r="F521" s="202" t="s">
        <v>650</v>
      </c>
      <c r="G521" s="203" t="s">
        <v>230</v>
      </c>
      <c r="H521" s="204">
        <v>76.674000000000007</v>
      </c>
      <c r="I521" s="205"/>
      <c r="J521" s="206">
        <f>ROUND(I521*H521,2)</f>
        <v>0</v>
      </c>
      <c r="K521" s="202" t="s">
        <v>139</v>
      </c>
      <c r="L521" s="47"/>
      <c r="M521" s="207" t="s">
        <v>19</v>
      </c>
      <c r="N521" s="208" t="s">
        <v>46</v>
      </c>
      <c r="O521" s="87"/>
      <c r="P521" s="209">
        <f>O521*H521</f>
        <v>0</v>
      </c>
      <c r="Q521" s="209">
        <v>0</v>
      </c>
      <c r="R521" s="209">
        <f>Q521*H521</f>
        <v>0</v>
      </c>
      <c r="S521" s="209">
        <v>0</v>
      </c>
      <c r="T521" s="210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11" t="s">
        <v>140</v>
      </c>
      <c r="AT521" s="211" t="s">
        <v>135</v>
      </c>
      <c r="AU521" s="211" t="s">
        <v>82</v>
      </c>
      <c r="AY521" s="20" t="s">
        <v>133</v>
      </c>
      <c r="BE521" s="212">
        <f>IF(N521="základní",J521,0)</f>
        <v>0</v>
      </c>
      <c r="BF521" s="212">
        <f>IF(N521="snížená",J521,0)</f>
        <v>0</v>
      </c>
      <c r="BG521" s="212">
        <f>IF(N521="zákl. přenesená",J521,0)</f>
        <v>0</v>
      </c>
      <c r="BH521" s="212">
        <f>IF(N521="sníž. přenesená",J521,0)</f>
        <v>0</v>
      </c>
      <c r="BI521" s="212">
        <f>IF(N521="nulová",J521,0)</f>
        <v>0</v>
      </c>
      <c r="BJ521" s="20" t="s">
        <v>80</v>
      </c>
      <c r="BK521" s="212">
        <f>ROUND(I521*H521,2)</f>
        <v>0</v>
      </c>
      <c r="BL521" s="20" t="s">
        <v>140</v>
      </c>
      <c r="BM521" s="211" t="s">
        <v>651</v>
      </c>
    </row>
    <row r="522" s="2" customFormat="1">
      <c r="A522" s="41"/>
      <c r="B522" s="42"/>
      <c r="C522" s="43"/>
      <c r="D522" s="213" t="s">
        <v>142</v>
      </c>
      <c r="E522" s="43"/>
      <c r="F522" s="214" t="s">
        <v>652</v>
      </c>
      <c r="G522" s="43"/>
      <c r="H522" s="43"/>
      <c r="I522" s="215"/>
      <c r="J522" s="43"/>
      <c r="K522" s="43"/>
      <c r="L522" s="47"/>
      <c r="M522" s="216"/>
      <c r="N522" s="217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142</v>
      </c>
      <c r="AU522" s="20" t="s">
        <v>82</v>
      </c>
    </row>
    <row r="523" s="2" customFormat="1" ht="21.75" customHeight="1">
      <c r="A523" s="41"/>
      <c r="B523" s="42"/>
      <c r="C523" s="200" t="s">
        <v>653</v>
      </c>
      <c r="D523" s="200" t="s">
        <v>135</v>
      </c>
      <c r="E523" s="201" t="s">
        <v>654</v>
      </c>
      <c r="F523" s="202" t="s">
        <v>655</v>
      </c>
      <c r="G523" s="203" t="s">
        <v>230</v>
      </c>
      <c r="H523" s="204">
        <v>76.674000000000007</v>
      </c>
      <c r="I523" s="205"/>
      <c r="J523" s="206">
        <f>ROUND(I523*H523,2)</f>
        <v>0</v>
      </c>
      <c r="K523" s="202" t="s">
        <v>139</v>
      </c>
      <c r="L523" s="47"/>
      <c r="M523" s="207" t="s">
        <v>19</v>
      </c>
      <c r="N523" s="208" t="s">
        <v>46</v>
      </c>
      <c r="O523" s="87"/>
      <c r="P523" s="209">
        <f>O523*H523</f>
        <v>0</v>
      </c>
      <c r="Q523" s="209">
        <v>0</v>
      </c>
      <c r="R523" s="209">
        <f>Q523*H523</f>
        <v>0</v>
      </c>
      <c r="S523" s="209">
        <v>0</v>
      </c>
      <c r="T523" s="210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11" t="s">
        <v>140</v>
      </c>
      <c r="AT523" s="211" t="s">
        <v>135</v>
      </c>
      <c r="AU523" s="211" t="s">
        <v>82</v>
      </c>
      <c r="AY523" s="20" t="s">
        <v>133</v>
      </c>
      <c r="BE523" s="212">
        <f>IF(N523="základní",J523,0)</f>
        <v>0</v>
      </c>
      <c r="BF523" s="212">
        <f>IF(N523="snížená",J523,0)</f>
        <v>0</v>
      </c>
      <c r="BG523" s="212">
        <f>IF(N523="zákl. přenesená",J523,0)</f>
        <v>0</v>
      </c>
      <c r="BH523" s="212">
        <f>IF(N523="sníž. přenesená",J523,0)</f>
        <v>0</v>
      </c>
      <c r="BI523" s="212">
        <f>IF(N523="nulová",J523,0)</f>
        <v>0</v>
      </c>
      <c r="BJ523" s="20" t="s">
        <v>80</v>
      </c>
      <c r="BK523" s="212">
        <f>ROUND(I523*H523,2)</f>
        <v>0</v>
      </c>
      <c r="BL523" s="20" t="s">
        <v>140</v>
      </c>
      <c r="BM523" s="211" t="s">
        <v>656</v>
      </c>
    </row>
    <row r="524" s="2" customFormat="1">
      <c r="A524" s="41"/>
      <c r="B524" s="42"/>
      <c r="C524" s="43"/>
      <c r="D524" s="213" t="s">
        <v>142</v>
      </c>
      <c r="E524" s="43"/>
      <c r="F524" s="214" t="s">
        <v>657</v>
      </c>
      <c r="G524" s="43"/>
      <c r="H524" s="43"/>
      <c r="I524" s="215"/>
      <c r="J524" s="43"/>
      <c r="K524" s="43"/>
      <c r="L524" s="47"/>
      <c r="M524" s="216"/>
      <c r="N524" s="217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T524" s="20" t="s">
        <v>142</v>
      </c>
      <c r="AU524" s="20" t="s">
        <v>82</v>
      </c>
    </row>
    <row r="525" s="2" customFormat="1" ht="24.15" customHeight="1">
      <c r="A525" s="41"/>
      <c r="B525" s="42"/>
      <c r="C525" s="200" t="s">
        <v>658</v>
      </c>
      <c r="D525" s="200" t="s">
        <v>135</v>
      </c>
      <c r="E525" s="201" t="s">
        <v>659</v>
      </c>
      <c r="F525" s="202" t="s">
        <v>660</v>
      </c>
      <c r="G525" s="203" t="s">
        <v>230</v>
      </c>
      <c r="H525" s="204">
        <v>1073.4359999999999</v>
      </c>
      <c r="I525" s="205"/>
      <c r="J525" s="206">
        <f>ROUND(I525*H525,2)</f>
        <v>0</v>
      </c>
      <c r="K525" s="202" t="s">
        <v>139</v>
      </c>
      <c r="L525" s="47"/>
      <c r="M525" s="207" t="s">
        <v>19</v>
      </c>
      <c r="N525" s="208" t="s">
        <v>46</v>
      </c>
      <c r="O525" s="87"/>
      <c r="P525" s="209">
        <f>O525*H525</f>
        <v>0</v>
      </c>
      <c r="Q525" s="209">
        <v>0</v>
      </c>
      <c r="R525" s="209">
        <f>Q525*H525</f>
        <v>0</v>
      </c>
      <c r="S525" s="209">
        <v>0</v>
      </c>
      <c r="T525" s="210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11" t="s">
        <v>140</v>
      </c>
      <c r="AT525" s="211" t="s">
        <v>135</v>
      </c>
      <c r="AU525" s="211" t="s">
        <v>82</v>
      </c>
      <c r="AY525" s="20" t="s">
        <v>133</v>
      </c>
      <c r="BE525" s="212">
        <f>IF(N525="základní",J525,0)</f>
        <v>0</v>
      </c>
      <c r="BF525" s="212">
        <f>IF(N525="snížená",J525,0)</f>
        <v>0</v>
      </c>
      <c r="BG525" s="212">
        <f>IF(N525="zákl. přenesená",J525,0)</f>
        <v>0</v>
      </c>
      <c r="BH525" s="212">
        <f>IF(N525="sníž. přenesená",J525,0)</f>
        <v>0</v>
      </c>
      <c r="BI525" s="212">
        <f>IF(N525="nulová",J525,0)</f>
        <v>0</v>
      </c>
      <c r="BJ525" s="20" t="s">
        <v>80</v>
      </c>
      <c r="BK525" s="212">
        <f>ROUND(I525*H525,2)</f>
        <v>0</v>
      </c>
      <c r="BL525" s="20" t="s">
        <v>140</v>
      </c>
      <c r="BM525" s="211" t="s">
        <v>661</v>
      </c>
    </row>
    <row r="526" s="2" customFormat="1">
      <c r="A526" s="41"/>
      <c r="B526" s="42"/>
      <c r="C526" s="43"/>
      <c r="D526" s="213" t="s">
        <v>142</v>
      </c>
      <c r="E526" s="43"/>
      <c r="F526" s="214" t="s">
        <v>662</v>
      </c>
      <c r="G526" s="43"/>
      <c r="H526" s="43"/>
      <c r="I526" s="215"/>
      <c r="J526" s="43"/>
      <c r="K526" s="43"/>
      <c r="L526" s="47"/>
      <c r="M526" s="216"/>
      <c r="N526" s="217"/>
      <c r="O526" s="87"/>
      <c r="P526" s="87"/>
      <c r="Q526" s="87"/>
      <c r="R526" s="87"/>
      <c r="S526" s="87"/>
      <c r="T526" s="88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T526" s="20" t="s">
        <v>142</v>
      </c>
      <c r="AU526" s="20" t="s">
        <v>82</v>
      </c>
    </row>
    <row r="527" s="13" customFormat="1">
      <c r="A527" s="13"/>
      <c r="B527" s="218"/>
      <c r="C527" s="219"/>
      <c r="D527" s="220" t="s">
        <v>144</v>
      </c>
      <c r="E527" s="219"/>
      <c r="F527" s="222" t="s">
        <v>663</v>
      </c>
      <c r="G527" s="219"/>
      <c r="H527" s="223">
        <v>1073.4359999999999</v>
      </c>
      <c r="I527" s="224"/>
      <c r="J527" s="219"/>
      <c r="K527" s="219"/>
      <c r="L527" s="225"/>
      <c r="M527" s="226"/>
      <c r="N527" s="227"/>
      <c r="O527" s="227"/>
      <c r="P527" s="227"/>
      <c r="Q527" s="227"/>
      <c r="R527" s="227"/>
      <c r="S527" s="227"/>
      <c r="T527" s="228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29" t="s">
        <v>144</v>
      </c>
      <c r="AU527" s="229" t="s">
        <v>82</v>
      </c>
      <c r="AV527" s="13" t="s">
        <v>82</v>
      </c>
      <c r="AW527" s="13" t="s">
        <v>4</v>
      </c>
      <c r="AX527" s="13" t="s">
        <v>80</v>
      </c>
      <c r="AY527" s="229" t="s">
        <v>133</v>
      </c>
    </row>
    <row r="528" s="2" customFormat="1" ht="21.75" customHeight="1">
      <c r="A528" s="41"/>
      <c r="B528" s="42"/>
      <c r="C528" s="251" t="s">
        <v>664</v>
      </c>
      <c r="D528" s="251" t="s">
        <v>227</v>
      </c>
      <c r="E528" s="252" t="s">
        <v>665</v>
      </c>
      <c r="F528" s="253" t="s">
        <v>666</v>
      </c>
      <c r="G528" s="254" t="s">
        <v>230</v>
      </c>
      <c r="H528" s="255">
        <v>16.363</v>
      </c>
      <c r="I528" s="256"/>
      <c r="J528" s="257">
        <f>ROUND(I528*H528,2)</f>
        <v>0</v>
      </c>
      <c r="K528" s="253" t="s">
        <v>139</v>
      </c>
      <c r="L528" s="258"/>
      <c r="M528" s="259" t="s">
        <v>19</v>
      </c>
      <c r="N528" s="260" t="s">
        <v>46</v>
      </c>
      <c r="O528" s="87"/>
      <c r="P528" s="209">
        <f>O528*H528</f>
        <v>0</v>
      </c>
      <c r="Q528" s="209">
        <v>0</v>
      </c>
      <c r="R528" s="209">
        <f>Q528*H528</f>
        <v>0</v>
      </c>
      <c r="S528" s="209">
        <v>0</v>
      </c>
      <c r="T528" s="210">
        <f>S528*H528</f>
        <v>0</v>
      </c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R528" s="211" t="s">
        <v>195</v>
      </c>
      <c r="AT528" s="211" t="s">
        <v>227</v>
      </c>
      <c r="AU528" s="211" t="s">
        <v>82</v>
      </c>
      <c r="AY528" s="20" t="s">
        <v>133</v>
      </c>
      <c r="BE528" s="212">
        <f>IF(N528="základní",J528,0)</f>
        <v>0</v>
      </c>
      <c r="BF528" s="212">
        <f>IF(N528="snížená",J528,0)</f>
        <v>0</v>
      </c>
      <c r="BG528" s="212">
        <f>IF(N528="zákl. přenesená",J528,0)</f>
        <v>0</v>
      </c>
      <c r="BH528" s="212">
        <f>IF(N528="sníž. přenesená",J528,0)</f>
        <v>0</v>
      </c>
      <c r="BI528" s="212">
        <f>IF(N528="nulová",J528,0)</f>
        <v>0</v>
      </c>
      <c r="BJ528" s="20" t="s">
        <v>80</v>
      </c>
      <c r="BK528" s="212">
        <f>ROUND(I528*H528,2)</f>
        <v>0</v>
      </c>
      <c r="BL528" s="20" t="s">
        <v>140</v>
      </c>
      <c r="BM528" s="211" t="s">
        <v>667</v>
      </c>
    </row>
    <row r="529" s="2" customFormat="1" ht="21.75" customHeight="1">
      <c r="A529" s="41"/>
      <c r="B529" s="42"/>
      <c r="C529" s="251" t="s">
        <v>668</v>
      </c>
      <c r="D529" s="251" t="s">
        <v>227</v>
      </c>
      <c r="E529" s="252" t="s">
        <v>669</v>
      </c>
      <c r="F529" s="253" t="s">
        <v>670</v>
      </c>
      <c r="G529" s="254" t="s">
        <v>230</v>
      </c>
      <c r="H529" s="255">
        <v>57.439</v>
      </c>
      <c r="I529" s="256"/>
      <c r="J529" s="257">
        <f>ROUND(I529*H529,2)</f>
        <v>0</v>
      </c>
      <c r="K529" s="253" t="s">
        <v>139</v>
      </c>
      <c r="L529" s="258"/>
      <c r="M529" s="259" t="s">
        <v>19</v>
      </c>
      <c r="N529" s="260" t="s">
        <v>46</v>
      </c>
      <c r="O529" s="87"/>
      <c r="P529" s="209">
        <f>O529*H529</f>
        <v>0</v>
      </c>
      <c r="Q529" s="209">
        <v>0</v>
      </c>
      <c r="R529" s="209">
        <f>Q529*H529</f>
        <v>0</v>
      </c>
      <c r="S529" s="209">
        <v>0</v>
      </c>
      <c r="T529" s="210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11" t="s">
        <v>195</v>
      </c>
      <c r="AT529" s="211" t="s">
        <v>227</v>
      </c>
      <c r="AU529" s="211" t="s">
        <v>82</v>
      </c>
      <c r="AY529" s="20" t="s">
        <v>133</v>
      </c>
      <c r="BE529" s="212">
        <f>IF(N529="základní",J529,0)</f>
        <v>0</v>
      </c>
      <c r="BF529" s="212">
        <f>IF(N529="snížená",J529,0)</f>
        <v>0</v>
      </c>
      <c r="BG529" s="212">
        <f>IF(N529="zákl. přenesená",J529,0)</f>
        <v>0</v>
      </c>
      <c r="BH529" s="212">
        <f>IF(N529="sníž. přenesená",J529,0)</f>
        <v>0</v>
      </c>
      <c r="BI529" s="212">
        <f>IF(N529="nulová",J529,0)</f>
        <v>0</v>
      </c>
      <c r="BJ529" s="20" t="s">
        <v>80</v>
      </c>
      <c r="BK529" s="212">
        <f>ROUND(I529*H529,2)</f>
        <v>0</v>
      </c>
      <c r="BL529" s="20" t="s">
        <v>140</v>
      </c>
      <c r="BM529" s="211" t="s">
        <v>671</v>
      </c>
    </row>
    <row r="530" s="2" customFormat="1" ht="21.75" customHeight="1">
      <c r="A530" s="41"/>
      <c r="B530" s="42"/>
      <c r="C530" s="251" t="s">
        <v>672</v>
      </c>
      <c r="D530" s="251" t="s">
        <v>227</v>
      </c>
      <c r="E530" s="252" t="s">
        <v>673</v>
      </c>
      <c r="F530" s="253" t="s">
        <v>674</v>
      </c>
      <c r="G530" s="254" t="s">
        <v>230</v>
      </c>
      <c r="H530" s="255">
        <v>2.452</v>
      </c>
      <c r="I530" s="256"/>
      <c r="J530" s="257">
        <f>ROUND(I530*H530,2)</f>
        <v>0</v>
      </c>
      <c r="K530" s="253" t="s">
        <v>139</v>
      </c>
      <c r="L530" s="258"/>
      <c r="M530" s="259" t="s">
        <v>19</v>
      </c>
      <c r="N530" s="260" t="s">
        <v>46</v>
      </c>
      <c r="O530" s="87"/>
      <c r="P530" s="209">
        <f>O530*H530</f>
        <v>0</v>
      </c>
      <c r="Q530" s="209">
        <v>0</v>
      </c>
      <c r="R530" s="209">
        <f>Q530*H530</f>
        <v>0</v>
      </c>
      <c r="S530" s="209">
        <v>0</v>
      </c>
      <c r="T530" s="210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11" t="s">
        <v>195</v>
      </c>
      <c r="AT530" s="211" t="s">
        <v>227</v>
      </c>
      <c r="AU530" s="211" t="s">
        <v>82</v>
      </c>
      <c r="AY530" s="20" t="s">
        <v>133</v>
      </c>
      <c r="BE530" s="212">
        <f>IF(N530="základní",J530,0)</f>
        <v>0</v>
      </c>
      <c r="BF530" s="212">
        <f>IF(N530="snížená",J530,0)</f>
        <v>0</v>
      </c>
      <c r="BG530" s="212">
        <f>IF(N530="zákl. přenesená",J530,0)</f>
        <v>0</v>
      </c>
      <c r="BH530" s="212">
        <f>IF(N530="sníž. přenesená",J530,0)</f>
        <v>0</v>
      </c>
      <c r="BI530" s="212">
        <f>IF(N530="nulová",J530,0)</f>
        <v>0</v>
      </c>
      <c r="BJ530" s="20" t="s">
        <v>80</v>
      </c>
      <c r="BK530" s="212">
        <f>ROUND(I530*H530,2)</f>
        <v>0</v>
      </c>
      <c r="BL530" s="20" t="s">
        <v>140</v>
      </c>
      <c r="BM530" s="211" t="s">
        <v>675</v>
      </c>
    </row>
    <row r="531" s="2" customFormat="1" ht="16.5" customHeight="1">
      <c r="A531" s="41"/>
      <c r="B531" s="42"/>
      <c r="C531" s="251" t="s">
        <v>676</v>
      </c>
      <c r="D531" s="251" t="s">
        <v>227</v>
      </c>
      <c r="E531" s="252" t="s">
        <v>677</v>
      </c>
      <c r="F531" s="253" t="s">
        <v>678</v>
      </c>
      <c r="G531" s="254" t="s">
        <v>230</v>
      </c>
      <c r="H531" s="255">
        <v>0.41999999999999998</v>
      </c>
      <c r="I531" s="256"/>
      <c r="J531" s="257">
        <f>ROUND(I531*H531,2)</f>
        <v>0</v>
      </c>
      <c r="K531" s="253" t="s">
        <v>139</v>
      </c>
      <c r="L531" s="258"/>
      <c r="M531" s="259" t="s">
        <v>19</v>
      </c>
      <c r="N531" s="260" t="s">
        <v>46</v>
      </c>
      <c r="O531" s="87"/>
      <c r="P531" s="209">
        <f>O531*H531</f>
        <v>0</v>
      </c>
      <c r="Q531" s="209">
        <v>0</v>
      </c>
      <c r="R531" s="209">
        <f>Q531*H531</f>
        <v>0</v>
      </c>
      <c r="S531" s="209">
        <v>0</v>
      </c>
      <c r="T531" s="210">
        <f>S531*H531</f>
        <v>0</v>
      </c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R531" s="211" t="s">
        <v>195</v>
      </c>
      <c r="AT531" s="211" t="s">
        <v>227</v>
      </c>
      <c r="AU531" s="211" t="s">
        <v>82</v>
      </c>
      <c r="AY531" s="20" t="s">
        <v>133</v>
      </c>
      <c r="BE531" s="212">
        <f>IF(N531="základní",J531,0)</f>
        <v>0</v>
      </c>
      <c r="BF531" s="212">
        <f>IF(N531="snížená",J531,0)</f>
        <v>0</v>
      </c>
      <c r="BG531" s="212">
        <f>IF(N531="zákl. přenesená",J531,0)</f>
        <v>0</v>
      </c>
      <c r="BH531" s="212">
        <f>IF(N531="sníž. přenesená",J531,0)</f>
        <v>0</v>
      </c>
      <c r="BI531" s="212">
        <f>IF(N531="nulová",J531,0)</f>
        <v>0</v>
      </c>
      <c r="BJ531" s="20" t="s">
        <v>80</v>
      </c>
      <c r="BK531" s="212">
        <f>ROUND(I531*H531,2)</f>
        <v>0</v>
      </c>
      <c r="BL531" s="20" t="s">
        <v>140</v>
      </c>
      <c r="BM531" s="211" t="s">
        <v>679</v>
      </c>
    </row>
    <row r="532" s="12" customFormat="1" ht="22.8" customHeight="1">
      <c r="A532" s="12"/>
      <c r="B532" s="184"/>
      <c r="C532" s="185"/>
      <c r="D532" s="186" t="s">
        <v>74</v>
      </c>
      <c r="E532" s="198" t="s">
        <v>680</v>
      </c>
      <c r="F532" s="198" t="s">
        <v>681</v>
      </c>
      <c r="G532" s="185"/>
      <c r="H532" s="185"/>
      <c r="I532" s="188"/>
      <c r="J532" s="199">
        <f>BK532</f>
        <v>0</v>
      </c>
      <c r="K532" s="185"/>
      <c r="L532" s="190"/>
      <c r="M532" s="191"/>
      <c r="N532" s="192"/>
      <c r="O532" s="192"/>
      <c r="P532" s="193">
        <f>SUM(P533:P534)</f>
        <v>0</v>
      </c>
      <c r="Q532" s="192"/>
      <c r="R532" s="193">
        <f>SUM(R533:R534)</f>
        <v>0</v>
      </c>
      <c r="S532" s="192"/>
      <c r="T532" s="194">
        <f>SUM(T533:T534)</f>
        <v>0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195" t="s">
        <v>80</v>
      </c>
      <c r="AT532" s="196" t="s">
        <v>74</v>
      </c>
      <c r="AU532" s="196" t="s">
        <v>80</v>
      </c>
      <c r="AY532" s="195" t="s">
        <v>133</v>
      </c>
      <c r="BK532" s="197">
        <f>SUM(BK533:BK534)</f>
        <v>0</v>
      </c>
    </row>
    <row r="533" s="2" customFormat="1" ht="33" customHeight="1">
      <c r="A533" s="41"/>
      <c r="B533" s="42"/>
      <c r="C533" s="200" t="s">
        <v>682</v>
      </c>
      <c r="D533" s="200" t="s">
        <v>135</v>
      </c>
      <c r="E533" s="201" t="s">
        <v>683</v>
      </c>
      <c r="F533" s="202" t="s">
        <v>684</v>
      </c>
      <c r="G533" s="203" t="s">
        <v>230</v>
      </c>
      <c r="H533" s="204">
        <v>91.778999999999996</v>
      </c>
      <c r="I533" s="205"/>
      <c r="J533" s="206">
        <f>ROUND(I533*H533,2)</f>
        <v>0</v>
      </c>
      <c r="K533" s="202" t="s">
        <v>139</v>
      </c>
      <c r="L533" s="47"/>
      <c r="M533" s="207" t="s">
        <v>19</v>
      </c>
      <c r="N533" s="208" t="s">
        <v>46</v>
      </c>
      <c r="O533" s="87"/>
      <c r="P533" s="209">
        <f>O533*H533</f>
        <v>0</v>
      </c>
      <c r="Q533" s="209">
        <v>0</v>
      </c>
      <c r="R533" s="209">
        <f>Q533*H533</f>
        <v>0</v>
      </c>
      <c r="S533" s="209">
        <v>0</v>
      </c>
      <c r="T533" s="210">
        <f>S533*H533</f>
        <v>0</v>
      </c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R533" s="211" t="s">
        <v>140</v>
      </c>
      <c r="AT533" s="211" t="s">
        <v>135</v>
      </c>
      <c r="AU533" s="211" t="s">
        <v>82</v>
      </c>
      <c r="AY533" s="20" t="s">
        <v>133</v>
      </c>
      <c r="BE533" s="212">
        <f>IF(N533="základní",J533,0)</f>
        <v>0</v>
      </c>
      <c r="BF533" s="212">
        <f>IF(N533="snížená",J533,0)</f>
        <v>0</v>
      </c>
      <c r="BG533" s="212">
        <f>IF(N533="zákl. přenesená",J533,0)</f>
        <v>0</v>
      </c>
      <c r="BH533" s="212">
        <f>IF(N533="sníž. přenesená",J533,0)</f>
        <v>0</v>
      </c>
      <c r="BI533" s="212">
        <f>IF(N533="nulová",J533,0)</f>
        <v>0</v>
      </c>
      <c r="BJ533" s="20" t="s">
        <v>80</v>
      </c>
      <c r="BK533" s="212">
        <f>ROUND(I533*H533,2)</f>
        <v>0</v>
      </c>
      <c r="BL533" s="20" t="s">
        <v>140</v>
      </c>
      <c r="BM533" s="211" t="s">
        <v>685</v>
      </c>
    </row>
    <row r="534" s="2" customFormat="1">
      <c r="A534" s="41"/>
      <c r="B534" s="42"/>
      <c r="C534" s="43"/>
      <c r="D534" s="213" t="s">
        <v>142</v>
      </c>
      <c r="E534" s="43"/>
      <c r="F534" s="214" t="s">
        <v>686</v>
      </c>
      <c r="G534" s="43"/>
      <c r="H534" s="43"/>
      <c r="I534" s="215"/>
      <c r="J534" s="43"/>
      <c r="K534" s="43"/>
      <c r="L534" s="47"/>
      <c r="M534" s="216"/>
      <c r="N534" s="217"/>
      <c r="O534" s="87"/>
      <c r="P534" s="87"/>
      <c r="Q534" s="87"/>
      <c r="R534" s="87"/>
      <c r="S534" s="87"/>
      <c r="T534" s="88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T534" s="20" t="s">
        <v>142</v>
      </c>
      <c r="AU534" s="20" t="s">
        <v>82</v>
      </c>
    </row>
    <row r="535" s="12" customFormat="1" ht="25.92" customHeight="1">
      <c r="A535" s="12"/>
      <c r="B535" s="184"/>
      <c r="C535" s="185"/>
      <c r="D535" s="186" t="s">
        <v>74</v>
      </c>
      <c r="E535" s="187" t="s">
        <v>687</v>
      </c>
      <c r="F535" s="187" t="s">
        <v>688</v>
      </c>
      <c r="G535" s="185"/>
      <c r="H535" s="185"/>
      <c r="I535" s="188"/>
      <c r="J535" s="189">
        <f>BK535</f>
        <v>0</v>
      </c>
      <c r="K535" s="185"/>
      <c r="L535" s="190"/>
      <c r="M535" s="191"/>
      <c r="N535" s="192"/>
      <c r="O535" s="192"/>
      <c r="P535" s="193">
        <f>P536+P575+P599+P606+P608+P610+P628+P638+P643+P752+P765</f>
        <v>0</v>
      </c>
      <c r="Q535" s="192"/>
      <c r="R535" s="193">
        <f>R536+R575+R599+R606+R608+R610+R628+R638+R643+R752+R765</f>
        <v>3.2225224699999999</v>
      </c>
      <c r="S535" s="192"/>
      <c r="T535" s="194">
        <f>T536+T575+T599+T606+T608+T610+T628+T638+T643+T752+T765</f>
        <v>0.034200000000000001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195" t="s">
        <v>82</v>
      </c>
      <c r="AT535" s="196" t="s">
        <v>74</v>
      </c>
      <c r="AU535" s="196" t="s">
        <v>75</v>
      </c>
      <c r="AY535" s="195" t="s">
        <v>133</v>
      </c>
      <c r="BK535" s="197">
        <f>BK536+BK575+BK599+BK606+BK608+BK610+BK628+BK638+BK643+BK752+BK765</f>
        <v>0</v>
      </c>
    </row>
    <row r="536" s="12" customFormat="1" ht="22.8" customHeight="1">
      <c r="A536" s="12"/>
      <c r="B536" s="184"/>
      <c r="C536" s="185"/>
      <c r="D536" s="186" t="s">
        <v>74</v>
      </c>
      <c r="E536" s="198" t="s">
        <v>689</v>
      </c>
      <c r="F536" s="198" t="s">
        <v>690</v>
      </c>
      <c r="G536" s="185"/>
      <c r="H536" s="185"/>
      <c r="I536" s="188"/>
      <c r="J536" s="199">
        <f>BK536</f>
        <v>0</v>
      </c>
      <c r="K536" s="185"/>
      <c r="L536" s="190"/>
      <c r="M536" s="191"/>
      <c r="N536" s="192"/>
      <c r="O536" s="192"/>
      <c r="P536" s="193">
        <f>SUM(P537:P574)</f>
        <v>0</v>
      </c>
      <c r="Q536" s="192"/>
      <c r="R536" s="193">
        <f>SUM(R537:R574)</f>
        <v>0.73273624999999998</v>
      </c>
      <c r="S536" s="192"/>
      <c r="T536" s="194">
        <f>SUM(T537:T574)</f>
        <v>0</v>
      </c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R536" s="195" t="s">
        <v>82</v>
      </c>
      <c r="AT536" s="196" t="s">
        <v>74</v>
      </c>
      <c r="AU536" s="196" t="s">
        <v>80</v>
      </c>
      <c r="AY536" s="195" t="s">
        <v>133</v>
      </c>
      <c r="BK536" s="197">
        <f>SUM(BK537:BK574)</f>
        <v>0</v>
      </c>
    </row>
    <row r="537" s="2" customFormat="1" ht="21.75" customHeight="1">
      <c r="A537" s="41"/>
      <c r="B537" s="42"/>
      <c r="C537" s="200" t="s">
        <v>691</v>
      </c>
      <c r="D537" s="200" t="s">
        <v>135</v>
      </c>
      <c r="E537" s="201" t="s">
        <v>692</v>
      </c>
      <c r="F537" s="202" t="s">
        <v>693</v>
      </c>
      <c r="G537" s="203" t="s">
        <v>138</v>
      </c>
      <c r="H537" s="204">
        <v>10.706</v>
      </c>
      <c r="I537" s="205"/>
      <c r="J537" s="206">
        <f>ROUND(I537*H537,2)</f>
        <v>0</v>
      </c>
      <c r="K537" s="202" t="s">
        <v>139</v>
      </c>
      <c r="L537" s="47"/>
      <c r="M537" s="207" t="s">
        <v>19</v>
      </c>
      <c r="N537" s="208" t="s">
        <v>46</v>
      </c>
      <c r="O537" s="87"/>
      <c r="P537" s="209">
        <f>O537*H537</f>
        <v>0</v>
      </c>
      <c r="Q537" s="209">
        <v>0</v>
      </c>
      <c r="R537" s="209">
        <f>Q537*H537</f>
        <v>0</v>
      </c>
      <c r="S537" s="209">
        <v>0</v>
      </c>
      <c r="T537" s="210">
        <f>S537*H537</f>
        <v>0</v>
      </c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R537" s="211" t="s">
        <v>246</v>
      </c>
      <c r="AT537" s="211" t="s">
        <v>135</v>
      </c>
      <c r="AU537" s="211" t="s">
        <v>82</v>
      </c>
      <c r="AY537" s="20" t="s">
        <v>133</v>
      </c>
      <c r="BE537" s="212">
        <f>IF(N537="základní",J537,0)</f>
        <v>0</v>
      </c>
      <c r="BF537" s="212">
        <f>IF(N537="snížená",J537,0)</f>
        <v>0</v>
      </c>
      <c r="BG537" s="212">
        <f>IF(N537="zákl. přenesená",J537,0)</f>
        <v>0</v>
      </c>
      <c r="BH537" s="212">
        <f>IF(N537="sníž. přenesená",J537,0)</f>
        <v>0</v>
      </c>
      <c r="BI537" s="212">
        <f>IF(N537="nulová",J537,0)</f>
        <v>0</v>
      </c>
      <c r="BJ537" s="20" t="s">
        <v>80</v>
      </c>
      <c r="BK537" s="212">
        <f>ROUND(I537*H537,2)</f>
        <v>0</v>
      </c>
      <c r="BL537" s="20" t="s">
        <v>246</v>
      </c>
      <c r="BM537" s="211" t="s">
        <v>694</v>
      </c>
    </row>
    <row r="538" s="2" customFormat="1">
      <c r="A538" s="41"/>
      <c r="B538" s="42"/>
      <c r="C538" s="43"/>
      <c r="D538" s="213" t="s">
        <v>142</v>
      </c>
      <c r="E538" s="43"/>
      <c r="F538" s="214" t="s">
        <v>695</v>
      </c>
      <c r="G538" s="43"/>
      <c r="H538" s="43"/>
      <c r="I538" s="215"/>
      <c r="J538" s="43"/>
      <c r="K538" s="43"/>
      <c r="L538" s="47"/>
      <c r="M538" s="216"/>
      <c r="N538" s="217"/>
      <c r="O538" s="87"/>
      <c r="P538" s="87"/>
      <c r="Q538" s="87"/>
      <c r="R538" s="87"/>
      <c r="S538" s="87"/>
      <c r="T538" s="88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T538" s="20" t="s">
        <v>142</v>
      </c>
      <c r="AU538" s="20" t="s">
        <v>82</v>
      </c>
    </row>
    <row r="539" s="15" customFormat="1">
      <c r="A539" s="15"/>
      <c r="B539" s="241"/>
      <c r="C539" s="242"/>
      <c r="D539" s="220" t="s">
        <v>144</v>
      </c>
      <c r="E539" s="243" t="s">
        <v>19</v>
      </c>
      <c r="F539" s="244" t="s">
        <v>161</v>
      </c>
      <c r="G539" s="242"/>
      <c r="H539" s="243" t="s">
        <v>19</v>
      </c>
      <c r="I539" s="245"/>
      <c r="J539" s="242"/>
      <c r="K539" s="242"/>
      <c r="L539" s="246"/>
      <c r="M539" s="247"/>
      <c r="N539" s="248"/>
      <c r="O539" s="248"/>
      <c r="P539" s="248"/>
      <c r="Q539" s="248"/>
      <c r="R539" s="248"/>
      <c r="S539" s="248"/>
      <c r="T539" s="249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50" t="s">
        <v>144</v>
      </c>
      <c r="AU539" s="250" t="s">
        <v>82</v>
      </c>
      <c r="AV539" s="15" t="s">
        <v>80</v>
      </c>
      <c r="AW539" s="15" t="s">
        <v>36</v>
      </c>
      <c r="AX539" s="15" t="s">
        <v>75</v>
      </c>
      <c r="AY539" s="250" t="s">
        <v>133</v>
      </c>
    </row>
    <row r="540" s="15" customFormat="1">
      <c r="A540" s="15"/>
      <c r="B540" s="241"/>
      <c r="C540" s="242"/>
      <c r="D540" s="220" t="s">
        <v>144</v>
      </c>
      <c r="E540" s="243" t="s">
        <v>19</v>
      </c>
      <c r="F540" s="244" t="s">
        <v>382</v>
      </c>
      <c r="G540" s="242"/>
      <c r="H540" s="243" t="s">
        <v>19</v>
      </c>
      <c r="I540" s="245"/>
      <c r="J540" s="242"/>
      <c r="K540" s="242"/>
      <c r="L540" s="246"/>
      <c r="M540" s="247"/>
      <c r="N540" s="248"/>
      <c r="O540" s="248"/>
      <c r="P540" s="248"/>
      <c r="Q540" s="248"/>
      <c r="R540" s="248"/>
      <c r="S540" s="248"/>
      <c r="T540" s="249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50" t="s">
        <v>144</v>
      </c>
      <c r="AU540" s="250" t="s">
        <v>82</v>
      </c>
      <c r="AV540" s="15" t="s">
        <v>80</v>
      </c>
      <c r="AW540" s="15" t="s">
        <v>36</v>
      </c>
      <c r="AX540" s="15" t="s">
        <v>75</v>
      </c>
      <c r="AY540" s="250" t="s">
        <v>133</v>
      </c>
    </row>
    <row r="541" s="13" customFormat="1">
      <c r="A541" s="13"/>
      <c r="B541" s="218"/>
      <c r="C541" s="219"/>
      <c r="D541" s="220" t="s">
        <v>144</v>
      </c>
      <c r="E541" s="221" t="s">
        <v>19</v>
      </c>
      <c r="F541" s="222" t="s">
        <v>383</v>
      </c>
      <c r="G541" s="219"/>
      <c r="H541" s="223">
        <v>2.1659999999999999</v>
      </c>
      <c r="I541" s="224"/>
      <c r="J541" s="219"/>
      <c r="K541" s="219"/>
      <c r="L541" s="225"/>
      <c r="M541" s="226"/>
      <c r="N541" s="227"/>
      <c r="O541" s="227"/>
      <c r="P541" s="227"/>
      <c r="Q541" s="227"/>
      <c r="R541" s="227"/>
      <c r="S541" s="227"/>
      <c r="T541" s="228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29" t="s">
        <v>144</v>
      </c>
      <c r="AU541" s="229" t="s">
        <v>82</v>
      </c>
      <c r="AV541" s="13" t="s">
        <v>82</v>
      </c>
      <c r="AW541" s="13" t="s">
        <v>36</v>
      </c>
      <c r="AX541" s="13" t="s">
        <v>75</v>
      </c>
      <c r="AY541" s="229" t="s">
        <v>133</v>
      </c>
    </row>
    <row r="542" s="13" customFormat="1">
      <c r="A542" s="13"/>
      <c r="B542" s="218"/>
      <c r="C542" s="219"/>
      <c r="D542" s="220" t="s">
        <v>144</v>
      </c>
      <c r="E542" s="221" t="s">
        <v>19</v>
      </c>
      <c r="F542" s="222" t="s">
        <v>384</v>
      </c>
      <c r="G542" s="219"/>
      <c r="H542" s="223">
        <v>1.94</v>
      </c>
      <c r="I542" s="224"/>
      <c r="J542" s="219"/>
      <c r="K542" s="219"/>
      <c r="L542" s="225"/>
      <c r="M542" s="226"/>
      <c r="N542" s="227"/>
      <c r="O542" s="227"/>
      <c r="P542" s="227"/>
      <c r="Q542" s="227"/>
      <c r="R542" s="227"/>
      <c r="S542" s="227"/>
      <c r="T542" s="228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29" t="s">
        <v>144</v>
      </c>
      <c r="AU542" s="229" t="s">
        <v>82</v>
      </c>
      <c r="AV542" s="13" t="s">
        <v>82</v>
      </c>
      <c r="AW542" s="13" t="s">
        <v>36</v>
      </c>
      <c r="AX542" s="13" t="s">
        <v>75</v>
      </c>
      <c r="AY542" s="229" t="s">
        <v>133</v>
      </c>
    </row>
    <row r="543" s="13" customFormat="1">
      <c r="A543" s="13"/>
      <c r="B543" s="218"/>
      <c r="C543" s="219"/>
      <c r="D543" s="220" t="s">
        <v>144</v>
      </c>
      <c r="E543" s="221" t="s">
        <v>19</v>
      </c>
      <c r="F543" s="222" t="s">
        <v>385</v>
      </c>
      <c r="G543" s="219"/>
      <c r="H543" s="223">
        <v>6.5999999999999996</v>
      </c>
      <c r="I543" s="224"/>
      <c r="J543" s="219"/>
      <c r="K543" s="219"/>
      <c r="L543" s="225"/>
      <c r="M543" s="226"/>
      <c r="N543" s="227"/>
      <c r="O543" s="227"/>
      <c r="P543" s="227"/>
      <c r="Q543" s="227"/>
      <c r="R543" s="227"/>
      <c r="S543" s="227"/>
      <c r="T543" s="228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29" t="s">
        <v>144</v>
      </c>
      <c r="AU543" s="229" t="s">
        <v>82</v>
      </c>
      <c r="AV543" s="13" t="s">
        <v>82</v>
      </c>
      <c r="AW543" s="13" t="s">
        <v>36</v>
      </c>
      <c r="AX543" s="13" t="s">
        <v>75</v>
      </c>
      <c r="AY543" s="229" t="s">
        <v>133</v>
      </c>
    </row>
    <row r="544" s="14" customFormat="1">
      <c r="A544" s="14"/>
      <c r="B544" s="230"/>
      <c r="C544" s="231"/>
      <c r="D544" s="220" t="s">
        <v>144</v>
      </c>
      <c r="E544" s="232" t="s">
        <v>19</v>
      </c>
      <c r="F544" s="233" t="s">
        <v>148</v>
      </c>
      <c r="G544" s="231"/>
      <c r="H544" s="234">
        <v>10.706</v>
      </c>
      <c r="I544" s="235"/>
      <c r="J544" s="231"/>
      <c r="K544" s="231"/>
      <c r="L544" s="236"/>
      <c r="M544" s="237"/>
      <c r="N544" s="238"/>
      <c r="O544" s="238"/>
      <c r="P544" s="238"/>
      <c r="Q544" s="238"/>
      <c r="R544" s="238"/>
      <c r="S544" s="238"/>
      <c r="T544" s="239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0" t="s">
        <v>144</v>
      </c>
      <c r="AU544" s="240" t="s">
        <v>82</v>
      </c>
      <c r="AV544" s="14" t="s">
        <v>140</v>
      </c>
      <c r="AW544" s="14" t="s">
        <v>36</v>
      </c>
      <c r="AX544" s="14" t="s">
        <v>80</v>
      </c>
      <c r="AY544" s="240" t="s">
        <v>133</v>
      </c>
    </row>
    <row r="545" s="2" customFormat="1" ht="16.5" customHeight="1">
      <c r="A545" s="41"/>
      <c r="B545" s="42"/>
      <c r="C545" s="251" t="s">
        <v>696</v>
      </c>
      <c r="D545" s="251" t="s">
        <v>227</v>
      </c>
      <c r="E545" s="252" t="s">
        <v>697</v>
      </c>
      <c r="F545" s="253" t="s">
        <v>698</v>
      </c>
      <c r="G545" s="254" t="s">
        <v>699</v>
      </c>
      <c r="H545" s="255">
        <v>2.141</v>
      </c>
      <c r="I545" s="256"/>
      <c r="J545" s="257">
        <f>ROUND(I545*H545,2)</f>
        <v>0</v>
      </c>
      <c r="K545" s="253" t="s">
        <v>256</v>
      </c>
      <c r="L545" s="258"/>
      <c r="M545" s="259" t="s">
        <v>19</v>
      </c>
      <c r="N545" s="260" t="s">
        <v>46</v>
      </c>
      <c r="O545" s="87"/>
      <c r="P545" s="209">
        <f>O545*H545</f>
        <v>0</v>
      </c>
      <c r="Q545" s="209">
        <v>0</v>
      </c>
      <c r="R545" s="209">
        <f>Q545*H545</f>
        <v>0</v>
      </c>
      <c r="S545" s="209">
        <v>0</v>
      </c>
      <c r="T545" s="210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11" t="s">
        <v>369</v>
      </c>
      <c r="AT545" s="211" t="s">
        <v>227</v>
      </c>
      <c r="AU545" s="211" t="s">
        <v>82</v>
      </c>
      <c r="AY545" s="20" t="s">
        <v>133</v>
      </c>
      <c r="BE545" s="212">
        <f>IF(N545="základní",J545,0)</f>
        <v>0</v>
      </c>
      <c r="BF545" s="212">
        <f>IF(N545="snížená",J545,0)</f>
        <v>0</v>
      </c>
      <c r="BG545" s="212">
        <f>IF(N545="zákl. přenesená",J545,0)</f>
        <v>0</v>
      </c>
      <c r="BH545" s="212">
        <f>IF(N545="sníž. přenesená",J545,0)</f>
        <v>0</v>
      </c>
      <c r="BI545" s="212">
        <f>IF(N545="nulová",J545,0)</f>
        <v>0</v>
      </c>
      <c r="BJ545" s="20" t="s">
        <v>80</v>
      </c>
      <c r="BK545" s="212">
        <f>ROUND(I545*H545,2)</f>
        <v>0</v>
      </c>
      <c r="BL545" s="20" t="s">
        <v>246</v>
      </c>
      <c r="BM545" s="211" t="s">
        <v>700</v>
      </c>
    </row>
    <row r="546" s="2" customFormat="1">
      <c r="A546" s="41"/>
      <c r="B546" s="42"/>
      <c r="C546" s="43"/>
      <c r="D546" s="220" t="s">
        <v>258</v>
      </c>
      <c r="E546" s="43"/>
      <c r="F546" s="272" t="s">
        <v>701</v>
      </c>
      <c r="G546" s="43"/>
      <c r="H546" s="43"/>
      <c r="I546" s="215"/>
      <c r="J546" s="43"/>
      <c r="K546" s="43"/>
      <c r="L546" s="47"/>
      <c r="M546" s="216"/>
      <c r="N546" s="217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258</v>
      </c>
      <c r="AU546" s="20" t="s">
        <v>82</v>
      </c>
    </row>
    <row r="547" s="13" customFormat="1">
      <c r="A547" s="13"/>
      <c r="B547" s="218"/>
      <c r="C547" s="219"/>
      <c r="D547" s="220" t="s">
        <v>144</v>
      </c>
      <c r="E547" s="219"/>
      <c r="F547" s="222" t="s">
        <v>702</v>
      </c>
      <c r="G547" s="219"/>
      <c r="H547" s="223">
        <v>2.141</v>
      </c>
      <c r="I547" s="224"/>
      <c r="J547" s="219"/>
      <c r="K547" s="219"/>
      <c r="L547" s="225"/>
      <c r="M547" s="226"/>
      <c r="N547" s="227"/>
      <c r="O547" s="227"/>
      <c r="P547" s="227"/>
      <c r="Q547" s="227"/>
      <c r="R547" s="227"/>
      <c r="S547" s="227"/>
      <c r="T547" s="228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29" t="s">
        <v>144</v>
      </c>
      <c r="AU547" s="229" t="s">
        <v>82</v>
      </c>
      <c r="AV547" s="13" t="s">
        <v>82</v>
      </c>
      <c r="AW547" s="13" t="s">
        <v>4</v>
      </c>
      <c r="AX547" s="13" t="s">
        <v>80</v>
      </c>
      <c r="AY547" s="229" t="s">
        <v>133</v>
      </c>
    </row>
    <row r="548" s="2" customFormat="1" ht="16.5" customHeight="1">
      <c r="A548" s="41"/>
      <c r="B548" s="42"/>
      <c r="C548" s="200" t="s">
        <v>703</v>
      </c>
      <c r="D548" s="200" t="s">
        <v>135</v>
      </c>
      <c r="E548" s="201" t="s">
        <v>704</v>
      </c>
      <c r="F548" s="202" t="s">
        <v>705</v>
      </c>
      <c r="G548" s="203" t="s">
        <v>138</v>
      </c>
      <c r="H548" s="204">
        <v>124.625</v>
      </c>
      <c r="I548" s="205"/>
      <c r="J548" s="206">
        <f>ROUND(I548*H548,2)</f>
        <v>0</v>
      </c>
      <c r="K548" s="202" t="s">
        <v>256</v>
      </c>
      <c r="L548" s="47"/>
      <c r="M548" s="207" t="s">
        <v>19</v>
      </c>
      <c r="N548" s="208" t="s">
        <v>46</v>
      </c>
      <c r="O548" s="87"/>
      <c r="P548" s="209">
        <f>O548*H548</f>
        <v>0</v>
      </c>
      <c r="Q548" s="209">
        <v>0.00095</v>
      </c>
      <c r="R548" s="209">
        <f>Q548*H548</f>
        <v>0.11839375000000001</v>
      </c>
      <c r="S548" s="209">
        <v>0</v>
      </c>
      <c r="T548" s="210">
        <f>S548*H548</f>
        <v>0</v>
      </c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R548" s="211" t="s">
        <v>246</v>
      </c>
      <c r="AT548" s="211" t="s">
        <v>135</v>
      </c>
      <c r="AU548" s="211" t="s">
        <v>82</v>
      </c>
      <c r="AY548" s="20" t="s">
        <v>133</v>
      </c>
      <c r="BE548" s="212">
        <f>IF(N548="základní",J548,0)</f>
        <v>0</v>
      </c>
      <c r="BF548" s="212">
        <f>IF(N548="snížená",J548,0)</f>
        <v>0</v>
      </c>
      <c r="BG548" s="212">
        <f>IF(N548="zákl. přenesená",J548,0)</f>
        <v>0</v>
      </c>
      <c r="BH548" s="212">
        <f>IF(N548="sníž. přenesená",J548,0)</f>
        <v>0</v>
      </c>
      <c r="BI548" s="212">
        <f>IF(N548="nulová",J548,0)</f>
        <v>0</v>
      </c>
      <c r="BJ548" s="20" t="s">
        <v>80</v>
      </c>
      <c r="BK548" s="212">
        <f>ROUND(I548*H548,2)</f>
        <v>0</v>
      </c>
      <c r="BL548" s="20" t="s">
        <v>246</v>
      </c>
      <c r="BM548" s="211" t="s">
        <v>706</v>
      </c>
    </row>
    <row r="549" s="15" customFormat="1">
      <c r="A549" s="15"/>
      <c r="B549" s="241"/>
      <c r="C549" s="242"/>
      <c r="D549" s="220" t="s">
        <v>144</v>
      </c>
      <c r="E549" s="243" t="s">
        <v>19</v>
      </c>
      <c r="F549" s="244" t="s">
        <v>161</v>
      </c>
      <c r="G549" s="242"/>
      <c r="H549" s="243" t="s">
        <v>19</v>
      </c>
      <c r="I549" s="245"/>
      <c r="J549" s="242"/>
      <c r="K549" s="242"/>
      <c r="L549" s="246"/>
      <c r="M549" s="247"/>
      <c r="N549" s="248"/>
      <c r="O549" s="248"/>
      <c r="P549" s="248"/>
      <c r="Q549" s="248"/>
      <c r="R549" s="248"/>
      <c r="S549" s="248"/>
      <c r="T549" s="249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50" t="s">
        <v>144</v>
      </c>
      <c r="AU549" s="250" t="s">
        <v>82</v>
      </c>
      <c r="AV549" s="15" t="s">
        <v>80</v>
      </c>
      <c r="AW549" s="15" t="s">
        <v>36</v>
      </c>
      <c r="AX549" s="15" t="s">
        <v>75</v>
      </c>
      <c r="AY549" s="250" t="s">
        <v>133</v>
      </c>
    </row>
    <row r="550" s="15" customFormat="1">
      <c r="A550" s="15"/>
      <c r="B550" s="241"/>
      <c r="C550" s="242"/>
      <c r="D550" s="220" t="s">
        <v>144</v>
      </c>
      <c r="E550" s="243" t="s">
        <v>19</v>
      </c>
      <c r="F550" s="244" t="s">
        <v>169</v>
      </c>
      <c r="G550" s="242"/>
      <c r="H550" s="243" t="s">
        <v>19</v>
      </c>
      <c r="I550" s="245"/>
      <c r="J550" s="242"/>
      <c r="K550" s="242"/>
      <c r="L550" s="246"/>
      <c r="M550" s="247"/>
      <c r="N550" s="248"/>
      <c r="O550" s="248"/>
      <c r="P550" s="248"/>
      <c r="Q550" s="248"/>
      <c r="R550" s="248"/>
      <c r="S550" s="248"/>
      <c r="T550" s="249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50" t="s">
        <v>144</v>
      </c>
      <c r="AU550" s="250" t="s">
        <v>82</v>
      </c>
      <c r="AV550" s="15" t="s">
        <v>80</v>
      </c>
      <c r="AW550" s="15" t="s">
        <v>36</v>
      </c>
      <c r="AX550" s="15" t="s">
        <v>75</v>
      </c>
      <c r="AY550" s="250" t="s">
        <v>133</v>
      </c>
    </row>
    <row r="551" s="15" customFormat="1">
      <c r="A551" s="15"/>
      <c r="B551" s="241"/>
      <c r="C551" s="242"/>
      <c r="D551" s="220" t="s">
        <v>144</v>
      </c>
      <c r="E551" s="243" t="s">
        <v>19</v>
      </c>
      <c r="F551" s="244" t="s">
        <v>425</v>
      </c>
      <c r="G551" s="242"/>
      <c r="H551" s="243" t="s">
        <v>19</v>
      </c>
      <c r="I551" s="245"/>
      <c r="J551" s="242"/>
      <c r="K551" s="242"/>
      <c r="L551" s="246"/>
      <c r="M551" s="247"/>
      <c r="N551" s="248"/>
      <c r="O551" s="248"/>
      <c r="P551" s="248"/>
      <c r="Q551" s="248"/>
      <c r="R551" s="248"/>
      <c r="S551" s="248"/>
      <c r="T551" s="249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50" t="s">
        <v>144</v>
      </c>
      <c r="AU551" s="250" t="s">
        <v>82</v>
      </c>
      <c r="AV551" s="15" t="s">
        <v>80</v>
      </c>
      <c r="AW551" s="15" t="s">
        <v>36</v>
      </c>
      <c r="AX551" s="15" t="s">
        <v>75</v>
      </c>
      <c r="AY551" s="250" t="s">
        <v>133</v>
      </c>
    </row>
    <row r="552" s="13" customFormat="1">
      <c r="A552" s="13"/>
      <c r="B552" s="218"/>
      <c r="C552" s="219"/>
      <c r="D552" s="220" t="s">
        <v>144</v>
      </c>
      <c r="E552" s="221" t="s">
        <v>19</v>
      </c>
      <c r="F552" s="222" t="s">
        <v>319</v>
      </c>
      <c r="G552" s="219"/>
      <c r="H552" s="223">
        <v>37.049999999999997</v>
      </c>
      <c r="I552" s="224"/>
      <c r="J552" s="219"/>
      <c r="K552" s="219"/>
      <c r="L552" s="225"/>
      <c r="M552" s="226"/>
      <c r="N552" s="227"/>
      <c r="O552" s="227"/>
      <c r="P552" s="227"/>
      <c r="Q552" s="227"/>
      <c r="R552" s="227"/>
      <c r="S552" s="227"/>
      <c r="T552" s="228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29" t="s">
        <v>144</v>
      </c>
      <c r="AU552" s="229" t="s">
        <v>82</v>
      </c>
      <c r="AV552" s="13" t="s">
        <v>82</v>
      </c>
      <c r="AW552" s="13" t="s">
        <v>36</v>
      </c>
      <c r="AX552" s="13" t="s">
        <v>75</v>
      </c>
      <c r="AY552" s="229" t="s">
        <v>133</v>
      </c>
    </row>
    <row r="553" s="13" customFormat="1">
      <c r="A553" s="13"/>
      <c r="B553" s="218"/>
      <c r="C553" s="219"/>
      <c r="D553" s="220" t="s">
        <v>144</v>
      </c>
      <c r="E553" s="221" t="s">
        <v>19</v>
      </c>
      <c r="F553" s="222" t="s">
        <v>320</v>
      </c>
      <c r="G553" s="219"/>
      <c r="H553" s="223">
        <v>23.489999999999998</v>
      </c>
      <c r="I553" s="224"/>
      <c r="J553" s="219"/>
      <c r="K553" s="219"/>
      <c r="L553" s="225"/>
      <c r="M553" s="226"/>
      <c r="N553" s="227"/>
      <c r="O553" s="227"/>
      <c r="P553" s="227"/>
      <c r="Q553" s="227"/>
      <c r="R553" s="227"/>
      <c r="S553" s="227"/>
      <c r="T553" s="228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29" t="s">
        <v>144</v>
      </c>
      <c r="AU553" s="229" t="s">
        <v>82</v>
      </c>
      <c r="AV553" s="13" t="s">
        <v>82</v>
      </c>
      <c r="AW553" s="13" t="s">
        <v>36</v>
      </c>
      <c r="AX553" s="13" t="s">
        <v>75</v>
      </c>
      <c r="AY553" s="229" t="s">
        <v>133</v>
      </c>
    </row>
    <row r="554" s="13" customFormat="1">
      <c r="A554" s="13"/>
      <c r="B554" s="218"/>
      <c r="C554" s="219"/>
      <c r="D554" s="220" t="s">
        <v>144</v>
      </c>
      <c r="E554" s="221" t="s">
        <v>19</v>
      </c>
      <c r="F554" s="222" t="s">
        <v>321</v>
      </c>
      <c r="G554" s="219"/>
      <c r="H554" s="223">
        <v>28.774999999999999</v>
      </c>
      <c r="I554" s="224"/>
      <c r="J554" s="219"/>
      <c r="K554" s="219"/>
      <c r="L554" s="225"/>
      <c r="M554" s="226"/>
      <c r="N554" s="227"/>
      <c r="O554" s="227"/>
      <c r="P554" s="227"/>
      <c r="Q554" s="227"/>
      <c r="R554" s="227"/>
      <c r="S554" s="227"/>
      <c r="T554" s="228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29" t="s">
        <v>144</v>
      </c>
      <c r="AU554" s="229" t="s">
        <v>82</v>
      </c>
      <c r="AV554" s="13" t="s">
        <v>82</v>
      </c>
      <c r="AW554" s="13" t="s">
        <v>36</v>
      </c>
      <c r="AX554" s="13" t="s">
        <v>75</v>
      </c>
      <c r="AY554" s="229" t="s">
        <v>133</v>
      </c>
    </row>
    <row r="555" s="13" customFormat="1">
      <c r="A555" s="13"/>
      <c r="B555" s="218"/>
      <c r="C555" s="219"/>
      <c r="D555" s="220" t="s">
        <v>144</v>
      </c>
      <c r="E555" s="221" t="s">
        <v>19</v>
      </c>
      <c r="F555" s="222" t="s">
        <v>322</v>
      </c>
      <c r="G555" s="219"/>
      <c r="H555" s="223">
        <v>21.408000000000001</v>
      </c>
      <c r="I555" s="224"/>
      <c r="J555" s="219"/>
      <c r="K555" s="219"/>
      <c r="L555" s="225"/>
      <c r="M555" s="226"/>
      <c r="N555" s="227"/>
      <c r="O555" s="227"/>
      <c r="P555" s="227"/>
      <c r="Q555" s="227"/>
      <c r="R555" s="227"/>
      <c r="S555" s="227"/>
      <c r="T555" s="228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29" t="s">
        <v>144</v>
      </c>
      <c r="AU555" s="229" t="s">
        <v>82</v>
      </c>
      <c r="AV555" s="13" t="s">
        <v>82</v>
      </c>
      <c r="AW555" s="13" t="s">
        <v>36</v>
      </c>
      <c r="AX555" s="13" t="s">
        <v>75</v>
      </c>
      <c r="AY555" s="229" t="s">
        <v>133</v>
      </c>
    </row>
    <row r="556" s="16" customFormat="1">
      <c r="A556" s="16"/>
      <c r="B556" s="261"/>
      <c r="C556" s="262"/>
      <c r="D556" s="220" t="s">
        <v>144</v>
      </c>
      <c r="E556" s="263" t="s">
        <v>19</v>
      </c>
      <c r="F556" s="264" t="s">
        <v>707</v>
      </c>
      <c r="G556" s="262"/>
      <c r="H556" s="265">
        <v>110.723</v>
      </c>
      <c r="I556" s="266"/>
      <c r="J556" s="262"/>
      <c r="K556" s="262"/>
      <c r="L556" s="267"/>
      <c r="M556" s="268"/>
      <c r="N556" s="269"/>
      <c r="O556" s="269"/>
      <c r="P556" s="269"/>
      <c r="Q556" s="269"/>
      <c r="R556" s="269"/>
      <c r="S556" s="269"/>
      <c r="T556" s="270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T556" s="271" t="s">
        <v>144</v>
      </c>
      <c r="AU556" s="271" t="s">
        <v>82</v>
      </c>
      <c r="AV556" s="16" t="s">
        <v>155</v>
      </c>
      <c r="AW556" s="16" t="s">
        <v>36</v>
      </c>
      <c r="AX556" s="16" t="s">
        <v>75</v>
      </c>
      <c r="AY556" s="271" t="s">
        <v>133</v>
      </c>
    </row>
    <row r="557" s="13" customFormat="1">
      <c r="A557" s="13"/>
      <c r="B557" s="218"/>
      <c r="C557" s="219"/>
      <c r="D557" s="220" t="s">
        <v>144</v>
      </c>
      <c r="E557" s="221" t="s">
        <v>19</v>
      </c>
      <c r="F557" s="222" t="s">
        <v>426</v>
      </c>
      <c r="G557" s="219"/>
      <c r="H557" s="223">
        <v>13.901999999999999</v>
      </c>
      <c r="I557" s="224"/>
      <c r="J557" s="219"/>
      <c r="K557" s="219"/>
      <c r="L557" s="225"/>
      <c r="M557" s="226"/>
      <c r="N557" s="227"/>
      <c r="O557" s="227"/>
      <c r="P557" s="227"/>
      <c r="Q557" s="227"/>
      <c r="R557" s="227"/>
      <c r="S557" s="227"/>
      <c r="T557" s="228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29" t="s">
        <v>144</v>
      </c>
      <c r="AU557" s="229" t="s">
        <v>82</v>
      </c>
      <c r="AV557" s="13" t="s">
        <v>82</v>
      </c>
      <c r="AW557" s="13" t="s">
        <v>36</v>
      </c>
      <c r="AX557" s="13" t="s">
        <v>75</v>
      </c>
      <c r="AY557" s="229" t="s">
        <v>133</v>
      </c>
    </row>
    <row r="558" s="16" customFormat="1">
      <c r="A558" s="16"/>
      <c r="B558" s="261"/>
      <c r="C558" s="262"/>
      <c r="D558" s="220" t="s">
        <v>144</v>
      </c>
      <c r="E558" s="263" t="s">
        <v>19</v>
      </c>
      <c r="F558" s="264" t="s">
        <v>708</v>
      </c>
      <c r="G558" s="262"/>
      <c r="H558" s="265">
        <v>13.901999999999999</v>
      </c>
      <c r="I558" s="266"/>
      <c r="J558" s="262"/>
      <c r="K558" s="262"/>
      <c r="L558" s="267"/>
      <c r="M558" s="268"/>
      <c r="N558" s="269"/>
      <c r="O558" s="269"/>
      <c r="P558" s="269"/>
      <c r="Q558" s="269"/>
      <c r="R558" s="269"/>
      <c r="S558" s="269"/>
      <c r="T558" s="270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T558" s="271" t="s">
        <v>144</v>
      </c>
      <c r="AU558" s="271" t="s">
        <v>82</v>
      </c>
      <c r="AV558" s="16" t="s">
        <v>155</v>
      </c>
      <c r="AW558" s="16" t="s">
        <v>36</v>
      </c>
      <c r="AX558" s="16" t="s">
        <v>75</v>
      </c>
      <c r="AY558" s="271" t="s">
        <v>133</v>
      </c>
    </row>
    <row r="559" s="14" customFormat="1">
      <c r="A559" s="14"/>
      <c r="B559" s="230"/>
      <c r="C559" s="231"/>
      <c r="D559" s="220" t="s">
        <v>144</v>
      </c>
      <c r="E559" s="232" t="s">
        <v>19</v>
      </c>
      <c r="F559" s="233" t="s">
        <v>148</v>
      </c>
      <c r="G559" s="231"/>
      <c r="H559" s="234">
        <v>124.625</v>
      </c>
      <c r="I559" s="235"/>
      <c r="J559" s="231"/>
      <c r="K559" s="231"/>
      <c r="L559" s="236"/>
      <c r="M559" s="237"/>
      <c r="N559" s="238"/>
      <c r="O559" s="238"/>
      <c r="P559" s="238"/>
      <c r="Q559" s="238"/>
      <c r="R559" s="238"/>
      <c r="S559" s="238"/>
      <c r="T559" s="239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0" t="s">
        <v>144</v>
      </c>
      <c r="AU559" s="240" t="s">
        <v>82</v>
      </c>
      <c r="AV559" s="14" t="s">
        <v>140</v>
      </c>
      <c r="AW559" s="14" t="s">
        <v>36</v>
      </c>
      <c r="AX559" s="14" t="s">
        <v>80</v>
      </c>
      <c r="AY559" s="240" t="s">
        <v>133</v>
      </c>
    </row>
    <row r="560" s="2" customFormat="1" ht="16.5" customHeight="1">
      <c r="A560" s="41"/>
      <c r="B560" s="42"/>
      <c r="C560" s="200" t="s">
        <v>709</v>
      </c>
      <c r="D560" s="200" t="s">
        <v>135</v>
      </c>
      <c r="E560" s="201" t="s">
        <v>710</v>
      </c>
      <c r="F560" s="202" t="s">
        <v>711</v>
      </c>
      <c r="G560" s="203" t="s">
        <v>138</v>
      </c>
      <c r="H560" s="204">
        <v>10.706</v>
      </c>
      <c r="I560" s="205"/>
      <c r="J560" s="206">
        <f>ROUND(I560*H560,2)</f>
        <v>0</v>
      </c>
      <c r="K560" s="202" t="s">
        <v>139</v>
      </c>
      <c r="L560" s="47"/>
      <c r="M560" s="207" t="s">
        <v>19</v>
      </c>
      <c r="N560" s="208" t="s">
        <v>46</v>
      </c>
      <c r="O560" s="87"/>
      <c r="P560" s="209">
        <f>O560*H560</f>
        <v>0</v>
      </c>
      <c r="Q560" s="209">
        <v>0</v>
      </c>
      <c r="R560" s="209">
        <f>Q560*H560</f>
        <v>0</v>
      </c>
      <c r="S560" s="209">
        <v>0</v>
      </c>
      <c r="T560" s="210">
        <f>S560*H560</f>
        <v>0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11" t="s">
        <v>246</v>
      </c>
      <c r="AT560" s="211" t="s">
        <v>135</v>
      </c>
      <c r="AU560" s="211" t="s">
        <v>82</v>
      </c>
      <c r="AY560" s="20" t="s">
        <v>133</v>
      </c>
      <c r="BE560" s="212">
        <f>IF(N560="základní",J560,0)</f>
        <v>0</v>
      </c>
      <c r="BF560" s="212">
        <f>IF(N560="snížená",J560,0)</f>
        <v>0</v>
      </c>
      <c r="BG560" s="212">
        <f>IF(N560="zákl. přenesená",J560,0)</f>
        <v>0</v>
      </c>
      <c r="BH560" s="212">
        <f>IF(N560="sníž. přenesená",J560,0)</f>
        <v>0</v>
      </c>
      <c r="BI560" s="212">
        <f>IF(N560="nulová",J560,0)</f>
        <v>0</v>
      </c>
      <c r="BJ560" s="20" t="s">
        <v>80</v>
      </c>
      <c r="BK560" s="212">
        <f>ROUND(I560*H560,2)</f>
        <v>0</v>
      </c>
      <c r="BL560" s="20" t="s">
        <v>246</v>
      </c>
      <c r="BM560" s="211" t="s">
        <v>712</v>
      </c>
    </row>
    <row r="561" s="2" customFormat="1">
      <c r="A561" s="41"/>
      <c r="B561" s="42"/>
      <c r="C561" s="43"/>
      <c r="D561" s="213" t="s">
        <v>142</v>
      </c>
      <c r="E561" s="43"/>
      <c r="F561" s="214" t="s">
        <v>713</v>
      </c>
      <c r="G561" s="43"/>
      <c r="H561" s="43"/>
      <c r="I561" s="215"/>
      <c r="J561" s="43"/>
      <c r="K561" s="43"/>
      <c r="L561" s="47"/>
      <c r="M561" s="216"/>
      <c r="N561" s="217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T561" s="20" t="s">
        <v>142</v>
      </c>
      <c r="AU561" s="20" t="s">
        <v>82</v>
      </c>
    </row>
    <row r="562" s="15" customFormat="1">
      <c r="A562" s="15"/>
      <c r="B562" s="241"/>
      <c r="C562" s="242"/>
      <c r="D562" s="220" t="s">
        <v>144</v>
      </c>
      <c r="E562" s="243" t="s">
        <v>19</v>
      </c>
      <c r="F562" s="244" t="s">
        <v>161</v>
      </c>
      <c r="G562" s="242"/>
      <c r="H562" s="243" t="s">
        <v>19</v>
      </c>
      <c r="I562" s="245"/>
      <c r="J562" s="242"/>
      <c r="K562" s="242"/>
      <c r="L562" s="246"/>
      <c r="M562" s="247"/>
      <c r="N562" s="248"/>
      <c r="O562" s="248"/>
      <c r="P562" s="248"/>
      <c r="Q562" s="248"/>
      <c r="R562" s="248"/>
      <c r="S562" s="248"/>
      <c r="T562" s="249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50" t="s">
        <v>144</v>
      </c>
      <c r="AU562" s="250" t="s">
        <v>82</v>
      </c>
      <c r="AV562" s="15" t="s">
        <v>80</v>
      </c>
      <c r="AW562" s="15" t="s">
        <v>36</v>
      </c>
      <c r="AX562" s="15" t="s">
        <v>75</v>
      </c>
      <c r="AY562" s="250" t="s">
        <v>133</v>
      </c>
    </row>
    <row r="563" s="15" customFormat="1">
      <c r="A563" s="15"/>
      <c r="B563" s="241"/>
      <c r="C563" s="242"/>
      <c r="D563" s="220" t="s">
        <v>144</v>
      </c>
      <c r="E563" s="243" t="s">
        <v>19</v>
      </c>
      <c r="F563" s="244" t="s">
        <v>382</v>
      </c>
      <c r="G563" s="242"/>
      <c r="H563" s="243" t="s">
        <v>19</v>
      </c>
      <c r="I563" s="245"/>
      <c r="J563" s="242"/>
      <c r="K563" s="242"/>
      <c r="L563" s="246"/>
      <c r="M563" s="247"/>
      <c r="N563" s="248"/>
      <c r="O563" s="248"/>
      <c r="P563" s="248"/>
      <c r="Q563" s="248"/>
      <c r="R563" s="248"/>
      <c r="S563" s="248"/>
      <c r="T563" s="249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50" t="s">
        <v>144</v>
      </c>
      <c r="AU563" s="250" t="s">
        <v>82</v>
      </c>
      <c r="AV563" s="15" t="s">
        <v>80</v>
      </c>
      <c r="AW563" s="15" t="s">
        <v>36</v>
      </c>
      <c r="AX563" s="15" t="s">
        <v>75</v>
      </c>
      <c r="AY563" s="250" t="s">
        <v>133</v>
      </c>
    </row>
    <row r="564" s="13" customFormat="1">
      <c r="A564" s="13"/>
      <c r="B564" s="218"/>
      <c r="C564" s="219"/>
      <c r="D564" s="220" t="s">
        <v>144</v>
      </c>
      <c r="E564" s="221" t="s">
        <v>19</v>
      </c>
      <c r="F564" s="222" t="s">
        <v>383</v>
      </c>
      <c r="G564" s="219"/>
      <c r="H564" s="223">
        <v>2.1659999999999999</v>
      </c>
      <c r="I564" s="224"/>
      <c r="J564" s="219"/>
      <c r="K564" s="219"/>
      <c r="L564" s="225"/>
      <c r="M564" s="226"/>
      <c r="N564" s="227"/>
      <c r="O564" s="227"/>
      <c r="P564" s="227"/>
      <c r="Q564" s="227"/>
      <c r="R564" s="227"/>
      <c r="S564" s="227"/>
      <c r="T564" s="228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29" t="s">
        <v>144</v>
      </c>
      <c r="AU564" s="229" t="s">
        <v>82</v>
      </c>
      <c r="AV564" s="13" t="s">
        <v>82</v>
      </c>
      <c r="AW564" s="13" t="s">
        <v>36</v>
      </c>
      <c r="AX564" s="13" t="s">
        <v>75</v>
      </c>
      <c r="AY564" s="229" t="s">
        <v>133</v>
      </c>
    </row>
    <row r="565" s="13" customFormat="1">
      <c r="A565" s="13"/>
      <c r="B565" s="218"/>
      <c r="C565" s="219"/>
      <c r="D565" s="220" t="s">
        <v>144</v>
      </c>
      <c r="E565" s="221" t="s">
        <v>19</v>
      </c>
      <c r="F565" s="222" t="s">
        <v>384</v>
      </c>
      <c r="G565" s="219"/>
      <c r="H565" s="223">
        <v>1.94</v>
      </c>
      <c r="I565" s="224"/>
      <c r="J565" s="219"/>
      <c r="K565" s="219"/>
      <c r="L565" s="225"/>
      <c r="M565" s="226"/>
      <c r="N565" s="227"/>
      <c r="O565" s="227"/>
      <c r="P565" s="227"/>
      <c r="Q565" s="227"/>
      <c r="R565" s="227"/>
      <c r="S565" s="227"/>
      <c r="T565" s="228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29" t="s">
        <v>144</v>
      </c>
      <c r="AU565" s="229" t="s">
        <v>82</v>
      </c>
      <c r="AV565" s="13" t="s">
        <v>82</v>
      </c>
      <c r="AW565" s="13" t="s">
        <v>36</v>
      </c>
      <c r="AX565" s="13" t="s">
        <v>75</v>
      </c>
      <c r="AY565" s="229" t="s">
        <v>133</v>
      </c>
    </row>
    <row r="566" s="13" customFormat="1">
      <c r="A566" s="13"/>
      <c r="B566" s="218"/>
      <c r="C566" s="219"/>
      <c r="D566" s="220" t="s">
        <v>144</v>
      </c>
      <c r="E566" s="221" t="s">
        <v>19</v>
      </c>
      <c r="F566" s="222" t="s">
        <v>385</v>
      </c>
      <c r="G566" s="219"/>
      <c r="H566" s="223">
        <v>6.5999999999999996</v>
      </c>
      <c r="I566" s="224"/>
      <c r="J566" s="219"/>
      <c r="K566" s="219"/>
      <c r="L566" s="225"/>
      <c r="M566" s="226"/>
      <c r="N566" s="227"/>
      <c r="O566" s="227"/>
      <c r="P566" s="227"/>
      <c r="Q566" s="227"/>
      <c r="R566" s="227"/>
      <c r="S566" s="227"/>
      <c r="T566" s="228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29" t="s">
        <v>144</v>
      </c>
      <c r="AU566" s="229" t="s">
        <v>82</v>
      </c>
      <c r="AV566" s="13" t="s">
        <v>82</v>
      </c>
      <c r="AW566" s="13" t="s">
        <v>36</v>
      </c>
      <c r="AX566" s="13" t="s">
        <v>75</v>
      </c>
      <c r="AY566" s="229" t="s">
        <v>133</v>
      </c>
    </row>
    <row r="567" s="14" customFormat="1">
      <c r="A567" s="14"/>
      <c r="B567" s="230"/>
      <c r="C567" s="231"/>
      <c r="D567" s="220" t="s">
        <v>144</v>
      </c>
      <c r="E567" s="232" t="s">
        <v>19</v>
      </c>
      <c r="F567" s="233" t="s">
        <v>148</v>
      </c>
      <c r="G567" s="231"/>
      <c r="H567" s="234">
        <v>10.706</v>
      </c>
      <c r="I567" s="235"/>
      <c r="J567" s="231"/>
      <c r="K567" s="231"/>
      <c r="L567" s="236"/>
      <c r="M567" s="237"/>
      <c r="N567" s="238"/>
      <c r="O567" s="238"/>
      <c r="P567" s="238"/>
      <c r="Q567" s="238"/>
      <c r="R567" s="238"/>
      <c r="S567" s="238"/>
      <c r="T567" s="239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0" t="s">
        <v>144</v>
      </c>
      <c r="AU567" s="240" t="s">
        <v>82</v>
      </c>
      <c r="AV567" s="14" t="s">
        <v>140</v>
      </c>
      <c r="AW567" s="14" t="s">
        <v>36</v>
      </c>
      <c r="AX567" s="14" t="s">
        <v>80</v>
      </c>
      <c r="AY567" s="240" t="s">
        <v>133</v>
      </c>
    </row>
    <row r="568" s="2" customFormat="1" ht="16.5" customHeight="1">
      <c r="A568" s="41"/>
      <c r="B568" s="42"/>
      <c r="C568" s="251" t="s">
        <v>714</v>
      </c>
      <c r="D568" s="251" t="s">
        <v>227</v>
      </c>
      <c r="E568" s="252" t="s">
        <v>715</v>
      </c>
      <c r="F568" s="253" t="s">
        <v>716</v>
      </c>
      <c r="G568" s="254" t="s">
        <v>717</v>
      </c>
      <c r="H568" s="255">
        <v>53.530000000000001</v>
      </c>
      <c r="I568" s="256"/>
      <c r="J568" s="257">
        <f>ROUND(I568*H568,2)</f>
        <v>0</v>
      </c>
      <c r="K568" s="253" t="s">
        <v>256</v>
      </c>
      <c r="L568" s="258"/>
      <c r="M568" s="259" t="s">
        <v>19</v>
      </c>
      <c r="N568" s="260" t="s">
        <v>46</v>
      </c>
      <c r="O568" s="87"/>
      <c r="P568" s="209">
        <f>O568*H568</f>
        <v>0</v>
      </c>
      <c r="Q568" s="209">
        <v>0.001</v>
      </c>
      <c r="R568" s="209">
        <f>Q568*H568</f>
        <v>0.053530000000000001</v>
      </c>
      <c r="S568" s="209">
        <v>0</v>
      </c>
      <c r="T568" s="210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11" t="s">
        <v>369</v>
      </c>
      <c r="AT568" s="211" t="s">
        <v>227</v>
      </c>
      <c r="AU568" s="211" t="s">
        <v>82</v>
      </c>
      <c r="AY568" s="20" t="s">
        <v>133</v>
      </c>
      <c r="BE568" s="212">
        <f>IF(N568="základní",J568,0)</f>
        <v>0</v>
      </c>
      <c r="BF568" s="212">
        <f>IF(N568="snížená",J568,0)</f>
        <v>0</v>
      </c>
      <c r="BG568" s="212">
        <f>IF(N568="zákl. přenesená",J568,0)</f>
        <v>0</v>
      </c>
      <c r="BH568" s="212">
        <f>IF(N568="sníž. přenesená",J568,0)</f>
        <v>0</v>
      </c>
      <c r="BI568" s="212">
        <f>IF(N568="nulová",J568,0)</f>
        <v>0</v>
      </c>
      <c r="BJ568" s="20" t="s">
        <v>80</v>
      </c>
      <c r="BK568" s="212">
        <f>ROUND(I568*H568,2)</f>
        <v>0</v>
      </c>
      <c r="BL568" s="20" t="s">
        <v>246</v>
      </c>
      <c r="BM568" s="211" t="s">
        <v>718</v>
      </c>
    </row>
    <row r="569" s="2" customFormat="1">
      <c r="A569" s="41"/>
      <c r="B569" s="42"/>
      <c r="C569" s="43"/>
      <c r="D569" s="220" t="s">
        <v>258</v>
      </c>
      <c r="E569" s="43"/>
      <c r="F569" s="272" t="s">
        <v>701</v>
      </c>
      <c r="G569" s="43"/>
      <c r="H569" s="43"/>
      <c r="I569" s="215"/>
      <c r="J569" s="43"/>
      <c r="K569" s="43"/>
      <c r="L569" s="47"/>
      <c r="M569" s="216"/>
      <c r="N569" s="217"/>
      <c r="O569" s="87"/>
      <c r="P569" s="87"/>
      <c r="Q569" s="87"/>
      <c r="R569" s="87"/>
      <c r="S569" s="87"/>
      <c r="T569" s="88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T569" s="20" t="s">
        <v>258</v>
      </c>
      <c r="AU569" s="20" t="s">
        <v>82</v>
      </c>
    </row>
    <row r="570" s="13" customFormat="1">
      <c r="A570" s="13"/>
      <c r="B570" s="218"/>
      <c r="C570" s="219"/>
      <c r="D570" s="220" t="s">
        <v>144</v>
      </c>
      <c r="E570" s="219"/>
      <c r="F570" s="222" t="s">
        <v>719</v>
      </c>
      <c r="G570" s="219"/>
      <c r="H570" s="223">
        <v>53.530000000000001</v>
      </c>
      <c r="I570" s="224"/>
      <c r="J570" s="219"/>
      <c r="K570" s="219"/>
      <c r="L570" s="225"/>
      <c r="M570" s="226"/>
      <c r="N570" s="227"/>
      <c r="O570" s="227"/>
      <c r="P570" s="227"/>
      <c r="Q570" s="227"/>
      <c r="R570" s="227"/>
      <c r="S570" s="227"/>
      <c r="T570" s="228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29" t="s">
        <v>144</v>
      </c>
      <c r="AU570" s="229" t="s">
        <v>82</v>
      </c>
      <c r="AV570" s="13" t="s">
        <v>82</v>
      </c>
      <c r="AW570" s="13" t="s">
        <v>4</v>
      </c>
      <c r="AX570" s="13" t="s">
        <v>80</v>
      </c>
      <c r="AY570" s="229" t="s">
        <v>133</v>
      </c>
    </row>
    <row r="571" s="2" customFormat="1" ht="16.5" customHeight="1">
      <c r="A571" s="41"/>
      <c r="B571" s="42"/>
      <c r="C571" s="200" t="s">
        <v>720</v>
      </c>
      <c r="D571" s="200" t="s">
        <v>135</v>
      </c>
      <c r="E571" s="201" t="s">
        <v>721</v>
      </c>
      <c r="F571" s="202" t="s">
        <v>722</v>
      </c>
      <c r="G571" s="203" t="s">
        <v>138</v>
      </c>
      <c r="H571" s="204">
        <v>124.625</v>
      </c>
      <c r="I571" s="205"/>
      <c r="J571" s="206">
        <f>ROUND(I571*H571,2)</f>
        <v>0</v>
      </c>
      <c r="K571" s="202" t="s">
        <v>256</v>
      </c>
      <c r="L571" s="47"/>
      <c r="M571" s="207" t="s">
        <v>19</v>
      </c>
      <c r="N571" s="208" t="s">
        <v>46</v>
      </c>
      <c r="O571" s="87"/>
      <c r="P571" s="209">
        <f>O571*H571</f>
        <v>0</v>
      </c>
      <c r="Q571" s="209">
        <v>0</v>
      </c>
      <c r="R571" s="209">
        <f>Q571*H571</f>
        <v>0</v>
      </c>
      <c r="S571" s="209">
        <v>0</v>
      </c>
      <c r="T571" s="210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11" t="s">
        <v>246</v>
      </c>
      <c r="AT571" s="211" t="s">
        <v>135</v>
      </c>
      <c r="AU571" s="211" t="s">
        <v>82</v>
      </c>
      <c r="AY571" s="20" t="s">
        <v>133</v>
      </c>
      <c r="BE571" s="212">
        <f>IF(N571="základní",J571,0)</f>
        <v>0</v>
      </c>
      <c r="BF571" s="212">
        <f>IF(N571="snížená",J571,0)</f>
        <v>0</v>
      </c>
      <c r="BG571" s="212">
        <f>IF(N571="zákl. přenesená",J571,0)</f>
        <v>0</v>
      </c>
      <c r="BH571" s="212">
        <f>IF(N571="sníž. přenesená",J571,0)</f>
        <v>0</v>
      </c>
      <c r="BI571" s="212">
        <f>IF(N571="nulová",J571,0)</f>
        <v>0</v>
      </c>
      <c r="BJ571" s="20" t="s">
        <v>80</v>
      </c>
      <c r="BK571" s="212">
        <f>ROUND(I571*H571,2)</f>
        <v>0</v>
      </c>
      <c r="BL571" s="20" t="s">
        <v>246</v>
      </c>
      <c r="BM571" s="211" t="s">
        <v>723</v>
      </c>
    </row>
    <row r="572" s="2" customFormat="1" ht="24.15" customHeight="1">
      <c r="A572" s="41"/>
      <c r="B572" s="42"/>
      <c r="C572" s="200" t="s">
        <v>724</v>
      </c>
      <c r="D572" s="200" t="s">
        <v>135</v>
      </c>
      <c r="E572" s="201" t="s">
        <v>725</v>
      </c>
      <c r="F572" s="202" t="s">
        <v>726</v>
      </c>
      <c r="G572" s="203" t="s">
        <v>138</v>
      </c>
      <c r="H572" s="204">
        <v>124.625</v>
      </c>
      <c r="I572" s="205"/>
      <c r="J572" s="206">
        <f>ROUND(I572*H572,2)</f>
        <v>0</v>
      </c>
      <c r="K572" s="202" t="s">
        <v>256</v>
      </c>
      <c r="L572" s="47"/>
      <c r="M572" s="207" t="s">
        <v>19</v>
      </c>
      <c r="N572" s="208" t="s">
        <v>46</v>
      </c>
      <c r="O572" s="87"/>
      <c r="P572" s="209">
        <f>O572*H572</f>
        <v>0</v>
      </c>
      <c r="Q572" s="209">
        <v>0.0044999999999999997</v>
      </c>
      <c r="R572" s="209">
        <f>Q572*H572</f>
        <v>0.56081249999999994</v>
      </c>
      <c r="S572" s="209">
        <v>0</v>
      </c>
      <c r="T572" s="210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11" t="s">
        <v>246</v>
      </c>
      <c r="AT572" s="211" t="s">
        <v>135</v>
      </c>
      <c r="AU572" s="211" t="s">
        <v>82</v>
      </c>
      <c r="AY572" s="20" t="s">
        <v>133</v>
      </c>
      <c r="BE572" s="212">
        <f>IF(N572="základní",J572,0)</f>
        <v>0</v>
      </c>
      <c r="BF572" s="212">
        <f>IF(N572="snížená",J572,0)</f>
        <v>0</v>
      </c>
      <c r="BG572" s="212">
        <f>IF(N572="zákl. přenesená",J572,0)</f>
        <v>0</v>
      </c>
      <c r="BH572" s="212">
        <f>IF(N572="sníž. přenesená",J572,0)</f>
        <v>0</v>
      </c>
      <c r="BI572" s="212">
        <f>IF(N572="nulová",J572,0)</f>
        <v>0</v>
      </c>
      <c r="BJ572" s="20" t="s">
        <v>80</v>
      </c>
      <c r="BK572" s="212">
        <f>ROUND(I572*H572,2)</f>
        <v>0</v>
      </c>
      <c r="BL572" s="20" t="s">
        <v>246</v>
      </c>
      <c r="BM572" s="211" t="s">
        <v>727</v>
      </c>
    </row>
    <row r="573" s="2" customFormat="1" ht="33" customHeight="1">
      <c r="A573" s="41"/>
      <c r="B573" s="42"/>
      <c r="C573" s="200" t="s">
        <v>728</v>
      </c>
      <c r="D573" s="200" t="s">
        <v>135</v>
      </c>
      <c r="E573" s="201" t="s">
        <v>729</v>
      </c>
      <c r="F573" s="202" t="s">
        <v>730</v>
      </c>
      <c r="G573" s="203" t="s">
        <v>230</v>
      </c>
      <c r="H573" s="204">
        <v>0.73299999999999998</v>
      </c>
      <c r="I573" s="205"/>
      <c r="J573" s="206">
        <f>ROUND(I573*H573,2)</f>
        <v>0</v>
      </c>
      <c r="K573" s="202" t="s">
        <v>139</v>
      </c>
      <c r="L573" s="47"/>
      <c r="M573" s="207" t="s">
        <v>19</v>
      </c>
      <c r="N573" s="208" t="s">
        <v>46</v>
      </c>
      <c r="O573" s="87"/>
      <c r="P573" s="209">
        <f>O573*H573</f>
        <v>0</v>
      </c>
      <c r="Q573" s="209">
        <v>0</v>
      </c>
      <c r="R573" s="209">
        <f>Q573*H573</f>
        <v>0</v>
      </c>
      <c r="S573" s="209">
        <v>0</v>
      </c>
      <c r="T573" s="210">
        <f>S573*H573</f>
        <v>0</v>
      </c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R573" s="211" t="s">
        <v>246</v>
      </c>
      <c r="AT573" s="211" t="s">
        <v>135</v>
      </c>
      <c r="AU573" s="211" t="s">
        <v>82</v>
      </c>
      <c r="AY573" s="20" t="s">
        <v>133</v>
      </c>
      <c r="BE573" s="212">
        <f>IF(N573="základní",J573,0)</f>
        <v>0</v>
      </c>
      <c r="BF573" s="212">
        <f>IF(N573="snížená",J573,0)</f>
        <v>0</v>
      </c>
      <c r="BG573" s="212">
        <f>IF(N573="zákl. přenesená",J573,0)</f>
        <v>0</v>
      </c>
      <c r="BH573" s="212">
        <f>IF(N573="sníž. přenesená",J573,0)</f>
        <v>0</v>
      </c>
      <c r="BI573" s="212">
        <f>IF(N573="nulová",J573,0)</f>
        <v>0</v>
      </c>
      <c r="BJ573" s="20" t="s">
        <v>80</v>
      </c>
      <c r="BK573" s="212">
        <f>ROUND(I573*H573,2)</f>
        <v>0</v>
      </c>
      <c r="BL573" s="20" t="s">
        <v>246</v>
      </c>
      <c r="BM573" s="211" t="s">
        <v>731</v>
      </c>
    </row>
    <row r="574" s="2" customFormat="1">
      <c r="A574" s="41"/>
      <c r="B574" s="42"/>
      <c r="C574" s="43"/>
      <c r="D574" s="213" t="s">
        <v>142</v>
      </c>
      <c r="E574" s="43"/>
      <c r="F574" s="214" t="s">
        <v>732</v>
      </c>
      <c r="G574" s="43"/>
      <c r="H574" s="43"/>
      <c r="I574" s="215"/>
      <c r="J574" s="43"/>
      <c r="K574" s="43"/>
      <c r="L574" s="47"/>
      <c r="M574" s="216"/>
      <c r="N574" s="217"/>
      <c r="O574" s="87"/>
      <c r="P574" s="87"/>
      <c r="Q574" s="87"/>
      <c r="R574" s="87"/>
      <c r="S574" s="87"/>
      <c r="T574" s="88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T574" s="20" t="s">
        <v>142</v>
      </c>
      <c r="AU574" s="20" t="s">
        <v>82</v>
      </c>
    </row>
    <row r="575" s="12" customFormat="1" ht="22.8" customHeight="1">
      <c r="A575" s="12"/>
      <c r="B575" s="184"/>
      <c r="C575" s="185"/>
      <c r="D575" s="186" t="s">
        <v>74</v>
      </c>
      <c r="E575" s="198" t="s">
        <v>733</v>
      </c>
      <c r="F575" s="198" t="s">
        <v>734</v>
      </c>
      <c r="G575" s="185"/>
      <c r="H575" s="185"/>
      <c r="I575" s="188"/>
      <c r="J575" s="199">
        <f>BK575</f>
        <v>0</v>
      </c>
      <c r="K575" s="185"/>
      <c r="L575" s="190"/>
      <c r="M575" s="191"/>
      <c r="N575" s="192"/>
      <c r="O575" s="192"/>
      <c r="P575" s="193">
        <f>SUM(P576:P598)</f>
        <v>0</v>
      </c>
      <c r="Q575" s="192"/>
      <c r="R575" s="193">
        <f>SUM(R576:R598)</f>
        <v>0.27104879999999998</v>
      </c>
      <c r="S575" s="192"/>
      <c r="T575" s="194">
        <f>SUM(T576:T598)</f>
        <v>0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195" t="s">
        <v>82</v>
      </c>
      <c r="AT575" s="196" t="s">
        <v>74</v>
      </c>
      <c r="AU575" s="196" t="s">
        <v>80</v>
      </c>
      <c r="AY575" s="195" t="s">
        <v>133</v>
      </c>
      <c r="BK575" s="197">
        <f>SUM(BK576:BK598)</f>
        <v>0</v>
      </c>
    </row>
    <row r="576" s="2" customFormat="1" ht="24.15" customHeight="1">
      <c r="A576" s="41"/>
      <c r="B576" s="42"/>
      <c r="C576" s="200" t="s">
        <v>735</v>
      </c>
      <c r="D576" s="200" t="s">
        <v>135</v>
      </c>
      <c r="E576" s="201" t="s">
        <v>736</v>
      </c>
      <c r="F576" s="202" t="s">
        <v>737</v>
      </c>
      <c r="G576" s="203" t="s">
        <v>138</v>
      </c>
      <c r="H576" s="204">
        <v>221.446</v>
      </c>
      <c r="I576" s="205"/>
      <c r="J576" s="206">
        <f>ROUND(I576*H576,2)</f>
        <v>0</v>
      </c>
      <c r="K576" s="202" t="s">
        <v>139</v>
      </c>
      <c r="L576" s="47"/>
      <c r="M576" s="207" t="s">
        <v>19</v>
      </c>
      <c r="N576" s="208" t="s">
        <v>46</v>
      </c>
      <c r="O576" s="87"/>
      <c r="P576" s="209">
        <f>O576*H576</f>
        <v>0</v>
      </c>
      <c r="Q576" s="209">
        <v>0</v>
      </c>
      <c r="R576" s="209">
        <f>Q576*H576</f>
        <v>0</v>
      </c>
      <c r="S576" s="209">
        <v>0</v>
      </c>
      <c r="T576" s="210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11" t="s">
        <v>246</v>
      </c>
      <c r="AT576" s="211" t="s">
        <v>135</v>
      </c>
      <c r="AU576" s="211" t="s">
        <v>82</v>
      </c>
      <c r="AY576" s="20" t="s">
        <v>133</v>
      </c>
      <c r="BE576" s="212">
        <f>IF(N576="základní",J576,0)</f>
        <v>0</v>
      </c>
      <c r="BF576" s="212">
        <f>IF(N576="snížená",J576,0)</f>
        <v>0</v>
      </c>
      <c r="BG576" s="212">
        <f>IF(N576="zákl. přenesená",J576,0)</f>
        <v>0</v>
      </c>
      <c r="BH576" s="212">
        <f>IF(N576="sníž. přenesená",J576,0)</f>
        <v>0</v>
      </c>
      <c r="BI576" s="212">
        <f>IF(N576="nulová",J576,0)</f>
        <v>0</v>
      </c>
      <c r="BJ576" s="20" t="s">
        <v>80</v>
      </c>
      <c r="BK576" s="212">
        <f>ROUND(I576*H576,2)</f>
        <v>0</v>
      </c>
      <c r="BL576" s="20" t="s">
        <v>246</v>
      </c>
      <c r="BM576" s="211" t="s">
        <v>738</v>
      </c>
    </row>
    <row r="577" s="2" customFormat="1">
      <c r="A577" s="41"/>
      <c r="B577" s="42"/>
      <c r="C577" s="43"/>
      <c r="D577" s="213" t="s">
        <v>142</v>
      </c>
      <c r="E577" s="43"/>
      <c r="F577" s="214" t="s">
        <v>739</v>
      </c>
      <c r="G577" s="43"/>
      <c r="H577" s="43"/>
      <c r="I577" s="215"/>
      <c r="J577" s="43"/>
      <c r="K577" s="43"/>
      <c r="L577" s="47"/>
      <c r="M577" s="216"/>
      <c r="N577" s="217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T577" s="20" t="s">
        <v>142</v>
      </c>
      <c r="AU577" s="20" t="s">
        <v>82</v>
      </c>
    </row>
    <row r="578" s="2" customFormat="1" ht="16.5" customHeight="1">
      <c r="A578" s="41"/>
      <c r="B578" s="42"/>
      <c r="C578" s="251" t="s">
        <v>740</v>
      </c>
      <c r="D578" s="251" t="s">
        <v>227</v>
      </c>
      <c r="E578" s="252" t="s">
        <v>741</v>
      </c>
      <c r="F578" s="253" t="s">
        <v>742</v>
      </c>
      <c r="G578" s="254" t="s">
        <v>138</v>
      </c>
      <c r="H578" s="255">
        <v>112.937</v>
      </c>
      <c r="I578" s="256"/>
      <c r="J578" s="257">
        <f>ROUND(I578*H578,2)</f>
        <v>0</v>
      </c>
      <c r="K578" s="253" t="s">
        <v>139</v>
      </c>
      <c r="L578" s="258"/>
      <c r="M578" s="259" t="s">
        <v>19</v>
      </c>
      <c r="N578" s="260" t="s">
        <v>46</v>
      </c>
      <c r="O578" s="87"/>
      <c r="P578" s="209">
        <f>O578*H578</f>
        <v>0</v>
      </c>
      <c r="Q578" s="209">
        <v>0.0023999999999999998</v>
      </c>
      <c r="R578" s="209">
        <f>Q578*H578</f>
        <v>0.27104879999999998</v>
      </c>
      <c r="S578" s="209">
        <v>0</v>
      </c>
      <c r="T578" s="210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11" t="s">
        <v>369</v>
      </c>
      <c r="AT578" s="211" t="s">
        <v>227</v>
      </c>
      <c r="AU578" s="211" t="s">
        <v>82</v>
      </c>
      <c r="AY578" s="20" t="s">
        <v>133</v>
      </c>
      <c r="BE578" s="212">
        <f>IF(N578="základní",J578,0)</f>
        <v>0</v>
      </c>
      <c r="BF578" s="212">
        <f>IF(N578="snížená",J578,0)</f>
        <v>0</v>
      </c>
      <c r="BG578" s="212">
        <f>IF(N578="zákl. přenesená",J578,0)</f>
        <v>0</v>
      </c>
      <c r="BH578" s="212">
        <f>IF(N578="sníž. přenesená",J578,0)</f>
        <v>0</v>
      </c>
      <c r="BI578" s="212">
        <f>IF(N578="nulová",J578,0)</f>
        <v>0</v>
      </c>
      <c r="BJ578" s="20" t="s">
        <v>80</v>
      </c>
      <c r="BK578" s="212">
        <f>ROUND(I578*H578,2)</f>
        <v>0</v>
      </c>
      <c r="BL578" s="20" t="s">
        <v>246</v>
      </c>
      <c r="BM578" s="211" t="s">
        <v>743</v>
      </c>
    </row>
    <row r="579" s="15" customFormat="1">
      <c r="A579" s="15"/>
      <c r="B579" s="241"/>
      <c r="C579" s="242"/>
      <c r="D579" s="220" t="s">
        <v>144</v>
      </c>
      <c r="E579" s="243" t="s">
        <v>19</v>
      </c>
      <c r="F579" s="244" t="s">
        <v>161</v>
      </c>
      <c r="G579" s="242"/>
      <c r="H579" s="243" t="s">
        <v>19</v>
      </c>
      <c r="I579" s="245"/>
      <c r="J579" s="242"/>
      <c r="K579" s="242"/>
      <c r="L579" s="246"/>
      <c r="M579" s="247"/>
      <c r="N579" s="248"/>
      <c r="O579" s="248"/>
      <c r="P579" s="248"/>
      <c r="Q579" s="248"/>
      <c r="R579" s="248"/>
      <c r="S579" s="248"/>
      <c r="T579" s="249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50" t="s">
        <v>144</v>
      </c>
      <c r="AU579" s="250" t="s">
        <v>82</v>
      </c>
      <c r="AV579" s="15" t="s">
        <v>80</v>
      </c>
      <c r="AW579" s="15" t="s">
        <v>36</v>
      </c>
      <c r="AX579" s="15" t="s">
        <v>75</v>
      </c>
      <c r="AY579" s="250" t="s">
        <v>133</v>
      </c>
    </row>
    <row r="580" s="15" customFormat="1">
      <c r="A580" s="15"/>
      <c r="B580" s="241"/>
      <c r="C580" s="242"/>
      <c r="D580" s="220" t="s">
        <v>144</v>
      </c>
      <c r="E580" s="243" t="s">
        <v>19</v>
      </c>
      <c r="F580" s="244" t="s">
        <v>169</v>
      </c>
      <c r="G580" s="242"/>
      <c r="H580" s="243" t="s">
        <v>19</v>
      </c>
      <c r="I580" s="245"/>
      <c r="J580" s="242"/>
      <c r="K580" s="242"/>
      <c r="L580" s="246"/>
      <c r="M580" s="247"/>
      <c r="N580" s="248"/>
      <c r="O580" s="248"/>
      <c r="P580" s="248"/>
      <c r="Q580" s="248"/>
      <c r="R580" s="248"/>
      <c r="S580" s="248"/>
      <c r="T580" s="249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50" t="s">
        <v>144</v>
      </c>
      <c r="AU580" s="250" t="s">
        <v>82</v>
      </c>
      <c r="AV580" s="15" t="s">
        <v>80</v>
      </c>
      <c r="AW580" s="15" t="s">
        <v>36</v>
      </c>
      <c r="AX580" s="15" t="s">
        <v>75</v>
      </c>
      <c r="AY580" s="250" t="s">
        <v>133</v>
      </c>
    </row>
    <row r="581" s="13" customFormat="1">
      <c r="A581" s="13"/>
      <c r="B581" s="218"/>
      <c r="C581" s="219"/>
      <c r="D581" s="220" t="s">
        <v>144</v>
      </c>
      <c r="E581" s="221" t="s">
        <v>19</v>
      </c>
      <c r="F581" s="222" t="s">
        <v>319</v>
      </c>
      <c r="G581" s="219"/>
      <c r="H581" s="223">
        <v>37.049999999999997</v>
      </c>
      <c r="I581" s="224"/>
      <c r="J581" s="219"/>
      <c r="K581" s="219"/>
      <c r="L581" s="225"/>
      <c r="M581" s="226"/>
      <c r="N581" s="227"/>
      <c r="O581" s="227"/>
      <c r="P581" s="227"/>
      <c r="Q581" s="227"/>
      <c r="R581" s="227"/>
      <c r="S581" s="227"/>
      <c r="T581" s="228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29" t="s">
        <v>144</v>
      </c>
      <c r="AU581" s="229" t="s">
        <v>82</v>
      </c>
      <c r="AV581" s="13" t="s">
        <v>82</v>
      </c>
      <c r="AW581" s="13" t="s">
        <v>36</v>
      </c>
      <c r="AX581" s="13" t="s">
        <v>75</v>
      </c>
      <c r="AY581" s="229" t="s">
        <v>133</v>
      </c>
    </row>
    <row r="582" s="13" customFormat="1">
      <c r="A582" s="13"/>
      <c r="B582" s="218"/>
      <c r="C582" s="219"/>
      <c r="D582" s="220" t="s">
        <v>144</v>
      </c>
      <c r="E582" s="221" t="s">
        <v>19</v>
      </c>
      <c r="F582" s="222" t="s">
        <v>320</v>
      </c>
      <c r="G582" s="219"/>
      <c r="H582" s="223">
        <v>23.489999999999998</v>
      </c>
      <c r="I582" s="224"/>
      <c r="J582" s="219"/>
      <c r="K582" s="219"/>
      <c r="L582" s="225"/>
      <c r="M582" s="226"/>
      <c r="N582" s="227"/>
      <c r="O582" s="227"/>
      <c r="P582" s="227"/>
      <c r="Q582" s="227"/>
      <c r="R582" s="227"/>
      <c r="S582" s="227"/>
      <c r="T582" s="228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29" t="s">
        <v>144</v>
      </c>
      <c r="AU582" s="229" t="s">
        <v>82</v>
      </c>
      <c r="AV582" s="13" t="s">
        <v>82</v>
      </c>
      <c r="AW582" s="13" t="s">
        <v>36</v>
      </c>
      <c r="AX582" s="13" t="s">
        <v>75</v>
      </c>
      <c r="AY582" s="229" t="s">
        <v>133</v>
      </c>
    </row>
    <row r="583" s="13" customFormat="1">
      <c r="A583" s="13"/>
      <c r="B583" s="218"/>
      <c r="C583" s="219"/>
      <c r="D583" s="220" t="s">
        <v>144</v>
      </c>
      <c r="E583" s="221" t="s">
        <v>19</v>
      </c>
      <c r="F583" s="222" t="s">
        <v>321</v>
      </c>
      <c r="G583" s="219"/>
      <c r="H583" s="223">
        <v>28.774999999999999</v>
      </c>
      <c r="I583" s="224"/>
      <c r="J583" s="219"/>
      <c r="K583" s="219"/>
      <c r="L583" s="225"/>
      <c r="M583" s="226"/>
      <c r="N583" s="227"/>
      <c r="O583" s="227"/>
      <c r="P583" s="227"/>
      <c r="Q583" s="227"/>
      <c r="R583" s="227"/>
      <c r="S583" s="227"/>
      <c r="T583" s="228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29" t="s">
        <v>144</v>
      </c>
      <c r="AU583" s="229" t="s">
        <v>82</v>
      </c>
      <c r="AV583" s="13" t="s">
        <v>82</v>
      </c>
      <c r="AW583" s="13" t="s">
        <v>36</v>
      </c>
      <c r="AX583" s="13" t="s">
        <v>75</v>
      </c>
      <c r="AY583" s="229" t="s">
        <v>133</v>
      </c>
    </row>
    <row r="584" s="13" customFormat="1">
      <c r="A584" s="13"/>
      <c r="B584" s="218"/>
      <c r="C584" s="219"/>
      <c r="D584" s="220" t="s">
        <v>144</v>
      </c>
      <c r="E584" s="221" t="s">
        <v>19</v>
      </c>
      <c r="F584" s="222" t="s">
        <v>322</v>
      </c>
      <c r="G584" s="219"/>
      <c r="H584" s="223">
        <v>21.408000000000001</v>
      </c>
      <c r="I584" s="224"/>
      <c r="J584" s="219"/>
      <c r="K584" s="219"/>
      <c r="L584" s="225"/>
      <c r="M584" s="226"/>
      <c r="N584" s="227"/>
      <c r="O584" s="227"/>
      <c r="P584" s="227"/>
      <c r="Q584" s="227"/>
      <c r="R584" s="227"/>
      <c r="S584" s="227"/>
      <c r="T584" s="228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29" t="s">
        <v>144</v>
      </c>
      <c r="AU584" s="229" t="s">
        <v>82</v>
      </c>
      <c r="AV584" s="13" t="s">
        <v>82</v>
      </c>
      <c r="AW584" s="13" t="s">
        <v>36</v>
      </c>
      <c r="AX584" s="13" t="s">
        <v>75</v>
      </c>
      <c r="AY584" s="229" t="s">
        <v>133</v>
      </c>
    </row>
    <row r="585" s="14" customFormat="1">
      <c r="A585" s="14"/>
      <c r="B585" s="230"/>
      <c r="C585" s="231"/>
      <c r="D585" s="220" t="s">
        <v>144</v>
      </c>
      <c r="E585" s="232" t="s">
        <v>19</v>
      </c>
      <c r="F585" s="233" t="s">
        <v>148</v>
      </c>
      <c r="G585" s="231"/>
      <c r="H585" s="234">
        <v>110.723</v>
      </c>
      <c r="I585" s="235"/>
      <c r="J585" s="231"/>
      <c r="K585" s="231"/>
      <c r="L585" s="236"/>
      <c r="M585" s="237"/>
      <c r="N585" s="238"/>
      <c r="O585" s="238"/>
      <c r="P585" s="238"/>
      <c r="Q585" s="238"/>
      <c r="R585" s="238"/>
      <c r="S585" s="238"/>
      <c r="T585" s="239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0" t="s">
        <v>144</v>
      </c>
      <c r="AU585" s="240" t="s">
        <v>82</v>
      </c>
      <c r="AV585" s="14" t="s">
        <v>140</v>
      </c>
      <c r="AW585" s="14" t="s">
        <v>36</v>
      </c>
      <c r="AX585" s="14" t="s">
        <v>80</v>
      </c>
      <c r="AY585" s="240" t="s">
        <v>133</v>
      </c>
    </row>
    <row r="586" s="13" customFormat="1">
      <c r="A586" s="13"/>
      <c r="B586" s="218"/>
      <c r="C586" s="219"/>
      <c r="D586" s="220" t="s">
        <v>144</v>
      </c>
      <c r="E586" s="219"/>
      <c r="F586" s="222" t="s">
        <v>744</v>
      </c>
      <c r="G586" s="219"/>
      <c r="H586" s="223">
        <v>112.937</v>
      </c>
      <c r="I586" s="224"/>
      <c r="J586" s="219"/>
      <c r="K586" s="219"/>
      <c r="L586" s="225"/>
      <c r="M586" s="226"/>
      <c r="N586" s="227"/>
      <c r="O586" s="227"/>
      <c r="P586" s="227"/>
      <c r="Q586" s="227"/>
      <c r="R586" s="227"/>
      <c r="S586" s="227"/>
      <c r="T586" s="228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29" t="s">
        <v>144</v>
      </c>
      <c r="AU586" s="229" t="s">
        <v>82</v>
      </c>
      <c r="AV586" s="13" t="s">
        <v>82</v>
      </c>
      <c r="AW586" s="13" t="s">
        <v>4</v>
      </c>
      <c r="AX586" s="13" t="s">
        <v>80</v>
      </c>
      <c r="AY586" s="229" t="s">
        <v>133</v>
      </c>
    </row>
    <row r="587" s="2" customFormat="1" ht="16.5" customHeight="1">
      <c r="A587" s="41"/>
      <c r="B587" s="42"/>
      <c r="C587" s="251" t="s">
        <v>745</v>
      </c>
      <c r="D587" s="251" t="s">
        <v>227</v>
      </c>
      <c r="E587" s="252" t="s">
        <v>746</v>
      </c>
      <c r="F587" s="253" t="s">
        <v>747</v>
      </c>
      <c r="G587" s="254" t="s">
        <v>138</v>
      </c>
      <c r="H587" s="255">
        <v>116.259</v>
      </c>
      <c r="I587" s="256"/>
      <c r="J587" s="257">
        <f>ROUND(I587*H587,2)</f>
        <v>0</v>
      </c>
      <c r="K587" s="253" t="s">
        <v>256</v>
      </c>
      <c r="L587" s="258"/>
      <c r="M587" s="259" t="s">
        <v>19</v>
      </c>
      <c r="N587" s="260" t="s">
        <v>46</v>
      </c>
      <c r="O587" s="87"/>
      <c r="P587" s="209">
        <f>O587*H587</f>
        <v>0</v>
      </c>
      <c r="Q587" s="209">
        <v>0</v>
      </c>
      <c r="R587" s="209">
        <f>Q587*H587</f>
        <v>0</v>
      </c>
      <c r="S587" s="209">
        <v>0</v>
      </c>
      <c r="T587" s="210">
        <f>S587*H587</f>
        <v>0</v>
      </c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R587" s="211" t="s">
        <v>369</v>
      </c>
      <c r="AT587" s="211" t="s">
        <v>227</v>
      </c>
      <c r="AU587" s="211" t="s">
        <v>82</v>
      </c>
      <c r="AY587" s="20" t="s">
        <v>133</v>
      </c>
      <c r="BE587" s="212">
        <f>IF(N587="základní",J587,0)</f>
        <v>0</v>
      </c>
      <c r="BF587" s="212">
        <f>IF(N587="snížená",J587,0)</f>
        <v>0</v>
      </c>
      <c r="BG587" s="212">
        <f>IF(N587="zákl. přenesená",J587,0)</f>
        <v>0</v>
      </c>
      <c r="BH587" s="212">
        <f>IF(N587="sníž. přenesená",J587,0)</f>
        <v>0</v>
      </c>
      <c r="BI587" s="212">
        <f>IF(N587="nulová",J587,0)</f>
        <v>0</v>
      </c>
      <c r="BJ587" s="20" t="s">
        <v>80</v>
      </c>
      <c r="BK587" s="212">
        <f>ROUND(I587*H587,2)</f>
        <v>0</v>
      </c>
      <c r="BL587" s="20" t="s">
        <v>246</v>
      </c>
      <c r="BM587" s="211" t="s">
        <v>748</v>
      </c>
    </row>
    <row r="588" s="2" customFormat="1">
      <c r="A588" s="41"/>
      <c r="B588" s="42"/>
      <c r="C588" s="43"/>
      <c r="D588" s="220" t="s">
        <v>258</v>
      </c>
      <c r="E588" s="43"/>
      <c r="F588" s="272" t="s">
        <v>701</v>
      </c>
      <c r="G588" s="43"/>
      <c r="H588" s="43"/>
      <c r="I588" s="215"/>
      <c r="J588" s="43"/>
      <c r="K588" s="43"/>
      <c r="L588" s="47"/>
      <c r="M588" s="216"/>
      <c r="N588" s="217"/>
      <c r="O588" s="87"/>
      <c r="P588" s="87"/>
      <c r="Q588" s="87"/>
      <c r="R588" s="87"/>
      <c r="S588" s="87"/>
      <c r="T588" s="88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T588" s="20" t="s">
        <v>258</v>
      </c>
      <c r="AU588" s="20" t="s">
        <v>82</v>
      </c>
    </row>
    <row r="589" s="15" customFormat="1">
      <c r="A589" s="15"/>
      <c r="B589" s="241"/>
      <c r="C589" s="242"/>
      <c r="D589" s="220" t="s">
        <v>144</v>
      </c>
      <c r="E589" s="243" t="s">
        <v>19</v>
      </c>
      <c r="F589" s="244" t="s">
        <v>161</v>
      </c>
      <c r="G589" s="242"/>
      <c r="H589" s="243" t="s">
        <v>19</v>
      </c>
      <c r="I589" s="245"/>
      <c r="J589" s="242"/>
      <c r="K589" s="242"/>
      <c r="L589" s="246"/>
      <c r="M589" s="247"/>
      <c r="N589" s="248"/>
      <c r="O589" s="248"/>
      <c r="P589" s="248"/>
      <c r="Q589" s="248"/>
      <c r="R589" s="248"/>
      <c r="S589" s="248"/>
      <c r="T589" s="249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50" t="s">
        <v>144</v>
      </c>
      <c r="AU589" s="250" t="s">
        <v>82</v>
      </c>
      <c r="AV589" s="15" t="s">
        <v>80</v>
      </c>
      <c r="AW589" s="15" t="s">
        <v>36</v>
      </c>
      <c r="AX589" s="15" t="s">
        <v>75</v>
      </c>
      <c r="AY589" s="250" t="s">
        <v>133</v>
      </c>
    </row>
    <row r="590" s="15" customFormat="1">
      <c r="A590" s="15"/>
      <c r="B590" s="241"/>
      <c r="C590" s="242"/>
      <c r="D590" s="220" t="s">
        <v>144</v>
      </c>
      <c r="E590" s="243" t="s">
        <v>19</v>
      </c>
      <c r="F590" s="244" t="s">
        <v>169</v>
      </c>
      <c r="G590" s="242"/>
      <c r="H590" s="243" t="s">
        <v>19</v>
      </c>
      <c r="I590" s="245"/>
      <c r="J590" s="242"/>
      <c r="K590" s="242"/>
      <c r="L590" s="246"/>
      <c r="M590" s="247"/>
      <c r="N590" s="248"/>
      <c r="O590" s="248"/>
      <c r="P590" s="248"/>
      <c r="Q590" s="248"/>
      <c r="R590" s="248"/>
      <c r="S590" s="248"/>
      <c r="T590" s="249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50" t="s">
        <v>144</v>
      </c>
      <c r="AU590" s="250" t="s">
        <v>82</v>
      </c>
      <c r="AV590" s="15" t="s">
        <v>80</v>
      </c>
      <c r="AW590" s="15" t="s">
        <v>36</v>
      </c>
      <c r="AX590" s="15" t="s">
        <v>75</v>
      </c>
      <c r="AY590" s="250" t="s">
        <v>133</v>
      </c>
    </row>
    <row r="591" s="13" customFormat="1">
      <c r="A591" s="13"/>
      <c r="B591" s="218"/>
      <c r="C591" s="219"/>
      <c r="D591" s="220" t="s">
        <v>144</v>
      </c>
      <c r="E591" s="221" t="s">
        <v>19</v>
      </c>
      <c r="F591" s="222" t="s">
        <v>319</v>
      </c>
      <c r="G591" s="219"/>
      <c r="H591" s="223">
        <v>37.049999999999997</v>
      </c>
      <c r="I591" s="224"/>
      <c r="J591" s="219"/>
      <c r="K591" s="219"/>
      <c r="L591" s="225"/>
      <c r="M591" s="226"/>
      <c r="N591" s="227"/>
      <c r="O591" s="227"/>
      <c r="P591" s="227"/>
      <c r="Q591" s="227"/>
      <c r="R591" s="227"/>
      <c r="S591" s="227"/>
      <c r="T591" s="228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29" t="s">
        <v>144</v>
      </c>
      <c r="AU591" s="229" t="s">
        <v>82</v>
      </c>
      <c r="AV591" s="13" t="s">
        <v>82</v>
      </c>
      <c r="AW591" s="13" t="s">
        <v>36</v>
      </c>
      <c r="AX591" s="13" t="s">
        <v>75</v>
      </c>
      <c r="AY591" s="229" t="s">
        <v>133</v>
      </c>
    </row>
    <row r="592" s="13" customFormat="1">
      <c r="A592" s="13"/>
      <c r="B592" s="218"/>
      <c r="C592" s="219"/>
      <c r="D592" s="220" t="s">
        <v>144</v>
      </c>
      <c r="E592" s="221" t="s">
        <v>19</v>
      </c>
      <c r="F592" s="222" t="s">
        <v>320</v>
      </c>
      <c r="G592" s="219"/>
      <c r="H592" s="223">
        <v>23.489999999999998</v>
      </c>
      <c r="I592" s="224"/>
      <c r="J592" s="219"/>
      <c r="K592" s="219"/>
      <c r="L592" s="225"/>
      <c r="M592" s="226"/>
      <c r="N592" s="227"/>
      <c r="O592" s="227"/>
      <c r="P592" s="227"/>
      <c r="Q592" s="227"/>
      <c r="R592" s="227"/>
      <c r="S592" s="227"/>
      <c r="T592" s="228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29" t="s">
        <v>144</v>
      </c>
      <c r="AU592" s="229" t="s">
        <v>82</v>
      </c>
      <c r="AV592" s="13" t="s">
        <v>82</v>
      </c>
      <c r="AW592" s="13" t="s">
        <v>36</v>
      </c>
      <c r="AX592" s="13" t="s">
        <v>75</v>
      </c>
      <c r="AY592" s="229" t="s">
        <v>133</v>
      </c>
    </row>
    <row r="593" s="13" customFormat="1">
      <c r="A593" s="13"/>
      <c r="B593" s="218"/>
      <c r="C593" s="219"/>
      <c r="D593" s="220" t="s">
        <v>144</v>
      </c>
      <c r="E593" s="221" t="s">
        <v>19</v>
      </c>
      <c r="F593" s="222" t="s">
        <v>321</v>
      </c>
      <c r="G593" s="219"/>
      <c r="H593" s="223">
        <v>28.774999999999999</v>
      </c>
      <c r="I593" s="224"/>
      <c r="J593" s="219"/>
      <c r="K593" s="219"/>
      <c r="L593" s="225"/>
      <c r="M593" s="226"/>
      <c r="N593" s="227"/>
      <c r="O593" s="227"/>
      <c r="P593" s="227"/>
      <c r="Q593" s="227"/>
      <c r="R593" s="227"/>
      <c r="S593" s="227"/>
      <c r="T593" s="228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29" t="s">
        <v>144</v>
      </c>
      <c r="AU593" s="229" t="s">
        <v>82</v>
      </c>
      <c r="AV593" s="13" t="s">
        <v>82</v>
      </c>
      <c r="AW593" s="13" t="s">
        <v>36</v>
      </c>
      <c r="AX593" s="13" t="s">
        <v>75</v>
      </c>
      <c r="AY593" s="229" t="s">
        <v>133</v>
      </c>
    </row>
    <row r="594" s="13" customFormat="1">
      <c r="A594" s="13"/>
      <c r="B594" s="218"/>
      <c r="C594" s="219"/>
      <c r="D594" s="220" t="s">
        <v>144</v>
      </c>
      <c r="E594" s="221" t="s">
        <v>19</v>
      </c>
      <c r="F594" s="222" t="s">
        <v>322</v>
      </c>
      <c r="G594" s="219"/>
      <c r="H594" s="223">
        <v>21.408000000000001</v>
      </c>
      <c r="I594" s="224"/>
      <c r="J594" s="219"/>
      <c r="K594" s="219"/>
      <c r="L594" s="225"/>
      <c r="M594" s="226"/>
      <c r="N594" s="227"/>
      <c r="O594" s="227"/>
      <c r="P594" s="227"/>
      <c r="Q594" s="227"/>
      <c r="R594" s="227"/>
      <c r="S594" s="227"/>
      <c r="T594" s="228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29" t="s">
        <v>144</v>
      </c>
      <c r="AU594" s="229" t="s">
        <v>82</v>
      </c>
      <c r="AV594" s="13" t="s">
        <v>82</v>
      </c>
      <c r="AW594" s="13" t="s">
        <v>36</v>
      </c>
      <c r="AX594" s="13" t="s">
        <v>75</v>
      </c>
      <c r="AY594" s="229" t="s">
        <v>133</v>
      </c>
    </row>
    <row r="595" s="14" customFormat="1">
      <c r="A595" s="14"/>
      <c r="B595" s="230"/>
      <c r="C595" s="231"/>
      <c r="D595" s="220" t="s">
        <v>144</v>
      </c>
      <c r="E595" s="232" t="s">
        <v>19</v>
      </c>
      <c r="F595" s="233" t="s">
        <v>148</v>
      </c>
      <c r="G595" s="231"/>
      <c r="H595" s="234">
        <v>110.723</v>
      </c>
      <c r="I595" s="235"/>
      <c r="J595" s="231"/>
      <c r="K595" s="231"/>
      <c r="L595" s="236"/>
      <c r="M595" s="237"/>
      <c r="N595" s="238"/>
      <c r="O595" s="238"/>
      <c r="P595" s="238"/>
      <c r="Q595" s="238"/>
      <c r="R595" s="238"/>
      <c r="S595" s="238"/>
      <c r="T595" s="239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0" t="s">
        <v>144</v>
      </c>
      <c r="AU595" s="240" t="s">
        <v>82</v>
      </c>
      <c r="AV595" s="14" t="s">
        <v>140</v>
      </c>
      <c r="AW595" s="14" t="s">
        <v>36</v>
      </c>
      <c r="AX595" s="14" t="s">
        <v>80</v>
      </c>
      <c r="AY595" s="240" t="s">
        <v>133</v>
      </c>
    </row>
    <row r="596" s="13" customFormat="1">
      <c r="A596" s="13"/>
      <c r="B596" s="218"/>
      <c r="C596" s="219"/>
      <c r="D596" s="220" t="s">
        <v>144</v>
      </c>
      <c r="E596" s="219"/>
      <c r="F596" s="222" t="s">
        <v>749</v>
      </c>
      <c r="G596" s="219"/>
      <c r="H596" s="223">
        <v>116.259</v>
      </c>
      <c r="I596" s="224"/>
      <c r="J596" s="219"/>
      <c r="K596" s="219"/>
      <c r="L596" s="225"/>
      <c r="M596" s="226"/>
      <c r="N596" s="227"/>
      <c r="O596" s="227"/>
      <c r="P596" s="227"/>
      <c r="Q596" s="227"/>
      <c r="R596" s="227"/>
      <c r="S596" s="227"/>
      <c r="T596" s="228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29" t="s">
        <v>144</v>
      </c>
      <c r="AU596" s="229" t="s">
        <v>82</v>
      </c>
      <c r="AV596" s="13" t="s">
        <v>82</v>
      </c>
      <c r="AW596" s="13" t="s">
        <v>4</v>
      </c>
      <c r="AX596" s="13" t="s">
        <v>80</v>
      </c>
      <c r="AY596" s="229" t="s">
        <v>133</v>
      </c>
    </row>
    <row r="597" s="2" customFormat="1" ht="24.15" customHeight="1">
      <c r="A597" s="41"/>
      <c r="B597" s="42"/>
      <c r="C597" s="200" t="s">
        <v>750</v>
      </c>
      <c r="D597" s="200" t="s">
        <v>135</v>
      </c>
      <c r="E597" s="201" t="s">
        <v>751</v>
      </c>
      <c r="F597" s="202" t="s">
        <v>752</v>
      </c>
      <c r="G597" s="203" t="s">
        <v>230</v>
      </c>
      <c r="H597" s="204">
        <v>0.27100000000000002</v>
      </c>
      <c r="I597" s="205"/>
      <c r="J597" s="206">
        <f>ROUND(I597*H597,2)</f>
        <v>0</v>
      </c>
      <c r="K597" s="202" t="s">
        <v>139</v>
      </c>
      <c r="L597" s="47"/>
      <c r="M597" s="207" t="s">
        <v>19</v>
      </c>
      <c r="N597" s="208" t="s">
        <v>46</v>
      </c>
      <c r="O597" s="87"/>
      <c r="P597" s="209">
        <f>O597*H597</f>
        <v>0</v>
      </c>
      <c r="Q597" s="209">
        <v>0</v>
      </c>
      <c r="R597" s="209">
        <f>Q597*H597</f>
        <v>0</v>
      </c>
      <c r="S597" s="209">
        <v>0</v>
      </c>
      <c r="T597" s="210">
        <f>S597*H597</f>
        <v>0</v>
      </c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R597" s="211" t="s">
        <v>246</v>
      </c>
      <c r="AT597" s="211" t="s">
        <v>135</v>
      </c>
      <c r="AU597" s="211" t="s">
        <v>82</v>
      </c>
      <c r="AY597" s="20" t="s">
        <v>133</v>
      </c>
      <c r="BE597" s="212">
        <f>IF(N597="základní",J597,0)</f>
        <v>0</v>
      </c>
      <c r="BF597" s="212">
        <f>IF(N597="snížená",J597,0)</f>
        <v>0</v>
      </c>
      <c r="BG597" s="212">
        <f>IF(N597="zákl. přenesená",J597,0)</f>
        <v>0</v>
      </c>
      <c r="BH597" s="212">
        <f>IF(N597="sníž. přenesená",J597,0)</f>
        <v>0</v>
      </c>
      <c r="BI597" s="212">
        <f>IF(N597="nulová",J597,0)</f>
        <v>0</v>
      </c>
      <c r="BJ597" s="20" t="s">
        <v>80</v>
      </c>
      <c r="BK597" s="212">
        <f>ROUND(I597*H597,2)</f>
        <v>0</v>
      </c>
      <c r="BL597" s="20" t="s">
        <v>246</v>
      </c>
      <c r="BM597" s="211" t="s">
        <v>753</v>
      </c>
    </row>
    <row r="598" s="2" customFormat="1">
      <c r="A598" s="41"/>
      <c r="B598" s="42"/>
      <c r="C598" s="43"/>
      <c r="D598" s="213" t="s">
        <v>142</v>
      </c>
      <c r="E598" s="43"/>
      <c r="F598" s="214" t="s">
        <v>754</v>
      </c>
      <c r="G598" s="43"/>
      <c r="H598" s="43"/>
      <c r="I598" s="215"/>
      <c r="J598" s="43"/>
      <c r="K598" s="43"/>
      <c r="L598" s="47"/>
      <c r="M598" s="216"/>
      <c r="N598" s="217"/>
      <c r="O598" s="87"/>
      <c r="P598" s="87"/>
      <c r="Q598" s="87"/>
      <c r="R598" s="87"/>
      <c r="S598" s="87"/>
      <c r="T598" s="88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T598" s="20" t="s">
        <v>142</v>
      </c>
      <c r="AU598" s="20" t="s">
        <v>82</v>
      </c>
    </row>
    <row r="599" s="12" customFormat="1" ht="22.8" customHeight="1">
      <c r="A599" s="12"/>
      <c r="B599" s="184"/>
      <c r="C599" s="185"/>
      <c r="D599" s="186" t="s">
        <v>74</v>
      </c>
      <c r="E599" s="198" t="s">
        <v>755</v>
      </c>
      <c r="F599" s="198" t="s">
        <v>756</v>
      </c>
      <c r="G599" s="185"/>
      <c r="H599" s="185"/>
      <c r="I599" s="188"/>
      <c r="J599" s="199">
        <f>BK599</f>
        <v>0</v>
      </c>
      <c r="K599" s="185"/>
      <c r="L599" s="190"/>
      <c r="M599" s="191"/>
      <c r="N599" s="192"/>
      <c r="O599" s="192"/>
      <c r="P599" s="193">
        <f>SUM(P600:P605)</f>
        <v>0</v>
      </c>
      <c r="Q599" s="192"/>
      <c r="R599" s="193">
        <f>SUM(R600:R605)</f>
        <v>0.00055000000000000003</v>
      </c>
      <c r="S599" s="192"/>
      <c r="T599" s="194">
        <f>SUM(T600:T605)</f>
        <v>0.034200000000000001</v>
      </c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R599" s="195" t="s">
        <v>82</v>
      </c>
      <c r="AT599" s="196" t="s">
        <v>74</v>
      </c>
      <c r="AU599" s="196" t="s">
        <v>80</v>
      </c>
      <c r="AY599" s="195" t="s">
        <v>133</v>
      </c>
      <c r="BK599" s="197">
        <f>SUM(BK600:BK605)</f>
        <v>0</v>
      </c>
    </row>
    <row r="600" s="2" customFormat="1" ht="16.5" customHeight="1">
      <c r="A600" s="41"/>
      <c r="B600" s="42"/>
      <c r="C600" s="200" t="s">
        <v>505</v>
      </c>
      <c r="D600" s="200" t="s">
        <v>135</v>
      </c>
      <c r="E600" s="201" t="s">
        <v>757</v>
      </c>
      <c r="F600" s="202" t="s">
        <v>758</v>
      </c>
      <c r="G600" s="203" t="s">
        <v>759</v>
      </c>
      <c r="H600" s="204">
        <v>1</v>
      </c>
      <c r="I600" s="205"/>
      <c r="J600" s="206">
        <f>ROUND(I600*H600,2)</f>
        <v>0</v>
      </c>
      <c r="K600" s="202" t="s">
        <v>139</v>
      </c>
      <c r="L600" s="47"/>
      <c r="M600" s="207" t="s">
        <v>19</v>
      </c>
      <c r="N600" s="208" t="s">
        <v>46</v>
      </c>
      <c r="O600" s="87"/>
      <c r="P600" s="209">
        <f>O600*H600</f>
        <v>0</v>
      </c>
      <c r="Q600" s="209">
        <v>0</v>
      </c>
      <c r="R600" s="209">
        <f>Q600*H600</f>
        <v>0</v>
      </c>
      <c r="S600" s="209">
        <v>0.034200000000000001</v>
      </c>
      <c r="T600" s="210">
        <f>S600*H600</f>
        <v>0.034200000000000001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11" t="s">
        <v>246</v>
      </c>
      <c r="AT600" s="211" t="s">
        <v>135</v>
      </c>
      <c r="AU600" s="211" t="s">
        <v>82</v>
      </c>
      <c r="AY600" s="20" t="s">
        <v>133</v>
      </c>
      <c r="BE600" s="212">
        <f>IF(N600="základní",J600,0)</f>
        <v>0</v>
      </c>
      <c r="BF600" s="212">
        <f>IF(N600="snížená",J600,0)</f>
        <v>0</v>
      </c>
      <c r="BG600" s="212">
        <f>IF(N600="zákl. přenesená",J600,0)</f>
        <v>0</v>
      </c>
      <c r="BH600" s="212">
        <f>IF(N600="sníž. přenesená",J600,0)</f>
        <v>0</v>
      </c>
      <c r="BI600" s="212">
        <f>IF(N600="nulová",J600,0)</f>
        <v>0</v>
      </c>
      <c r="BJ600" s="20" t="s">
        <v>80</v>
      </c>
      <c r="BK600" s="212">
        <f>ROUND(I600*H600,2)</f>
        <v>0</v>
      </c>
      <c r="BL600" s="20" t="s">
        <v>246</v>
      </c>
      <c r="BM600" s="211" t="s">
        <v>760</v>
      </c>
    </row>
    <row r="601" s="2" customFormat="1">
      <c r="A601" s="41"/>
      <c r="B601" s="42"/>
      <c r="C601" s="43"/>
      <c r="D601" s="213" t="s">
        <v>142</v>
      </c>
      <c r="E601" s="43"/>
      <c r="F601" s="214" t="s">
        <v>761</v>
      </c>
      <c r="G601" s="43"/>
      <c r="H601" s="43"/>
      <c r="I601" s="215"/>
      <c r="J601" s="43"/>
      <c r="K601" s="43"/>
      <c r="L601" s="47"/>
      <c r="M601" s="216"/>
      <c r="N601" s="217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142</v>
      </c>
      <c r="AU601" s="20" t="s">
        <v>82</v>
      </c>
    </row>
    <row r="602" s="2" customFormat="1" ht="16.5" customHeight="1">
      <c r="A602" s="41"/>
      <c r="B602" s="42"/>
      <c r="C602" s="200" t="s">
        <v>513</v>
      </c>
      <c r="D602" s="200" t="s">
        <v>135</v>
      </c>
      <c r="E602" s="201" t="s">
        <v>762</v>
      </c>
      <c r="F602" s="202" t="s">
        <v>763</v>
      </c>
      <c r="G602" s="203" t="s">
        <v>485</v>
      </c>
      <c r="H602" s="204">
        <v>1</v>
      </c>
      <c r="I602" s="205"/>
      <c r="J602" s="206">
        <f>ROUND(I602*H602,2)</f>
        <v>0</v>
      </c>
      <c r="K602" s="202" t="s">
        <v>139</v>
      </c>
      <c r="L602" s="47"/>
      <c r="M602" s="207" t="s">
        <v>19</v>
      </c>
      <c r="N602" s="208" t="s">
        <v>46</v>
      </c>
      <c r="O602" s="87"/>
      <c r="P602" s="209">
        <f>O602*H602</f>
        <v>0</v>
      </c>
      <c r="Q602" s="209">
        <v>0.00055000000000000003</v>
      </c>
      <c r="R602" s="209">
        <f>Q602*H602</f>
        <v>0.00055000000000000003</v>
      </c>
      <c r="S602" s="209">
        <v>0</v>
      </c>
      <c r="T602" s="210">
        <f>S602*H602</f>
        <v>0</v>
      </c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R602" s="211" t="s">
        <v>246</v>
      </c>
      <c r="AT602" s="211" t="s">
        <v>135</v>
      </c>
      <c r="AU602" s="211" t="s">
        <v>82</v>
      </c>
      <c r="AY602" s="20" t="s">
        <v>133</v>
      </c>
      <c r="BE602" s="212">
        <f>IF(N602="základní",J602,0)</f>
        <v>0</v>
      </c>
      <c r="BF602" s="212">
        <f>IF(N602="snížená",J602,0)</f>
        <v>0</v>
      </c>
      <c r="BG602" s="212">
        <f>IF(N602="zákl. přenesená",J602,0)</f>
        <v>0</v>
      </c>
      <c r="BH602" s="212">
        <f>IF(N602="sníž. přenesená",J602,0)</f>
        <v>0</v>
      </c>
      <c r="BI602" s="212">
        <f>IF(N602="nulová",J602,0)</f>
        <v>0</v>
      </c>
      <c r="BJ602" s="20" t="s">
        <v>80</v>
      </c>
      <c r="BK602" s="212">
        <f>ROUND(I602*H602,2)</f>
        <v>0</v>
      </c>
      <c r="BL602" s="20" t="s">
        <v>246</v>
      </c>
      <c r="BM602" s="211" t="s">
        <v>764</v>
      </c>
    </row>
    <row r="603" s="2" customFormat="1">
      <c r="A603" s="41"/>
      <c r="B603" s="42"/>
      <c r="C603" s="43"/>
      <c r="D603" s="213" t="s">
        <v>142</v>
      </c>
      <c r="E603" s="43"/>
      <c r="F603" s="214" t="s">
        <v>765</v>
      </c>
      <c r="G603" s="43"/>
      <c r="H603" s="43"/>
      <c r="I603" s="215"/>
      <c r="J603" s="43"/>
      <c r="K603" s="43"/>
      <c r="L603" s="47"/>
      <c r="M603" s="216"/>
      <c r="N603" s="217"/>
      <c r="O603" s="87"/>
      <c r="P603" s="87"/>
      <c r="Q603" s="87"/>
      <c r="R603" s="87"/>
      <c r="S603" s="87"/>
      <c r="T603" s="88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T603" s="20" t="s">
        <v>142</v>
      </c>
      <c r="AU603" s="20" t="s">
        <v>82</v>
      </c>
    </row>
    <row r="604" s="2" customFormat="1" ht="24.15" customHeight="1">
      <c r="A604" s="41"/>
      <c r="B604" s="42"/>
      <c r="C604" s="200" t="s">
        <v>532</v>
      </c>
      <c r="D604" s="200" t="s">
        <v>135</v>
      </c>
      <c r="E604" s="201" t="s">
        <v>766</v>
      </c>
      <c r="F604" s="202" t="s">
        <v>767</v>
      </c>
      <c r="G604" s="203" t="s">
        <v>230</v>
      </c>
      <c r="H604" s="204">
        <v>0.001</v>
      </c>
      <c r="I604" s="205"/>
      <c r="J604" s="206">
        <f>ROUND(I604*H604,2)</f>
        <v>0</v>
      </c>
      <c r="K604" s="202" t="s">
        <v>139</v>
      </c>
      <c r="L604" s="47"/>
      <c r="M604" s="207" t="s">
        <v>19</v>
      </c>
      <c r="N604" s="208" t="s">
        <v>46</v>
      </c>
      <c r="O604" s="87"/>
      <c r="P604" s="209">
        <f>O604*H604</f>
        <v>0</v>
      </c>
      <c r="Q604" s="209">
        <v>0</v>
      </c>
      <c r="R604" s="209">
        <f>Q604*H604</f>
        <v>0</v>
      </c>
      <c r="S604" s="209">
        <v>0</v>
      </c>
      <c r="T604" s="210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11" t="s">
        <v>246</v>
      </c>
      <c r="AT604" s="211" t="s">
        <v>135</v>
      </c>
      <c r="AU604" s="211" t="s">
        <v>82</v>
      </c>
      <c r="AY604" s="20" t="s">
        <v>133</v>
      </c>
      <c r="BE604" s="212">
        <f>IF(N604="základní",J604,0)</f>
        <v>0</v>
      </c>
      <c r="BF604" s="212">
        <f>IF(N604="snížená",J604,0)</f>
        <v>0</v>
      </c>
      <c r="BG604" s="212">
        <f>IF(N604="zákl. přenesená",J604,0)</f>
        <v>0</v>
      </c>
      <c r="BH604" s="212">
        <f>IF(N604="sníž. přenesená",J604,0)</f>
        <v>0</v>
      </c>
      <c r="BI604" s="212">
        <f>IF(N604="nulová",J604,0)</f>
        <v>0</v>
      </c>
      <c r="BJ604" s="20" t="s">
        <v>80</v>
      </c>
      <c r="BK604" s="212">
        <f>ROUND(I604*H604,2)</f>
        <v>0</v>
      </c>
      <c r="BL604" s="20" t="s">
        <v>246</v>
      </c>
      <c r="BM604" s="211" t="s">
        <v>768</v>
      </c>
    </row>
    <row r="605" s="2" customFormat="1">
      <c r="A605" s="41"/>
      <c r="B605" s="42"/>
      <c r="C605" s="43"/>
      <c r="D605" s="213" t="s">
        <v>142</v>
      </c>
      <c r="E605" s="43"/>
      <c r="F605" s="214" t="s">
        <v>769</v>
      </c>
      <c r="G605" s="43"/>
      <c r="H605" s="43"/>
      <c r="I605" s="215"/>
      <c r="J605" s="43"/>
      <c r="K605" s="43"/>
      <c r="L605" s="47"/>
      <c r="M605" s="216"/>
      <c r="N605" s="217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20" t="s">
        <v>142</v>
      </c>
      <c r="AU605" s="20" t="s">
        <v>82</v>
      </c>
    </row>
    <row r="606" s="12" customFormat="1" ht="22.8" customHeight="1">
      <c r="A606" s="12"/>
      <c r="B606" s="184"/>
      <c r="C606" s="185"/>
      <c r="D606" s="186" t="s">
        <v>74</v>
      </c>
      <c r="E606" s="198" t="s">
        <v>770</v>
      </c>
      <c r="F606" s="198" t="s">
        <v>771</v>
      </c>
      <c r="G606" s="185"/>
      <c r="H606" s="185"/>
      <c r="I606" s="188"/>
      <c r="J606" s="199">
        <f>BK606</f>
        <v>0</v>
      </c>
      <c r="K606" s="185"/>
      <c r="L606" s="190"/>
      <c r="M606" s="191"/>
      <c r="N606" s="192"/>
      <c r="O606" s="192"/>
      <c r="P606" s="193">
        <f>P607</f>
        <v>0</v>
      </c>
      <c r="Q606" s="192"/>
      <c r="R606" s="193">
        <f>R607</f>
        <v>0</v>
      </c>
      <c r="S606" s="192"/>
      <c r="T606" s="194">
        <f>T607</f>
        <v>0</v>
      </c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R606" s="195" t="s">
        <v>82</v>
      </c>
      <c r="AT606" s="196" t="s">
        <v>74</v>
      </c>
      <c r="AU606" s="196" t="s">
        <v>80</v>
      </c>
      <c r="AY606" s="195" t="s">
        <v>133</v>
      </c>
      <c r="BK606" s="197">
        <f>BK607</f>
        <v>0</v>
      </c>
    </row>
    <row r="607" s="2" customFormat="1" ht="16.5" customHeight="1">
      <c r="A607" s="41"/>
      <c r="B607" s="42"/>
      <c r="C607" s="200" t="s">
        <v>772</v>
      </c>
      <c r="D607" s="200" t="s">
        <v>135</v>
      </c>
      <c r="E607" s="201" t="s">
        <v>773</v>
      </c>
      <c r="F607" s="202" t="s">
        <v>774</v>
      </c>
      <c r="G607" s="203" t="s">
        <v>476</v>
      </c>
      <c r="H607" s="204">
        <v>4</v>
      </c>
      <c r="I607" s="205"/>
      <c r="J607" s="206">
        <f>ROUND(I607*H607,2)</f>
        <v>0</v>
      </c>
      <c r="K607" s="202" t="s">
        <v>256</v>
      </c>
      <c r="L607" s="47"/>
      <c r="M607" s="207" t="s">
        <v>19</v>
      </c>
      <c r="N607" s="208" t="s">
        <v>46</v>
      </c>
      <c r="O607" s="87"/>
      <c r="P607" s="209">
        <f>O607*H607</f>
        <v>0</v>
      </c>
      <c r="Q607" s="209">
        <v>0</v>
      </c>
      <c r="R607" s="209">
        <f>Q607*H607</f>
        <v>0</v>
      </c>
      <c r="S607" s="209">
        <v>0</v>
      </c>
      <c r="T607" s="210">
        <f>S607*H607</f>
        <v>0</v>
      </c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R607" s="211" t="s">
        <v>246</v>
      </c>
      <c r="AT607" s="211" t="s">
        <v>135</v>
      </c>
      <c r="AU607" s="211" t="s">
        <v>82</v>
      </c>
      <c r="AY607" s="20" t="s">
        <v>133</v>
      </c>
      <c r="BE607" s="212">
        <f>IF(N607="základní",J607,0)</f>
        <v>0</v>
      </c>
      <c r="BF607" s="212">
        <f>IF(N607="snížená",J607,0)</f>
        <v>0</v>
      </c>
      <c r="BG607" s="212">
        <f>IF(N607="zákl. přenesená",J607,0)</f>
        <v>0</v>
      </c>
      <c r="BH607" s="212">
        <f>IF(N607="sníž. přenesená",J607,0)</f>
        <v>0</v>
      </c>
      <c r="BI607" s="212">
        <f>IF(N607="nulová",J607,0)</f>
        <v>0</v>
      </c>
      <c r="BJ607" s="20" t="s">
        <v>80</v>
      </c>
      <c r="BK607" s="212">
        <f>ROUND(I607*H607,2)</f>
        <v>0</v>
      </c>
      <c r="BL607" s="20" t="s">
        <v>246</v>
      </c>
      <c r="BM607" s="211" t="s">
        <v>775</v>
      </c>
    </row>
    <row r="608" s="12" customFormat="1" ht="22.8" customHeight="1">
      <c r="A608" s="12"/>
      <c r="B608" s="184"/>
      <c r="C608" s="185"/>
      <c r="D608" s="186" t="s">
        <v>74</v>
      </c>
      <c r="E608" s="198" t="s">
        <v>776</v>
      </c>
      <c r="F608" s="198" t="s">
        <v>777</v>
      </c>
      <c r="G608" s="185"/>
      <c r="H608" s="185"/>
      <c r="I608" s="188"/>
      <c r="J608" s="199">
        <f>BK608</f>
        <v>0</v>
      </c>
      <c r="K608" s="185"/>
      <c r="L608" s="190"/>
      <c r="M608" s="191"/>
      <c r="N608" s="192"/>
      <c r="O608" s="192"/>
      <c r="P608" s="193">
        <f>P609</f>
        <v>0</v>
      </c>
      <c r="Q608" s="192"/>
      <c r="R608" s="193">
        <f>R609</f>
        <v>0</v>
      </c>
      <c r="S608" s="192"/>
      <c r="T608" s="194">
        <f>T609</f>
        <v>0</v>
      </c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R608" s="195" t="s">
        <v>82</v>
      </c>
      <c r="AT608" s="196" t="s">
        <v>74</v>
      </c>
      <c r="AU608" s="196" t="s">
        <v>80</v>
      </c>
      <c r="AY608" s="195" t="s">
        <v>133</v>
      </c>
      <c r="BK608" s="197">
        <f>BK609</f>
        <v>0</v>
      </c>
    </row>
    <row r="609" s="2" customFormat="1" ht="16.5" customHeight="1">
      <c r="A609" s="41"/>
      <c r="B609" s="42"/>
      <c r="C609" s="200" t="s">
        <v>778</v>
      </c>
      <c r="D609" s="200" t="s">
        <v>135</v>
      </c>
      <c r="E609" s="201" t="s">
        <v>779</v>
      </c>
      <c r="F609" s="202" t="s">
        <v>780</v>
      </c>
      <c r="G609" s="203" t="s">
        <v>476</v>
      </c>
      <c r="H609" s="204">
        <v>1</v>
      </c>
      <c r="I609" s="205"/>
      <c r="J609" s="206">
        <f>ROUND(I609*H609,2)</f>
        <v>0</v>
      </c>
      <c r="K609" s="202" t="s">
        <v>256</v>
      </c>
      <c r="L609" s="47"/>
      <c r="M609" s="207" t="s">
        <v>19</v>
      </c>
      <c r="N609" s="208" t="s">
        <v>46</v>
      </c>
      <c r="O609" s="87"/>
      <c r="P609" s="209">
        <f>O609*H609</f>
        <v>0</v>
      </c>
      <c r="Q609" s="209">
        <v>0</v>
      </c>
      <c r="R609" s="209">
        <f>Q609*H609</f>
        <v>0</v>
      </c>
      <c r="S609" s="209">
        <v>0</v>
      </c>
      <c r="T609" s="210">
        <f>S609*H609</f>
        <v>0</v>
      </c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R609" s="211" t="s">
        <v>246</v>
      </c>
      <c r="AT609" s="211" t="s">
        <v>135</v>
      </c>
      <c r="AU609" s="211" t="s">
        <v>82</v>
      </c>
      <c r="AY609" s="20" t="s">
        <v>133</v>
      </c>
      <c r="BE609" s="212">
        <f>IF(N609="základní",J609,0)</f>
        <v>0</v>
      </c>
      <c r="BF609" s="212">
        <f>IF(N609="snížená",J609,0)</f>
        <v>0</v>
      </c>
      <c r="BG609" s="212">
        <f>IF(N609="zákl. přenesená",J609,0)</f>
        <v>0</v>
      </c>
      <c r="BH609" s="212">
        <f>IF(N609="sníž. přenesená",J609,0)</f>
        <v>0</v>
      </c>
      <c r="BI609" s="212">
        <f>IF(N609="nulová",J609,0)</f>
        <v>0</v>
      </c>
      <c r="BJ609" s="20" t="s">
        <v>80</v>
      </c>
      <c r="BK609" s="212">
        <f>ROUND(I609*H609,2)</f>
        <v>0</v>
      </c>
      <c r="BL609" s="20" t="s">
        <v>246</v>
      </c>
      <c r="BM609" s="211" t="s">
        <v>781</v>
      </c>
    </row>
    <row r="610" s="12" customFormat="1" ht="22.8" customHeight="1">
      <c r="A610" s="12"/>
      <c r="B610" s="184"/>
      <c r="C610" s="185"/>
      <c r="D610" s="186" t="s">
        <v>74</v>
      </c>
      <c r="E610" s="198" t="s">
        <v>782</v>
      </c>
      <c r="F610" s="198" t="s">
        <v>783</v>
      </c>
      <c r="G610" s="185"/>
      <c r="H610" s="185"/>
      <c r="I610" s="188"/>
      <c r="J610" s="199">
        <f>BK610</f>
        <v>0</v>
      </c>
      <c r="K610" s="185"/>
      <c r="L610" s="190"/>
      <c r="M610" s="191"/>
      <c r="N610" s="192"/>
      <c r="O610" s="192"/>
      <c r="P610" s="193">
        <f>SUM(P611:P627)</f>
        <v>0</v>
      </c>
      <c r="Q610" s="192"/>
      <c r="R610" s="193">
        <f>SUM(R611:R627)</f>
        <v>0.089609999999999995</v>
      </c>
      <c r="S610" s="192"/>
      <c r="T610" s="194">
        <f>SUM(T611:T627)</f>
        <v>0</v>
      </c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R610" s="195" t="s">
        <v>82</v>
      </c>
      <c r="AT610" s="196" t="s">
        <v>74</v>
      </c>
      <c r="AU610" s="196" t="s">
        <v>80</v>
      </c>
      <c r="AY610" s="195" t="s">
        <v>133</v>
      </c>
      <c r="BK610" s="197">
        <f>SUM(BK611:BK627)</f>
        <v>0</v>
      </c>
    </row>
    <row r="611" s="2" customFormat="1" ht="24.15" customHeight="1">
      <c r="A611" s="41"/>
      <c r="B611" s="42"/>
      <c r="C611" s="200" t="s">
        <v>784</v>
      </c>
      <c r="D611" s="200" t="s">
        <v>135</v>
      </c>
      <c r="E611" s="201" t="s">
        <v>785</v>
      </c>
      <c r="F611" s="202" t="s">
        <v>786</v>
      </c>
      <c r="G611" s="203" t="s">
        <v>485</v>
      </c>
      <c r="H611" s="204">
        <v>1</v>
      </c>
      <c r="I611" s="205"/>
      <c r="J611" s="206">
        <f>ROUND(I611*H611,2)</f>
        <v>0</v>
      </c>
      <c r="K611" s="202" t="s">
        <v>139</v>
      </c>
      <c r="L611" s="47"/>
      <c r="M611" s="207" t="s">
        <v>19</v>
      </c>
      <c r="N611" s="208" t="s">
        <v>46</v>
      </c>
      <c r="O611" s="87"/>
      <c r="P611" s="209">
        <f>O611*H611</f>
        <v>0</v>
      </c>
      <c r="Q611" s="209">
        <v>6.0000000000000002E-05</v>
      </c>
      <c r="R611" s="209">
        <f>Q611*H611</f>
        <v>6.0000000000000002E-05</v>
      </c>
      <c r="S611" s="209">
        <v>0</v>
      </c>
      <c r="T611" s="210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11" t="s">
        <v>246</v>
      </c>
      <c r="AT611" s="211" t="s">
        <v>135</v>
      </c>
      <c r="AU611" s="211" t="s">
        <v>82</v>
      </c>
      <c r="AY611" s="20" t="s">
        <v>133</v>
      </c>
      <c r="BE611" s="212">
        <f>IF(N611="základní",J611,0)</f>
        <v>0</v>
      </c>
      <c r="BF611" s="212">
        <f>IF(N611="snížená",J611,0)</f>
        <v>0</v>
      </c>
      <c r="BG611" s="212">
        <f>IF(N611="zákl. přenesená",J611,0)</f>
        <v>0</v>
      </c>
      <c r="BH611" s="212">
        <f>IF(N611="sníž. přenesená",J611,0)</f>
        <v>0</v>
      </c>
      <c r="BI611" s="212">
        <f>IF(N611="nulová",J611,0)</f>
        <v>0</v>
      </c>
      <c r="BJ611" s="20" t="s">
        <v>80</v>
      </c>
      <c r="BK611" s="212">
        <f>ROUND(I611*H611,2)</f>
        <v>0</v>
      </c>
      <c r="BL611" s="20" t="s">
        <v>246</v>
      </c>
      <c r="BM611" s="211" t="s">
        <v>787</v>
      </c>
    </row>
    <row r="612" s="2" customFormat="1">
      <c r="A612" s="41"/>
      <c r="B612" s="42"/>
      <c r="C612" s="43"/>
      <c r="D612" s="213" t="s">
        <v>142</v>
      </c>
      <c r="E612" s="43"/>
      <c r="F612" s="214" t="s">
        <v>788</v>
      </c>
      <c r="G612" s="43"/>
      <c r="H612" s="43"/>
      <c r="I612" s="215"/>
      <c r="J612" s="43"/>
      <c r="K612" s="43"/>
      <c r="L612" s="47"/>
      <c r="M612" s="216"/>
      <c r="N612" s="217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20" t="s">
        <v>142</v>
      </c>
      <c r="AU612" s="20" t="s">
        <v>82</v>
      </c>
    </row>
    <row r="613" s="15" customFormat="1">
      <c r="A613" s="15"/>
      <c r="B613" s="241"/>
      <c r="C613" s="242"/>
      <c r="D613" s="220" t="s">
        <v>144</v>
      </c>
      <c r="E613" s="243" t="s">
        <v>19</v>
      </c>
      <c r="F613" s="244" t="s">
        <v>161</v>
      </c>
      <c r="G613" s="242"/>
      <c r="H613" s="243" t="s">
        <v>19</v>
      </c>
      <c r="I613" s="245"/>
      <c r="J613" s="242"/>
      <c r="K613" s="242"/>
      <c r="L613" s="246"/>
      <c r="M613" s="247"/>
      <c r="N613" s="248"/>
      <c r="O613" s="248"/>
      <c r="P613" s="248"/>
      <c r="Q613" s="248"/>
      <c r="R613" s="248"/>
      <c r="S613" s="248"/>
      <c r="T613" s="249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50" t="s">
        <v>144</v>
      </c>
      <c r="AU613" s="250" t="s">
        <v>82</v>
      </c>
      <c r="AV613" s="15" t="s">
        <v>80</v>
      </c>
      <c r="AW613" s="15" t="s">
        <v>36</v>
      </c>
      <c r="AX613" s="15" t="s">
        <v>75</v>
      </c>
      <c r="AY613" s="250" t="s">
        <v>133</v>
      </c>
    </row>
    <row r="614" s="15" customFormat="1">
      <c r="A614" s="15"/>
      <c r="B614" s="241"/>
      <c r="C614" s="242"/>
      <c r="D614" s="220" t="s">
        <v>144</v>
      </c>
      <c r="E614" s="243" t="s">
        <v>19</v>
      </c>
      <c r="F614" s="244" t="s">
        <v>789</v>
      </c>
      <c r="G614" s="242"/>
      <c r="H614" s="243" t="s">
        <v>19</v>
      </c>
      <c r="I614" s="245"/>
      <c r="J614" s="242"/>
      <c r="K614" s="242"/>
      <c r="L614" s="246"/>
      <c r="M614" s="247"/>
      <c r="N614" s="248"/>
      <c r="O614" s="248"/>
      <c r="P614" s="248"/>
      <c r="Q614" s="248"/>
      <c r="R614" s="248"/>
      <c r="S614" s="248"/>
      <c r="T614" s="249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50" t="s">
        <v>144</v>
      </c>
      <c r="AU614" s="250" t="s">
        <v>82</v>
      </c>
      <c r="AV614" s="15" t="s">
        <v>80</v>
      </c>
      <c r="AW614" s="15" t="s">
        <v>36</v>
      </c>
      <c r="AX614" s="15" t="s">
        <v>75</v>
      </c>
      <c r="AY614" s="250" t="s">
        <v>133</v>
      </c>
    </row>
    <row r="615" s="13" customFormat="1">
      <c r="A615" s="13"/>
      <c r="B615" s="218"/>
      <c r="C615" s="219"/>
      <c r="D615" s="220" t="s">
        <v>144</v>
      </c>
      <c r="E615" s="221" t="s">
        <v>19</v>
      </c>
      <c r="F615" s="222" t="s">
        <v>80</v>
      </c>
      <c r="G615" s="219"/>
      <c r="H615" s="223">
        <v>1</v>
      </c>
      <c r="I615" s="224"/>
      <c r="J615" s="219"/>
      <c r="K615" s="219"/>
      <c r="L615" s="225"/>
      <c r="M615" s="226"/>
      <c r="N615" s="227"/>
      <c r="O615" s="227"/>
      <c r="P615" s="227"/>
      <c r="Q615" s="227"/>
      <c r="R615" s="227"/>
      <c r="S615" s="227"/>
      <c r="T615" s="228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29" t="s">
        <v>144</v>
      </c>
      <c r="AU615" s="229" t="s">
        <v>82</v>
      </c>
      <c r="AV615" s="13" t="s">
        <v>82</v>
      </c>
      <c r="AW615" s="13" t="s">
        <v>36</v>
      </c>
      <c r="AX615" s="13" t="s">
        <v>80</v>
      </c>
      <c r="AY615" s="229" t="s">
        <v>133</v>
      </c>
    </row>
    <row r="616" s="2" customFormat="1" ht="16.5" customHeight="1">
      <c r="A616" s="41"/>
      <c r="B616" s="42"/>
      <c r="C616" s="251" t="s">
        <v>790</v>
      </c>
      <c r="D616" s="251" t="s">
        <v>227</v>
      </c>
      <c r="E616" s="252" t="s">
        <v>791</v>
      </c>
      <c r="F616" s="253" t="s">
        <v>792</v>
      </c>
      <c r="G616" s="254" t="s">
        <v>485</v>
      </c>
      <c r="H616" s="255">
        <v>1</v>
      </c>
      <c r="I616" s="256"/>
      <c r="J616" s="257">
        <f>ROUND(I616*H616,2)</f>
        <v>0</v>
      </c>
      <c r="K616" s="253" t="s">
        <v>256</v>
      </c>
      <c r="L616" s="258"/>
      <c r="M616" s="259" t="s">
        <v>19</v>
      </c>
      <c r="N616" s="260" t="s">
        <v>46</v>
      </c>
      <c r="O616" s="87"/>
      <c r="P616" s="209">
        <f>O616*H616</f>
        <v>0</v>
      </c>
      <c r="Q616" s="209">
        <v>0.045039999999999997</v>
      </c>
      <c r="R616" s="209">
        <f>Q616*H616</f>
        <v>0.045039999999999997</v>
      </c>
      <c r="S616" s="209">
        <v>0</v>
      </c>
      <c r="T616" s="210">
        <f>S616*H616</f>
        <v>0</v>
      </c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R616" s="211" t="s">
        <v>369</v>
      </c>
      <c r="AT616" s="211" t="s">
        <v>227</v>
      </c>
      <c r="AU616" s="211" t="s">
        <v>82</v>
      </c>
      <c r="AY616" s="20" t="s">
        <v>133</v>
      </c>
      <c r="BE616" s="212">
        <f>IF(N616="základní",J616,0)</f>
        <v>0</v>
      </c>
      <c r="BF616" s="212">
        <f>IF(N616="snížená",J616,0)</f>
        <v>0</v>
      </c>
      <c r="BG616" s="212">
        <f>IF(N616="zákl. přenesená",J616,0)</f>
        <v>0</v>
      </c>
      <c r="BH616" s="212">
        <f>IF(N616="sníž. přenesená",J616,0)</f>
        <v>0</v>
      </c>
      <c r="BI616" s="212">
        <f>IF(N616="nulová",J616,0)</f>
        <v>0</v>
      </c>
      <c r="BJ616" s="20" t="s">
        <v>80</v>
      </c>
      <c r="BK616" s="212">
        <f>ROUND(I616*H616,2)</f>
        <v>0</v>
      </c>
      <c r="BL616" s="20" t="s">
        <v>246</v>
      </c>
      <c r="BM616" s="211" t="s">
        <v>793</v>
      </c>
    </row>
    <row r="617" s="2" customFormat="1">
      <c r="A617" s="41"/>
      <c r="B617" s="42"/>
      <c r="C617" s="43"/>
      <c r="D617" s="220" t="s">
        <v>258</v>
      </c>
      <c r="E617" s="43"/>
      <c r="F617" s="272" t="s">
        <v>701</v>
      </c>
      <c r="G617" s="43"/>
      <c r="H617" s="43"/>
      <c r="I617" s="215"/>
      <c r="J617" s="43"/>
      <c r="K617" s="43"/>
      <c r="L617" s="47"/>
      <c r="M617" s="216"/>
      <c r="N617" s="217"/>
      <c r="O617" s="87"/>
      <c r="P617" s="87"/>
      <c r="Q617" s="87"/>
      <c r="R617" s="87"/>
      <c r="S617" s="87"/>
      <c r="T617" s="88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T617" s="20" t="s">
        <v>258</v>
      </c>
      <c r="AU617" s="20" t="s">
        <v>82</v>
      </c>
    </row>
    <row r="618" s="2" customFormat="1" ht="16.5" customHeight="1">
      <c r="A618" s="41"/>
      <c r="B618" s="42"/>
      <c r="C618" s="251" t="s">
        <v>794</v>
      </c>
      <c r="D618" s="251" t="s">
        <v>227</v>
      </c>
      <c r="E618" s="252" t="s">
        <v>795</v>
      </c>
      <c r="F618" s="253" t="s">
        <v>796</v>
      </c>
      <c r="G618" s="254" t="s">
        <v>485</v>
      </c>
      <c r="H618" s="255">
        <v>1</v>
      </c>
      <c r="I618" s="256"/>
      <c r="J618" s="257">
        <f>ROUND(I618*H618,2)</f>
        <v>0</v>
      </c>
      <c r="K618" s="253" t="s">
        <v>256</v>
      </c>
      <c r="L618" s="258"/>
      <c r="M618" s="259" t="s">
        <v>19</v>
      </c>
      <c r="N618" s="260" t="s">
        <v>46</v>
      </c>
      <c r="O618" s="87"/>
      <c r="P618" s="209">
        <f>O618*H618</f>
        <v>0</v>
      </c>
      <c r="Q618" s="209">
        <v>0.039</v>
      </c>
      <c r="R618" s="209">
        <f>Q618*H618</f>
        <v>0.039</v>
      </c>
      <c r="S618" s="209">
        <v>0</v>
      </c>
      <c r="T618" s="210">
        <f>S618*H618</f>
        <v>0</v>
      </c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R618" s="211" t="s">
        <v>369</v>
      </c>
      <c r="AT618" s="211" t="s">
        <v>227</v>
      </c>
      <c r="AU618" s="211" t="s">
        <v>82</v>
      </c>
      <c r="AY618" s="20" t="s">
        <v>133</v>
      </c>
      <c r="BE618" s="212">
        <f>IF(N618="základní",J618,0)</f>
        <v>0</v>
      </c>
      <c r="BF618" s="212">
        <f>IF(N618="snížená",J618,0)</f>
        <v>0</v>
      </c>
      <c r="BG618" s="212">
        <f>IF(N618="zákl. přenesená",J618,0)</f>
        <v>0</v>
      </c>
      <c r="BH618" s="212">
        <f>IF(N618="sníž. přenesená",J618,0)</f>
        <v>0</v>
      </c>
      <c r="BI618" s="212">
        <f>IF(N618="nulová",J618,0)</f>
        <v>0</v>
      </c>
      <c r="BJ618" s="20" t="s">
        <v>80</v>
      </c>
      <c r="BK618" s="212">
        <f>ROUND(I618*H618,2)</f>
        <v>0</v>
      </c>
      <c r="BL618" s="20" t="s">
        <v>246</v>
      </c>
      <c r="BM618" s="211" t="s">
        <v>797</v>
      </c>
    </row>
    <row r="619" s="2" customFormat="1">
      <c r="A619" s="41"/>
      <c r="B619" s="42"/>
      <c r="C619" s="43"/>
      <c r="D619" s="220" t="s">
        <v>258</v>
      </c>
      <c r="E619" s="43"/>
      <c r="F619" s="272" t="s">
        <v>701</v>
      </c>
      <c r="G619" s="43"/>
      <c r="H619" s="43"/>
      <c r="I619" s="215"/>
      <c r="J619" s="43"/>
      <c r="K619" s="43"/>
      <c r="L619" s="47"/>
      <c r="M619" s="216"/>
      <c r="N619" s="217"/>
      <c r="O619" s="87"/>
      <c r="P619" s="87"/>
      <c r="Q619" s="87"/>
      <c r="R619" s="87"/>
      <c r="S619" s="87"/>
      <c r="T619" s="88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T619" s="20" t="s">
        <v>258</v>
      </c>
      <c r="AU619" s="20" t="s">
        <v>82</v>
      </c>
    </row>
    <row r="620" s="2" customFormat="1" ht="16.5" customHeight="1">
      <c r="A620" s="41"/>
      <c r="B620" s="42"/>
      <c r="C620" s="251" t="s">
        <v>798</v>
      </c>
      <c r="D620" s="251" t="s">
        <v>227</v>
      </c>
      <c r="E620" s="252" t="s">
        <v>799</v>
      </c>
      <c r="F620" s="253" t="s">
        <v>800</v>
      </c>
      <c r="G620" s="254" t="s">
        <v>485</v>
      </c>
      <c r="H620" s="255">
        <v>1</v>
      </c>
      <c r="I620" s="256"/>
      <c r="J620" s="257">
        <f>ROUND(I620*H620,2)</f>
        <v>0</v>
      </c>
      <c r="K620" s="253" t="s">
        <v>256</v>
      </c>
      <c r="L620" s="258"/>
      <c r="M620" s="259" t="s">
        <v>19</v>
      </c>
      <c r="N620" s="260" t="s">
        <v>46</v>
      </c>
      <c r="O620" s="87"/>
      <c r="P620" s="209">
        <f>O620*H620</f>
        <v>0</v>
      </c>
      <c r="Q620" s="209">
        <v>0.00055999999999999995</v>
      </c>
      <c r="R620" s="209">
        <f>Q620*H620</f>
        <v>0.00055999999999999995</v>
      </c>
      <c r="S620" s="209">
        <v>0</v>
      </c>
      <c r="T620" s="210">
        <f>S620*H620</f>
        <v>0</v>
      </c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R620" s="211" t="s">
        <v>369</v>
      </c>
      <c r="AT620" s="211" t="s">
        <v>227</v>
      </c>
      <c r="AU620" s="211" t="s">
        <v>82</v>
      </c>
      <c r="AY620" s="20" t="s">
        <v>133</v>
      </c>
      <c r="BE620" s="212">
        <f>IF(N620="základní",J620,0)</f>
        <v>0</v>
      </c>
      <c r="BF620" s="212">
        <f>IF(N620="snížená",J620,0)</f>
        <v>0</v>
      </c>
      <c r="BG620" s="212">
        <f>IF(N620="zákl. přenesená",J620,0)</f>
        <v>0</v>
      </c>
      <c r="BH620" s="212">
        <f>IF(N620="sníž. přenesená",J620,0)</f>
        <v>0</v>
      </c>
      <c r="BI620" s="212">
        <f>IF(N620="nulová",J620,0)</f>
        <v>0</v>
      </c>
      <c r="BJ620" s="20" t="s">
        <v>80</v>
      </c>
      <c r="BK620" s="212">
        <f>ROUND(I620*H620,2)</f>
        <v>0</v>
      </c>
      <c r="BL620" s="20" t="s">
        <v>246</v>
      </c>
      <c r="BM620" s="211" t="s">
        <v>801</v>
      </c>
    </row>
    <row r="621" s="2" customFormat="1">
      <c r="A621" s="41"/>
      <c r="B621" s="42"/>
      <c r="C621" s="43"/>
      <c r="D621" s="220" t="s">
        <v>258</v>
      </c>
      <c r="E621" s="43"/>
      <c r="F621" s="272" t="s">
        <v>701</v>
      </c>
      <c r="G621" s="43"/>
      <c r="H621" s="43"/>
      <c r="I621" s="215"/>
      <c r="J621" s="43"/>
      <c r="K621" s="43"/>
      <c r="L621" s="47"/>
      <c r="M621" s="216"/>
      <c r="N621" s="217"/>
      <c r="O621" s="87"/>
      <c r="P621" s="87"/>
      <c r="Q621" s="87"/>
      <c r="R621" s="87"/>
      <c r="S621" s="87"/>
      <c r="T621" s="88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T621" s="20" t="s">
        <v>258</v>
      </c>
      <c r="AU621" s="20" t="s">
        <v>82</v>
      </c>
    </row>
    <row r="622" s="2" customFormat="1" ht="16.5" customHeight="1">
      <c r="A622" s="41"/>
      <c r="B622" s="42"/>
      <c r="C622" s="251" t="s">
        <v>802</v>
      </c>
      <c r="D622" s="251" t="s">
        <v>227</v>
      </c>
      <c r="E622" s="252" t="s">
        <v>803</v>
      </c>
      <c r="F622" s="253" t="s">
        <v>804</v>
      </c>
      <c r="G622" s="254" t="s">
        <v>485</v>
      </c>
      <c r="H622" s="255">
        <v>1</v>
      </c>
      <c r="I622" s="256"/>
      <c r="J622" s="257">
        <f>ROUND(I622*H622,2)</f>
        <v>0</v>
      </c>
      <c r="K622" s="253" t="s">
        <v>256</v>
      </c>
      <c r="L622" s="258"/>
      <c r="M622" s="259" t="s">
        <v>19</v>
      </c>
      <c r="N622" s="260" t="s">
        <v>46</v>
      </c>
      <c r="O622" s="87"/>
      <c r="P622" s="209">
        <f>O622*H622</f>
        <v>0</v>
      </c>
      <c r="Q622" s="209">
        <v>0.00055000000000000003</v>
      </c>
      <c r="R622" s="209">
        <f>Q622*H622</f>
        <v>0.00055000000000000003</v>
      </c>
      <c r="S622" s="209">
        <v>0</v>
      </c>
      <c r="T622" s="210">
        <f>S622*H622</f>
        <v>0</v>
      </c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R622" s="211" t="s">
        <v>369</v>
      </c>
      <c r="AT622" s="211" t="s">
        <v>227</v>
      </c>
      <c r="AU622" s="211" t="s">
        <v>82</v>
      </c>
      <c r="AY622" s="20" t="s">
        <v>133</v>
      </c>
      <c r="BE622" s="212">
        <f>IF(N622="základní",J622,0)</f>
        <v>0</v>
      </c>
      <c r="BF622" s="212">
        <f>IF(N622="snížená",J622,0)</f>
        <v>0</v>
      </c>
      <c r="BG622" s="212">
        <f>IF(N622="zákl. přenesená",J622,0)</f>
        <v>0</v>
      </c>
      <c r="BH622" s="212">
        <f>IF(N622="sníž. přenesená",J622,0)</f>
        <v>0</v>
      </c>
      <c r="BI622" s="212">
        <f>IF(N622="nulová",J622,0)</f>
        <v>0</v>
      </c>
      <c r="BJ622" s="20" t="s">
        <v>80</v>
      </c>
      <c r="BK622" s="212">
        <f>ROUND(I622*H622,2)</f>
        <v>0</v>
      </c>
      <c r="BL622" s="20" t="s">
        <v>246</v>
      </c>
      <c r="BM622" s="211" t="s">
        <v>805</v>
      </c>
    </row>
    <row r="623" s="2" customFormat="1">
      <c r="A623" s="41"/>
      <c r="B623" s="42"/>
      <c r="C623" s="43"/>
      <c r="D623" s="220" t="s">
        <v>258</v>
      </c>
      <c r="E623" s="43"/>
      <c r="F623" s="272" t="s">
        <v>701</v>
      </c>
      <c r="G623" s="43"/>
      <c r="H623" s="43"/>
      <c r="I623" s="215"/>
      <c r="J623" s="43"/>
      <c r="K623" s="43"/>
      <c r="L623" s="47"/>
      <c r="M623" s="216"/>
      <c r="N623" s="217"/>
      <c r="O623" s="87"/>
      <c r="P623" s="87"/>
      <c r="Q623" s="87"/>
      <c r="R623" s="87"/>
      <c r="S623" s="87"/>
      <c r="T623" s="88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T623" s="20" t="s">
        <v>258</v>
      </c>
      <c r="AU623" s="20" t="s">
        <v>82</v>
      </c>
    </row>
    <row r="624" s="2" customFormat="1" ht="16.5" customHeight="1">
      <c r="A624" s="41"/>
      <c r="B624" s="42"/>
      <c r="C624" s="251" t="s">
        <v>806</v>
      </c>
      <c r="D624" s="251" t="s">
        <v>227</v>
      </c>
      <c r="E624" s="252" t="s">
        <v>807</v>
      </c>
      <c r="F624" s="253" t="s">
        <v>808</v>
      </c>
      <c r="G624" s="254" t="s">
        <v>485</v>
      </c>
      <c r="H624" s="255">
        <v>1</v>
      </c>
      <c r="I624" s="256"/>
      <c r="J624" s="257">
        <f>ROUND(I624*H624,2)</f>
        <v>0</v>
      </c>
      <c r="K624" s="253" t="s">
        <v>256</v>
      </c>
      <c r="L624" s="258"/>
      <c r="M624" s="259" t="s">
        <v>19</v>
      </c>
      <c r="N624" s="260" t="s">
        <v>46</v>
      </c>
      <c r="O624" s="87"/>
      <c r="P624" s="209">
        <f>O624*H624</f>
        <v>0</v>
      </c>
      <c r="Q624" s="209">
        <v>0.0044000000000000003</v>
      </c>
      <c r="R624" s="209">
        <f>Q624*H624</f>
        <v>0.0044000000000000003</v>
      </c>
      <c r="S624" s="209">
        <v>0</v>
      </c>
      <c r="T624" s="210">
        <f>S624*H624</f>
        <v>0</v>
      </c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R624" s="211" t="s">
        <v>369</v>
      </c>
      <c r="AT624" s="211" t="s">
        <v>227</v>
      </c>
      <c r="AU624" s="211" t="s">
        <v>82</v>
      </c>
      <c r="AY624" s="20" t="s">
        <v>133</v>
      </c>
      <c r="BE624" s="212">
        <f>IF(N624="základní",J624,0)</f>
        <v>0</v>
      </c>
      <c r="BF624" s="212">
        <f>IF(N624="snížená",J624,0)</f>
        <v>0</v>
      </c>
      <c r="BG624" s="212">
        <f>IF(N624="zákl. přenesená",J624,0)</f>
        <v>0</v>
      </c>
      <c r="BH624" s="212">
        <f>IF(N624="sníž. přenesená",J624,0)</f>
        <v>0</v>
      </c>
      <c r="BI624" s="212">
        <f>IF(N624="nulová",J624,0)</f>
        <v>0</v>
      </c>
      <c r="BJ624" s="20" t="s">
        <v>80</v>
      </c>
      <c r="BK624" s="212">
        <f>ROUND(I624*H624,2)</f>
        <v>0</v>
      </c>
      <c r="BL624" s="20" t="s">
        <v>246</v>
      </c>
      <c r="BM624" s="211" t="s">
        <v>809</v>
      </c>
    </row>
    <row r="625" s="2" customFormat="1">
      <c r="A625" s="41"/>
      <c r="B625" s="42"/>
      <c r="C625" s="43"/>
      <c r="D625" s="220" t="s">
        <v>258</v>
      </c>
      <c r="E625" s="43"/>
      <c r="F625" s="272" t="s">
        <v>701</v>
      </c>
      <c r="G625" s="43"/>
      <c r="H625" s="43"/>
      <c r="I625" s="215"/>
      <c r="J625" s="43"/>
      <c r="K625" s="43"/>
      <c r="L625" s="47"/>
      <c r="M625" s="216"/>
      <c r="N625" s="217"/>
      <c r="O625" s="87"/>
      <c r="P625" s="87"/>
      <c r="Q625" s="87"/>
      <c r="R625" s="87"/>
      <c r="S625" s="87"/>
      <c r="T625" s="88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T625" s="20" t="s">
        <v>258</v>
      </c>
      <c r="AU625" s="20" t="s">
        <v>82</v>
      </c>
    </row>
    <row r="626" s="2" customFormat="1" ht="24.15" customHeight="1">
      <c r="A626" s="41"/>
      <c r="B626" s="42"/>
      <c r="C626" s="200" t="s">
        <v>810</v>
      </c>
      <c r="D626" s="200" t="s">
        <v>135</v>
      </c>
      <c r="E626" s="201" t="s">
        <v>811</v>
      </c>
      <c r="F626" s="202" t="s">
        <v>812</v>
      </c>
      <c r="G626" s="203" t="s">
        <v>230</v>
      </c>
      <c r="H626" s="204">
        <v>0.089999999999999997</v>
      </c>
      <c r="I626" s="205"/>
      <c r="J626" s="206">
        <f>ROUND(I626*H626,2)</f>
        <v>0</v>
      </c>
      <c r="K626" s="202" t="s">
        <v>139</v>
      </c>
      <c r="L626" s="47"/>
      <c r="M626" s="207" t="s">
        <v>19</v>
      </c>
      <c r="N626" s="208" t="s">
        <v>46</v>
      </c>
      <c r="O626" s="87"/>
      <c r="P626" s="209">
        <f>O626*H626</f>
        <v>0</v>
      </c>
      <c r="Q626" s="209">
        <v>0</v>
      </c>
      <c r="R626" s="209">
        <f>Q626*H626</f>
        <v>0</v>
      </c>
      <c r="S626" s="209">
        <v>0</v>
      </c>
      <c r="T626" s="210">
        <f>S626*H626</f>
        <v>0</v>
      </c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R626" s="211" t="s">
        <v>246</v>
      </c>
      <c r="AT626" s="211" t="s">
        <v>135</v>
      </c>
      <c r="AU626" s="211" t="s">
        <v>82</v>
      </c>
      <c r="AY626" s="20" t="s">
        <v>133</v>
      </c>
      <c r="BE626" s="212">
        <f>IF(N626="základní",J626,0)</f>
        <v>0</v>
      </c>
      <c r="BF626" s="212">
        <f>IF(N626="snížená",J626,0)</f>
        <v>0</v>
      </c>
      <c r="BG626" s="212">
        <f>IF(N626="zákl. přenesená",J626,0)</f>
        <v>0</v>
      </c>
      <c r="BH626" s="212">
        <f>IF(N626="sníž. přenesená",J626,0)</f>
        <v>0</v>
      </c>
      <c r="BI626" s="212">
        <f>IF(N626="nulová",J626,0)</f>
        <v>0</v>
      </c>
      <c r="BJ626" s="20" t="s">
        <v>80</v>
      </c>
      <c r="BK626" s="212">
        <f>ROUND(I626*H626,2)</f>
        <v>0</v>
      </c>
      <c r="BL626" s="20" t="s">
        <v>246</v>
      </c>
      <c r="BM626" s="211" t="s">
        <v>813</v>
      </c>
    </row>
    <row r="627" s="2" customFormat="1">
      <c r="A627" s="41"/>
      <c r="B627" s="42"/>
      <c r="C627" s="43"/>
      <c r="D627" s="213" t="s">
        <v>142</v>
      </c>
      <c r="E627" s="43"/>
      <c r="F627" s="214" t="s">
        <v>814</v>
      </c>
      <c r="G627" s="43"/>
      <c r="H627" s="43"/>
      <c r="I627" s="215"/>
      <c r="J627" s="43"/>
      <c r="K627" s="43"/>
      <c r="L627" s="47"/>
      <c r="M627" s="216"/>
      <c r="N627" s="217"/>
      <c r="O627" s="87"/>
      <c r="P627" s="87"/>
      <c r="Q627" s="87"/>
      <c r="R627" s="87"/>
      <c r="S627" s="87"/>
      <c r="T627" s="88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T627" s="20" t="s">
        <v>142</v>
      </c>
      <c r="AU627" s="20" t="s">
        <v>82</v>
      </c>
    </row>
    <row r="628" s="12" customFormat="1" ht="22.8" customHeight="1">
      <c r="A628" s="12"/>
      <c r="B628" s="184"/>
      <c r="C628" s="185"/>
      <c r="D628" s="186" t="s">
        <v>74</v>
      </c>
      <c r="E628" s="198" t="s">
        <v>815</v>
      </c>
      <c r="F628" s="198" t="s">
        <v>816</v>
      </c>
      <c r="G628" s="185"/>
      <c r="H628" s="185"/>
      <c r="I628" s="188"/>
      <c r="J628" s="199">
        <f>BK628</f>
        <v>0</v>
      </c>
      <c r="K628" s="185"/>
      <c r="L628" s="190"/>
      <c r="M628" s="191"/>
      <c r="N628" s="192"/>
      <c r="O628" s="192"/>
      <c r="P628" s="193">
        <f>SUM(P629:P637)</f>
        <v>0</v>
      </c>
      <c r="Q628" s="192"/>
      <c r="R628" s="193">
        <f>SUM(R629:R637)</f>
        <v>0.0068999999999999999</v>
      </c>
      <c r="S628" s="192"/>
      <c r="T628" s="194">
        <f>SUM(T629:T637)</f>
        <v>0</v>
      </c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R628" s="195" t="s">
        <v>82</v>
      </c>
      <c r="AT628" s="196" t="s">
        <v>74</v>
      </c>
      <c r="AU628" s="196" t="s">
        <v>80</v>
      </c>
      <c r="AY628" s="195" t="s">
        <v>133</v>
      </c>
      <c r="BK628" s="197">
        <f>SUM(BK629:BK637)</f>
        <v>0</v>
      </c>
    </row>
    <row r="629" s="2" customFormat="1" ht="21.75" customHeight="1">
      <c r="A629" s="41"/>
      <c r="B629" s="42"/>
      <c r="C629" s="200" t="s">
        <v>817</v>
      </c>
      <c r="D629" s="200" t="s">
        <v>135</v>
      </c>
      <c r="E629" s="201" t="s">
        <v>818</v>
      </c>
      <c r="F629" s="202" t="s">
        <v>819</v>
      </c>
      <c r="G629" s="203" t="s">
        <v>151</v>
      </c>
      <c r="H629" s="204">
        <v>3</v>
      </c>
      <c r="I629" s="205"/>
      <c r="J629" s="206">
        <f>ROUND(I629*H629,2)</f>
        <v>0</v>
      </c>
      <c r="K629" s="202" t="s">
        <v>139</v>
      </c>
      <c r="L629" s="47"/>
      <c r="M629" s="207" t="s">
        <v>19</v>
      </c>
      <c r="N629" s="208" t="s">
        <v>46</v>
      </c>
      <c r="O629" s="87"/>
      <c r="P629" s="209">
        <f>O629*H629</f>
        <v>0</v>
      </c>
      <c r="Q629" s="209">
        <v>0</v>
      </c>
      <c r="R629" s="209">
        <f>Q629*H629</f>
        <v>0</v>
      </c>
      <c r="S629" s="209">
        <v>0</v>
      </c>
      <c r="T629" s="210">
        <f>S629*H629</f>
        <v>0</v>
      </c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R629" s="211" t="s">
        <v>246</v>
      </c>
      <c r="AT629" s="211" t="s">
        <v>135</v>
      </c>
      <c r="AU629" s="211" t="s">
        <v>82</v>
      </c>
      <c r="AY629" s="20" t="s">
        <v>133</v>
      </c>
      <c r="BE629" s="212">
        <f>IF(N629="základní",J629,0)</f>
        <v>0</v>
      </c>
      <c r="BF629" s="212">
        <f>IF(N629="snížená",J629,0)</f>
        <v>0</v>
      </c>
      <c r="BG629" s="212">
        <f>IF(N629="zákl. přenesená",J629,0)</f>
        <v>0</v>
      </c>
      <c r="BH629" s="212">
        <f>IF(N629="sníž. přenesená",J629,0)</f>
        <v>0</v>
      </c>
      <c r="BI629" s="212">
        <f>IF(N629="nulová",J629,0)</f>
        <v>0</v>
      </c>
      <c r="BJ629" s="20" t="s">
        <v>80</v>
      </c>
      <c r="BK629" s="212">
        <f>ROUND(I629*H629,2)</f>
        <v>0</v>
      </c>
      <c r="BL629" s="20" t="s">
        <v>246</v>
      </c>
      <c r="BM629" s="211" t="s">
        <v>820</v>
      </c>
    </row>
    <row r="630" s="2" customFormat="1">
      <c r="A630" s="41"/>
      <c r="B630" s="42"/>
      <c r="C630" s="43"/>
      <c r="D630" s="213" t="s">
        <v>142</v>
      </c>
      <c r="E630" s="43"/>
      <c r="F630" s="214" t="s">
        <v>821</v>
      </c>
      <c r="G630" s="43"/>
      <c r="H630" s="43"/>
      <c r="I630" s="215"/>
      <c r="J630" s="43"/>
      <c r="K630" s="43"/>
      <c r="L630" s="47"/>
      <c r="M630" s="216"/>
      <c r="N630" s="217"/>
      <c r="O630" s="87"/>
      <c r="P630" s="87"/>
      <c r="Q630" s="87"/>
      <c r="R630" s="87"/>
      <c r="S630" s="87"/>
      <c r="T630" s="88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T630" s="20" t="s">
        <v>142</v>
      </c>
      <c r="AU630" s="20" t="s">
        <v>82</v>
      </c>
    </row>
    <row r="631" s="15" customFormat="1">
      <c r="A631" s="15"/>
      <c r="B631" s="241"/>
      <c r="C631" s="242"/>
      <c r="D631" s="220" t="s">
        <v>144</v>
      </c>
      <c r="E631" s="243" t="s">
        <v>19</v>
      </c>
      <c r="F631" s="244" t="s">
        <v>161</v>
      </c>
      <c r="G631" s="242"/>
      <c r="H631" s="243" t="s">
        <v>19</v>
      </c>
      <c r="I631" s="245"/>
      <c r="J631" s="242"/>
      <c r="K631" s="242"/>
      <c r="L631" s="246"/>
      <c r="M631" s="247"/>
      <c r="N631" s="248"/>
      <c r="O631" s="248"/>
      <c r="P631" s="248"/>
      <c r="Q631" s="248"/>
      <c r="R631" s="248"/>
      <c r="S631" s="248"/>
      <c r="T631" s="249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50" t="s">
        <v>144</v>
      </c>
      <c r="AU631" s="250" t="s">
        <v>82</v>
      </c>
      <c r="AV631" s="15" t="s">
        <v>80</v>
      </c>
      <c r="AW631" s="15" t="s">
        <v>36</v>
      </c>
      <c r="AX631" s="15" t="s">
        <v>75</v>
      </c>
      <c r="AY631" s="250" t="s">
        <v>133</v>
      </c>
    </row>
    <row r="632" s="15" customFormat="1">
      <c r="A632" s="15"/>
      <c r="B632" s="241"/>
      <c r="C632" s="242"/>
      <c r="D632" s="220" t="s">
        <v>144</v>
      </c>
      <c r="E632" s="243" t="s">
        <v>19</v>
      </c>
      <c r="F632" s="244" t="s">
        <v>539</v>
      </c>
      <c r="G632" s="242"/>
      <c r="H632" s="243" t="s">
        <v>19</v>
      </c>
      <c r="I632" s="245"/>
      <c r="J632" s="242"/>
      <c r="K632" s="242"/>
      <c r="L632" s="246"/>
      <c r="M632" s="247"/>
      <c r="N632" s="248"/>
      <c r="O632" s="248"/>
      <c r="P632" s="248"/>
      <c r="Q632" s="248"/>
      <c r="R632" s="248"/>
      <c r="S632" s="248"/>
      <c r="T632" s="249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50" t="s">
        <v>144</v>
      </c>
      <c r="AU632" s="250" t="s">
        <v>82</v>
      </c>
      <c r="AV632" s="15" t="s">
        <v>80</v>
      </c>
      <c r="AW632" s="15" t="s">
        <v>36</v>
      </c>
      <c r="AX632" s="15" t="s">
        <v>75</v>
      </c>
      <c r="AY632" s="250" t="s">
        <v>133</v>
      </c>
    </row>
    <row r="633" s="13" customFormat="1">
      <c r="A633" s="13"/>
      <c r="B633" s="218"/>
      <c r="C633" s="219"/>
      <c r="D633" s="220" t="s">
        <v>144</v>
      </c>
      <c r="E633" s="221" t="s">
        <v>19</v>
      </c>
      <c r="F633" s="222" t="s">
        <v>540</v>
      </c>
      <c r="G633" s="219"/>
      <c r="H633" s="223">
        <v>3</v>
      </c>
      <c r="I633" s="224"/>
      <c r="J633" s="219"/>
      <c r="K633" s="219"/>
      <c r="L633" s="225"/>
      <c r="M633" s="226"/>
      <c r="N633" s="227"/>
      <c r="O633" s="227"/>
      <c r="P633" s="227"/>
      <c r="Q633" s="227"/>
      <c r="R633" s="227"/>
      <c r="S633" s="227"/>
      <c r="T633" s="228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29" t="s">
        <v>144</v>
      </c>
      <c r="AU633" s="229" t="s">
        <v>82</v>
      </c>
      <c r="AV633" s="13" t="s">
        <v>82</v>
      </c>
      <c r="AW633" s="13" t="s">
        <v>36</v>
      </c>
      <c r="AX633" s="13" t="s">
        <v>80</v>
      </c>
      <c r="AY633" s="229" t="s">
        <v>133</v>
      </c>
    </row>
    <row r="634" s="2" customFormat="1" ht="16.5" customHeight="1">
      <c r="A634" s="41"/>
      <c r="B634" s="42"/>
      <c r="C634" s="251" t="s">
        <v>822</v>
      </c>
      <c r="D634" s="251" t="s">
        <v>227</v>
      </c>
      <c r="E634" s="252" t="s">
        <v>823</v>
      </c>
      <c r="F634" s="253" t="s">
        <v>824</v>
      </c>
      <c r="G634" s="254" t="s">
        <v>151</v>
      </c>
      <c r="H634" s="255">
        <v>3</v>
      </c>
      <c r="I634" s="256"/>
      <c r="J634" s="257">
        <f>ROUND(I634*H634,2)</f>
        <v>0</v>
      </c>
      <c r="K634" s="253" t="s">
        <v>139</v>
      </c>
      <c r="L634" s="258"/>
      <c r="M634" s="259" t="s">
        <v>19</v>
      </c>
      <c r="N634" s="260" t="s">
        <v>46</v>
      </c>
      <c r="O634" s="87"/>
      <c r="P634" s="209">
        <f>O634*H634</f>
        <v>0</v>
      </c>
      <c r="Q634" s="209">
        <v>0.0020999999999999999</v>
      </c>
      <c r="R634" s="209">
        <f>Q634*H634</f>
        <v>0.0063</v>
      </c>
      <c r="S634" s="209">
        <v>0</v>
      </c>
      <c r="T634" s="210">
        <f>S634*H634</f>
        <v>0</v>
      </c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R634" s="211" t="s">
        <v>369</v>
      </c>
      <c r="AT634" s="211" t="s">
        <v>227</v>
      </c>
      <c r="AU634" s="211" t="s">
        <v>82</v>
      </c>
      <c r="AY634" s="20" t="s">
        <v>133</v>
      </c>
      <c r="BE634" s="212">
        <f>IF(N634="základní",J634,0)</f>
        <v>0</v>
      </c>
      <c r="BF634" s="212">
        <f>IF(N634="snížená",J634,0)</f>
        <v>0</v>
      </c>
      <c r="BG634" s="212">
        <f>IF(N634="zákl. přenesená",J634,0)</f>
        <v>0</v>
      </c>
      <c r="BH634" s="212">
        <f>IF(N634="sníž. přenesená",J634,0)</f>
        <v>0</v>
      </c>
      <c r="BI634" s="212">
        <f>IF(N634="nulová",J634,0)</f>
        <v>0</v>
      </c>
      <c r="BJ634" s="20" t="s">
        <v>80</v>
      </c>
      <c r="BK634" s="212">
        <f>ROUND(I634*H634,2)</f>
        <v>0</v>
      </c>
      <c r="BL634" s="20" t="s">
        <v>246</v>
      </c>
      <c r="BM634" s="211" t="s">
        <v>825</v>
      </c>
    </row>
    <row r="635" s="2" customFormat="1" ht="16.5" customHeight="1">
      <c r="A635" s="41"/>
      <c r="B635" s="42"/>
      <c r="C635" s="251" t="s">
        <v>826</v>
      </c>
      <c r="D635" s="251" t="s">
        <v>227</v>
      </c>
      <c r="E635" s="252" t="s">
        <v>827</v>
      </c>
      <c r="F635" s="253" t="s">
        <v>828</v>
      </c>
      <c r="G635" s="254" t="s">
        <v>829</v>
      </c>
      <c r="H635" s="255">
        <v>3</v>
      </c>
      <c r="I635" s="256"/>
      <c r="J635" s="257">
        <f>ROUND(I635*H635,2)</f>
        <v>0</v>
      </c>
      <c r="K635" s="253" t="s">
        <v>139</v>
      </c>
      <c r="L635" s="258"/>
      <c r="M635" s="259" t="s">
        <v>19</v>
      </c>
      <c r="N635" s="260" t="s">
        <v>46</v>
      </c>
      <c r="O635" s="87"/>
      <c r="P635" s="209">
        <f>O635*H635</f>
        <v>0</v>
      </c>
      <c r="Q635" s="209">
        <v>0.00020000000000000001</v>
      </c>
      <c r="R635" s="209">
        <f>Q635*H635</f>
        <v>0.00060000000000000006</v>
      </c>
      <c r="S635" s="209">
        <v>0</v>
      </c>
      <c r="T635" s="210">
        <f>S635*H635</f>
        <v>0</v>
      </c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R635" s="211" t="s">
        <v>369</v>
      </c>
      <c r="AT635" s="211" t="s">
        <v>227</v>
      </c>
      <c r="AU635" s="211" t="s">
        <v>82</v>
      </c>
      <c r="AY635" s="20" t="s">
        <v>133</v>
      </c>
      <c r="BE635" s="212">
        <f>IF(N635="základní",J635,0)</f>
        <v>0</v>
      </c>
      <c r="BF635" s="212">
        <f>IF(N635="snížená",J635,0)</f>
        <v>0</v>
      </c>
      <c r="BG635" s="212">
        <f>IF(N635="zákl. přenesená",J635,0)</f>
        <v>0</v>
      </c>
      <c r="BH635" s="212">
        <f>IF(N635="sníž. přenesená",J635,0)</f>
        <v>0</v>
      </c>
      <c r="BI635" s="212">
        <f>IF(N635="nulová",J635,0)</f>
        <v>0</v>
      </c>
      <c r="BJ635" s="20" t="s">
        <v>80</v>
      </c>
      <c r="BK635" s="212">
        <f>ROUND(I635*H635,2)</f>
        <v>0</v>
      </c>
      <c r="BL635" s="20" t="s">
        <v>246</v>
      </c>
      <c r="BM635" s="211" t="s">
        <v>830</v>
      </c>
    </row>
    <row r="636" s="2" customFormat="1" ht="24.15" customHeight="1">
      <c r="A636" s="41"/>
      <c r="B636" s="42"/>
      <c r="C636" s="200" t="s">
        <v>831</v>
      </c>
      <c r="D636" s="200" t="s">
        <v>135</v>
      </c>
      <c r="E636" s="201" t="s">
        <v>832</v>
      </c>
      <c r="F636" s="202" t="s">
        <v>833</v>
      </c>
      <c r="G636" s="203" t="s">
        <v>230</v>
      </c>
      <c r="H636" s="204">
        <v>0.0070000000000000001</v>
      </c>
      <c r="I636" s="205"/>
      <c r="J636" s="206">
        <f>ROUND(I636*H636,2)</f>
        <v>0</v>
      </c>
      <c r="K636" s="202" t="s">
        <v>139</v>
      </c>
      <c r="L636" s="47"/>
      <c r="M636" s="207" t="s">
        <v>19</v>
      </c>
      <c r="N636" s="208" t="s">
        <v>46</v>
      </c>
      <c r="O636" s="87"/>
      <c r="P636" s="209">
        <f>O636*H636</f>
        <v>0</v>
      </c>
      <c r="Q636" s="209">
        <v>0</v>
      </c>
      <c r="R636" s="209">
        <f>Q636*H636</f>
        <v>0</v>
      </c>
      <c r="S636" s="209">
        <v>0</v>
      </c>
      <c r="T636" s="210">
        <f>S636*H636</f>
        <v>0</v>
      </c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R636" s="211" t="s">
        <v>246</v>
      </c>
      <c r="AT636" s="211" t="s">
        <v>135</v>
      </c>
      <c r="AU636" s="211" t="s">
        <v>82</v>
      </c>
      <c r="AY636" s="20" t="s">
        <v>133</v>
      </c>
      <c r="BE636" s="212">
        <f>IF(N636="základní",J636,0)</f>
        <v>0</v>
      </c>
      <c r="BF636" s="212">
        <f>IF(N636="snížená",J636,0)</f>
        <v>0</v>
      </c>
      <c r="BG636" s="212">
        <f>IF(N636="zákl. přenesená",J636,0)</f>
        <v>0</v>
      </c>
      <c r="BH636" s="212">
        <f>IF(N636="sníž. přenesená",J636,0)</f>
        <v>0</v>
      </c>
      <c r="BI636" s="212">
        <f>IF(N636="nulová",J636,0)</f>
        <v>0</v>
      </c>
      <c r="BJ636" s="20" t="s">
        <v>80</v>
      </c>
      <c r="BK636" s="212">
        <f>ROUND(I636*H636,2)</f>
        <v>0</v>
      </c>
      <c r="BL636" s="20" t="s">
        <v>246</v>
      </c>
      <c r="BM636" s="211" t="s">
        <v>834</v>
      </c>
    </row>
    <row r="637" s="2" customFormat="1">
      <c r="A637" s="41"/>
      <c r="B637" s="42"/>
      <c r="C637" s="43"/>
      <c r="D637" s="213" t="s">
        <v>142</v>
      </c>
      <c r="E637" s="43"/>
      <c r="F637" s="214" t="s">
        <v>835</v>
      </c>
      <c r="G637" s="43"/>
      <c r="H637" s="43"/>
      <c r="I637" s="215"/>
      <c r="J637" s="43"/>
      <c r="K637" s="43"/>
      <c r="L637" s="47"/>
      <c r="M637" s="216"/>
      <c r="N637" s="217"/>
      <c r="O637" s="87"/>
      <c r="P637" s="87"/>
      <c r="Q637" s="87"/>
      <c r="R637" s="87"/>
      <c r="S637" s="87"/>
      <c r="T637" s="88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T637" s="20" t="s">
        <v>142</v>
      </c>
      <c r="AU637" s="20" t="s">
        <v>82</v>
      </c>
    </row>
    <row r="638" s="12" customFormat="1" ht="22.8" customHeight="1">
      <c r="A638" s="12"/>
      <c r="B638" s="184"/>
      <c r="C638" s="185"/>
      <c r="D638" s="186" t="s">
        <v>74</v>
      </c>
      <c r="E638" s="198" t="s">
        <v>836</v>
      </c>
      <c r="F638" s="198" t="s">
        <v>837</v>
      </c>
      <c r="G638" s="185"/>
      <c r="H638" s="185"/>
      <c r="I638" s="188"/>
      <c r="J638" s="199">
        <f>BK638</f>
        <v>0</v>
      </c>
      <c r="K638" s="185"/>
      <c r="L638" s="190"/>
      <c r="M638" s="191"/>
      <c r="N638" s="192"/>
      <c r="O638" s="192"/>
      <c r="P638" s="193">
        <f>SUM(P639:P642)</f>
        <v>0</v>
      </c>
      <c r="Q638" s="192"/>
      <c r="R638" s="193">
        <f>SUM(R639:R642)</f>
        <v>0</v>
      </c>
      <c r="S638" s="192"/>
      <c r="T638" s="194">
        <f>SUM(T639:T642)</f>
        <v>0</v>
      </c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R638" s="195" t="s">
        <v>82</v>
      </c>
      <c r="AT638" s="196" t="s">
        <v>74</v>
      </c>
      <c r="AU638" s="196" t="s">
        <v>80</v>
      </c>
      <c r="AY638" s="195" t="s">
        <v>133</v>
      </c>
      <c r="BK638" s="197">
        <f>SUM(BK639:BK642)</f>
        <v>0</v>
      </c>
    </row>
    <row r="639" s="2" customFormat="1" ht="16.5" customHeight="1">
      <c r="A639" s="41"/>
      <c r="B639" s="42"/>
      <c r="C639" s="200" t="s">
        <v>838</v>
      </c>
      <c r="D639" s="200" t="s">
        <v>135</v>
      </c>
      <c r="E639" s="201" t="s">
        <v>839</v>
      </c>
      <c r="F639" s="202" t="s">
        <v>840</v>
      </c>
      <c r="G639" s="203" t="s">
        <v>19</v>
      </c>
      <c r="H639" s="204">
        <v>17.670000000000002</v>
      </c>
      <c r="I639" s="205"/>
      <c r="J639" s="206">
        <f>ROUND(I639*H639,2)</f>
        <v>0</v>
      </c>
      <c r="K639" s="202" t="s">
        <v>256</v>
      </c>
      <c r="L639" s="47"/>
      <c r="M639" s="207" t="s">
        <v>19</v>
      </c>
      <c r="N639" s="208" t="s">
        <v>46</v>
      </c>
      <c r="O639" s="87"/>
      <c r="P639" s="209">
        <f>O639*H639</f>
        <v>0</v>
      </c>
      <c r="Q639" s="209">
        <v>0</v>
      </c>
      <c r="R639" s="209">
        <f>Q639*H639</f>
        <v>0</v>
      </c>
      <c r="S639" s="209">
        <v>0</v>
      </c>
      <c r="T639" s="210">
        <f>S639*H639</f>
        <v>0</v>
      </c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R639" s="211" t="s">
        <v>246</v>
      </c>
      <c r="AT639" s="211" t="s">
        <v>135</v>
      </c>
      <c r="AU639" s="211" t="s">
        <v>82</v>
      </c>
      <c r="AY639" s="20" t="s">
        <v>133</v>
      </c>
      <c r="BE639" s="212">
        <f>IF(N639="základní",J639,0)</f>
        <v>0</v>
      </c>
      <c r="BF639" s="212">
        <f>IF(N639="snížená",J639,0)</f>
        <v>0</v>
      </c>
      <c r="BG639" s="212">
        <f>IF(N639="zákl. přenesená",J639,0)</f>
        <v>0</v>
      </c>
      <c r="BH639" s="212">
        <f>IF(N639="sníž. přenesená",J639,0)</f>
        <v>0</v>
      </c>
      <c r="BI639" s="212">
        <f>IF(N639="nulová",J639,0)</f>
        <v>0</v>
      </c>
      <c r="BJ639" s="20" t="s">
        <v>80</v>
      </c>
      <c r="BK639" s="212">
        <f>ROUND(I639*H639,2)</f>
        <v>0</v>
      </c>
      <c r="BL639" s="20" t="s">
        <v>246</v>
      </c>
      <c r="BM639" s="211" t="s">
        <v>841</v>
      </c>
    </row>
    <row r="640" s="15" customFormat="1">
      <c r="A640" s="15"/>
      <c r="B640" s="241"/>
      <c r="C640" s="242"/>
      <c r="D640" s="220" t="s">
        <v>144</v>
      </c>
      <c r="E640" s="243" t="s">
        <v>19</v>
      </c>
      <c r="F640" s="244" t="s">
        <v>842</v>
      </c>
      <c r="G640" s="242"/>
      <c r="H640" s="243" t="s">
        <v>19</v>
      </c>
      <c r="I640" s="245"/>
      <c r="J640" s="242"/>
      <c r="K640" s="242"/>
      <c r="L640" s="246"/>
      <c r="M640" s="247"/>
      <c r="N640" s="248"/>
      <c r="O640" s="248"/>
      <c r="P640" s="248"/>
      <c r="Q640" s="248"/>
      <c r="R640" s="248"/>
      <c r="S640" s="248"/>
      <c r="T640" s="249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50" t="s">
        <v>144</v>
      </c>
      <c r="AU640" s="250" t="s">
        <v>82</v>
      </c>
      <c r="AV640" s="15" t="s">
        <v>80</v>
      </c>
      <c r="AW640" s="15" t="s">
        <v>36</v>
      </c>
      <c r="AX640" s="15" t="s">
        <v>75</v>
      </c>
      <c r="AY640" s="250" t="s">
        <v>133</v>
      </c>
    </row>
    <row r="641" s="15" customFormat="1">
      <c r="A641" s="15"/>
      <c r="B641" s="241"/>
      <c r="C641" s="242"/>
      <c r="D641" s="220" t="s">
        <v>144</v>
      </c>
      <c r="E641" s="243" t="s">
        <v>19</v>
      </c>
      <c r="F641" s="244" t="s">
        <v>843</v>
      </c>
      <c r="G641" s="242"/>
      <c r="H641" s="243" t="s">
        <v>19</v>
      </c>
      <c r="I641" s="245"/>
      <c r="J641" s="242"/>
      <c r="K641" s="242"/>
      <c r="L641" s="246"/>
      <c r="M641" s="247"/>
      <c r="N641" s="248"/>
      <c r="O641" s="248"/>
      <c r="P641" s="248"/>
      <c r="Q641" s="248"/>
      <c r="R641" s="248"/>
      <c r="S641" s="248"/>
      <c r="T641" s="249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50" t="s">
        <v>144</v>
      </c>
      <c r="AU641" s="250" t="s">
        <v>82</v>
      </c>
      <c r="AV641" s="15" t="s">
        <v>80</v>
      </c>
      <c r="AW641" s="15" t="s">
        <v>36</v>
      </c>
      <c r="AX641" s="15" t="s">
        <v>75</v>
      </c>
      <c r="AY641" s="250" t="s">
        <v>133</v>
      </c>
    </row>
    <row r="642" s="13" customFormat="1">
      <c r="A642" s="13"/>
      <c r="B642" s="218"/>
      <c r="C642" s="219"/>
      <c r="D642" s="220" t="s">
        <v>144</v>
      </c>
      <c r="E642" s="221" t="s">
        <v>19</v>
      </c>
      <c r="F642" s="222" t="s">
        <v>844</v>
      </c>
      <c r="G642" s="219"/>
      <c r="H642" s="223">
        <v>17.670000000000002</v>
      </c>
      <c r="I642" s="224"/>
      <c r="J642" s="219"/>
      <c r="K642" s="219"/>
      <c r="L642" s="225"/>
      <c r="M642" s="226"/>
      <c r="N642" s="227"/>
      <c r="O642" s="227"/>
      <c r="P642" s="227"/>
      <c r="Q642" s="227"/>
      <c r="R642" s="227"/>
      <c r="S642" s="227"/>
      <c r="T642" s="228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29" t="s">
        <v>144</v>
      </c>
      <c r="AU642" s="229" t="s">
        <v>82</v>
      </c>
      <c r="AV642" s="13" t="s">
        <v>82</v>
      </c>
      <c r="AW642" s="13" t="s">
        <v>36</v>
      </c>
      <c r="AX642" s="13" t="s">
        <v>80</v>
      </c>
      <c r="AY642" s="229" t="s">
        <v>133</v>
      </c>
    </row>
    <row r="643" s="12" customFormat="1" ht="22.8" customHeight="1">
      <c r="A643" s="12"/>
      <c r="B643" s="184"/>
      <c r="C643" s="185"/>
      <c r="D643" s="186" t="s">
        <v>74</v>
      </c>
      <c r="E643" s="198" t="s">
        <v>845</v>
      </c>
      <c r="F643" s="198" t="s">
        <v>846</v>
      </c>
      <c r="G643" s="185"/>
      <c r="H643" s="185"/>
      <c r="I643" s="188"/>
      <c r="J643" s="199">
        <f>BK643</f>
        <v>0</v>
      </c>
      <c r="K643" s="185"/>
      <c r="L643" s="190"/>
      <c r="M643" s="191"/>
      <c r="N643" s="192"/>
      <c r="O643" s="192"/>
      <c r="P643" s="193">
        <f>SUM(P644:P751)</f>
        <v>0</v>
      </c>
      <c r="Q643" s="192"/>
      <c r="R643" s="193">
        <f>SUM(R644:R751)</f>
        <v>1.8494659999999998</v>
      </c>
      <c r="S643" s="192"/>
      <c r="T643" s="194">
        <f>SUM(T644:T751)</f>
        <v>0</v>
      </c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R643" s="195" t="s">
        <v>82</v>
      </c>
      <c r="AT643" s="196" t="s">
        <v>74</v>
      </c>
      <c r="AU643" s="196" t="s">
        <v>80</v>
      </c>
      <c r="AY643" s="195" t="s">
        <v>133</v>
      </c>
      <c r="BK643" s="197">
        <f>SUM(BK644:BK751)</f>
        <v>0</v>
      </c>
    </row>
    <row r="644" s="2" customFormat="1" ht="16.5" customHeight="1">
      <c r="A644" s="41"/>
      <c r="B644" s="42"/>
      <c r="C644" s="200" t="s">
        <v>847</v>
      </c>
      <c r="D644" s="200" t="s">
        <v>135</v>
      </c>
      <c r="E644" s="201" t="s">
        <v>848</v>
      </c>
      <c r="F644" s="202" t="s">
        <v>849</v>
      </c>
      <c r="G644" s="203" t="s">
        <v>138</v>
      </c>
      <c r="H644" s="204">
        <v>46.668999999999997</v>
      </c>
      <c r="I644" s="205"/>
      <c r="J644" s="206">
        <f>ROUND(I644*H644,2)</f>
        <v>0</v>
      </c>
      <c r="K644" s="202" t="s">
        <v>139</v>
      </c>
      <c r="L644" s="47"/>
      <c r="M644" s="207" t="s">
        <v>19</v>
      </c>
      <c r="N644" s="208" t="s">
        <v>46</v>
      </c>
      <c r="O644" s="87"/>
      <c r="P644" s="209">
        <f>O644*H644</f>
        <v>0</v>
      </c>
      <c r="Q644" s="209">
        <v>0.00029999999999999997</v>
      </c>
      <c r="R644" s="209">
        <f>Q644*H644</f>
        <v>0.014000699999999998</v>
      </c>
      <c r="S644" s="209">
        <v>0</v>
      </c>
      <c r="T644" s="210">
        <f>S644*H644</f>
        <v>0</v>
      </c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R644" s="211" t="s">
        <v>246</v>
      </c>
      <c r="AT644" s="211" t="s">
        <v>135</v>
      </c>
      <c r="AU644" s="211" t="s">
        <v>82</v>
      </c>
      <c r="AY644" s="20" t="s">
        <v>133</v>
      </c>
      <c r="BE644" s="212">
        <f>IF(N644="základní",J644,0)</f>
        <v>0</v>
      </c>
      <c r="BF644" s="212">
        <f>IF(N644="snížená",J644,0)</f>
        <v>0</v>
      </c>
      <c r="BG644" s="212">
        <f>IF(N644="zákl. přenesená",J644,0)</f>
        <v>0</v>
      </c>
      <c r="BH644" s="212">
        <f>IF(N644="sníž. přenesená",J644,0)</f>
        <v>0</v>
      </c>
      <c r="BI644" s="212">
        <f>IF(N644="nulová",J644,0)</f>
        <v>0</v>
      </c>
      <c r="BJ644" s="20" t="s">
        <v>80</v>
      </c>
      <c r="BK644" s="212">
        <f>ROUND(I644*H644,2)</f>
        <v>0</v>
      </c>
      <c r="BL644" s="20" t="s">
        <v>246</v>
      </c>
      <c r="BM644" s="211" t="s">
        <v>850</v>
      </c>
    </row>
    <row r="645" s="2" customFormat="1">
      <c r="A645" s="41"/>
      <c r="B645" s="42"/>
      <c r="C645" s="43"/>
      <c r="D645" s="213" t="s">
        <v>142</v>
      </c>
      <c r="E645" s="43"/>
      <c r="F645" s="214" t="s">
        <v>851</v>
      </c>
      <c r="G645" s="43"/>
      <c r="H645" s="43"/>
      <c r="I645" s="215"/>
      <c r="J645" s="43"/>
      <c r="K645" s="43"/>
      <c r="L645" s="47"/>
      <c r="M645" s="216"/>
      <c r="N645" s="217"/>
      <c r="O645" s="87"/>
      <c r="P645" s="87"/>
      <c r="Q645" s="87"/>
      <c r="R645" s="87"/>
      <c r="S645" s="87"/>
      <c r="T645" s="88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20" t="s">
        <v>142</v>
      </c>
      <c r="AU645" s="20" t="s">
        <v>82</v>
      </c>
    </row>
    <row r="646" s="15" customFormat="1">
      <c r="A646" s="15"/>
      <c r="B646" s="241"/>
      <c r="C646" s="242"/>
      <c r="D646" s="220" t="s">
        <v>144</v>
      </c>
      <c r="E646" s="243" t="s">
        <v>19</v>
      </c>
      <c r="F646" s="244" t="s">
        <v>161</v>
      </c>
      <c r="G646" s="242"/>
      <c r="H646" s="243" t="s">
        <v>19</v>
      </c>
      <c r="I646" s="245"/>
      <c r="J646" s="242"/>
      <c r="K646" s="242"/>
      <c r="L646" s="246"/>
      <c r="M646" s="247"/>
      <c r="N646" s="248"/>
      <c r="O646" s="248"/>
      <c r="P646" s="248"/>
      <c r="Q646" s="248"/>
      <c r="R646" s="248"/>
      <c r="S646" s="248"/>
      <c r="T646" s="249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50" t="s">
        <v>144</v>
      </c>
      <c r="AU646" s="250" t="s">
        <v>82</v>
      </c>
      <c r="AV646" s="15" t="s">
        <v>80</v>
      </c>
      <c r="AW646" s="15" t="s">
        <v>36</v>
      </c>
      <c r="AX646" s="15" t="s">
        <v>75</v>
      </c>
      <c r="AY646" s="250" t="s">
        <v>133</v>
      </c>
    </row>
    <row r="647" s="15" customFormat="1">
      <c r="A647" s="15"/>
      <c r="B647" s="241"/>
      <c r="C647" s="242"/>
      <c r="D647" s="220" t="s">
        <v>144</v>
      </c>
      <c r="E647" s="243" t="s">
        <v>19</v>
      </c>
      <c r="F647" s="244" t="s">
        <v>280</v>
      </c>
      <c r="G647" s="242"/>
      <c r="H647" s="243" t="s">
        <v>19</v>
      </c>
      <c r="I647" s="245"/>
      <c r="J647" s="242"/>
      <c r="K647" s="242"/>
      <c r="L647" s="246"/>
      <c r="M647" s="247"/>
      <c r="N647" s="248"/>
      <c r="O647" s="248"/>
      <c r="P647" s="248"/>
      <c r="Q647" s="248"/>
      <c r="R647" s="248"/>
      <c r="S647" s="248"/>
      <c r="T647" s="249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50" t="s">
        <v>144</v>
      </c>
      <c r="AU647" s="250" t="s">
        <v>82</v>
      </c>
      <c r="AV647" s="15" t="s">
        <v>80</v>
      </c>
      <c r="AW647" s="15" t="s">
        <v>36</v>
      </c>
      <c r="AX647" s="15" t="s">
        <v>75</v>
      </c>
      <c r="AY647" s="250" t="s">
        <v>133</v>
      </c>
    </row>
    <row r="648" s="15" customFormat="1">
      <c r="A648" s="15"/>
      <c r="B648" s="241"/>
      <c r="C648" s="242"/>
      <c r="D648" s="220" t="s">
        <v>144</v>
      </c>
      <c r="E648" s="243" t="s">
        <v>19</v>
      </c>
      <c r="F648" s="244" t="s">
        <v>852</v>
      </c>
      <c r="G648" s="242"/>
      <c r="H648" s="243" t="s">
        <v>19</v>
      </c>
      <c r="I648" s="245"/>
      <c r="J648" s="242"/>
      <c r="K648" s="242"/>
      <c r="L648" s="246"/>
      <c r="M648" s="247"/>
      <c r="N648" s="248"/>
      <c r="O648" s="248"/>
      <c r="P648" s="248"/>
      <c r="Q648" s="248"/>
      <c r="R648" s="248"/>
      <c r="S648" s="248"/>
      <c r="T648" s="249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50" t="s">
        <v>144</v>
      </c>
      <c r="AU648" s="250" t="s">
        <v>82</v>
      </c>
      <c r="AV648" s="15" t="s">
        <v>80</v>
      </c>
      <c r="AW648" s="15" t="s">
        <v>36</v>
      </c>
      <c r="AX648" s="15" t="s">
        <v>75</v>
      </c>
      <c r="AY648" s="250" t="s">
        <v>133</v>
      </c>
    </row>
    <row r="649" s="13" customFormat="1">
      <c r="A649" s="13"/>
      <c r="B649" s="218"/>
      <c r="C649" s="219"/>
      <c r="D649" s="220" t="s">
        <v>144</v>
      </c>
      <c r="E649" s="221" t="s">
        <v>19</v>
      </c>
      <c r="F649" s="222" t="s">
        <v>441</v>
      </c>
      <c r="G649" s="219"/>
      <c r="H649" s="223">
        <v>44.420000000000002</v>
      </c>
      <c r="I649" s="224"/>
      <c r="J649" s="219"/>
      <c r="K649" s="219"/>
      <c r="L649" s="225"/>
      <c r="M649" s="226"/>
      <c r="N649" s="227"/>
      <c r="O649" s="227"/>
      <c r="P649" s="227"/>
      <c r="Q649" s="227"/>
      <c r="R649" s="227"/>
      <c r="S649" s="227"/>
      <c r="T649" s="228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29" t="s">
        <v>144</v>
      </c>
      <c r="AU649" s="229" t="s">
        <v>82</v>
      </c>
      <c r="AV649" s="13" t="s">
        <v>82</v>
      </c>
      <c r="AW649" s="13" t="s">
        <v>36</v>
      </c>
      <c r="AX649" s="13" t="s">
        <v>75</v>
      </c>
      <c r="AY649" s="229" t="s">
        <v>133</v>
      </c>
    </row>
    <row r="650" s="13" customFormat="1">
      <c r="A650" s="13"/>
      <c r="B650" s="218"/>
      <c r="C650" s="219"/>
      <c r="D650" s="220" t="s">
        <v>144</v>
      </c>
      <c r="E650" s="221" t="s">
        <v>19</v>
      </c>
      <c r="F650" s="222" t="s">
        <v>853</v>
      </c>
      <c r="G650" s="219"/>
      <c r="H650" s="223">
        <v>2.2490000000000001</v>
      </c>
      <c r="I650" s="224"/>
      <c r="J650" s="219"/>
      <c r="K650" s="219"/>
      <c r="L650" s="225"/>
      <c r="M650" s="226"/>
      <c r="N650" s="227"/>
      <c r="O650" s="227"/>
      <c r="P650" s="227"/>
      <c r="Q650" s="227"/>
      <c r="R650" s="227"/>
      <c r="S650" s="227"/>
      <c r="T650" s="228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29" t="s">
        <v>144</v>
      </c>
      <c r="AU650" s="229" t="s">
        <v>82</v>
      </c>
      <c r="AV650" s="13" t="s">
        <v>82</v>
      </c>
      <c r="AW650" s="13" t="s">
        <v>36</v>
      </c>
      <c r="AX650" s="13" t="s">
        <v>75</v>
      </c>
      <c r="AY650" s="229" t="s">
        <v>133</v>
      </c>
    </row>
    <row r="651" s="14" customFormat="1">
      <c r="A651" s="14"/>
      <c r="B651" s="230"/>
      <c r="C651" s="231"/>
      <c r="D651" s="220" t="s">
        <v>144</v>
      </c>
      <c r="E651" s="232" t="s">
        <v>19</v>
      </c>
      <c r="F651" s="233" t="s">
        <v>148</v>
      </c>
      <c r="G651" s="231"/>
      <c r="H651" s="234">
        <v>46.668999999999997</v>
      </c>
      <c r="I651" s="235"/>
      <c r="J651" s="231"/>
      <c r="K651" s="231"/>
      <c r="L651" s="236"/>
      <c r="M651" s="237"/>
      <c r="N651" s="238"/>
      <c r="O651" s="238"/>
      <c r="P651" s="238"/>
      <c r="Q651" s="238"/>
      <c r="R651" s="238"/>
      <c r="S651" s="238"/>
      <c r="T651" s="239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0" t="s">
        <v>144</v>
      </c>
      <c r="AU651" s="240" t="s">
        <v>82</v>
      </c>
      <c r="AV651" s="14" t="s">
        <v>140</v>
      </c>
      <c r="AW651" s="14" t="s">
        <v>36</v>
      </c>
      <c r="AX651" s="14" t="s">
        <v>80</v>
      </c>
      <c r="AY651" s="240" t="s">
        <v>133</v>
      </c>
    </row>
    <row r="652" s="2" customFormat="1" ht="16.5" customHeight="1">
      <c r="A652" s="41"/>
      <c r="B652" s="42"/>
      <c r="C652" s="251" t="s">
        <v>854</v>
      </c>
      <c r="D652" s="251" t="s">
        <v>227</v>
      </c>
      <c r="E652" s="252" t="s">
        <v>855</v>
      </c>
      <c r="F652" s="253" t="s">
        <v>856</v>
      </c>
      <c r="G652" s="254" t="s">
        <v>717</v>
      </c>
      <c r="H652" s="255">
        <v>1.633</v>
      </c>
      <c r="I652" s="256"/>
      <c r="J652" s="257">
        <f>ROUND(I652*H652,2)</f>
        <v>0</v>
      </c>
      <c r="K652" s="253" t="s">
        <v>256</v>
      </c>
      <c r="L652" s="258"/>
      <c r="M652" s="259" t="s">
        <v>19</v>
      </c>
      <c r="N652" s="260" t="s">
        <v>46</v>
      </c>
      <c r="O652" s="87"/>
      <c r="P652" s="209">
        <f>O652*H652</f>
        <v>0</v>
      </c>
      <c r="Q652" s="209">
        <v>0.001</v>
      </c>
      <c r="R652" s="209">
        <f>Q652*H652</f>
        <v>0.0016330000000000001</v>
      </c>
      <c r="S652" s="209">
        <v>0</v>
      </c>
      <c r="T652" s="210">
        <f>S652*H652</f>
        <v>0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11" t="s">
        <v>369</v>
      </c>
      <c r="AT652" s="211" t="s">
        <v>227</v>
      </c>
      <c r="AU652" s="211" t="s">
        <v>82</v>
      </c>
      <c r="AY652" s="20" t="s">
        <v>133</v>
      </c>
      <c r="BE652" s="212">
        <f>IF(N652="základní",J652,0)</f>
        <v>0</v>
      </c>
      <c r="BF652" s="212">
        <f>IF(N652="snížená",J652,0)</f>
        <v>0</v>
      </c>
      <c r="BG652" s="212">
        <f>IF(N652="zákl. přenesená",J652,0)</f>
        <v>0</v>
      </c>
      <c r="BH652" s="212">
        <f>IF(N652="sníž. přenesená",J652,0)</f>
        <v>0</v>
      </c>
      <c r="BI652" s="212">
        <f>IF(N652="nulová",J652,0)</f>
        <v>0</v>
      </c>
      <c r="BJ652" s="20" t="s">
        <v>80</v>
      </c>
      <c r="BK652" s="212">
        <f>ROUND(I652*H652,2)</f>
        <v>0</v>
      </c>
      <c r="BL652" s="20" t="s">
        <v>246</v>
      </c>
      <c r="BM652" s="211" t="s">
        <v>857</v>
      </c>
    </row>
    <row r="653" s="2" customFormat="1">
      <c r="A653" s="41"/>
      <c r="B653" s="42"/>
      <c r="C653" s="43"/>
      <c r="D653" s="220" t="s">
        <v>258</v>
      </c>
      <c r="E653" s="43"/>
      <c r="F653" s="272" t="s">
        <v>701</v>
      </c>
      <c r="G653" s="43"/>
      <c r="H653" s="43"/>
      <c r="I653" s="215"/>
      <c r="J653" s="43"/>
      <c r="K653" s="43"/>
      <c r="L653" s="47"/>
      <c r="M653" s="216"/>
      <c r="N653" s="217"/>
      <c r="O653" s="87"/>
      <c r="P653" s="87"/>
      <c r="Q653" s="87"/>
      <c r="R653" s="87"/>
      <c r="S653" s="87"/>
      <c r="T653" s="88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T653" s="20" t="s">
        <v>258</v>
      </c>
      <c r="AU653" s="20" t="s">
        <v>82</v>
      </c>
    </row>
    <row r="654" s="13" customFormat="1">
      <c r="A654" s="13"/>
      <c r="B654" s="218"/>
      <c r="C654" s="219"/>
      <c r="D654" s="220" t="s">
        <v>144</v>
      </c>
      <c r="E654" s="219"/>
      <c r="F654" s="222" t="s">
        <v>858</v>
      </c>
      <c r="G654" s="219"/>
      <c r="H654" s="223">
        <v>1.633</v>
      </c>
      <c r="I654" s="224"/>
      <c r="J654" s="219"/>
      <c r="K654" s="219"/>
      <c r="L654" s="225"/>
      <c r="M654" s="226"/>
      <c r="N654" s="227"/>
      <c r="O654" s="227"/>
      <c r="P654" s="227"/>
      <c r="Q654" s="227"/>
      <c r="R654" s="227"/>
      <c r="S654" s="227"/>
      <c r="T654" s="228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29" t="s">
        <v>144</v>
      </c>
      <c r="AU654" s="229" t="s">
        <v>82</v>
      </c>
      <c r="AV654" s="13" t="s">
        <v>82</v>
      </c>
      <c r="AW654" s="13" t="s">
        <v>4</v>
      </c>
      <c r="AX654" s="13" t="s">
        <v>80</v>
      </c>
      <c r="AY654" s="229" t="s">
        <v>133</v>
      </c>
    </row>
    <row r="655" s="2" customFormat="1" ht="16.5" customHeight="1">
      <c r="A655" s="41"/>
      <c r="B655" s="42"/>
      <c r="C655" s="200" t="s">
        <v>859</v>
      </c>
      <c r="D655" s="200" t="s">
        <v>135</v>
      </c>
      <c r="E655" s="201" t="s">
        <v>860</v>
      </c>
      <c r="F655" s="202" t="s">
        <v>861</v>
      </c>
      <c r="G655" s="203" t="s">
        <v>151</v>
      </c>
      <c r="H655" s="204">
        <v>17.800000000000001</v>
      </c>
      <c r="I655" s="205"/>
      <c r="J655" s="206">
        <f>ROUND(I655*H655,2)</f>
        <v>0</v>
      </c>
      <c r="K655" s="202" t="s">
        <v>139</v>
      </c>
      <c r="L655" s="47"/>
      <c r="M655" s="207" t="s">
        <v>19</v>
      </c>
      <c r="N655" s="208" t="s">
        <v>46</v>
      </c>
      <c r="O655" s="87"/>
      <c r="P655" s="209">
        <f>O655*H655</f>
        <v>0</v>
      </c>
      <c r="Q655" s="209">
        <v>0</v>
      </c>
      <c r="R655" s="209">
        <f>Q655*H655</f>
        <v>0</v>
      </c>
      <c r="S655" s="209">
        <v>0</v>
      </c>
      <c r="T655" s="210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11" t="s">
        <v>246</v>
      </c>
      <c r="AT655" s="211" t="s">
        <v>135</v>
      </c>
      <c r="AU655" s="211" t="s">
        <v>82</v>
      </c>
      <c r="AY655" s="20" t="s">
        <v>133</v>
      </c>
      <c r="BE655" s="212">
        <f>IF(N655="základní",J655,0)</f>
        <v>0</v>
      </c>
      <c r="BF655" s="212">
        <f>IF(N655="snížená",J655,0)</f>
        <v>0</v>
      </c>
      <c r="BG655" s="212">
        <f>IF(N655="zákl. přenesená",J655,0)</f>
        <v>0</v>
      </c>
      <c r="BH655" s="212">
        <f>IF(N655="sníž. přenesená",J655,0)</f>
        <v>0</v>
      </c>
      <c r="BI655" s="212">
        <f>IF(N655="nulová",J655,0)</f>
        <v>0</v>
      </c>
      <c r="BJ655" s="20" t="s">
        <v>80</v>
      </c>
      <c r="BK655" s="212">
        <f>ROUND(I655*H655,2)</f>
        <v>0</v>
      </c>
      <c r="BL655" s="20" t="s">
        <v>246</v>
      </c>
      <c r="BM655" s="211" t="s">
        <v>862</v>
      </c>
    </row>
    <row r="656" s="2" customFormat="1">
      <c r="A656" s="41"/>
      <c r="B656" s="42"/>
      <c r="C656" s="43"/>
      <c r="D656" s="213" t="s">
        <v>142</v>
      </c>
      <c r="E656" s="43"/>
      <c r="F656" s="214" t="s">
        <v>863</v>
      </c>
      <c r="G656" s="43"/>
      <c r="H656" s="43"/>
      <c r="I656" s="215"/>
      <c r="J656" s="43"/>
      <c r="K656" s="43"/>
      <c r="L656" s="47"/>
      <c r="M656" s="216"/>
      <c r="N656" s="217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142</v>
      </c>
      <c r="AU656" s="20" t="s">
        <v>82</v>
      </c>
    </row>
    <row r="657" s="15" customFormat="1">
      <c r="A657" s="15"/>
      <c r="B657" s="241"/>
      <c r="C657" s="242"/>
      <c r="D657" s="220" t="s">
        <v>144</v>
      </c>
      <c r="E657" s="243" t="s">
        <v>19</v>
      </c>
      <c r="F657" s="244" t="s">
        <v>161</v>
      </c>
      <c r="G657" s="242"/>
      <c r="H657" s="243" t="s">
        <v>19</v>
      </c>
      <c r="I657" s="245"/>
      <c r="J657" s="242"/>
      <c r="K657" s="242"/>
      <c r="L657" s="246"/>
      <c r="M657" s="247"/>
      <c r="N657" s="248"/>
      <c r="O657" s="248"/>
      <c r="P657" s="248"/>
      <c r="Q657" s="248"/>
      <c r="R657" s="248"/>
      <c r="S657" s="248"/>
      <c r="T657" s="249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50" t="s">
        <v>144</v>
      </c>
      <c r="AU657" s="250" t="s">
        <v>82</v>
      </c>
      <c r="AV657" s="15" t="s">
        <v>80</v>
      </c>
      <c r="AW657" s="15" t="s">
        <v>36</v>
      </c>
      <c r="AX657" s="15" t="s">
        <v>75</v>
      </c>
      <c r="AY657" s="250" t="s">
        <v>133</v>
      </c>
    </row>
    <row r="658" s="15" customFormat="1">
      <c r="A658" s="15"/>
      <c r="B658" s="241"/>
      <c r="C658" s="242"/>
      <c r="D658" s="220" t="s">
        <v>144</v>
      </c>
      <c r="E658" s="243" t="s">
        <v>19</v>
      </c>
      <c r="F658" s="244" t="s">
        <v>280</v>
      </c>
      <c r="G658" s="242"/>
      <c r="H658" s="243" t="s">
        <v>19</v>
      </c>
      <c r="I658" s="245"/>
      <c r="J658" s="242"/>
      <c r="K658" s="242"/>
      <c r="L658" s="246"/>
      <c r="M658" s="247"/>
      <c r="N658" s="248"/>
      <c r="O658" s="248"/>
      <c r="P658" s="248"/>
      <c r="Q658" s="248"/>
      <c r="R658" s="248"/>
      <c r="S658" s="248"/>
      <c r="T658" s="249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50" t="s">
        <v>144</v>
      </c>
      <c r="AU658" s="250" t="s">
        <v>82</v>
      </c>
      <c r="AV658" s="15" t="s">
        <v>80</v>
      </c>
      <c r="AW658" s="15" t="s">
        <v>36</v>
      </c>
      <c r="AX658" s="15" t="s">
        <v>75</v>
      </c>
      <c r="AY658" s="250" t="s">
        <v>133</v>
      </c>
    </row>
    <row r="659" s="15" customFormat="1">
      <c r="A659" s="15"/>
      <c r="B659" s="241"/>
      <c r="C659" s="242"/>
      <c r="D659" s="220" t="s">
        <v>144</v>
      </c>
      <c r="E659" s="243" t="s">
        <v>19</v>
      </c>
      <c r="F659" s="244" t="s">
        <v>453</v>
      </c>
      <c r="G659" s="242"/>
      <c r="H659" s="243" t="s">
        <v>19</v>
      </c>
      <c r="I659" s="245"/>
      <c r="J659" s="242"/>
      <c r="K659" s="242"/>
      <c r="L659" s="246"/>
      <c r="M659" s="247"/>
      <c r="N659" s="248"/>
      <c r="O659" s="248"/>
      <c r="P659" s="248"/>
      <c r="Q659" s="248"/>
      <c r="R659" s="248"/>
      <c r="S659" s="248"/>
      <c r="T659" s="249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50" t="s">
        <v>144</v>
      </c>
      <c r="AU659" s="250" t="s">
        <v>82</v>
      </c>
      <c r="AV659" s="15" t="s">
        <v>80</v>
      </c>
      <c r="AW659" s="15" t="s">
        <v>36</v>
      </c>
      <c r="AX659" s="15" t="s">
        <v>75</v>
      </c>
      <c r="AY659" s="250" t="s">
        <v>133</v>
      </c>
    </row>
    <row r="660" s="13" customFormat="1">
      <c r="A660" s="13"/>
      <c r="B660" s="218"/>
      <c r="C660" s="219"/>
      <c r="D660" s="220" t="s">
        <v>144</v>
      </c>
      <c r="E660" s="221" t="s">
        <v>19</v>
      </c>
      <c r="F660" s="222" t="s">
        <v>864</v>
      </c>
      <c r="G660" s="219"/>
      <c r="H660" s="223">
        <v>17.800000000000001</v>
      </c>
      <c r="I660" s="224"/>
      <c r="J660" s="219"/>
      <c r="K660" s="219"/>
      <c r="L660" s="225"/>
      <c r="M660" s="226"/>
      <c r="N660" s="227"/>
      <c r="O660" s="227"/>
      <c r="P660" s="227"/>
      <c r="Q660" s="227"/>
      <c r="R660" s="227"/>
      <c r="S660" s="227"/>
      <c r="T660" s="228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29" t="s">
        <v>144</v>
      </c>
      <c r="AU660" s="229" t="s">
        <v>82</v>
      </c>
      <c r="AV660" s="13" t="s">
        <v>82</v>
      </c>
      <c r="AW660" s="13" t="s">
        <v>36</v>
      </c>
      <c r="AX660" s="13" t="s">
        <v>80</v>
      </c>
      <c r="AY660" s="229" t="s">
        <v>133</v>
      </c>
    </row>
    <row r="661" s="2" customFormat="1" ht="16.5" customHeight="1">
      <c r="A661" s="41"/>
      <c r="B661" s="42"/>
      <c r="C661" s="251" t="s">
        <v>865</v>
      </c>
      <c r="D661" s="251" t="s">
        <v>227</v>
      </c>
      <c r="E661" s="252" t="s">
        <v>866</v>
      </c>
      <c r="F661" s="253" t="s">
        <v>867</v>
      </c>
      <c r="G661" s="254" t="s">
        <v>151</v>
      </c>
      <c r="H661" s="255">
        <v>19.579999999999998</v>
      </c>
      <c r="I661" s="256"/>
      <c r="J661" s="257">
        <f>ROUND(I661*H661,2)</f>
        <v>0</v>
      </c>
      <c r="K661" s="253" t="s">
        <v>256</v>
      </c>
      <c r="L661" s="258"/>
      <c r="M661" s="259" t="s">
        <v>19</v>
      </c>
      <c r="N661" s="260" t="s">
        <v>46</v>
      </c>
      <c r="O661" s="87"/>
      <c r="P661" s="209">
        <f>O661*H661</f>
        <v>0</v>
      </c>
      <c r="Q661" s="209">
        <v>0.00019000000000000001</v>
      </c>
      <c r="R661" s="209">
        <f>Q661*H661</f>
        <v>0.0037201999999999999</v>
      </c>
      <c r="S661" s="209">
        <v>0</v>
      </c>
      <c r="T661" s="210">
        <f>S661*H661</f>
        <v>0</v>
      </c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R661" s="211" t="s">
        <v>369</v>
      </c>
      <c r="AT661" s="211" t="s">
        <v>227</v>
      </c>
      <c r="AU661" s="211" t="s">
        <v>82</v>
      </c>
      <c r="AY661" s="20" t="s">
        <v>133</v>
      </c>
      <c r="BE661" s="212">
        <f>IF(N661="základní",J661,0)</f>
        <v>0</v>
      </c>
      <c r="BF661" s="212">
        <f>IF(N661="snížená",J661,0)</f>
        <v>0</v>
      </c>
      <c r="BG661" s="212">
        <f>IF(N661="zákl. přenesená",J661,0)</f>
        <v>0</v>
      </c>
      <c r="BH661" s="212">
        <f>IF(N661="sníž. přenesená",J661,0)</f>
        <v>0</v>
      </c>
      <c r="BI661" s="212">
        <f>IF(N661="nulová",J661,0)</f>
        <v>0</v>
      </c>
      <c r="BJ661" s="20" t="s">
        <v>80</v>
      </c>
      <c r="BK661" s="212">
        <f>ROUND(I661*H661,2)</f>
        <v>0</v>
      </c>
      <c r="BL661" s="20" t="s">
        <v>246</v>
      </c>
      <c r="BM661" s="211" t="s">
        <v>868</v>
      </c>
    </row>
    <row r="662" s="2" customFormat="1">
      <c r="A662" s="41"/>
      <c r="B662" s="42"/>
      <c r="C662" s="43"/>
      <c r="D662" s="220" t="s">
        <v>258</v>
      </c>
      <c r="E662" s="43"/>
      <c r="F662" s="272" t="s">
        <v>701</v>
      </c>
      <c r="G662" s="43"/>
      <c r="H662" s="43"/>
      <c r="I662" s="215"/>
      <c r="J662" s="43"/>
      <c r="K662" s="43"/>
      <c r="L662" s="47"/>
      <c r="M662" s="216"/>
      <c r="N662" s="217"/>
      <c r="O662" s="87"/>
      <c r="P662" s="87"/>
      <c r="Q662" s="87"/>
      <c r="R662" s="87"/>
      <c r="S662" s="87"/>
      <c r="T662" s="88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T662" s="20" t="s">
        <v>258</v>
      </c>
      <c r="AU662" s="20" t="s">
        <v>82</v>
      </c>
    </row>
    <row r="663" s="13" customFormat="1">
      <c r="A663" s="13"/>
      <c r="B663" s="218"/>
      <c r="C663" s="219"/>
      <c r="D663" s="220" t="s">
        <v>144</v>
      </c>
      <c r="E663" s="219"/>
      <c r="F663" s="222" t="s">
        <v>869</v>
      </c>
      <c r="G663" s="219"/>
      <c r="H663" s="223">
        <v>19.579999999999998</v>
      </c>
      <c r="I663" s="224"/>
      <c r="J663" s="219"/>
      <c r="K663" s="219"/>
      <c r="L663" s="225"/>
      <c r="M663" s="226"/>
      <c r="N663" s="227"/>
      <c r="O663" s="227"/>
      <c r="P663" s="227"/>
      <c r="Q663" s="227"/>
      <c r="R663" s="227"/>
      <c r="S663" s="227"/>
      <c r="T663" s="228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29" t="s">
        <v>144</v>
      </c>
      <c r="AU663" s="229" t="s">
        <v>82</v>
      </c>
      <c r="AV663" s="13" t="s">
        <v>82</v>
      </c>
      <c r="AW663" s="13" t="s">
        <v>4</v>
      </c>
      <c r="AX663" s="13" t="s">
        <v>80</v>
      </c>
      <c r="AY663" s="229" t="s">
        <v>133</v>
      </c>
    </row>
    <row r="664" s="2" customFormat="1" ht="21.75" customHeight="1">
      <c r="A664" s="41"/>
      <c r="B664" s="42"/>
      <c r="C664" s="200" t="s">
        <v>14</v>
      </c>
      <c r="D664" s="200" t="s">
        <v>135</v>
      </c>
      <c r="E664" s="201" t="s">
        <v>870</v>
      </c>
      <c r="F664" s="202" t="s">
        <v>871</v>
      </c>
      <c r="G664" s="203" t="s">
        <v>151</v>
      </c>
      <c r="H664" s="204">
        <v>18.739999999999998</v>
      </c>
      <c r="I664" s="205"/>
      <c r="J664" s="206">
        <f>ROUND(I664*H664,2)</f>
        <v>0</v>
      </c>
      <c r="K664" s="202" t="s">
        <v>139</v>
      </c>
      <c r="L664" s="47"/>
      <c r="M664" s="207" t="s">
        <v>19</v>
      </c>
      <c r="N664" s="208" t="s">
        <v>46</v>
      </c>
      <c r="O664" s="87"/>
      <c r="P664" s="209">
        <f>O664*H664</f>
        <v>0</v>
      </c>
      <c r="Q664" s="209">
        <v>0</v>
      </c>
      <c r="R664" s="209">
        <f>Q664*H664</f>
        <v>0</v>
      </c>
      <c r="S664" s="209">
        <v>0</v>
      </c>
      <c r="T664" s="210">
        <f>S664*H664</f>
        <v>0</v>
      </c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R664" s="211" t="s">
        <v>246</v>
      </c>
      <c r="AT664" s="211" t="s">
        <v>135</v>
      </c>
      <c r="AU664" s="211" t="s">
        <v>82</v>
      </c>
      <c r="AY664" s="20" t="s">
        <v>133</v>
      </c>
      <c r="BE664" s="212">
        <f>IF(N664="základní",J664,0)</f>
        <v>0</v>
      </c>
      <c r="BF664" s="212">
        <f>IF(N664="snížená",J664,0)</f>
        <v>0</v>
      </c>
      <c r="BG664" s="212">
        <f>IF(N664="zákl. přenesená",J664,0)</f>
        <v>0</v>
      </c>
      <c r="BH664" s="212">
        <f>IF(N664="sníž. přenesená",J664,0)</f>
        <v>0</v>
      </c>
      <c r="BI664" s="212">
        <f>IF(N664="nulová",J664,0)</f>
        <v>0</v>
      </c>
      <c r="BJ664" s="20" t="s">
        <v>80</v>
      </c>
      <c r="BK664" s="212">
        <f>ROUND(I664*H664,2)</f>
        <v>0</v>
      </c>
      <c r="BL664" s="20" t="s">
        <v>246</v>
      </c>
      <c r="BM664" s="211" t="s">
        <v>872</v>
      </c>
    </row>
    <row r="665" s="2" customFormat="1">
      <c r="A665" s="41"/>
      <c r="B665" s="42"/>
      <c r="C665" s="43"/>
      <c r="D665" s="213" t="s">
        <v>142</v>
      </c>
      <c r="E665" s="43"/>
      <c r="F665" s="214" t="s">
        <v>873</v>
      </c>
      <c r="G665" s="43"/>
      <c r="H665" s="43"/>
      <c r="I665" s="215"/>
      <c r="J665" s="43"/>
      <c r="K665" s="43"/>
      <c r="L665" s="47"/>
      <c r="M665" s="216"/>
      <c r="N665" s="217"/>
      <c r="O665" s="87"/>
      <c r="P665" s="87"/>
      <c r="Q665" s="87"/>
      <c r="R665" s="87"/>
      <c r="S665" s="87"/>
      <c r="T665" s="88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T665" s="20" t="s">
        <v>142</v>
      </c>
      <c r="AU665" s="20" t="s">
        <v>82</v>
      </c>
    </row>
    <row r="666" s="15" customFormat="1">
      <c r="A666" s="15"/>
      <c r="B666" s="241"/>
      <c r="C666" s="242"/>
      <c r="D666" s="220" t="s">
        <v>144</v>
      </c>
      <c r="E666" s="243" t="s">
        <v>19</v>
      </c>
      <c r="F666" s="244" t="s">
        <v>161</v>
      </c>
      <c r="G666" s="242"/>
      <c r="H666" s="243" t="s">
        <v>19</v>
      </c>
      <c r="I666" s="245"/>
      <c r="J666" s="242"/>
      <c r="K666" s="242"/>
      <c r="L666" s="246"/>
      <c r="M666" s="247"/>
      <c r="N666" s="248"/>
      <c r="O666" s="248"/>
      <c r="P666" s="248"/>
      <c r="Q666" s="248"/>
      <c r="R666" s="248"/>
      <c r="S666" s="248"/>
      <c r="T666" s="249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50" t="s">
        <v>144</v>
      </c>
      <c r="AU666" s="250" t="s">
        <v>82</v>
      </c>
      <c r="AV666" s="15" t="s">
        <v>80</v>
      </c>
      <c r="AW666" s="15" t="s">
        <v>36</v>
      </c>
      <c r="AX666" s="15" t="s">
        <v>75</v>
      </c>
      <c r="AY666" s="250" t="s">
        <v>133</v>
      </c>
    </row>
    <row r="667" s="15" customFormat="1">
      <c r="A667" s="15"/>
      <c r="B667" s="241"/>
      <c r="C667" s="242"/>
      <c r="D667" s="220" t="s">
        <v>144</v>
      </c>
      <c r="E667" s="243" t="s">
        <v>19</v>
      </c>
      <c r="F667" s="244" t="s">
        <v>280</v>
      </c>
      <c r="G667" s="242"/>
      <c r="H667" s="243" t="s">
        <v>19</v>
      </c>
      <c r="I667" s="245"/>
      <c r="J667" s="242"/>
      <c r="K667" s="242"/>
      <c r="L667" s="246"/>
      <c r="M667" s="247"/>
      <c r="N667" s="248"/>
      <c r="O667" s="248"/>
      <c r="P667" s="248"/>
      <c r="Q667" s="248"/>
      <c r="R667" s="248"/>
      <c r="S667" s="248"/>
      <c r="T667" s="249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50" t="s">
        <v>144</v>
      </c>
      <c r="AU667" s="250" t="s">
        <v>82</v>
      </c>
      <c r="AV667" s="15" t="s">
        <v>80</v>
      </c>
      <c r="AW667" s="15" t="s">
        <v>36</v>
      </c>
      <c r="AX667" s="15" t="s">
        <v>75</v>
      </c>
      <c r="AY667" s="250" t="s">
        <v>133</v>
      </c>
    </row>
    <row r="668" s="15" customFormat="1">
      <c r="A668" s="15"/>
      <c r="B668" s="241"/>
      <c r="C668" s="242"/>
      <c r="D668" s="220" t="s">
        <v>144</v>
      </c>
      <c r="E668" s="243" t="s">
        <v>19</v>
      </c>
      <c r="F668" s="244" t="s">
        <v>874</v>
      </c>
      <c r="G668" s="242"/>
      <c r="H668" s="243" t="s">
        <v>19</v>
      </c>
      <c r="I668" s="245"/>
      <c r="J668" s="242"/>
      <c r="K668" s="242"/>
      <c r="L668" s="246"/>
      <c r="M668" s="247"/>
      <c r="N668" s="248"/>
      <c r="O668" s="248"/>
      <c r="P668" s="248"/>
      <c r="Q668" s="248"/>
      <c r="R668" s="248"/>
      <c r="S668" s="248"/>
      <c r="T668" s="249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50" t="s">
        <v>144</v>
      </c>
      <c r="AU668" s="250" t="s">
        <v>82</v>
      </c>
      <c r="AV668" s="15" t="s">
        <v>80</v>
      </c>
      <c r="AW668" s="15" t="s">
        <v>36</v>
      </c>
      <c r="AX668" s="15" t="s">
        <v>75</v>
      </c>
      <c r="AY668" s="250" t="s">
        <v>133</v>
      </c>
    </row>
    <row r="669" s="13" customFormat="1">
      <c r="A669" s="13"/>
      <c r="B669" s="218"/>
      <c r="C669" s="219"/>
      <c r="D669" s="220" t="s">
        <v>144</v>
      </c>
      <c r="E669" s="221" t="s">
        <v>19</v>
      </c>
      <c r="F669" s="222" t="s">
        <v>875</v>
      </c>
      <c r="G669" s="219"/>
      <c r="H669" s="223">
        <v>18.739999999999998</v>
      </c>
      <c r="I669" s="224"/>
      <c r="J669" s="219"/>
      <c r="K669" s="219"/>
      <c r="L669" s="225"/>
      <c r="M669" s="226"/>
      <c r="N669" s="227"/>
      <c r="O669" s="227"/>
      <c r="P669" s="227"/>
      <c r="Q669" s="227"/>
      <c r="R669" s="227"/>
      <c r="S669" s="227"/>
      <c r="T669" s="228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29" t="s">
        <v>144</v>
      </c>
      <c r="AU669" s="229" t="s">
        <v>82</v>
      </c>
      <c r="AV669" s="13" t="s">
        <v>82</v>
      </c>
      <c r="AW669" s="13" t="s">
        <v>36</v>
      </c>
      <c r="AX669" s="13" t="s">
        <v>80</v>
      </c>
      <c r="AY669" s="229" t="s">
        <v>133</v>
      </c>
    </row>
    <row r="670" s="2" customFormat="1" ht="16.5" customHeight="1">
      <c r="A670" s="41"/>
      <c r="B670" s="42"/>
      <c r="C670" s="251" t="s">
        <v>876</v>
      </c>
      <c r="D670" s="251" t="s">
        <v>227</v>
      </c>
      <c r="E670" s="252" t="s">
        <v>877</v>
      </c>
      <c r="F670" s="253" t="s">
        <v>878</v>
      </c>
      <c r="G670" s="254" t="s">
        <v>151</v>
      </c>
      <c r="H670" s="255">
        <v>20.614000000000001</v>
      </c>
      <c r="I670" s="256"/>
      <c r="J670" s="257">
        <f>ROUND(I670*H670,2)</f>
        <v>0</v>
      </c>
      <c r="K670" s="253" t="s">
        <v>256</v>
      </c>
      <c r="L670" s="258"/>
      <c r="M670" s="259" t="s">
        <v>19</v>
      </c>
      <c r="N670" s="260" t="s">
        <v>46</v>
      </c>
      <c r="O670" s="87"/>
      <c r="P670" s="209">
        <f>O670*H670</f>
        <v>0</v>
      </c>
      <c r="Q670" s="209">
        <v>0.00014999999999999999</v>
      </c>
      <c r="R670" s="209">
        <f>Q670*H670</f>
        <v>0.0030921</v>
      </c>
      <c r="S670" s="209">
        <v>0</v>
      </c>
      <c r="T670" s="210">
        <f>S670*H670</f>
        <v>0</v>
      </c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R670" s="211" t="s">
        <v>369</v>
      </c>
      <c r="AT670" s="211" t="s">
        <v>227</v>
      </c>
      <c r="AU670" s="211" t="s">
        <v>82</v>
      </c>
      <c r="AY670" s="20" t="s">
        <v>133</v>
      </c>
      <c r="BE670" s="212">
        <f>IF(N670="základní",J670,0)</f>
        <v>0</v>
      </c>
      <c r="BF670" s="212">
        <f>IF(N670="snížená",J670,0)</f>
        <v>0</v>
      </c>
      <c r="BG670" s="212">
        <f>IF(N670="zákl. přenesená",J670,0)</f>
        <v>0</v>
      </c>
      <c r="BH670" s="212">
        <f>IF(N670="sníž. přenesená",J670,0)</f>
        <v>0</v>
      </c>
      <c r="BI670" s="212">
        <f>IF(N670="nulová",J670,0)</f>
        <v>0</v>
      </c>
      <c r="BJ670" s="20" t="s">
        <v>80</v>
      </c>
      <c r="BK670" s="212">
        <f>ROUND(I670*H670,2)</f>
        <v>0</v>
      </c>
      <c r="BL670" s="20" t="s">
        <v>246</v>
      </c>
      <c r="BM670" s="211" t="s">
        <v>879</v>
      </c>
    </row>
    <row r="671" s="2" customFormat="1">
      <c r="A671" s="41"/>
      <c r="B671" s="42"/>
      <c r="C671" s="43"/>
      <c r="D671" s="220" t="s">
        <v>258</v>
      </c>
      <c r="E671" s="43"/>
      <c r="F671" s="272" t="s">
        <v>701</v>
      </c>
      <c r="G671" s="43"/>
      <c r="H671" s="43"/>
      <c r="I671" s="215"/>
      <c r="J671" s="43"/>
      <c r="K671" s="43"/>
      <c r="L671" s="47"/>
      <c r="M671" s="216"/>
      <c r="N671" s="217"/>
      <c r="O671" s="87"/>
      <c r="P671" s="87"/>
      <c r="Q671" s="87"/>
      <c r="R671" s="87"/>
      <c r="S671" s="87"/>
      <c r="T671" s="88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T671" s="20" t="s">
        <v>258</v>
      </c>
      <c r="AU671" s="20" t="s">
        <v>82</v>
      </c>
    </row>
    <row r="672" s="13" customFormat="1">
      <c r="A672" s="13"/>
      <c r="B672" s="218"/>
      <c r="C672" s="219"/>
      <c r="D672" s="220" t="s">
        <v>144</v>
      </c>
      <c r="E672" s="219"/>
      <c r="F672" s="222" t="s">
        <v>880</v>
      </c>
      <c r="G672" s="219"/>
      <c r="H672" s="223">
        <v>20.614000000000001</v>
      </c>
      <c r="I672" s="224"/>
      <c r="J672" s="219"/>
      <c r="K672" s="219"/>
      <c r="L672" s="225"/>
      <c r="M672" s="226"/>
      <c r="N672" s="227"/>
      <c r="O672" s="227"/>
      <c r="P672" s="227"/>
      <c r="Q672" s="227"/>
      <c r="R672" s="227"/>
      <c r="S672" s="227"/>
      <c r="T672" s="228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29" t="s">
        <v>144</v>
      </c>
      <c r="AU672" s="229" t="s">
        <v>82</v>
      </c>
      <c r="AV672" s="13" t="s">
        <v>82</v>
      </c>
      <c r="AW672" s="13" t="s">
        <v>4</v>
      </c>
      <c r="AX672" s="13" t="s">
        <v>80</v>
      </c>
      <c r="AY672" s="229" t="s">
        <v>133</v>
      </c>
    </row>
    <row r="673" s="2" customFormat="1" ht="21.75" customHeight="1">
      <c r="A673" s="41"/>
      <c r="B673" s="42"/>
      <c r="C673" s="200" t="s">
        <v>881</v>
      </c>
      <c r="D673" s="200" t="s">
        <v>135</v>
      </c>
      <c r="E673" s="201" t="s">
        <v>882</v>
      </c>
      <c r="F673" s="202" t="s">
        <v>883</v>
      </c>
      <c r="G673" s="203" t="s">
        <v>151</v>
      </c>
      <c r="H673" s="204">
        <v>35.939999999999998</v>
      </c>
      <c r="I673" s="205"/>
      <c r="J673" s="206">
        <f>ROUND(I673*H673,2)</f>
        <v>0</v>
      </c>
      <c r="K673" s="202" t="s">
        <v>139</v>
      </c>
      <c r="L673" s="47"/>
      <c r="M673" s="207" t="s">
        <v>19</v>
      </c>
      <c r="N673" s="208" t="s">
        <v>46</v>
      </c>
      <c r="O673" s="87"/>
      <c r="P673" s="209">
        <f>O673*H673</f>
        <v>0</v>
      </c>
      <c r="Q673" s="209">
        <v>0.00034000000000000002</v>
      </c>
      <c r="R673" s="209">
        <f>Q673*H673</f>
        <v>0.012219600000000001</v>
      </c>
      <c r="S673" s="209">
        <v>0</v>
      </c>
      <c r="T673" s="210">
        <f>S673*H673</f>
        <v>0</v>
      </c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R673" s="211" t="s">
        <v>246</v>
      </c>
      <c r="AT673" s="211" t="s">
        <v>135</v>
      </c>
      <c r="AU673" s="211" t="s">
        <v>82</v>
      </c>
      <c r="AY673" s="20" t="s">
        <v>133</v>
      </c>
      <c r="BE673" s="212">
        <f>IF(N673="základní",J673,0)</f>
        <v>0</v>
      </c>
      <c r="BF673" s="212">
        <f>IF(N673="snížená",J673,0)</f>
        <v>0</v>
      </c>
      <c r="BG673" s="212">
        <f>IF(N673="zákl. přenesená",J673,0)</f>
        <v>0</v>
      </c>
      <c r="BH673" s="212">
        <f>IF(N673="sníž. přenesená",J673,0)</f>
        <v>0</v>
      </c>
      <c r="BI673" s="212">
        <f>IF(N673="nulová",J673,0)</f>
        <v>0</v>
      </c>
      <c r="BJ673" s="20" t="s">
        <v>80</v>
      </c>
      <c r="BK673" s="212">
        <f>ROUND(I673*H673,2)</f>
        <v>0</v>
      </c>
      <c r="BL673" s="20" t="s">
        <v>246</v>
      </c>
      <c r="BM673" s="211" t="s">
        <v>884</v>
      </c>
    </row>
    <row r="674" s="2" customFormat="1">
      <c r="A674" s="41"/>
      <c r="B674" s="42"/>
      <c r="C674" s="43"/>
      <c r="D674" s="213" t="s">
        <v>142</v>
      </c>
      <c r="E674" s="43"/>
      <c r="F674" s="214" t="s">
        <v>885</v>
      </c>
      <c r="G674" s="43"/>
      <c r="H674" s="43"/>
      <c r="I674" s="215"/>
      <c r="J674" s="43"/>
      <c r="K674" s="43"/>
      <c r="L674" s="47"/>
      <c r="M674" s="216"/>
      <c r="N674" s="217"/>
      <c r="O674" s="87"/>
      <c r="P674" s="87"/>
      <c r="Q674" s="87"/>
      <c r="R674" s="87"/>
      <c r="S674" s="87"/>
      <c r="T674" s="88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T674" s="20" t="s">
        <v>142</v>
      </c>
      <c r="AU674" s="20" t="s">
        <v>82</v>
      </c>
    </row>
    <row r="675" s="2" customFormat="1" ht="16.5" customHeight="1">
      <c r="A675" s="41"/>
      <c r="B675" s="42"/>
      <c r="C675" s="251" t="s">
        <v>886</v>
      </c>
      <c r="D675" s="251" t="s">
        <v>227</v>
      </c>
      <c r="E675" s="252" t="s">
        <v>887</v>
      </c>
      <c r="F675" s="253" t="s">
        <v>888</v>
      </c>
      <c r="G675" s="254" t="s">
        <v>151</v>
      </c>
      <c r="H675" s="255">
        <v>18.920000000000002</v>
      </c>
      <c r="I675" s="256"/>
      <c r="J675" s="257">
        <f>ROUND(I675*H675,2)</f>
        <v>0</v>
      </c>
      <c r="K675" s="253" t="s">
        <v>256</v>
      </c>
      <c r="L675" s="258"/>
      <c r="M675" s="259" t="s">
        <v>19</v>
      </c>
      <c r="N675" s="260" t="s">
        <v>46</v>
      </c>
      <c r="O675" s="87"/>
      <c r="P675" s="209">
        <f>O675*H675</f>
        <v>0</v>
      </c>
      <c r="Q675" s="209">
        <v>0.00097000000000000005</v>
      </c>
      <c r="R675" s="209">
        <f>Q675*H675</f>
        <v>0.018352400000000001</v>
      </c>
      <c r="S675" s="209">
        <v>0</v>
      </c>
      <c r="T675" s="210">
        <f>S675*H675</f>
        <v>0</v>
      </c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R675" s="211" t="s">
        <v>369</v>
      </c>
      <c r="AT675" s="211" t="s">
        <v>227</v>
      </c>
      <c r="AU675" s="211" t="s">
        <v>82</v>
      </c>
      <c r="AY675" s="20" t="s">
        <v>133</v>
      </c>
      <c r="BE675" s="212">
        <f>IF(N675="základní",J675,0)</f>
        <v>0</v>
      </c>
      <c r="BF675" s="212">
        <f>IF(N675="snížená",J675,0)</f>
        <v>0</v>
      </c>
      <c r="BG675" s="212">
        <f>IF(N675="zákl. přenesená",J675,0)</f>
        <v>0</v>
      </c>
      <c r="BH675" s="212">
        <f>IF(N675="sníž. přenesená",J675,0)</f>
        <v>0</v>
      </c>
      <c r="BI675" s="212">
        <f>IF(N675="nulová",J675,0)</f>
        <v>0</v>
      </c>
      <c r="BJ675" s="20" t="s">
        <v>80</v>
      </c>
      <c r="BK675" s="212">
        <f>ROUND(I675*H675,2)</f>
        <v>0</v>
      </c>
      <c r="BL675" s="20" t="s">
        <v>246</v>
      </c>
      <c r="BM675" s="211" t="s">
        <v>889</v>
      </c>
    </row>
    <row r="676" s="2" customFormat="1">
      <c r="A676" s="41"/>
      <c r="B676" s="42"/>
      <c r="C676" s="43"/>
      <c r="D676" s="220" t="s">
        <v>258</v>
      </c>
      <c r="E676" s="43"/>
      <c r="F676" s="272" t="s">
        <v>701</v>
      </c>
      <c r="G676" s="43"/>
      <c r="H676" s="43"/>
      <c r="I676" s="215"/>
      <c r="J676" s="43"/>
      <c r="K676" s="43"/>
      <c r="L676" s="47"/>
      <c r="M676" s="216"/>
      <c r="N676" s="217"/>
      <c r="O676" s="87"/>
      <c r="P676" s="87"/>
      <c r="Q676" s="87"/>
      <c r="R676" s="87"/>
      <c r="S676" s="87"/>
      <c r="T676" s="88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T676" s="20" t="s">
        <v>258</v>
      </c>
      <c r="AU676" s="20" t="s">
        <v>82</v>
      </c>
    </row>
    <row r="677" s="15" customFormat="1">
      <c r="A677" s="15"/>
      <c r="B677" s="241"/>
      <c r="C677" s="242"/>
      <c r="D677" s="220" t="s">
        <v>144</v>
      </c>
      <c r="E677" s="243" t="s">
        <v>19</v>
      </c>
      <c r="F677" s="244" t="s">
        <v>161</v>
      </c>
      <c r="G677" s="242"/>
      <c r="H677" s="243" t="s">
        <v>19</v>
      </c>
      <c r="I677" s="245"/>
      <c r="J677" s="242"/>
      <c r="K677" s="242"/>
      <c r="L677" s="246"/>
      <c r="M677" s="247"/>
      <c r="N677" s="248"/>
      <c r="O677" s="248"/>
      <c r="P677" s="248"/>
      <c r="Q677" s="248"/>
      <c r="R677" s="248"/>
      <c r="S677" s="248"/>
      <c r="T677" s="249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50" t="s">
        <v>144</v>
      </c>
      <c r="AU677" s="250" t="s">
        <v>82</v>
      </c>
      <c r="AV677" s="15" t="s">
        <v>80</v>
      </c>
      <c r="AW677" s="15" t="s">
        <v>36</v>
      </c>
      <c r="AX677" s="15" t="s">
        <v>75</v>
      </c>
      <c r="AY677" s="250" t="s">
        <v>133</v>
      </c>
    </row>
    <row r="678" s="15" customFormat="1">
      <c r="A678" s="15"/>
      <c r="B678" s="241"/>
      <c r="C678" s="242"/>
      <c r="D678" s="220" t="s">
        <v>144</v>
      </c>
      <c r="E678" s="243" t="s">
        <v>19</v>
      </c>
      <c r="F678" s="244" t="s">
        <v>341</v>
      </c>
      <c r="G678" s="242"/>
      <c r="H678" s="243" t="s">
        <v>19</v>
      </c>
      <c r="I678" s="245"/>
      <c r="J678" s="242"/>
      <c r="K678" s="242"/>
      <c r="L678" s="246"/>
      <c r="M678" s="247"/>
      <c r="N678" s="248"/>
      <c r="O678" s="248"/>
      <c r="P678" s="248"/>
      <c r="Q678" s="248"/>
      <c r="R678" s="248"/>
      <c r="S678" s="248"/>
      <c r="T678" s="249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50" t="s">
        <v>144</v>
      </c>
      <c r="AU678" s="250" t="s">
        <v>82</v>
      </c>
      <c r="AV678" s="15" t="s">
        <v>80</v>
      </c>
      <c r="AW678" s="15" t="s">
        <v>36</v>
      </c>
      <c r="AX678" s="15" t="s">
        <v>75</v>
      </c>
      <c r="AY678" s="250" t="s">
        <v>133</v>
      </c>
    </row>
    <row r="679" s="15" customFormat="1">
      <c r="A679" s="15"/>
      <c r="B679" s="241"/>
      <c r="C679" s="242"/>
      <c r="D679" s="220" t="s">
        <v>144</v>
      </c>
      <c r="E679" s="243" t="s">
        <v>19</v>
      </c>
      <c r="F679" s="244" t="s">
        <v>890</v>
      </c>
      <c r="G679" s="242"/>
      <c r="H679" s="243" t="s">
        <v>19</v>
      </c>
      <c r="I679" s="245"/>
      <c r="J679" s="242"/>
      <c r="K679" s="242"/>
      <c r="L679" s="246"/>
      <c r="M679" s="247"/>
      <c r="N679" s="248"/>
      <c r="O679" s="248"/>
      <c r="P679" s="248"/>
      <c r="Q679" s="248"/>
      <c r="R679" s="248"/>
      <c r="S679" s="248"/>
      <c r="T679" s="249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50" t="s">
        <v>144</v>
      </c>
      <c r="AU679" s="250" t="s">
        <v>82</v>
      </c>
      <c r="AV679" s="15" t="s">
        <v>80</v>
      </c>
      <c r="AW679" s="15" t="s">
        <v>36</v>
      </c>
      <c r="AX679" s="15" t="s">
        <v>75</v>
      </c>
      <c r="AY679" s="250" t="s">
        <v>133</v>
      </c>
    </row>
    <row r="680" s="13" customFormat="1">
      <c r="A680" s="13"/>
      <c r="B680" s="218"/>
      <c r="C680" s="219"/>
      <c r="D680" s="220" t="s">
        <v>144</v>
      </c>
      <c r="E680" s="221" t="s">
        <v>19</v>
      </c>
      <c r="F680" s="222" t="s">
        <v>891</v>
      </c>
      <c r="G680" s="219"/>
      <c r="H680" s="223">
        <v>17.199999999999999</v>
      </c>
      <c r="I680" s="224"/>
      <c r="J680" s="219"/>
      <c r="K680" s="219"/>
      <c r="L680" s="225"/>
      <c r="M680" s="226"/>
      <c r="N680" s="227"/>
      <c r="O680" s="227"/>
      <c r="P680" s="227"/>
      <c r="Q680" s="227"/>
      <c r="R680" s="227"/>
      <c r="S680" s="227"/>
      <c r="T680" s="228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29" t="s">
        <v>144</v>
      </c>
      <c r="AU680" s="229" t="s">
        <v>82</v>
      </c>
      <c r="AV680" s="13" t="s">
        <v>82</v>
      </c>
      <c r="AW680" s="13" t="s">
        <v>36</v>
      </c>
      <c r="AX680" s="13" t="s">
        <v>80</v>
      </c>
      <c r="AY680" s="229" t="s">
        <v>133</v>
      </c>
    </row>
    <row r="681" s="13" customFormat="1">
      <c r="A681" s="13"/>
      <c r="B681" s="218"/>
      <c r="C681" s="219"/>
      <c r="D681" s="220" t="s">
        <v>144</v>
      </c>
      <c r="E681" s="219"/>
      <c r="F681" s="222" t="s">
        <v>892</v>
      </c>
      <c r="G681" s="219"/>
      <c r="H681" s="223">
        <v>18.920000000000002</v>
      </c>
      <c r="I681" s="224"/>
      <c r="J681" s="219"/>
      <c r="K681" s="219"/>
      <c r="L681" s="225"/>
      <c r="M681" s="226"/>
      <c r="N681" s="227"/>
      <c r="O681" s="227"/>
      <c r="P681" s="227"/>
      <c r="Q681" s="227"/>
      <c r="R681" s="227"/>
      <c r="S681" s="227"/>
      <c r="T681" s="228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29" t="s">
        <v>144</v>
      </c>
      <c r="AU681" s="229" t="s">
        <v>82</v>
      </c>
      <c r="AV681" s="13" t="s">
        <v>82</v>
      </c>
      <c r="AW681" s="13" t="s">
        <v>4</v>
      </c>
      <c r="AX681" s="13" t="s">
        <v>80</v>
      </c>
      <c r="AY681" s="229" t="s">
        <v>133</v>
      </c>
    </row>
    <row r="682" s="2" customFormat="1" ht="16.5" customHeight="1">
      <c r="A682" s="41"/>
      <c r="B682" s="42"/>
      <c r="C682" s="251" t="s">
        <v>893</v>
      </c>
      <c r="D682" s="251" t="s">
        <v>227</v>
      </c>
      <c r="E682" s="252" t="s">
        <v>894</v>
      </c>
      <c r="F682" s="253" t="s">
        <v>895</v>
      </c>
      <c r="G682" s="254" t="s">
        <v>151</v>
      </c>
      <c r="H682" s="255">
        <v>20.614000000000001</v>
      </c>
      <c r="I682" s="256"/>
      <c r="J682" s="257">
        <f>ROUND(I682*H682,2)</f>
        <v>0</v>
      </c>
      <c r="K682" s="253" t="s">
        <v>139</v>
      </c>
      <c r="L682" s="258"/>
      <c r="M682" s="259" t="s">
        <v>19</v>
      </c>
      <c r="N682" s="260" t="s">
        <v>46</v>
      </c>
      <c r="O682" s="87"/>
      <c r="P682" s="209">
        <f>O682*H682</f>
        <v>0</v>
      </c>
      <c r="Q682" s="209">
        <v>8.0000000000000007E-05</v>
      </c>
      <c r="R682" s="209">
        <f>Q682*H682</f>
        <v>0.0016491200000000002</v>
      </c>
      <c r="S682" s="209">
        <v>0</v>
      </c>
      <c r="T682" s="210">
        <f>S682*H682</f>
        <v>0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11" t="s">
        <v>369</v>
      </c>
      <c r="AT682" s="211" t="s">
        <v>227</v>
      </c>
      <c r="AU682" s="211" t="s">
        <v>82</v>
      </c>
      <c r="AY682" s="20" t="s">
        <v>133</v>
      </c>
      <c r="BE682" s="212">
        <f>IF(N682="základní",J682,0)</f>
        <v>0</v>
      </c>
      <c r="BF682" s="212">
        <f>IF(N682="snížená",J682,0)</f>
        <v>0</v>
      </c>
      <c r="BG682" s="212">
        <f>IF(N682="zákl. přenesená",J682,0)</f>
        <v>0</v>
      </c>
      <c r="BH682" s="212">
        <f>IF(N682="sníž. přenesená",J682,0)</f>
        <v>0</v>
      </c>
      <c r="BI682" s="212">
        <f>IF(N682="nulová",J682,0)</f>
        <v>0</v>
      </c>
      <c r="BJ682" s="20" t="s">
        <v>80</v>
      </c>
      <c r="BK682" s="212">
        <f>ROUND(I682*H682,2)</f>
        <v>0</v>
      </c>
      <c r="BL682" s="20" t="s">
        <v>246</v>
      </c>
      <c r="BM682" s="211" t="s">
        <v>896</v>
      </c>
    </row>
    <row r="683" s="15" customFormat="1">
      <c r="A683" s="15"/>
      <c r="B683" s="241"/>
      <c r="C683" s="242"/>
      <c r="D683" s="220" t="s">
        <v>144</v>
      </c>
      <c r="E683" s="243" t="s">
        <v>19</v>
      </c>
      <c r="F683" s="244" t="s">
        <v>161</v>
      </c>
      <c r="G683" s="242"/>
      <c r="H683" s="243" t="s">
        <v>19</v>
      </c>
      <c r="I683" s="245"/>
      <c r="J683" s="242"/>
      <c r="K683" s="242"/>
      <c r="L683" s="246"/>
      <c r="M683" s="247"/>
      <c r="N683" s="248"/>
      <c r="O683" s="248"/>
      <c r="P683" s="248"/>
      <c r="Q683" s="248"/>
      <c r="R683" s="248"/>
      <c r="S683" s="248"/>
      <c r="T683" s="249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50" t="s">
        <v>144</v>
      </c>
      <c r="AU683" s="250" t="s">
        <v>82</v>
      </c>
      <c r="AV683" s="15" t="s">
        <v>80</v>
      </c>
      <c r="AW683" s="15" t="s">
        <v>36</v>
      </c>
      <c r="AX683" s="15" t="s">
        <v>75</v>
      </c>
      <c r="AY683" s="250" t="s">
        <v>133</v>
      </c>
    </row>
    <row r="684" s="15" customFormat="1">
      <c r="A684" s="15"/>
      <c r="B684" s="241"/>
      <c r="C684" s="242"/>
      <c r="D684" s="220" t="s">
        <v>144</v>
      </c>
      <c r="E684" s="243" t="s">
        <v>19</v>
      </c>
      <c r="F684" s="244" t="s">
        <v>280</v>
      </c>
      <c r="G684" s="242"/>
      <c r="H684" s="243" t="s">
        <v>19</v>
      </c>
      <c r="I684" s="245"/>
      <c r="J684" s="242"/>
      <c r="K684" s="242"/>
      <c r="L684" s="246"/>
      <c r="M684" s="247"/>
      <c r="N684" s="248"/>
      <c r="O684" s="248"/>
      <c r="P684" s="248"/>
      <c r="Q684" s="248"/>
      <c r="R684" s="248"/>
      <c r="S684" s="248"/>
      <c r="T684" s="249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50" t="s">
        <v>144</v>
      </c>
      <c r="AU684" s="250" t="s">
        <v>82</v>
      </c>
      <c r="AV684" s="15" t="s">
        <v>80</v>
      </c>
      <c r="AW684" s="15" t="s">
        <v>36</v>
      </c>
      <c r="AX684" s="15" t="s">
        <v>75</v>
      </c>
      <c r="AY684" s="250" t="s">
        <v>133</v>
      </c>
    </row>
    <row r="685" s="15" customFormat="1">
      <c r="A685" s="15"/>
      <c r="B685" s="241"/>
      <c r="C685" s="242"/>
      <c r="D685" s="220" t="s">
        <v>144</v>
      </c>
      <c r="E685" s="243" t="s">
        <v>19</v>
      </c>
      <c r="F685" s="244" t="s">
        <v>874</v>
      </c>
      <c r="G685" s="242"/>
      <c r="H685" s="243" t="s">
        <v>19</v>
      </c>
      <c r="I685" s="245"/>
      <c r="J685" s="242"/>
      <c r="K685" s="242"/>
      <c r="L685" s="246"/>
      <c r="M685" s="247"/>
      <c r="N685" s="248"/>
      <c r="O685" s="248"/>
      <c r="P685" s="248"/>
      <c r="Q685" s="248"/>
      <c r="R685" s="248"/>
      <c r="S685" s="248"/>
      <c r="T685" s="249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50" t="s">
        <v>144</v>
      </c>
      <c r="AU685" s="250" t="s">
        <v>82</v>
      </c>
      <c r="AV685" s="15" t="s">
        <v>80</v>
      </c>
      <c r="AW685" s="15" t="s">
        <v>36</v>
      </c>
      <c r="AX685" s="15" t="s">
        <v>75</v>
      </c>
      <c r="AY685" s="250" t="s">
        <v>133</v>
      </c>
    </row>
    <row r="686" s="13" customFormat="1">
      <c r="A686" s="13"/>
      <c r="B686" s="218"/>
      <c r="C686" s="219"/>
      <c r="D686" s="220" t="s">
        <v>144</v>
      </c>
      <c r="E686" s="221" t="s">
        <v>19</v>
      </c>
      <c r="F686" s="222" t="s">
        <v>875</v>
      </c>
      <c r="G686" s="219"/>
      <c r="H686" s="223">
        <v>18.739999999999998</v>
      </c>
      <c r="I686" s="224"/>
      <c r="J686" s="219"/>
      <c r="K686" s="219"/>
      <c r="L686" s="225"/>
      <c r="M686" s="226"/>
      <c r="N686" s="227"/>
      <c r="O686" s="227"/>
      <c r="P686" s="227"/>
      <c r="Q686" s="227"/>
      <c r="R686" s="227"/>
      <c r="S686" s="227"/>
      <c r="T686" s="228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29" t="s">
        <v>144</v>
      </c>
      <c r="AU686" s="229" t="s">
        <v>82</v>
      </c>
      <c r="AV686" s="13" t="s">
        <v>82</v>
      </c>
      <c r="AW686" s="13" t="s">
        <v>36</v>
      </c>
      <c r="AX686" s="13" t="s">
        <v>80</v>
      </c>
      <c r="AY686" s="229" t="s">
        <v>133</v>
      </c>
    </row>
    <row r="687" s="13" customFormat="1">
      <c r="A687" s="13"/>
      <c r="B687" s="218"/>
      <c r="C687" s="219"/>
      <c r="D687" s="220" t="s">
        <v>144</v>
      </c>
      <c r="E687" s="219"/>
      <c r="F687" s="222" t="s">
        <v>880</v>
      </c>
      <c r="G687" s="219"/>
      <c r="H687" s="223">
        <v>20.614000000000001</v>
      </c>
      <c r="I687" s="224"/>
      <c r="J687" s="219"/>
      <c r="K687" s="219"/>
      <c r="L687" s="225"/>
      <c r="M687" s="226"/>
      <c r="N687" s="227"/>
      <c r="O687" s="227"/>
      <c r="P687" s="227"/>
      <c r="Q687" s="227"/>
      <c r="R687" s="227"/>
      <c r="S687" s="227"/>
      <c r="T687" s="228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29" t="s">
        <v>144</v>
      </c>
      <c r="AU687" s="229" t="s">
        <v>82</v>
      </c>
      <c r="AV687" s="13" t="s">
        <v>82</v>
      </c>
      <c r="AW687" s="13" t="s">
        <v>4</v>
      </c>
      <c r="AX687" s="13" t="s">
        <v>80</v>
      </c>
      <c r="AY687" s="229" t="s">
        <v>133</v>
      </c>
    </row>
    <row r="688" s="2" customFormat="1" ht="24.15" customHeight="1">
      <c r="A688" s="41"/>
      <c r="B688" s="42"/>
      <c r="C688" s="200" t="s">
        <v>897</v>
      </c>
      <c r="D688" s="200" t="s">
        <v>135</v>
      </c>
      <c r="E688" s="201" t="s">
        <v>898</v>
      </c>
      <c r="F688" s="202" t="s">
        <v>899</v>
      </c>
      <c r="G688" s="203" t="s">
        <v>151</v>
      </c>
      <c r="H688" s="204">
        <v>18.739999999999998</v>
      </c>
      <c r="I688" s="205"/>
      <c r="J688" s="206">
        <f>ROUND(I688*H688,2)</f>
        <v>0</v>
      </c>
      <c r="K688" s="202" t="s">
        <v>139</v>
      </c>
      <c r="L688" s="47"/>
      <c r="M688" s="207" t="s">
        <v>19</v>
      </c>
      <c r="N688" s="208" t="s">
        <v>46</v>
      </c>
      <c r="O688" s="87"/>
      <c r="P688" s="209">
        <f>O688*H688</f>
        <v>0</v>
      </c>
      <c r="Q688" s="209">
        <v>0.00058</v>
      </c>
      <c r="R688" s="209">
        <f>Q688*H688</f>
        <v>0.010869199999999999</v>
      </c>
      <c r="S688" s="209">
        <v>0</v>
      </c>
      <c r="T688" s="210">
        <f>S688*H688</f>
        <v>0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11" t="s">
        <v>246</v>
      </c>
      <c r="AT688" s="211" t="s">
        <v>135</v>
      </c>
      <c r="AU688" s="211" t="s">
        <v>82</v>
      </c>
      <c r="AY688" s="20" t="s">
        <v>133</v>
      </c>
      <c r="BE688" s="212">
        <f>IF(N688="základní",J688,0)</f>
        <v>0</v>
      </c>
      <c r="BF688" s="212">
        <f>IF(N688="snížená",J688,0)</f>
        <v>0</v>
      </c>
      <c r="BG688" s="212">
        <f>IF(N688="zákl. přenesená",J688,0)</f>
        <v>0</v>
      </c>
      <c r="BH688" s="212">
        <f>IF(N688="sníž. přenesená",J688,0)</f>
        <v>0</v>
      </c>
      <c r="BI688" s="212">
        <f>IF(N688="nulová",J688,0)</f>
        <v>0</v>
      </c>
      <c r="BJ688" s="20" t="s">
        <v>80</v>
      </c>
      <c r="BK688" s="212">
        <f>ROUND(I688*H688,2)</f>
        <v>0</v>
      </c>
      <c r="BL688" s="20" t="s">
        <v>246</v>
      </c>
      <c r="BM688" s="211" t="s">
        <v>900</v>
      </c>
    </row>
    <row r="689" s="2" customFormat="1">
      <c r="A689" s="41"/>
      <c r="B689" s="42"/>
      <c r="C689" s="43"/>
      <c r="D689" s="213" t="s">
        <v>142</v>
      </c>
      <c r="E689" s="43"/>
      <c r="F689" s="214" t="s">
        <v>901</v>
      </c>
      <c r="G689" s="43"/>
      <c r="H689" s="43"/>
      <c r="I689" s="215"/>
      <c r="J689" s="43"/>
      <c r="K689" s="43"/>
      <c r="L689" s="47"/>
      <c r="M689" s="216"/>
      <c r="N689" s="217"/>
      <c r="O689" s="87"/>
      <c r="P689" s="87"/>
      <c r="Q689" s="87"/>
      <c r="R689" s="87"/>
      <c r="S689" s="87"/>
      <c r="T689" s="88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T689" s="20" t="s">
        <v>142</v>
      </c>
      <c r="AU689" s="20" t="s">
        <v>82</v>
      </c>
    </row>
    <row r="690" s="13" customFormat="1">
      <c r="A690" s="13"/>
      <c r="B690" s="218"/>
      <c r="C690" s="219"/>
      <c r="D690" s="220" t="s">
        <v>144</v>
      </c>
      <c r="E690" s="221" t="s">
        <v>19</v>
      </c>
      <c r="F690" s="222" t="s">
        <v>902</v>
      </c>
      <c r="G690" s="219"/>
      <c r="H690" s="223">
        <v>18.739999999999998</v>
      </c>
      <c r="I690" s="224"/>
      <c r="J690" s="219"/>
      <c r="K690" s="219"/>
      <c r="L690" s="225"/>
      <c r="M690" s="226"/>
      <c r="N690" s="227"/>
      <c r="O690" s="227"/>
      <c r="P690" s="227"/>
      <c r="Q690" s="227"/>
      <c r="R690" s="227"/>
      <c r="S690" s="227"/>
      <c r="T690" s="228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29" t="s">
        <v>144</v>
      </c>
      <c r="AU690" s="229" t="s">
        <v>82</v>
      </c>
      <c r="AV690" s="13" t="s">
        <v>82</v>
      </c>
      <c r="AW690" s="13" t="s">
        <v>36</v>
      </c>
      <c r="AX690" s="13" t="s">
        <v>80</v>
      </c>
      <c r="AY690" s="229" t="s">
        <v>133</v>
      </c>
    </row>
    <row r="691" s="2" customFormat="1" ht="24.15" customHeight="1">
      <c r="A691" s="41"/>
      <c r="B691" s="42"/>
      <c r="C691" s="200" t="s">
        <v>903</v>
      </c>
      <c r="D691" s="200" t="s">
        <v>135</v>
      </c>
      <c r="E691" s="201" t="s">
        <v>904</v>
      </c>
      <c r="F691" s="202" t="s">
        <v>905</v>
      </c>
      <c r="G691" s="203" t="s">
        <v>138</v>
      </c>
      <c r="H691" s="204">
        <v>44.420000000000002</v>
      </c>
      <c r="I691" s="205"/>
      <c r="J691" s="206">
        <f>ROUND(I691*H691,2)</f>
        <v>0</v>
      </c>
      <c r="K691" s="202" t="s">
        <v>139</v>
      </c>
      <c r="L691" s="47"/>
      <c r="M691" s="207" t="s">
        <v>19</v>
      </c>
      <c r="N691" s="208" t="s">
        <v>46</v>
      </c>
      <c r="O691" s="87"/>
      <c r="P691" s="209">
        <f>O691*H691</f>
        <v>0</v>
      </c>
      <c r="Q691" s="209">
        <v>0.0060000000000000001</v>
      </c>
      <c r="R691" s="209">
        <f>Q691*H691</f>
        <v>0.26652000000000003</v>
      </c>
      <c r="S691" s="209">
        <v>0</v>
      </c>
      <c r="T691" s="210">
        <f>S691*H691</f>
        <v>0</v>
      </c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R691" s="211" t="s">
        <v>246</v>
      </c>
      <c r="AT691" s="211" t="s">
        <v>135</v>
      </c>
      <c r="AU691" s="211" t="s">
        <v>82</v>
      </c>
      <c r="AY691" s="20" t="s">
        <v>133</v>
      </c>
      <c r="BE691" s="212">
        <f>IF(N691="základní",J691,0)</f>
        <v>0</v>
      </c>
      <c r="BF691" s="212">
        <f>IF(N691="snížená",J691,0)</f>
        <v>0</v>
      </c>
      <c r="BG691" s="212">
        <f>IF(N691="zákl. přenesená",J691,0)</f>
        <v>0</v>
      </c>
      <c r="BH691" s="212">
        <f>IF(N691="sníž. přenesená",J691,0)</f>
        <v>0</v>
      </c>
      <c r="BI691" s="212">
        <f>IF(N691="nulová",J691,0)</f>
        <v>0</v>
      </c>
      <c r="BJ691" s="20" t="s">
        <v>80</v>
      </c>
      <c r="BK691" s="212">
        <f>ROUND(I691*H691,2)</f>
        <v>0</v>
      </c>
      <c r="BL691" s="20" t="s">
        <v>246</v>
      </c>
      <c r="BM691" s="211" t="s">
        <v>906</v>
      </c>
    </row>
    <row r="692" s="2" customFormat="1">
      <c r="A692" s="41"/>
      <c r="B692" s="42"/>
      <c r="C692" s="43"/>
      <c r="D692" s="213" t="s">
        <v>142</v>
      </c>
      <c r="E692" s="43"/>
      <c r="F692" s="214" t="s">
        <v>907</v>
      </c>
      <c r="G692" s="43"/>
      <c r="H692" s="43"/>
      <c r="I692" s="215"/>
      <c r="J692" s="43"/>
      <c r="K692" s="43"/>
      <c r="L692" s="47"/>
      <c r="M692" s="216"/>
      <c r="N692" s="217"/>
      <c r="O692" s="87"/>
      <c r="P692" s="87"/>
      <c r="Q692" s="87"/>
      <c r="R692" s="87"/>
      <c r="S692" s="87"/>
      <c r="T692" s="88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T692" s="20" t="s">
        <v>142</v>
      </c>
      <c r="AU692" s="20" t="s">
        <v>82</v>
      </c>
    </row>
    <row r="693" s="15" customFormat="1">
      <c r="A693" s="15"/>
      <c r="B693" s="241"/>
      <c r="C693" s="242"/>
      <c r="D693" s="220" t="s">
        <v>144</v>
      </c>
      <c r="E693" s="243" t="s">
        <v>19</v>
      </c>
      <c r="F693" s="244" t="s">
        <v>161</v>
      </c>
      <c r="G693" s="242"/>
      <c r="H693" s="243" t="s">
        <v>19</v>
      </c>
      <c r="I693" s="245"/>
      <c r="J693" s="242"/>
      <c r="K693" s="242"/>
      <c r="L693" s="246"/>
      <c r="M693" s="247"/>
      <c r="N693" s="248"/>
      <c r="O693" s="248"/>
      <c r="P693" s="248"/>
      <c r="Q693" s="248"/>
      <c r="R693" s="248"/>
      <c r="S693" s="248"/>
      <c r="T693" s="249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50" t="s">
        <v>144</v>
      </c>
      <c r="AU693" s="250" t="s">
        <v>82</v>
      </c>
      <c r="AV693" s="15" t="s">
        <v>80</v>
      </c>
      <c r="AW693" s="15" t="s">
        <v>36</v>
      </c>
      <c r="AX693" s="15" t="s">
        <v>75</v>
      </c>
      <c r="AY693" s="250" t="s">
        <v>133</v>
      </c>
    </row>
    <row r="694" s="15" customFormat="1">
      <c r="A694" s="15"/>
      <c r="B694" s="241"/>
      <c r="C694" s="242"/>
      <c r="D694" s="220" t="s">
        <v>144</v>
      </c>
      <c r="E694" s="243" t="s">
        <v>19</v>
      </c>
      <c r="F694" s="244" t="s">
        <v>280</v>
      </c>
      <c r="G694" s="242"/>
      <c r="H694" s="243" t="s">
        <v>19</v>
      </c>
      <c r="I694" s="245"/>
      <c r="J694" s="242"/>
      <c r="K694" s="242"/>
      <c r="L694" s="246"/>
      <c r="M694" s="247"/>
      <c r="N694" s="248"/>
      <c r="O694" s="248"/>
      <c r="P694" s="248"/>
      <c r="Q694" s="248"/>
      <c r="R694" s="248"/>
      <c r="S694" s="248"/>
      <c r="T694" s="249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50" t="s">
        <v>144</v>
      </c>
      <c r="AU694" s="250" t="s">
        <v>82</v>
      </c>
      <c r="AV694" s="15" t="s">
        <v>80</v>
      </c>
      <c r="AW694" s="15" t="s">
        <v>36</v>
      </c>
      <c r="AX694" s="15" t="s">
        <v>75</v>
      </c>
      <c r="AY694" s="250" t="s">
        <v>133</v>
      </c>
    </row>
    <row r="695" s="15" customFormat="1">
      <c r="A695" s="15"/>
      <c r="B695" s="241"/>
      <c r="C695" s="242"/>
      <c r="D695" s="220" t="s">
        <v>144</v>
      </c>
      <c r="E695" s="243" t="s">
        <v>19</v>
      </c>
      <c r="F695" s="244" t="s">
        <v>874</v>
      </c>
      <c r="G695" s="242"/>
      <c r="H695" s="243" t="s">
        <v>19</v>
      </c>
      <c r="I695" s="245"/>
      <c r="J695" s="242"/>
      <c r="K695" s="242"/>
      <c r="L695" s="246"/>
      <c r="M695" s="247"/>
      <c r="N695" s="248"/>
      <c r="O695" s="248"/>
      <c r="P695" s="248"/>
      <c r="Q695" s="248"/>
      <c r="R695" s="248"/>
      <c r="S695" s="248"/>
      <c r="T695" s="249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50" t="s">
        <v>144</v>
      </c>
      <c r="AU695" s="250" t="s">
        <v>82</v>
      </c>
      <c r="AV695" s="15" t="s">
        <v>80</v>
      </c>
      <c r="AW695" s="15" t="s">
        <v>36</v>
      </c>
      <c r="AX695" s="15" t="s">
        <v>75</v>
      </c>
      <c r="AY695" s="250" t="s">
        <v>133</v>
      </c>
    </row>
    <row r="696" s="13" customFormat="1">
      <c r="A696" s="13"/>
      <c r="B696" s="218"/>
      <c r="C696" s="219"/>
      <c r="D696" s="220" t="s">
        <v>144</v>
      </c>
      <c r="E696" s="221" t="s">
        <v>19</v>
      </c>
      <c r="F696" s="222" t="s">
        <v>441</v>
      </c>
      <c r="G696" s="219"/>
      <c r="H696" s="223">
        <v>44.420000000000002</v>
      </c>
      <c r="I696" s="224"/>
      <c r="J696" s="219"/>
      <c r="K696" s="219"/>
      <c r="L696" s="225"/>
      <c r="M696" s="226"/>
      <c r="N696" s="227"/>
      <c r="O696" s="227"/>
      <c r="P696" s="227"/>
      <c r="Q696" s="227"/>
      <c r="R696" s="227"/>
      <c r="S696" s="227"/>
      <c r="T696" s="228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29" t="s">
        <v>144</v>
      </c>
      <c r="AU696" s="229" t="s">
        <v>82</v>
      </c>
      <c r="AV696" s="13" t="s">
        <v>82</v>
      </c>
      <c r="AW696" s="13" t="s">
        <v>36</v>
      </c>
      <c r="AX696" s="13" t="s">
        <v>80</v>
      </c>
      <c r="AY696" s="229" t="s">
        <v>133</v>
      </c>
    </row>
    <row r="697" s="2" customFormat="1" ht="21.75" customHeight="1">
      <c r="A697" s="41"/>
      <c r="B697" s="42"/>
      <c r="C697" s="251" t="s">
        <v>908</v>
      </c>
      <c r="D697" s="251" t="s">
        <v>227</v>
      </c>
      <c r="E697" s="252" t="s">
        <v>909</v>
      </c>
      <c r="F697" s="253" t="s">
        <v>910</v>
      </c>
      <c r="G697" s="254" t="s">
        <v>138</v>
      </c>
      <c r="H697" s="255">
        <v>51.335999999999999</v>
      </c>
      <c r="I697" s="256"/>
      <c r="J697" s="257">
        <f>ROUND(I697*H697,2)</f>
        <v>0</v>
      </c>
      <c r="K697" s="253" t="s">
        <v>139</v>
      </c>
      <c r="L697" s="258"/>
      <c r="M697" s="259" t="s">
        <v>19</v>
      </c>
      <c r="N697" s="260" t="s">
        <v>46</v>
      </c>
      <c r="O697" s="87"/>
      <c r="P697" s="209">
        <f>O697*H697</f>
        <v>0</v>
      </c>
      <c r="Q697" s="209">
        <v>0.021999999999999999</v>
      </c>
      <c r="R697" s="209">
        <f>Q697*H697</f>
        <v>1.129392</v>
      </c>
      <c r="S697" s="209">
        <v>0</v>
      </c>
      <c r="T697" s="210">
        <f>S697*H697</f>
        <v>0</v>
      </c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R697" s="211" t="s">
        <v>369</v>
      </c>
      <c r="AT697" s="211" t="s">
        <v>227</v>
      </c>
      <c r="AU697" s="211" t="s">
        <v>82</v>
      </c>
      <c r="AY697" s="20" t="s">
        <v>133</v>
      </c>
      <c r="BE697" s="212">
        <f>IF(N697="základní",J697,0)</f>
        <v>0</v>
      </c>
      <c r="BF697" s="212">
        <f>IF(N697="snížená",J697,0)</f>
        <v>0</v>
      </c>
      <c r="BG697" s="212">
        <f>IF(N697="zákl. přenesená",J697,0)</f>
        <v>0</v>
      </c>
      <c r="BH697" s="212">
        <f>IF(N697="sníž. přenesená",J697,0)</f>
        <v>0</v>
      </c>
      <c r="BI697" s="212">
        <f>IF(N697="nulová",J697,0)</f>
        <v>0</v>
      </c>
      <c r="BJ697" s="20" t="s">
        <v>80</v>
      </c>
      <c r="BK697" s="212">
        <f>ROUND(I697*H697,2)</f>
        <v>0</v>
      </c>
      <c r="BL697" s="20" t="s">
        <v>246</v>
      </c>
      <c r="BM697" s="211" t="s">
        <v>911</v>
      </c>
    </row>
    <row r="698" s="15" customFormat="1">
      <c r="A698" s="15"/>
      <c r="B698" s="241"/>
      <c r="C698" s="242"/>
      <c r="D698" s="220" t="s">
        <v>144</v>
      </c>
      <c r="E698" s="243" t="s">
        <v>19</v>
      </c>
      <c r="F698" s="244" t="s">
        <v>161</v>
      </c>
      <c r="G698" s="242"/>
      <c r="H698" s="243" t="s">
        <v>19</v>
      </c>
      <c r="I698" s="245"/>
      <c r="J698" s="242"/>
      <c r="K698" s="242"/>
      <c r="L698" s="246"/>
      <c r="M698" s="247"/>
      <c r="N698" s="248"/>
      <c r="O698" s="248"/>
      <c r="P698" s="248"/>
      <c r="Q698" s="248"/>
      <c r="R698" s="248"/>
      <c r="S698" s="248"/>
      <c r="T698" s="249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50" t="s">
        <v>144</v>
      </c>
      <c r="AU698" s="250" t="s">
        <v>82</v>
      </c>
      <c r="AV698" s="15" t="s">
        <v>80</v>
      </c>
      <c r="AW698" s="15" t="s">
        <v>36</v>
      </c>
      <c r="AX698" s="15" t="s">
        <v>75</v>
      </c>
      <c r="AY698" s="250" t="s">
        <v>133</v>
      </c>
    </row>
    <row r="699" s="15" customFormat="1">
      <c r="A699" s="15"/>
      <c r="B699" s="241"/>
      <c r="C699" s="242"/>
      <c r="D699" s="220" t="s">
        <v>144</v>
      </c>
      <c r="E699" s="243" t="s">
        <v>19</v>
      </c>
      <c r="F699" s="244" t="s">
        <v>280</v>
      </c>
      <c r="G699" s="242"/>
      <c r="H699" s="243" t="s">
        <v>19</v>
      </c>
      <c r="I699" s="245"/>
      <c r="J699" s="242"/>
      <c r="K699" s="242"/>
      <c r="L699" s="246"/>
      <c r="M699" s="247"/>
      <c r="N699" s="248"/>
      <c r="O699" s="248"/>
      <c r="P699" s="248"/>
      <c r="Q699" s="248"/>
      <c r="R699" s="248"/>
      <c r="S699" s="248"/>
      <c r="T699" s="249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50" t="s">
        <v>144</v>
      </c>
      <c r="AU699" s="250" t="s">
        <v>82</v>
      </c>
      <c r="AV699" s="15" t="s">
        <v>80</v>
      </c>
      <c r="AW699" s="15" t="s">
        <v>36</v>
      </c>
      <c r="AX699" s="15" t="s">
        <v>75</v>
      </c>
      <c r="AY699" s="250" t="s">
        <v>133</v>
      </c>
    </row>
    <row r="700" s="15" customFormat="1">
      <c r="A700" s="15"/>
      <c r="B700" s="241"/>
      <c r="C700" s="242"/>
      <c r="D700" s="220" t="s">
        <v>144</v>
      </c>
      <c r="E700" s="243" t="s">
        <v>19</v>
      </c>
      <c r="F700" s="244" t="s">
        <v>874</v>
      </c>
      <c r="G700" s="242"/>
      <c r="H700" s="243" t="s">
        <v>19</v>
      </c>
      <c r="I700" s="245"/>
      <c r="J700" s="242"/>
      <c r="K700" s="242"/>
      <c r="L700" s="246"/>
      <c r="M700" s="247"/>
      <c r="N700" s="248"/>
      <c r="O700" s="248"/>
      <c r="P700" s="248"/>
      <c r="Q700" s="248"/>
      <c r="R700" s="248"/>
      <c r="S700" s="248"/>
      <c r="T700" s="249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50" t="s">
        <v>144</v>
      </c>
      <c r="AU700" s="250" t="s">
        <v>82</v>
      </c>
      <c r="AV700" s="15" t="s">
        <v>80</v>
      </c>
      <c r="AW700" s="15" t="s">
        <v>36</v>
      </c>
      <c r="AX700" s="15" t="s">
        <v>75</v>
      </c>
      <c r="AY700" s="250" t="s">
        <v>133</v>
      </c>
    </row>
    <row r="701" s="13" customFormat="1">
      <c r="A701" s="13"/>
      <c r="B701" s="218"/>
      <c r="C701" s="219"/>
      <c r="D701" s="220" t="s">
        <v>144</v>
      </c>
      <c r="E701" s="221" t="s">
        <v>19</v>
      </c>
      <c r="F701" s="222" t="s">
        <v>441</v>
      </c>
      <c r="G701" s="219"/>
      <c r="H701" s="223">
        <v>44.420000000000002</v>
      </c>
      <c r="I701" s="224"/>
      <c r="J701" s="219"/>
      <c r="K701" s="219"/>
      <c r="L701" s="225"/>
      <c r="M701" s="226"/>
      <c r="N701" s="227"/>
      <c r="O701" s="227"/>
      <c r="P701" s="227"/>
      <c r="Q701" s="227"/>
      <c r="R701" s="227"/>
      <c r="S701" s="227"/>
      <c r="T701" s="228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29" t="s">
        <v>144</v>
      </c>
      <c r="AU701" s="229" t="s">
        <v>82</v>
      </c>
      <c r="AV701" s="13" t="s">
        <v>82</v>
      </c>
      <c r="AW701" s="13" t="s">
        <v>36</v>
      </c>
      <c r="AX701" s="13" t="s">
        <v>75</v>
      </c>
      <c r="AY701" s="229" t="s">
        <v>133</v>
      </c>
    </row>
    <row r="702" s="13" customFormat="1">
      <c r="A702" s="13"/>
      <c r="B702" s="218"/>
      <c r="C702" s="219"/>
      <c r="D702" s="220" t="s">
        <v>144</v>
      </c>
      <c r="E702" s="221" t="s">
        <v>19</v>
      </c>
      <c r="F702" s="222" t="s">
        <v>853</v>
      </c>
      <c r="G702" s="219"/>
      <c r="H702" s="223">
        <v>2.2490000000000001</v>
      </c>
      <c r="I702" s="224"/>
      <c r="J702" s="219"/>
      <c r="K702" s="219"/>
      <c r="L702" s="225"/>
      <c r="M702" s="226"/>
      <c r="N702" s="227"/>
      <c r="O702" s="227"/>
      <c r="P702" s="227"/>
      <c r="Q702" s="227"/>
      <c r="R702" s="227"/>
      <c r="S702" s="227"/>
      <c r="T702" s="228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29" t="s">
        <v>144</v>
      </c>
      <c r="AU702" s="229" t="s">
        <v>82</v>
      </c>
      <c r="AV702" s="13" t="s">
        <v>82</v>
      </c>
      <c r="AW702" s="13" t="s">
        <v>36</v>
      </c>
      <c r="AX702" s="13" t="s">
        <v>75</v>
      </c>
      <c r="AY702" s="229" t="s">
        <v>133</v>
      </c>
    </row>
    <row r="703" s="14" customFormat="1">
      <c r="A703" s="14"/>
      <c r="B703" s="230"/>
      <c r="C703" s="231"/>
      <c r="D703" s="220" t="s">
        <v>144</v>
      </c>
      <c r="E703" s="232" t="s">
        <v>19</v>
      </c>
      <c r="F703" s="233" t="s">
        <v>148</v>
      </c>
      <c r="G703" s="231"/>
      <c r="H703" s="234">
        <v>46.668999999999997</v>
      </c>
      <c r="I703" s="235"/>
      <c r="J703" s="231"/>
      <c r="K703" s="231"/>
      <c r="L703" s="236"/>
      <c r="M703" s="237"/>
      <c r="N703" s="238"/>
      <c r="O703" s="238"/>
      <c r="P703" s="238"/>
      <c r="Q703" s="238"/>
      <c r="R703" s="238"/>
      <c r="S703" s="238"/>
      <c r="T703" s="239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40" t="s">
        <v>144</v>
      </c>
      <c r="AU703" s="240" t="s">
        <v>82</v>
      </c>
      <c r="AV703" s="14" t="s">
        <v>140</v>
      </c>
      <c r="AW703" s="14" t="s">
        <v>36</v>
      </c>
      <c r="AX703" s="14" t="s">
        <v>80</v>
      </c>
      <c r="AY703" s="240" t="s">
        <v>133</v>
      </c>
    </row>
    <row r="704" s="13" customFormat="1">
      <c r="A704" s="13"/>
      <c r="B704" s="218"/>
      <c r="C704" s="219"/>
      <c r="D704" s="220" t="s">
        <v>144</v>
      </c>
      <c r="E704" s="219"/>
      <c r="F704" s="222" t="s">
        <v>912</v>
      </c>
      <c r="G704" s="219"/>
      <c r="H704" s="223">
        <v>51.335999999999999</v>
      </c>
      <c r="I704" s="224"/>
      <c r="J704" s="219"/>
      <c r="K704" s="219"/>
      <c r="L704" s="225"/>
      <c r="M704" s="226"/>
      <c r="N704" s="227"/>
      <c r="O704" s="227"/>
      <c r="P704" s="227"/>
      <c r="Q704" s="227"/>
      <c r="R704" s="227"/>
      <c r="S704" s="227"/>
      <c r="T704" s="228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29" t="s">
        <v>144</v>
      </c>
      <c r="AU704" s="229" t="s">
        <v>82</v>
      </c>
      <c r="AV704" s="13" t="s">
        <v>82</v>
      </c>
      <c r="AW704" s="13" t="s">
        <v>4</v>
      </c>
      <c r="AX704" s="13" t="s">
        <v>80</v>
      </c>
      <c r="AY704" s="229" t="s">
        <v>133</v>
      </c>
    </row>
    <row r="705" s="2" customFormat="1" ht="16.5" customHeight="1">
      <c r="A705" s="41"/>
      <c r="B705" s="42"/>
      <c r="C705" s="200" t="s">
        <v>913</v>
      </c>
      <c r="D705" s="200" t="s">
        <v>135</v>
      </c>
      <c r="E705" s="201" t="s">
        <v>914</v>
      </c>
      <c r="F705" s="202" t="s">
        <v>915</v>
      </c>
      <c r="G705" s="203" t="s">
        <v>138</v>
      </c>
      <c r="H705" s="204">
        <v>46.668999999999997</v>
      </c>
      <c r="I705" s="205"/>
      <c r="J705" s="206">
        <f>ROUND(I705*H705,2)</f>
        <v>0</v>
      </c>
      <c r="K705" s="202" t="s">
        <v>139</v>
      </c>
      <c r="L705" s="47"/>
      <c r="M705" s="207" t="s">
        <v>19</v>
      </c>
      <c r="N705" s="208" t="s">
        <v>46</v>
      </c>
      <c r="O705" s="87"/>
      <c r="P705" s="209">
        <f>O705*H705</f>
        <v>0</v>
      </c>
      <c r="Q705" s="209">
        <v>0</v>
      </c>
      <c r="R705" s="209">
        <f>Q705*H705</f>
        <v>0</v>
      </c>
      <c r="S705" s="209">
        <v>0</v>
      </c>
      <c r="T705" s="210">
        <f>S705*H705</f>
        <v>0</v>
      </c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R705" s="211" t="s">
        <v>246</v>
      </c>
      <c r="AT705" s="211" t="s">
        <v>135</v>
      </c>
      <c r="AU705" s="211" t="s">
        <v>82</v>
      </c>
      <c r="AY705" s="20" t="s">
        <v>133</v>
      </c>
      <c r="BE705" s="212">
        <f>IF(N705="základní",J705,0)</f>
        <v>0</v>
      </c>
      <c r="BF705" s="212">
        <f>IF(N705="snížená",J705,0)</f>
        <v>0</v>
      </c>
      <c r="BG705" s="212">
        <f>IF(N705="zákl. přenesená",J705,0)</f>
        <v>0</v>
      </c>
      <c r="BH705" s="212">
        <f>IF(N705="sníž. přenesená",J705,0)</f>
        <v>0</v>
      </c>
      <c r="BI705" s="212">
        <f>IF(N705="nulová",J705,0)</f>
        <v>0</v>
      </c>
      <c r="BJ705" s="20" t="s">
        <v>80</v>
      </c>
      <c r="BK705" s="212">
        <f>ROUND(I705*H705,2)</f>
        <v>0</v>
      </c>
      <c r="BL705" s="20" t="s">
        <v>246</v>
      </c>
      <c r="BM705" s="211" t="s">
        <v>916</v>
      </c>
    </row>
    <row r="706" s="2" customFormat="1">
      <c r="A706" s="41"/>
      <c r="B706" s="42"/>
      <c r="C706" s="43"/>
      <c r="D706" s="213" t="s">
        <v>142</v>
      </c>
      <c r="E706" s="43"/>
      <c r="F706" s="214" t="s">
        <v>917</v>
      </c>
      <c r="G706" s="43"/>
      <c r="H706" s="43"/>
      <c r="I706" s="215"/>
      <c r="J706" s="43"/>
      <c r="K706" s="43"/>
      <c r="L706" s="47"/>
      <c r="M706" s="216"/>
      <c r="N706" s="217"/>
      <c r="O706" s="87"/>
      <c r="P706" s="87"/>
      <c r="Q706" s="87"/>
      <c r="R706" s="87"/>
      <c r="S706" s="87"/>
      <c r="T706" s="88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T706" s="20" t="s">
        <v>142</v>
      </c>
      <c r="AU706" s="20" t="s">
        <v>82</v>
      </c>
    </row>
    <row r="707" s="15" customFormat="1">
      <c r="A707" s="15"/>
      <c r="B707" s="241"/>
      <c r="C707" s="242"/>
      <c r="D707" s="220" t="s">
        <v>144</v>
      </c>
      <c r="E707" s="243" t="s">
        <v>19</v>
      </c>
      <c r="F707" s="244" t="s">
        <v>161</v>
      </c>
      <c r="G707" s="242"/>
      <c r="H707" s="243" t="s">
        <v>19</v>
      </c>
      <c r="I707" s="245"/>
      <c r="J707" s="242"/>
      <c r="K707" s="242"/>
      <c r="L707" s="246"/>
      <c r="M707" s="247"/>
      <c r="N707" s="248"/>
      <c r="O707" s="248"/>
      <c r="P707" s="248"/>
      <c r="Q707" s="248"/>
      <c r="R707" s="248"/>
      <c r="S707" s="248"/>
      <c r="T707" s="249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50" t="s">
        <v>144</v>
      </c>
      <c r="AU707" s="250" t="s">
        <v>82</v>
      </c>
      <c r="AV707" s="15" t="s">
        <v>80</v>
      </c>
      <c r="AW707" s="15" t="s">
        <v>36</v>
      </c>
      <c r="AX707" s="15" t="s">
        <v>75</v>
      </c>
      <c r="AY707" s="250" t="s">
        <v>133</v>
      </c>
    </row>
    <row r="708" s="15" customFormat="1">
      <c r="A708" s="15"/>
      <c r="B708" s="241"/>
      <c r="C708" s="242"/>
      <c r="D708" s="220" t="s">
        <v>144</v>
      </c>
      <c r="E708" s="243" t="s">
        <v>19</v>
      </c>
      <c r="F708" s="244" t="s">
        <v>280</v>
      </c>
      <c r="G708" s="242"/>
      <c r="H708" s="243" t="s">
        <v>19</v>
      </c>
      <c r="I708" s="245"/>
      <c r="J708" s="242"/>
      <c r="K708" s="242"/>
      <c r="L708" s="246"/>
      <c r="M708" s="247"/>
      <c r="N708" s="248"/>
      <c r="O708" s="248"/>
      <c r="P708" s="248"/>
      <c r="Q708" s="248"/>
      <c r="R708" s="248"/>
      <c r="S708" s="248"/>
      <c r="T708" s="249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50" t="s">
        <v>144</v>
      </c>
      <c r="AU708" s="250" t="s">
        <v>82</v>
      </c>
      <c r="AV708" s="15" t="s">
        <v>80</v>
      </c>
      <c r="AW708" s="15" t="s">
        <v>36</v>
      </c>
      <c r="AX708" s="15" t="s">
        <v>75</v>
      </c>
      <c r="AY708" s="250" t="s">
        <v>133</v>
      </c>
    </row>
    <row r="709" s="15" customFormat="1">
      <c r="A709" s="15"/>
      <c r="B709" s="241"/>
      <c r="C709" s="242"/>
      <c r="D709" s="220" t="s">
        <v>144</v>
      </c>
      <c r="E709" s="243" t="s">
        <v>19</v>
      </c>
      <c r="F709" s="244" t="s">
        <v>852</v>
      </c>
      <c r="G709" s="242"/>
      <c r="H709" s="243" t="s">
        <v>19</v>
      </c>
      <c r="I709" s="245"/>
      <c r="J709" s="242"/>
      <c r="K709" s="242"/>
      <c r="L709" s="246"/>
      <c r="M709" s="247"/>
      <c r="N709" s="248"/>
      <c r="O709" s="248"/>
      <c r="P709" s="248"/>
      <c r="Q709" s="248"/>
      <c r="R709" s="248"/>
      <c r="S709" s="248"/>
      <c r="T709" s="249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50" t="s">
        <v>144</v>
      </c>
      <c r="AU709" s="250" t="s">
        <v>82</v>
      </c>
      <c r="AV709" s="15" t="s">
        <v>80</v>
      </c>
      <c r="AW709" s="15" t="s">
        <v>36</v>
      </c>
      <c r="AX709" s="15" t="s">
        <v>75</v>
      </c>
      <c r="AY709" s="250" t="s">
        <v>133</v>
      </c>
    </row>
    <row r="710" s="13" customFormat="1">
      <c r="A710" s="13"/>
      <c r="B710" s="218"/>
      <c r="C710" s="219"/>
      <c r="D710" s="220" t="s">
        <v>144</v>
      </c>
      <c r="E710" s="221" t="s">
        <v>19</v>
      </c>
      <c r="F710" s="222" t="s">
        <v>441</v>
      </c>
      <c r="G710" s="219"/>
      <c r="H710" s="223">
        <v>44.420000000000002</v>
      </c>
      <c r="I710" s="224"/>
      <c r="J710" s="219"/>
      <c r="K710" s="219"/>
      <c r="L710" s="225"/>
      <c r="M710" s="226"/>
      <c r="N710" s="227"/>
      <c r="O710" s="227"/>
      <c r="P710" s="227"/>
      <c r="Q710" s="227"/>
      <c r="R710" s="227"/>
      <c r="S710" s="227"/>
      <c r="T710" s="228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29" t="s">
        <v>144</v>
      </c>
      <c r="AU710" s="229" t="s">
        <v>82</v>
      </c>
      <c r="AV710" s="13" t="s">
        <v>82</v>
      </c>
      <c r="AW710" s="13" t="s">
        <v>36</v>
      </c>
      <c r="AX710" s="13" t="s">
        <v>75</v>
      </c>
      <c r="AY710" s="229" t="s">
        <v>133</v>
      </c>
    </row>
    <row r="711" s="13" customFormat="1">
      <c r="A711" s="13"/>
      <c r="B711" s="218"/>
      <c r="C711" s="219"/>
      <c r="D711" s="220" t="s">
        <v>144</v>
      </c>
      <c r="E711" s="221" t="s">
        <v>19</v>
      </c>
      <c r="F711" s="222" t="s">
        <v>853</v>
      </c>
      <c r="G711" s="219"/>
      <c r="H711" s="223">
        <v>2.2490000000000001</v>
      </c>
      <c r="I711" s="224"/>
      <c r="J711" s="219"/>
      <c r="K711" s="219"/>
      <c r="L711" s="225"/>
      <c r="M711" s="226"/>
      <c r="N711" s="227"/>
      <c r="O711" s="227"/>
      <c r="P711" s="227"/>
      <c r="Q711" s="227"/>
      <c r="R711" s="227"/>
      <c r="S711" s="227"/>
      <c r="T711" s="228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29" t="s">
        <v>144</v>
      </c>
      <c r="AU711" s="229" t="s">
        <v>82</v>
      </c>
      <c r="AV711" s="13" t="s">
        <v>82</v>
      </c>
      <c r="AW711" s="13" t="s">
        <v>36</v>
      </c>
      <c r="AX711" s="13" t="s">
        <v>75</v>
      </c>
      <c r="AY711" s="229" t="s">
        <v>133</v>
      </c>
    </row>
    <row r="712" s="14" customFormat="1">
      <c r="A712" s="14"/>
      <c r="B712" s="230"/>
      <c r="C712" s="231"/>
      <c r="D712" s="220" t="s">
        <v>144</v>
      </c>
      <c r="E712" s="232" t="s">
        <v>19</v>
      </c>
      <c r="F712" s="233" t="s">
        <v>148</v>
      </c>
      <c r="G712" s="231"/>
      <c r="H712" s="234">
        <v>46.668999999999997</v>
      </c>
      <c r="I712" s="235"/>
      <c r="J712" s="231"/>
      <c r="K712" s="231"/>
      <c r="L712" s="236"/>
      <c r="M712" s="237"/>
      <c r="N712" s="238"/>
      <c r="O712" s="238"/>
      <c r="P712" s="238"/>
      <c r="Q712" s="238"/>
      <c r="R712" s="238"/>
      <c r="S712" s="238"/>
      <c r="T712" s="239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40" t="s">
        <v>144</v>
      </c>
      <c r="AU712" s="240" t="s">
        <v>82</v>
      </c>
      <c r="AV712" s="14" t="s">
        <v>140</v>
      </c>
      <c r="AW712" s="14" t="s">
        <v>36</v>
      </c>
      <c r="AX712" s="14" t="s">
        <v>80</v>
      </c>
      <c r="AY712" s="240" t="s">
        <v>133</v>
      </c>
    </row>
    <row r="713" s="2" customFormat="1" ht="16.5" customHeight="1">
      <c r="A713" s="41"/>
      <c r="B713" s="42"/>
      <c r="C713" s="251" t="s">
        <v>918</v>
      </c>
      <c r="D713" s="251" t="s">
        <v>227</v>
      </c>
      <c r="E713" s="252" t="s">
        <v>919</v>
      </c>
      <c r="F713" s="253" t="s">
        <v>920</v>
      </c>
      <c r="G713" s="254" t="s">
        <v>717</v>
      </c>
      <c r="H713" s="255">
        <v>147.00700000000001</v>
      </c>
      <c r="I713" s="256"/>
      <c r="J713" s="257">
        <f>ROUND(I713*H713,2)</f>
        <v>0</v>
      </c>
      <c r="K713" s="253" t="s">
        <v>256</v>
      </c>
      <c r="L713" s="258"/>
      <c r="M713" s="259" t="s">
        <v>19</v>
      </c>
      <c r="N713" s="260" t="s">
        <v>46</v>
      </c>
      <c r="O713" s="87"/>
      <c r="P713" s="209">
        <f>O713*H713</f>
        <v>0</v>
      </c>
      <c r="Q713" s="209">
        <v>0.001</v>
      </c>
      <c r="R713" s="209">
        <f>Q713*H713</f>
        <v>0.147007</v>
      </c>
      <c r="S713" s="209">
        <v>0</v>
      </c>
      <c r="T713" s="210">
        <f>S713*H713</f>
        <v>0</v>
      </c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R713" s="211" t="s">
        <v>369</v>
      </c>
      <c r="AT713" s="211" t="s">
        <v>227</v>
      </c>
      <c r="AU713" s="211" t="s">
        <v>82</v>
      </c>
      <c r="AY713" s="20" t="s">
        <v>133</v>
      </c>
      <c r="BE713" s="212">
        <f>IF(N713="základní",J713,0)</f>
        <v>0</v>
      </c>
      <c r="BF713" s="212">
        <f>IF(N713="snížená",J713,0)</f>
        <v>0</v>
      </c>
      <c r="BG713" s="212">
        <f>IF(N713="zákl. přenesená",J713,0)</f>
        <v>0</v>
      </c>
      <c r="BH713" s="212">
        <f>IF(N713="sníž. přenesená",J713,0)</f>
        <v>0</v>
      </c>
      <c r="BI713" s="212">
        <f>IF(N713="nulová",J713,0)</f>
        <v>0</v>
      </c>
      <c r="BJ713" s="20" t="s">
        <v>80</v>
      </c>
      <c r="BK713" s="212">
        <f>ROUND(I713*H713,2)</f>
        <v>0</v>
      </c>
      <c r="BL713" s="20" t="s">
        <v>246</v>
      </c>
      <c r="BM713" s="211" t="s">
        <v>921</v>
      </c>
    </row>
    <row r="714" s="2" customFormat="1">
      <c r="A714" s="41"/>
      <c r="B714" s="42"/>
      <c r="C714" s="43"/>
      <c r="D714" s="220" t="s">
        <v>258</v>
      </c>
      <c r="E714" s="43"/>
      <c r="F714" s="272" t="s">
        <v>701</v>
      </c>
      <c r="G714" s="43"/>
      <c r="H714" s="43"/>
      <c r="I714" s="215"/>
      <c r="J714" s="43"/>
      <c r="K714" s="43"/>
      <c r="L714" s="47"/>
      <c r="M714" s="216"/>
      <c r="N714" s="217"/>
      <c r="O714" s="87"/>
      <c r="P714" s="87"/>
      <c r="Q714" s="87"/>
      <c r="R714" s="87"/>
      <c r="S714" s="87"/>
      <c r="T714" s="88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T714" s="20" t="s">
        <v>258</v>
      </c>
      <c r="AU714" s="20" t="s">
        <v>82</v>
      </c>
    </row>
    <row r="715" s="13" customFormat="1">
      <c r="A715" s="13"/>
      <c r="B715" s="218"/>
      <c r="C715" s="219"/>
      <c r="D715" s="220" t="s">
        <v>144</v>
      </c>
      <c r="E715" s="219"/>
      <c r="F715" s="222" t="s">
        <v>922</v>
      </c>
      <c r="G715" s="219"/>
      <c r="H715" s="223">
        <v>147.00700000000001</v>
      </c>
      <c r="I715" s="224"/>
      <c r="J715" s="219"/>
      <c r="K715" s="219"/>
      <c r="L715" s="225"/>
      <c r="M715" s="226"/>
      <c r="N715" s="227"/>
      <c r="O715" s="227"/>
      <c r="P715" s="227"/>
      <c r="Q715" s="227"/>
      <c r="R715" s="227"/>
      <c r="S715" s="227"/>
      <c r="T715" s="228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29" t="s">
        <v>144</v>
      </c>
      <c r="AU715" s="229" t="s">
        <v>82</v>
      </c>
      <c r="AV715" s="13" t="s">
        <v>82</v>
      </c>
      <c r="AW715" s="13" t="s">
        <v>4</v>
      </c>
      <c r="AX715" s="13" t="s">
        <v>80</v>
      </c>
      <c r="AY715" s="229" t="s">
        <v>133</v>
      </c>
    </row>
    <row r="716" s="2" customFormat="1" ht="16.5" customHeight="1">
      <c r="A716" s="41"/>
      <c r="B716" s="42"/>
      <c r="C716" s="200" t="s">
        <v>923</v>
      </c>
      <c r="D716" s="200" t="s">
        <v>135</v>
      </c>
      <c r="E716" s="201" t="s">
        <v>924</v>
      </c>
      <c r="F716" s="202" t="s">
        <v>925</v>
      </c>
      <c r="G716" s="203" t="s">
        <v>138</v>
      </c>
      <c r="H716" s="204">
        <v>44.420000000000002</v>
      </c>
      <c r="I716" s="205"/>
      <c r="J716" s="206">
        <f>ROUND(I716*H716,2)</f>
        <v>0</v>
      </c>
      <c r="K716" s="202" t="s">
        <v>139</v>
      </c>
      <c r="L716" s="47"/>
      <c r="M716" s="207" t="s">
        <v>19</v>
      </c>
      <c r="N716" s="208" t="s">
        <v>46</v>
      </c>
      <c r="O716" s="87"/>
      <c r="P716" s="209">
        <f>O716*H716</f>
        <v>0</v>
      </c>
      <c r="Q716" s="209">
        <v>0.0044999999999999997</v>
      </c>
      <c r="R716" s="209">
        <f>Q716*H716</f>
        <v>0.19988999999999998</v>
      </c>
      <c r="S716" s="209">
        <v>0</v>
      </c>
      <c r="T716" s="210">
        <f>S716*H716</f>
        <v>0</v>
      </c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R716" s="211" t="s">
        <v>246</v>
      </c>
      <c r="AT716" s="211" t="s">
        <v>135</v>
      </c>
      <c r="AU716" s="211" t="s">
        <v>82</v>
      </c>
      <c r="AY716" s="20" t="s">
        <v>133</v>
      </c>
      <c r="BE716" s="212">
        <f>IF(N716="základní",J716,0)</f>
        <v>0</v>
      </c>
      <c r="BF716" s="212">
        <f>IF(N716="snížená",J716,0)</f>
        <v>0</v>
      </c>
      <c r="BG716" s="212">
        <f>IF(N716="zákl. přenesená",J716,0)</f>
        <v>0</v>
      </c>
      <c r="BH716" s="212">
        <f>IF(N716="sníž. přenesená",J716,0)</f>
        <v>0</v>
      </c>
      <c r="BI716" s="212">
        <f>IF(N716="nulová",J716,0)</f>
        <v>0</v>
      </c>
      <c r="BJ716" s="20" t="s">
        <v>80</v>
      </c>
      <c r="BK716" s="212">
        <f>ROUND(I716*H716,2)</f>
        <v>0</v>
      </c>
      <c r="BL716" s="20" t="s">
        <v>246</v>
      </c>
      <c r="BM716" s="211" t="s">
        <v>926</v>
      </c>
    </row>
    <row r="717" s="2" customFormat="1">
      <c r="A717" s="41"/>
      <c r="B717" s="42"/>
      <c r="C717" s="43"/>
      <c r="D717" s="213" t="s">
        <v>142</v>
      </c>
      <c r="E717" s="43"/>
      <c r="F717" s="214" t="s">
        <v>927</v>
      </c>
      <c r="G717" s="43"/>
      <c r="H717" s="43"/>
      <c r="I717" s="215"/>
      <c r="J717" s="43"/>
      <c r="K717" s="43"/>
      <c r="L717" s="47"/>
      <c r="M717" s="216"/>
      <c r="N717" s="217"/>
      <c r="O717" s="87"/>
      <c r="P717" s="87"/>
      <c r="Q717" s="87"/>
      <c r="R717" s="87"/>
      <c r="S717" s="87"/>
      <c r="T717" s="88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T717" s="20" t="s">
        <v>142</v>
      </c>
      <c r="AU717" s="20" t="s">
        <v>82</v>
      </c>
    </row>
    <row r="718" s="15" customFormat="1">
      <c r="A718" s="15"/>
      <c r="B718" s="241"/>
      <c r="C718" s="242"/>
      <c r="D718" s="220" t="s">
        <v>144</v>
      </c>
      <c r="E718" s="243" t="s">
        <v>19</v>
      </c>
      <c r="F718" s="244" t="s">
        <v>161</v>
      </c>
      <c r="G718" s="242"/>
      <c r="H718" s="243" t="s">
        <v>19</v>
      </c>
      <c r="I718" s="245"/>
      <c r="J718" s="242"/>
      <c r="K718" s="242"/>
      <c r="L718" s="246"/>
      <c r="M718" s="247"/>
      <c r="N718" s="248"/>
      <c r="O718" s="248"/>
      <c r="P718" s="248"/>
      <c r="Q718" s="248"/>
      <c r="R718" s="248"/>
      <c r="S718" s="248"/>
      <c r="T718" s="249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50" t="s">
        <v>144</v>
      </c>
      <c r="AU718" s="250" t="s">
        <v>82</v>
      </c>
      <c r="AV718" s="15" t="s">
        <v>80</v>
      </c>
      <c r="AW718" s="15" t="s">
        <v>36</v>
      </c>
      <c r="AX718" s="15" t="s">
        <v>75</v>
      </c>
      <c r="AY718" s="250" t="s">
        <v>133</v>
      </c>
    </row>
    <row r="719" s="15" customFormat="1">
      <c r="A719" s="15"/>
      <c r="B719" s="241"/>
      <c r="C719" s="242"/>
      <c r="D719" s="220" t="s">
        <v>144</v>
      </c>
      <c r="E719" s="243" t="s">
        <v>19</v>
      </c>
      <c r="F719" s="244" t="s">
        <v>280</v>
      </c>
      <c r="G719" s="242"/>
      <c r="H719" s="243" t="s">
        <v>19</v>
      </c>
      <c r="I719" s="245"/>
      <c r="J719" s="242"/>
      <c r="K719" s="242"/>
      <c r="L719" s="246"/>
      <c r="M719" s="247"/>
      <c r="N719" s="248"/>
      <c r="O719" s="248"/>
      <c r="P719" s="248"/>
      <c r="Q719" s="248"/>
      <c r="R719" s="248"/>
      <c r="S719" s="248"/>
      <c r="T719" s="249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50" t="s">
        <v>144</v>
      </c>
      <c r="AU719" s="250" t="s">
        <v>82</v>
      </c>
      <c r="AV719" s="15" t="s">
        <v>80</v>
      </c>
      <c r="AW719" s="15" t="s">
        <v>36</v>
      </c>
      <c r="AX719" s="15" t="s">
        <v>75</v>
      </c>
      <c r="AY719" s="250" t="s">
        <v>133</v>
      </c>
    </row>
    <row r="720" s="15" customFormat="1">
      <c r="A720" s="15"/>
      <c r="B720" s="241"/>
      <c r="C720" s="242"/>
      <c r="D720" s="220" t="s">
        <v>144</v>
      </c>
      <c r="E720" s="243" t="s">
        <v>19</v>
      </c>
      <c r="F720" s="244" t="s">
        <v>928</v>
      </c>
      <c r="G720" s="242"/>
      <c r="H720" s="243" t="s">
        <v>19</v>
      </c>
      <c r="I720" s="245"/>
      <c r="J720" s="242"/>
      <c r="K720" s="242"/>
      <c r="L720" s="246"/>
      <c r="M720" s="247"/>
      <c r="N720" s="248"/>
      <c r="O720" s="248"/>
      <c r="P720" s="248"/>
      <c r="Q720" s="248"/>
      <c r="R720" s="248"/>
      <c r="S720" s="248"/>
      <c r="T720" s="249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50" t="s">
        <v>144</v>
      </c>
      <c r="AU720" s="250" t="s">
        <v>82</v>
      </c>
      <c r="AV720" s="15" t="s">
        <v>80</v>
      </c>
      <c r="AW720" s="15" t="s">
        <v>36</v>
      </c>
      <c r="AX720" s="15" t="s">
        <v>75</v>
      </c>
      <c r="AY720" s="250" t="s">
        <v>133</v>
      </c>
    </row>
    <row r="721" s="13" customFormat="1">
      <c r="A721" s="13"/>
      <c r="B721" s="218"/>
      <c r="C721" s="219"/>
      <c r="D721" s="220" t="s">
        <v>144</v>
      </c>
      <c r="E721" s="221" t="s">
        <v>19</v>
      </c>
      <c r="F721" s="222" t="s">
        <v>929</v>
      </c>
      <c r="G721" s="219"/>
      <c r="H721" s="223">
        <v>44.420000000000002</v>
      </c>
      <c r="I721" s="224"/>
      <c r="J721" s="219"/>
      <c r="K721" s="219"/>
      <c r="L721" s="225"/>
      <c r="M721" s="226"/>
      <c r="N721" s="227"/>
      <c r="O721" s="227"/>
      <c r="P721" s="227"/>
      <c r="Q721" s="227"/>
      <c r="R721" s="227"/>
      <c r="S721" s="227"/>
      <c r="T721" s="228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29" t="s">
        <v>144</v>
      </c>
      <c r="AU721" s="229" t="s">
        <v>82</v>
      </c>
      <c r="AV721" s="13" t="s">
        <v>82</v>
      </c>
      <c r="AW721" s="13" t="s">
        <v>36</v>
      </c>
      <c r="AX721" s="13" t="s">
        <v>80</v>
      </c>
      <c r="AY721" s="229" t="s">
        <v>133</v>
      </c>
    </row>
    <row r="722" s="2" customFormat="1" ht="24.15" customHeight="1">
      <c r="A722" s="41"/>
      <c r="B722" s="42"/>
      <c r="C722" s="251" t="s">
        <v>930</v>
      </c>
      <c r="D722" s="251" t="s">
        <v>227</v>
      </c>
      <c r="E722" s="252" t="s">
        <v>931</v>
      </c>
      <c r="F722" s="253" t="s">
        <v>932</v>
      </c>
      <c r="G722" s="254" t="s">
        <v>138</v>
      </c>
      <c r="H722" s="255">
        <v>46.640999999999998</v>
      </c>
      <c r="I722" s="256"/>
      <c r="J722" s="257">
        <f>ROUND(I722*H722,2)</f>
        <v>0</v>
      </c>
      <c r="K722" s="253" t="s">
        <v>256</v>
      </c>
      <c r="L722" s="258"/>
      <c r="M722" s="259" t="s">
        <v>19</v>
      </c>
      <c r="N722" s="260" t="s">
        <v>46</v>
      </c>
      <c r="O722" s="87"/>
      <c r="P722" s="209">
        <f>O722*H722</f>
        <v>0</v>
      </c>
      <c r="Q722" s="209">
        <v>0.00058</v>
      </c>
      <c r="R722" s="209">
        <f>Q722*H722</f>
        <v>0.027051779999999997</v>
      </c>
      <c r="S722" s="209">
        <v>0</v>
      </c>
      <c r="T722" s="210">
        <f>S722*H722</f>
        <v>0</v>
      </c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R722" s="211" t="s">
        <v>369</v>
      </c>
      <c r="AT722" s="211" t="s">
        <v>227</v>
      </c>
      <c r="AU722" s="211" t="s">
        <v>82</v>
      </c>
      <c r="AY722" s="20" t="s">
        <v>133</v>
      </c>
      <c r="BE722" s="212">
        <f>IF(N722="základní",J722,0)</f>
        <v>0</v>
      </c>
      <c r="BF722" s="212">
        <f>IF(N722="snížená",J722,0)</f>
        <v>0</v>
      </c>
      <c r="BG722" s="212">
        <f>IF(N722="zákl. přenesená",J722,0)</f>
        <v>0</v>
      </c>
      <c r="BH722" s="212">
        <f>IF(N722="sníž. přenesená",J722,0)</f>
        <v>0</v>
      </c>
      <c r="BI722" s="212">
        <f>IF(N722="nulová",J722,0)</f>
        <v>0</v>
      </c>
      <c r="BJ722" s="20" t="s">
        <v>80</v>
      </c>
      <c r="BK722" s="212">
        <f>ROUND(I722*H722,2)</f>
        <v>0</v>
      </c>
      <c r="BL722" s="20" t="s">
        <v>246</v>
      </c>
      <c r="BM722" s="211" t="s">
        <v>933</v>
      </c>
    </row>
    <row r="723" s="2" customFormat="1">
      <c r="A723" s="41"/>
      <c r="B723" s="42"/>
      <c r="C723" s="43"/>
      <c r="D723" s="220" t="s">
        <v>258</v>
      </c>
      <c r="E723" s="43"/>
      <c r="F723" s="272" t="s">
        <v>701</v>
      </c>
      <c r="G723" s="43"/>
      <c r="H723" s="43"/>
      <c r="I723" s="215"/>
      <c r="J723" s="43"/>
      <c r="K723" s="43"/>
      <c r="L723" s="47"/>
      <c r="M723" s="216"/>
      <c r="N723" s="217"/>
      <c r="O723" s="87"/>
      <c r="P723" s="87"/>
      <c r="Q723" s="87"/>
      <c r="R723" s="87"/>
      <c r="S723" s="87"/>
      <c r="T723" s="88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T723" s="20" t="s">
        <v>258</v>
      </c>
      <c r="AU723" s="20" t="s">
        <v>82</v>
      </c>
    </row>
    <row r="724" s="13" customFormat="1">
      <c r="A724" s="13"/>
      <c r="B724" s="218"/>
      <c r="C724" s="219"/>
      <c r="D724" s="220" t="s">
        <v>144</v>
      </c>
      <c r="E724" s="219"/>
      <c r="F724" s="222" t="s">
        <v>934</v>
      </c>
      <c r="G724" s="219"/>
      <c r="H724" s="223">
        <v>46.640999999999998</v>
      </c>
      <c r="I724" s="224"/>
      <c r="J724" s="219"/>
      <c r="K724" s="219"/>
      <c r="L724" s="225"/>
      <c r="M724" s="226"/>
      <c r="N724" s="227"/>
      <c r="O724" s="227"/>
      <c r="P724" s="227"/>
      <c r="Q724" s="227"/>
      <c r="R724" s="227"/>
      <c r="S724" s="227"/>
      <c r="T724" s="228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29" t="s">
        <v>144</v>
      </c>
      <c r="AU724" s="229" t="s">
        <v>82</v>
      </c>
      <c r="AV724" s="13" t="s">
        <v>82</v>
      </c>
      <c r="AW724" s="13" t="s">
        <v>4</v>
      </c>
      <c r="AX724" s="13" t="s">
        <v>80</v>
      </c>
      <c r="AY724" s="229" t="s">
        <v>133</v>
      </c>
    </row>
    <row r="725" s="2" customFormat="1" ht="16.5" customHeight="1">
      <c r="A725" s="41"/>
      <c r="B725" s="42"/>
      <c r="C725" s="200" t="s">
        <v>935</v>
      </c>
      <c r="D725" s="200" t="s">
        <v>135</v>
      </c>
      <c r="E725" s="201" t="s">
        <v>936</v>
      </c>
      <c r="F725" s="202" t="s">
        <v>937</v>
      </c>
      <c r="G725" s="203" t="s">
        <v>151</v>
      </c>
      <c r="H725" s="204">
        <v>56.039999999999999</v>
      </c>
      <c r="I725" s="205"/>
      <c r="J725" s="206">
        <f>ROUND(I725*H725,2)</f>
        <v>0</v>
      </c>
      <c r="K725" s="202" t="s">
        <v>139</v>
      </c>
      <c r="L725" s="47"/>
      <c r="M725" s="207" t="s">
        <v>19</v>
      </c>
      <c r="N725" s="208" t="s">
        <v>46</v>
      </c>
      <c r="O725" s="87"/>
      <c r="P725" s="209">
        <f>O725*H725</f>
        <v>0</v>
      </c>
      <c r="Q725" s="209">
        <v>0.00017000000000000001</v>
      </c>
      <c r="R725" s="209">
        <f>Q725*H725</f>
        <v>0.0095268000000000002</v>
      </c>
      <c r="S725" s="209">
        <v>0</v>
      </c>
      <c r="T725" s="210">
        <f>S725*H725</f>
        <v>0</v>
      </c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R725" s="211" t="s">
        <v>246</v>
      </c>
      <c r="AT725" s="211" t="s">
        <v>135</v>
      </c>
      <c r="AU725" s="211" t="s">
        <v>82</v>
      </c>
      <c r="AY725" s="20" t="s">
        <v>133</v>
      </c>
      <c r="BE725" s="212">
        <f>IF(N725="základní",J725,0)</f>
        <v>0</v>
      </c>
      <c r="BF725" s="212">
        <f>IF(N725="snížená",J725,0)</f>
        <v>0</v>
      </c>
      <c r="BG725" s="212">
        <f>IF(N725="zákl. přenesená",J725,0)</f>
        <v>0</v>
      </c>
      <c r="BH725" s="212">
        <f>IF(N725="sníž. přenesená",J725,0)</f>
        <v>0</v>
      </c>
      <c r="BI725" s="212">
        <f>IF(N725="nulová",J725,0)</f>
        <v>0</v>
      </c>
      <c r="BJ725" s="20" t="s">
        <v>80</v>
      </c>
      <c r="BK725" s="212">
        <f>ROUND(I725*H725,2)</f>
        <v>0</v>
      </c>
      <c r="BL725" s="20" t="s">
        <v>246</v>
      </c>
      <c r="BM725" s="211" t="s">
        <v>938</v>
      </c>
    </row>
    <row r="726" s="2" customFormat="1">
      <c r="A726" s="41"/>
      <c r="B726" s="42"/>
      <c r="C726" s="43"/>
      <c r="D726" s="213" t="s">
        <v>142</v>
      </c>
      <c r="E726" s="43"/>
      <c r="F726" s="214" t="s">
        <v>939</v>
      </c>
      <c r="G726" s="43"/>
      <c r="H726" s="43"/>
      <c r="I726" s="215"/>
      <c r="J726" s="43"/>
      <c r="K726" s="43"/>
      <c r="L726" s="47"/>
      <c r="M726" s="216"/>
      <c r="N726" s="217"/>
      <c r="O726" s="87"/>
      <c r="P726" s="87"/>
      <c r="Q726" s="87"/>
      <c r="R726" s="87"/>
      <c r="S726" s="87"/>
      <c r="T726" s="88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T726" s="20" t="s">
        <v>142</v>
      </c>
      <c r="AU726" s="20" t="s">
        <v>82</v>
      </c>
    </row>
    <row r="727" s="15" customFormat="1">
      <c r="A727" s="15"/>
      <c r="B727" s="241"/>
      <c r="C727" s="242"/>
      <c r="D727" s="220" t="s">
        <v>144</v>
      </c>
      <c r="E727" s="243" t="s">
        <v>19</v>
      </c>
      <c r="F727" s="244" t="s">
        <v>161</v>
      </c>
      <c r="G727" s="242"/>
      <c r="H727" s="243" t="s">
        <v>19</v>
      </c>
      <c r="I727" s="245"/>
      <c r="J727" s="242"/>
      <c r="K727" s="242"/>
      <c r="L727" s="246"/>
      <c r="M727" s="247"/>
      <c r="N727" s="248"/>
      <c r="O727" s="248"/>
      <c r="P727" s="248"/>
      <c r="Q727" s="248"/>
      <c r="R727" s="248"/>
      <c r="S727" s="248"/>
      <c r="T727" s="249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50" t="s">
        <v>144</v>
      </c>
      <c r="AU727" s="250" t="s">
        <v>82</v>
      </c>
      <c r="AV727" s="15" t="s">
        <v>80</v>
      </c>
      <c r="AW727" s="15" t="s">
        <v>36</v>
      </c>
      <c r="AX727" s="15" t="s">
        <v>75</v>
      </c>
      <c r="AY727" s="250" t="s">
        <v>133</v>
      </c>
    </row>
    <row r="728" s="15" customFormat="1">
      <c r="A728" s="15"/>
      <c r="B728" s="241"/>
      <c r="C728" s="242"/>
      <c r="D728" s="220" t="s">
        <v>144</v>
      </c>
      <c r="E728" s="243" t="s">
        <v>19</v>
      </c>
      <c r="F728" s="244" t="s">
        <v>280</v>
      </c>
      <c r="G728" s="242"/>
      <c r="H728" s="243" t="s">
        <v>19</v>
      </c>
      <c r="I728" s="245"/>
      <c r="J728" s="242"/>
      <c r="K728" s="242"/>
      <c r="L728" s="246"/>
      <c r="M728" s="247"/>
      <c r="N728" s="248"/>
      <c r="O728" s="248"/>
      <c r="P728" s="248"/>
      <c r="Q728" s="248"/>
      <c r="R728" s="248"/>
      <c r="S728" s="248"/>
      <c r="T728" s="249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50" t="s">
        <v>144</v>
      </c>
      <c r="AU728" s="250" t="s">
        <v>82</v>
      </c>
      <c r="AV728" s="15" t="s">
        <v>80</v>
      </c>
      <c r="AW728" s="15" t="s">
        <v>36</v>
      </c>
      <c r="AX728" s="15" t="s">
        <v>75</v>
      </c>
      <c r="AY728" s="250" t="s">
        <v>133</v>
      </c>
    </row>
    <row r="729" s="15" customFormat="1">
      <c r="A729" s="15"/>
      <c r="B729" s="241"/>
      <c r="C729" s="242"/>
      <c r="D729" s="220" t="s">
        <v>144</v>
      </c>
      <c r="E729" s="243" t="s">
        <v>19</v>
      </c>
      <c r="F729" s="244" t="s">
        <v>434</v>
      </c>
      <c r="G729" s="242"/>
      <c r="H729" s="243" t="s">
        <v>19</v>
      </c>
      <c r="I729" s="245"/>
      <c r="J729" s="242"/>
      <c r="K729" s="242"/>
      <c r="L729" s="246"/>
      <c r="M729" s="247"/>
      <c r="N729" s="248"/>
      <c r="O729" s="248"/>
      <c r="P729" s="248"/>
      <c r="Q729" s="248"/>
      <c r="R729" s="248"/>
      <c r="S729" s="248"/>
      <c r="T729" s="249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50" t="s">
        <v>144</v>
      </c>
      <c r="AU729" s="250" t="s">
        <v>82</v>
      </c>
      <c r="AV729" s="15" t="s">
        <v>80</v>
      </c>
      <c r="AW729" s="15" t="s">
        <v>36</v>
      </c>
      <c r="AX729" s="15" t="s">
        <v>75</v>
      </c>
      <c r="AY729" s="250" t="s">
        <v>133</v>
      </c>
    </row>
    <row r="730" s="15" customFormat="1">
      <c r="A730" s="15"/>
      <c r="B730" s="241"/>
      <c r="C730" s="242"/>
      <c r="D730" s="220" t="s">
        <v>144</v>
      </c>
      <c r="E730" s="243" t="s">
        <v>19</v>
      </c>
      <c r="F730" s="244" t="s">
        <v>852</v>
      </c>
      <c r="G730" s="242"/>
      <c r="H730" s="243" t="s">
        <v>19</v>
      </c>
      <c r="I730" s="245"/>
      <c r="J730" s="242"/>
      <c r="K730" s="242"/>
      <c r="L730" s="246"/>
      <c r="M730" s="247"/>
      <c r="N730" s="248"/>
      <c r="O730" s="248"/>
      <c r="P730" s="248"/>
      <c r="Q730" s="248"/>
      <c r="R730" s="248"/>
      <c r="S730" s="248"/>
      <c r="T730" s="249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50" t="s">
        <v>144</v>
      </c>
      <c r="AU730" s="250" t="s">
        <v>82</v>
      </c>
      <c r="AV730" s="15" t="s">
        <v>80</v>
      </c>
      <c r="AW730" s="15" t="s">
        <v>36</v>
      </c>
      <c r="AX730" s="15" t="s">
        <v>75</v>
      </c>
      <c r="AY730" s="250" t="s">
        <v>133</v>
      </c>
    </row>
    <row r="731" s="13" customFormat="1">
      <c r="A731" s="13"/>
      <c r="B731" s="218"/>
      <c r="C731" s="219"/>
      <c r="D731" s="220" t="s">
        <v>144</v>
      </c>
      <c r="E731" s="221" t="s">
        <v>19</v>
      </c>
      <c r="F731" s="222" t="s">
        <v>940</v>
      </c>
      <c r="G731" s="219"/>
      <c r="H731" s="223">
        <v>19.140000000000001</v>
      </c>
      <c r="I731" s="224"/>
      <c r="J731" s="219"/>
      <c r="K731" s="219"/>
      <c r="L731" s="225"/>
      <c r="M731" s="226"/>
      <c r="N731" s="227"/>
      <c r="O731" s="227"/>
      <c r="P731" s="227"/>
      <c r="Q731" s="227"/>
      <c r="R731" s="227"/>
      <c r="S731" s="227"/>
      <c r="T731" s="228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29" t="s">
        <v>144</v>
      </c>
      <c r="AU731" s="229" t="s">
        <v>82</v>
      </c>
      <c r="AV731" s="13" t="s">
        <v>82</v>
      </c>
      <c r="AW731" s="13" t="s">
        <v>36</v>
      </c>
      <c r="AX731" s="13" t="s">
        <v>75</v>
      </c>
      <c r="AY731" s="229" t="s">
        <v>133</v>
      </c>
    </row>
    <row r="732" s="13" customFormat="1">
      <c r="A732" s="13"/>
      <c r="B732" s="218"/>
      <c r="C732" s="219"/>
      <c r="D732" s="220" t="s">
        <v>144</v>
      </c>
      <c r="E732" s="221" t="s">
        <v>19</v>
      </c>
      <c r="F732" s="222" t="s">
        <v>941</v>
      </c>
      <c r="G732" s="219"/>
      <c r="H732" s="223">
        <v>19.699999999999999</v>
      </c>
      <c r="I732" s="224"/>
      <c r="J732" s="219"/>
      <c r="K732" s="219"/>
      <c r="L732" s="225"/>
      <c r="M732" s="226"/>
      <c r="N732" s="227"/>
      <c r="O732" s="227"/>
      <c r="P732" s="227"/>
      <c r="Q732" s="227"/>
      <c r="R732" s="227"/>
      <c r="S732" s="227"/>
      <c r="T732" s="228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29" t="s">
        <v>144</v>
      </c>
      <c r="AU732" s="229" t="s">
        <v>82</v>
      </c>
      <c r="AV732" s="13" t="s">
        <v>82</v>
      </c>
      <c r="AW732" s="13" t="s">
        <v>36</v>
      </c>
      <c r="AX732" s="13" t="s">
        <v>75</v>
      </c>
      <c r="AY732" s="229" t="s">
        <v>133</v>
      </c>
    </row>
    <row r="733" s="13" customFormat="1">
      <c r="A733" s="13"/>
      <c r="B733" s="218"/>
      <c r="C733" s="219"/>
      <c r="D733" s="220" t="s">
        <v>144</v>
      </c>
      <c r="E733" s="221" t="s">
        <v>19</v>
      </c>
      <c r="F733" s="222" t="s">
        <v>942</v>
      </c>
      <c r="G733" s="219"/>
      <c r="H733" s="223">
        <v>17.199999999999999</v>
      </c>
      <c r="I733" s="224"/>
      <c r="J733" s="219"/>
      <c r="K733" s="219"/>
      <c r="L733" s="225"/>
      <c r="M733" s="226"/>
      <c r="N733" s="227"/>
      <c r="O733" s="227"/>
      <c r="P733" s="227"/>
      <c r="Q733" s="227"/>
      <c r="R733" s="227"/>
      <c r="S733" s="227"/>
      <c r="T733" s="228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29" t="s">
        <v>144</v>
      </c>
      <c r="AU733" s="229" t="s">
        <v>82</v>
      </c>
      <c r="AV733" s="13" t="s">
        <v>82</v>
      </c>
      <c r="AW733" s="13" t="s">
        <v>36</v>
      </c>
      <c r="AX733" s="13" t="s">
        <v>75</v>
      </c>
      <c r="AY733" s="229" t="s">
        <v>133</v>
      </c>
    </row>
    <row r="734" s="14" customFormat="1">
      <c r="A734" s="14"/>
      <c r="B734" s="230"/>
      <c r="C734" s="231"/>
      <c r="D734" s="220" t="s">
        <v>144</v>
      </c>
      <c r="E734" s="232" t="s">
        <v>19</v>
      </c>
      <c r="F734" s="233" t="s">
        <v>148</v>
      </c>
      <c r="G734" s="231"/>
      <c r="H734" s="234">
        <v>56.039999999999999</v>
      </c>
      <c r="I734" s="235"/>
      <c r="J734" s="231"/>
      <c r="K734" s="231"/>
      <c r="L734" s="236"/>
      <c r="M734" s="237"/>
      <c r="N734" s="238"/>
      <c r="O734" s="238"/>
      <c r="P734" s="238"/>
      <c r="Q734" s="238"/>
      <c r="R734" s="238"/>
      <c r="S734" s="238"/>
      <c r="T734" s="239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0" t="s">
        <v>144</v>
      </c>
      <c r="AU734" s="240" t="s">
        <v>82</v>
      </c>
      <c r="AV734" s="14" t="s">
        <v>140</v>
      </c>
      <c r="AW734" s="14" t="s">
        <v>36</v>
      </c>
      <c r="AX734" s="14" t="s">
        <v>80</v>
      </c>
      <c r="AY734" s="240" t="s">
        <v>133</v>
      </c>
    </row>
    <row r="735" s="2" customFormat="1" ht="24.15" customHeight="1">
      <c r="A735" s="41"/>
      <c r="B735" s="42"/>
      <c r="C735" s="251" t="s">
        <v>943</v>
      </c>
      <c r="D735" s="251" t="s">
        <v>227</v>
      </c>
      <c r="E735" s="252" t="s">
        <v>944</v>
      </c>
      <c r="F735" s="253" t="s">
        <v>945</v>
      </c>
      <c r="G735" s="254" t="s">
        <v>151</v>
      </c>
      <c r="H735" s="255">
        <v>58.841999999999999</v>
      </c>
      <c r="I735" s="256"/>
      <c r="J735" s="257">
        <f>ROUND(I735*H735,2)</f>
        <v>0</v>
      </c>
      <c r="K735" s="253" t="s">
        <v>256</v>
      </c>
      <c r="L735" s="258"/>
      <c r="M735" s="259" t="s">
        <v>19</v>
      </c>
      <c r="N735" s="260" t="s">
        <v>46</v>
      </c>
      <c r="O735" s="87"/>
      <c r="P735" s="209">
        <f>O735*H735</f>
        <v>0</v>
      </c>
      <c r="Q735" s="209">
        <v>5.0000000000000002E-05</v>
      </c>
      <c r="R735" s="209">
        <f>Q735*H735</f>
        <v>0.0029421</v>
      </c>
      <c r="S735" s="209">
        <v>0</v>
      </c>
      <c r="T735" s="210">
        <f>S735*H735</f>
        <v>0</v>
      </c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R735" s="211" t="s">
        <v>369</v>
      </c>
      <c r="AT735" s="211" t="s">
        <v>227</v>
      </c>
      <c r="AU735" s="211" t="s">
        <v>82</v>
      </c>
      <c r="AY735" s="20" t="s">
        <v>133</v>
      </c>
      <c r="BE735" s="212">
        <f>IF(N735="základní",J735,0)</f>
        <v>0</v>
      </c>
      <c r="BF735" s="212">
        <f>IF(N735="snížená",J735,0)</f>
        <v>0</v>
      </c>
      <c r="BG735" s="212">
        <f>IF(N735="zákl. přenesená",J735,0)</f>
        <v>0</v>
      </c>
      <c r="BH735" s="212">
        <f>IF(N735="sníž. přenesená",J735,0)</f>
        <v>0</v>
      </c>
      <c r="BI735" s="212">
        <f>IF(N735="nulová",J735,0)</f>
        <v>0</v>
      </c>
      <c r="BJ735" s="20" t="s">
        <v>80</v>
      </c>
      <c r="BK735" s="212">
        <f>ROUND(I735*H735,2)</f>
        <v>0</v>
      </c>
      <c r="BL735" s="20" t="s">
        <v>246</v>
      </c>
      <c r="BM735" s="211" t="s">
        <v>946</v>
      </c>
    </row>
    <row r="736" s="2" customFormat="1">
      <c r="A736" s="41"/>
      <c r="B736" s="42"/>
      <c r="C736" s="43"/>
      <c r="D736" s="220" t="s">
        <v>258</v>
      </c>
      <c r="E736" s="43"/>
      <c r="F736" s="272" t="s">
        <v>701</v>
      </c>
      <c r="G736" s="43"/>
      <c r="H736" s="43"/>
      <c r="I736" s="215"/>
      <c r="J736" s="43"/>
      <c r="K736" s="43"/>
      <c r="L736" s="47"/>
      <c r="M736" s="216"/>
      <c r="N736" s="217"/>
      <c r="O736" s="87"/>
      <c r="P736" s="87"/>
      <c r="Q736" s="87"/>
      <c r="R736" s="87"/>
      <c r="S736" s="87"/>
      <c r="T736" s="88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T736" s="20" t="s">
        <v>258</v>
      </c>
      <c r="AU736" s="20" t="s">
        <v>82</v>
      </c>
    </row>
    <row r="737" s="13" customFormat="1">
      <c r="A737" s="13"/>
      <c r="B737" s="218"/>
      <c r="C737" s="219"/>
      <c r="D737" s="220" t="s">
        <v>144</v>
      </c>
      <c r="E737" s="219"/>
      <c r="F737" s="222" t="s">
        <v>947</v>
      </c>
      <c r="G737" s="219"/>
      <c r="H737" s="223">
        <v>58.841999999999999</v>
      </c>
      <c r="I737" s="224"/>
      <c r="J737" s="219"/>
      <c r="K737" s="219"/>
      <c r="L737" s="225"/>
      <c r="M737" s="226"/>
      <c r="N737" s="227"/>
      <c r="O737" s="227"/>
      <c r="P737" s="227"/>
      <c r="Q737" s="227"/>
      <c r="R737" s="227"/>
      <c r="S737" s="227"/>
      <c r="T737" s="228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29" t="s">
        <v>144</v>
      </c>
      <c r="AU737" s="229" t="s">
        <v>82</v>
      </c>
      <c r="AV737" s="13" t="s">
        <v>82</v>
      </c>
      <c r="AW737" s="13" t="s">
        <v>4</v>
      </c>
      <c r="AX737" s="13" t="s">
        <v>80</v>
      </c>
      <c r="AY737" s="229" t="s">
        <v>133</v>
      </c>
    </row>
    <row r="738" s="2" customFormat="1" ht="16.5" customHeight="1">
      <c r="A738" s="41"/>
      <c r="B738" s="42"/>
      <c r="C738" s="200" t="s">
        <v>948</v>
      </c>
      <c r="D738" s="200" t="s">
        <v>135</v>
      </c>
      <c r="E738" s="201" t="s">
        <v>949</v>
      </c>
      <c r="F738" s="202" t="s">
        <v>950</v>
      </c>
      <c r="G738" s="203" t="s">
        <v>485</v>
      </c>
      <c r="H738" s="204">
        <v>2</v>
      </c>
      <c r="I738" s="205"/>
      <c r="J738" s="206">
        <f>ROUND(I738*H738,2)</f>
        <v>0</v>
      </c>
      <c r="K738" s="202" t="s">
        <v>139</v>
      </c>
      <c r="L738" s="47"/>
      <c r="M738" s="207" t="s">
        <v>19</v>
      </c>
      <c r="N738" s="208" t="s">
        <v>46</v>
      </c>
      <c r="O738" s="87"/>
      <c r="P738" s="209">
        <f>O738*H738</f>
        <v>0</v>
      </c>
      <c r="Q738" s="209">
        <v>0</v>
      </c>
      <c r="R738" s="209">
        <f>Q738*H738</f>
        <v>0</v>
      </c>
      <c r="S738" s="209">
        <v>0</v>
      </c>
      <c r="T738" s="210">
        <f>S738*H738</f>
        <v>0</v>
      </c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R738" s="211" t="s">
        <v>246</v>
      </c>
      <c r="AT738" s="211" t="s">
        <v>135</v>
      </c>
      <c r="AU738" s="211" t="s">
        <v>82</v>
      </c>
      <c r="AY738" s="20" t="s">
        <v>133</v>
      </c>
      <c r="BE738" s="212">
        <f>IF(N738="základní",J738,0)</f>
        <v>0</v>
      </c>
      <c r="BF738" s="212">
        <f>IF(N738="snížená",J738,0)</f>
        <v>0</v>
      </c>
      <c r="BG738" s="212">
        <f>IF(N738="zákl. přenesená",J738,0)</f>
        <v>0</v>
      </c>
      <c r="BH738" s="212">
        <f>IF(N738="sníž. přenesená",J738,0)</f>
        <v>0</v>
      </c>
      <c r="BI738" s="212">
        <f>IF(N738="nulová",J738,0)</f>
        <v>0</v>
      </c>
      <c r="BJ738" s="20" t="s">
        <v>80</v>
      </c>
      <c r="BK738" s="212">
        <f>ROUND(I738*H738,2)</f>
        <v>0</v>
      </c>
      <c r="BL738" s="20" t="s">
        <v>246</v>
      </c>
      <c r="BM738" s="211" t="s">
        <v>951</v>
      </c>
    </row>
    <row r="739" s="2" customFormat="1">
      <c r="A739" s="41"/>
      <c r="B739" s="42"/>
      <c r="C739" s="43"/>
      <c r="D739" s="213" t="s">
        <v>142</v>
      </c>
      <c r="E739" s="43"/>
      <c r="F739" s="214" t="s">
        <v>952</v>
      </c>
      <c r="G739" s="43"/>
      <c r="H739" s="43"/>
      <c r="I739" s="215"/>
      <c r="J739" s="43"/>
      <c r="K739" s="43"/>
      <c r="L739" s="47"/>
      <c r="M739" s="216"/>
      <c r="N739" s="217"/>
      <c r="O739" s="87"/>
      <c r="P739" s="87"/>
      <c r="Q739" s="87"/>
      <c r="R739" s="87"/>
      <c r="S739" s="87"/>
      <c r="T739" s="88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T739" s="20" t="s">
        <v>142</v>
      </c>
      <c r="AU739" s="20" t="s">
        <v>82</v>
      </c>
    </row>
    <row r="740" s="2" customFormat="1" ht="24.15" customHeight="1">
      <c r="A740" s="41"/>
      <c r="B740" s="42"/>
      <c r="C740" s="251" t="s">
        <v>953</v>
      </c>
      <c r="D740" s="251" t="s">
        <v>227</v>
      </c>
      <c r="E740" s="252" t="s">
        <v>954</v>
      </c>
      <c r="F740" s="253" t="s">
        <v>955</v>
      </c>
      <c r="G740" s="254" t="s">
        <v>485</v>
      </c>
      <c r="H740" s="255">
        <v>1</v>
      </c>
      <c r="I740" s="256"/>
      <c r="J740" s="257">
        <f>ROUND(I740*H740,2)</f>
        <v>0</v>
      </c>
      <c r="K740" s="253" t="s">
        <v>256</v>
      </c>
      <c r="L740" s="258"/>
      <c r="M740" s="259" t="s">
        <v>19</v>
      </c>
      <c r="N740" s="260" t="s">
        <v>46</v>
      </c>
      <c r="O740" s="87"/>
      <c r="P740" s="209">
        <f>O740*H740</f>
        <v>0</v>
      </c>
      <c r="Q740" s="209">
        <v>0.00059999999999999995</v>
      </c>
      <c r="R740" s="209">
        <f>Q740*H740</f>
        <v>0.00059999999999999995</v>
      </c>
      <c r="S740" s="209">
        <v>0</v>
      </c>
      <c r="T740" s="210">
        <f>S740*H740</f>
        <v>0</v>
      </c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R740" s="211" t="s">
        <v>369</v>
      </c>
      <c r="AT740" s="211" t="s">
        <v>227</v>
      </c>
      <c r="AU740" s="211" t="s">
        <v>82</v>
      </c>
      <c r="AY740" s="20" t="s">
        <v>133</v>
      </c>
      <c r="BE740" s="212">
        <f>IF(N740="základní",J740,0)</f>
        <v>0</v>
      </c>
      <c r="BF740" s="212">
        <f>IF(N740="snížená",J740,0)</f>
        <v>0</v>
      </c>
      <c r="BG740" s="212">
        <f>IF(N740="zákl. přenesená",J740,0)</f>
        <v>0</v>
      </c>
      <c r="BH740" s="212">
        <f>IF(N740="sníž. přenesená",J740,0)</f>
        <v>0</v>
      </c>
      <c r="BI740" s="212">
        <f>IF(N740="nulová",J740,0)</f>
        <v>0</v>
      </c>
      <c r="BJ740" s="20" t="s">
        <v>80</v>
      </c>
      <c r="BK740" s="212">
        <f>ROUND(I740*H740,2)</f>
        <v>0</v>
      </c>
      <c r="BL740" s="20" t="s">
        <v>246</v>
      </c>
      <c r="BM740" s="211" t="s">
        <v>956</v>
      </c>
    </row>
    <row r="741" s="2" customFormat="1">
      <c r="A741" s="41"/>
      <c r="B741" s="42"/>
      <c r="C741" s="43"/>
      <c r="D741" s="220" t="s">
        <v>258</v>
      </c>
      <c r="E741" s="43"/>
      <c r="F741" s="272" t="s">
        <v>701</v>
      </c>
      <c r="G741" s="43"/>
      <c r="H741" s="43"/>
      <c r="I741" s="215"/>
      <c r="J741" s="43"/>
      <c r="K741" s="43"/>
      <c r="L741" s="47"/>
      <c r="M741" s="216"/>
      <c r="N741" s="217"/>
      <c r="O741" s="87"/>
      <c r="P741" s="87"/>
      <c r="Q741" s="87"/>
      <c r="R741" s="87"/>
      <c r="S741" s="87"/>
      <c r="T741" s="88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T741" s="20" t="s">
        <v>258</v>
      </c>
      <c r="AU741" s="20" t="s">
        <v>82</v>
      </c>
    </row>
    <row r="742" s="15" customFormat="1">
      <c r="A742" s="15"/>
      <c r="B742" s="241"/>
      <c r="C742" s="242"/>
      <c r="D742" s="220" t="s">
        <v>144</v>
      </c>
      <c r="E742" s="243" t="s">
        <v>19</v>
      </c>
      <c r="F742" s="244" t="s">
        <v>161</v>
      </c>
      <c r="G742" s="242"/>
      <c r="H742" s="243" t="s">
        <v>19</v>
      </c>
      <c r="I742" s="245"/>
      <c r="J742" s="242"/>
      <c r="K742" s="242"/>
      <c r="L742" s="246"/>
      <c r="M742" s="247"/>
      <c r="N742" s="248"/>
      <c r="O742" s="248"/>
      <c r="P742" s="248"/>
      <c r="Q742" s="248"/>
      <c r="R742" s="248"/>
      <c r="S742" s="248"/>
      <c r="T742" s="249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50" t="s">
        <v>144</v>
      </c>
      <c r="AU742" s="250" t="s">
        <v>82</v>
      </c>
      <c r="AV742" s="15" t="s">
        <v>80</v>
      </c>
      <c r="AW742" s="15" t="s">
        <v>36</v>
      </c>
      <c r="AX742" s="15" t="s">
        <v>75</v>
      </c>
      <c r="AY742" s="250" t="s">
        <v>133</v>
      </c>
    </row>
    <row r="743" s="15" customFormat="1">
      <c r="A743" s="15"/>
      <c r="B743" s="241"/>
      <c r="C743" s="242"/>
      <c r="D743" s="220" t="s">
        <v>144</v>
      </c>
      <c r="E743" s="243" t="s">
        <v>19</v>
      </c>
      <c r="F743" s="244" t="s">
        <v>341</v>
      </c>
      <c r="G743" s="242"/>
      <c r="H743" s="243" t="s">
        <v>19</v>
      </c>
      <c r="I743" s="245"/>
      <c r="J743" s="242"/>
      <c r="K743" s="242"/>
      <c r="L743" s="246"/>
      <c r="M743" s="247"/>
      <c r="N743" s="248"/>
      <c r="O743" s="248"/>
      <c r="P743" s="248"/>
      <c r="Q743" s="248"/>
      <c r="R743" s="248"/>
      <c r="S743" s="248"/>
      <c r="T743" s="249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50" t="s">
        <v>144</v>
      </c>
      <c r="AU743" s="250" t="s">
        <v>82</v>
      </c>
      <c r="AV743" s="15" t="s">
        <v>80</v>
      </c>
      <c r="AW743" s="15" t="s">
        <v>36</v>
      </c>
      <c r="AX743" s="15" t="s">
        <v>75</v>
      </c>
      <c r="AY743" s="250" t="s">
        <v>133</v>
      </c>
    </row>
    <row r="744" s="13" customFormat="1">
      <c r="A744" s="13"/>
      <c r="B744" s="218"/>
      <c r="C744" s="219"/>
      <c r="D744" s="220" t="s">
        <v>144</v>
      </c>
      <c r="E744" s="221" t="s">
        <v>19</v>
      </c>
      <c r="F744" s="222" t="s">
        <v>957</v>
      </c>
      <c r="G744" s="219"/>
      <c r="H744" s="223">
        <v>1</v>
      </c>
      <c r="I744" s="224"/>
      <c r="J744" s="219"/>
      <c r="K744" s="219"/>
      <c r="L744" s="225"/>
      <c r="M744" s="226"/>
      <c r="N744" s="227"/>
      <c r="O744" s="227"/>
      <c r="P744" s="227"/>
      <c r="Q744" s="227"/>
      <c r="R744" s="227"/>
      <c r="S744" s="227"/>
      <c r="T744" s="228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29" t="s">
        <v>144</v>
      </c>
      <c r="AU744" s="229" t="s">
        <v>82</v>
      </c>
      <c r="AV744" s="13" t="s">
        <v>82</v>
      </c>
      <c r="AW744" s="13" t="s">
        <v>36</v>
      </c>
      <c r="AX744" s="13" t="s">
        <v>80</v>
      </c>
      <c r="AY744" s="229" t="s">
        <v>133</v>
      </c>
    </row>
    <row r="745" s="2" customFormat="1" ht="24.15" customHeight="1">
      <c r="A745" s="41"/>
      <c r="B745" s="42"/>
      <c r="C745" s="251" t="s">
        <v>958</v>
      </c>
      <c r="D745" s="251" t="s">
        <v>227</v>
      </c>
      <c r="E745" s="252" t="s">
        <v>959</v>
      </c>
      <c r="F745" s="253" t="s">
        <v>960</v>
      </c>
      <c r="G745" s="254" t="s">
        <v>485</v>
      </c>
      <c r="H745" s="255">
        <v>1</v>
      </c>
      <c r="I745" s="256"/>
      <c r="J745" s="257">
        <f>ROUND(I745*H745,2)</f>
        <v>0</v>
      </c>
      <c r="K745" s="253" t="s">
        <v>256</v>
      </c>
      <c r="L745" s="258"/>
      <c r="M745" s="259" t="s">
        <v>19</v>
      </c>
      <c r="N745" s="260" t="s">
        <v>46</v>
      </c>
      <c r="O745" s="87"/>
      <c r="P745" s="209">
        <f>O745*H745</f>
        <v>0</v>
      </c>
      <c r="Q745" s="209">
        <v>0.001</v>
      </c>
      <c r="R745" s="209">
        <f>Q745*H745</f>
        <v>0.001</v>
      </c>
      <c r="S745" s="209">
        <v>0</v>
      </c>
      <c r="T745" s="210">
        <f>S745*H745</f>
        <v>0</v>
      </c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R745" s="211" t="s">
        <v>369</v>
      </c>
      <c r="AT745" s="211" t="s">
        <v>227</v>
      </c>
      <c r="AU745" s="211" t="s">
        <v>82</v>
      </c>
      <c r="AY745" s="20" t="s">
        <v>133</v>
      </c>
      <c r="BE745" s="212">
        <f>IF(N745="základní",J745,0)</f>
        <v>0</v>
      </c>
      <c r="BF745" s="212">
        <f>IF(N745="snížená",J745,0)</f>
        <v>0</v>
      </c>
      <c r="BG745" s="212">
        <f>IF(N745="zákl. přenesená",J745,0)</f>
        <v>0</v>
      </c>
      <c r="BH745" s="212">
        <f>IF(N745="sníž. přenesená",J745,0)</f>
        <v>0</v>
      </c>
      <c r="BI745" s="212">
        <f>IF(N745="nulová",J745,0)</f>
        <v>0</v>
      </c>
      <c r="BJ745" s="20" t="s">
        <v>80</v>
      </c>
      <c r="BK745" s="212">
        <f>ROUND(I745*H745,2)</f>
        <v>0</v>
      </c>
      <c r="BL745" s="20" t="s">
        <v>246</v>
      </c>
      <c r="BM745" s="211" t="s">
        <v>961</v>
      </c>
    </row>
    <row r="746" s="2" customFormat="1">
      <c r="A746" s="41"/>
      <c r="B746" s="42"/>
      <c r="C746" s="43"/>
      <c r="D746" s="220" t="s">
        <v>258</v>
      </c>
      <c r="E746" s="43"/>
      <c r="F746" s="272" t="s">
        <v>701</v>
      </c>
      <c r="G746" s="43"/>
      <c r="H746" s="43"/>
      <c r="I746" s="215"/>
      <c r="J746" s="43"/>
      <c r="K746" s="43"/>
      <c r="L746" s="47"/>
      <c r="M746" s="216"/>
      <c r="N746" s="217"/>
      <c r="O746" s="87"/>
      <c r="P746" s="87"/>
      <c r="Q746" s="87"/>
      <c r="R746" s="87"/>
      <c r="S746" s="87"/>
      <c r="T746" s="88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T746" s="20" t="s">
        <v>258</v>
      </c>
      <c r="AU746" s="20" t="s">
        <v>82</v>
      </c>
    </row>
    <row r="747" s="15" customFormat="1">
      <c r="A747" s="15"/>
      <c r="B747" s="241"/>
      <c r="C747" s="242"/>
      <c r="D747" s="220" t="s">
        <v>144</v>
      </c>
      <c r="E747" s="243" t="s">
        <v>19</v>
      </c>
      <c r="F747" s="244" t="s">
        <v>161</v>
      </c>
      <c r="G747" s="242"/>
      <c r="H747" s="243" t="s">
        <v>19</v>
      </c>
      <c r="I747" s="245"/>
      <c r="J747" s="242"/>
      <c r="K747" s="242"/>
      <c r="L747" s="246"/>
      <c r="M747" s="247"/>
      <c r="N747" s="248"/>
      <c r="O747" s="248"/>
      <c r="P747" s="248"/>
      <c r="Q747" s="248"/>
      <c r="R747" s="248"/>
      <c r="S747" s="248"/>
      <c r="T747" s="249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50" t="s">
        <v>144</v>
      </c>
      <c r="AU747" s="250" t="s">
        <v>82</v>
      </c>
      <c r="AV747" s="15" t="s">
        <v>80</v>
      </c>
      <c r="AW747" s="15" t="s">
        <v>36</v>
      </c>
      <c r="AX747" s="15" t="s">
        <v>75</v>
      </c>
      <c r="AY747" s="250" t="s">
        <v>133</v>
      </c>
    </row>
    <row r="748" s="15" customFormat="1">
      <c r="A748" s="15"/>
      <c r="B748" s="241"/>
      <c r="C748" s="242"/>
      <c r="D748" s="220" t="s">
        <v>144</v>
      </c>
      <c r="E748" s="243" t="s">
        <v>19</v>
      </c>
      <c r="F748" s="244" t="s">
        <v>341</v>
      </c>
      <c r="G748" s="242"/>
      <c r="H748" s="243" t="s">
        <v>19</v>
      </c>
      <c r="I748" s="245"/>
      <c r="J748" s="242"/>
      <c r="K748" s="242"/>
      <c r="L748" s="246"/>
      <c r="M748" s="247"/>
      <c r="N748" s="248"/>
      <c r="O748" s="248"/>
      <c r="P748" s="248"/>
      <c r="Q748" s="248"/>
      <c r="R748" s="248"/>
      <c r="S748" s="248"/>
      <c r="T748" s="249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50" t="s">
        <v>144</v>
      </c>
      <c r="AU748" s="250" t="s">
        <v>82</v>
      </c>
      <c r="AV748" s="15" t="s">
        <v>80</v>
      </c>
      <c r="AW748" s="15" t="s">
        <v>36</v>
      </c>
      <c r="AX748" s="15" t="s">
        <v>75</v>
      </c>
      <c r="AY748" s="250" t="s">
        <v>133</v>
      </c>
    </row>
    <row r="749" s="13" customFormat="1">
      <c r="A749" s="13"/>
      <c r="B749" s="218"/>
      <c r="C749" s="219"/>
      <c r="D749" s="220" t="s">
        <v>144</v>
      </c>
      <c r="E749" s="221" t="s">
        <v>19</v>
      </c>
      <c r="F749" s="222" t="s">
        <v>957</v>
      </c>
      <c r="G749" s="219"/>
      <c r="H749" s="223">
        <v>1</v>
      </c>
      <c r="I749" s="224"/>
      <c r="J749" s="219"/>
      <c r="K749" s="219"/>
      <c r="L749" s="225"/>
      <c r="M749" s="226"/>
      <c r="N749" s="227"/>
      <c r="O749" s="227"/>
      <c r="P749" s="227"/>
      <c r="Q749" s="227"/>
      <c r="R749" s="227"/>
      <c r="S749" s="227"/>
      <c r="T749" s="228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29" t="s">
        <v>144</v>
      </c>
      <c r="AU749" s="229" t="s">
        <v>82</v>
      </c>
      <c r="AV749" s="13" t="s">
        <v>82</v>
      </c>
      <c r="AW749" s="13" t="s">
        <v>36</v>
      </c>
      <c r="AX749" s="13" t="s">
        <v>80</v>
      </c>
      <c r="AY749" s="229" t="s">
        <v>133</v>
      </c>
    </row>
    <row r="750" s="2" customFormat="1" ht="24.15" customHeight="1">
      <c r="A750" s="41"/>
      <c r="B750" s="42"/>
      <c r="C750" s="200" t="s">
        <v>962</v>
      </c>
      <c r="D750" s="200" t="s">
        <v>135</v>
      </c>
      <c r="E750" s="201" t="s">
        <v>963</v>
      </c>
      <c r="F750" s="202" t="s">
        <v>964</v>
      </c>
      <c r="G750" s="203" t="s">
        <v>230</v>
      </c>
      <c r="H750" s="204">
        <v>1.849</v>
      </c>
      <c r="I750" s="205"/>
      <c r="J750" s="206">
        <f>ROUND(I750*H750,2)</f>
        <v>0</v>
      </c>
      <c r="K750" s="202" t="s">
        <v>139</v>
      </c>
      <c r="L750" s="47"/>
      <c r="M750" s="207" t="s">
        <v>19</v>
      </c>
      <c r="N750" s="208" t="s">
        <v>46</v>
      </c>
      <c r="O750" s="87"/>
      <c r="P750" s="209">
        <f>O750*H750</f>
        <v>0</v>
      </c>
      <c r="Q750" s="209">
        <v>0</v>
      </c>
      <c r="R750" s="209">
        <f>Q750*H750</f>
        <v>0</v>
      </c>
      <c r="S750" s="209">
        <v>0</v>
      </c>
      <c r="T750" s="210">
        <f>S750*H750</f>
        <v>0</v>
      </c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R750" s="211" t="s">
        <v>246</v>
      </c>
      <c r="AT750" s="211" t="s">
        <v>135</v>
      </c>
      <c r="AU750" s="211" t="s">
        <v>82</v>
      </c>
      <c r="AY750" s="20" t="s">
        <v>133</v>
      </c>
      <c r="BE750" s="212">
        <f>IF(N750="základní",J750,0)</f>
        <v>0</v>
      </c>
      <c r="BF750" s="212">
        <f>IF(N750="snížená",J750,0)</f>
        <v>0</v>
      </c>
      <c r="BG750" s="212">
        <f>IF(N750="zákl. přenesená",J750,0)</f>
        <v>0</v>
      </c>
      <c r="BH750" s="212">
        <f>IF(N750="sníž. přenesená",J750,0)</f>
        <v>0</v>
      </c>
      <c r="BI750" s="212">
        <f>IF(N750="nulová",J750,0)</f>
        <v>0</v>
      </c>
      <c r="BJ750" s="20" t="s">
        <v>80</v>
      </c>
      <c r="BK750" s="212">
        <f>ROUND(I750*H750,2)</f>
        <v>0</v>
      </c>
      <c r="BL750" s="20" t="s">
        <v>246</v>
      </c>
      <c r="BM750" s="211" t="s">
        <v>965</v>
      </c>
    </row>
    <row r="751" s="2" customFormat="1">
      <c r="A751" s="41"/>
      <c r="B751" s="42"/>
      <c r="C751" s="43"/>
      <c r="D751" s="213" t="s">
        <v>142</v>
      </c>
      <c r="E751" s="43"/>
      <c r="F751" s="214" t="s">
        <v>966</v>
      </c>
      <c r="G751" s="43"/>
      <c r="H751" s="43"/>
      <c r="I751" s="215"/>
      <c r="J751" s="43"/>
      <c r="K751" s="43"/>
      <c r="L751" s="47"/>
      <c r="M751" s="216"/>
      <c r="N751" s="217"/>
      <c r="O751" s="87"/>
      <c r="P751" s="87"/>
      <c r="Q751" s="87"/>
      <c r="R751" s="87"/>
      <c r="S751" s="87"/>
      <c r="T751" s="88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T751" s="20" t="s">
        <v>142</v>
      </c>
      <c r="AU751" s="20" t="s">
        <v>82</v>
      </c>
    </row>
    <row r="752" s="12" customFormat="1" ht="22.8" customHeight="1">
      <c r="A752" s="12"/>
      <c r="B752" s="184"/>
      <c r="C752" s="185"/>
      <c r="D752" s="186" t="s">
        <v>74</v>
      </c>
      <c r="E752" s="198" t="s">
        <v>967</v>
      </c>
      <c r="F752" s="198" t="s">
        <v>968</v>
      </c>
      <c r="G752" s="185"/>
      <c r="H752" s="185"/>
      <c r="I752" s="188"/>
      <c r="J752" s="199">
        <f>BK752</f>
        <v>0</v>
      </c>
      <c r="K752" s="185"/>
      <c r="L752" s="190"/>
      <c r="M752" s="191"/>
      <c r="N752" s="192"/>
      <c r="O752" s="192"/>
      <c r="P752" s="193">
        <f>SUM(P753:P764)</f>
        <v>0</v>
      </c>
      <c r="Q752" s="192"/>
      <c r="R752" s="193">
        <f>SUM(R753:R764)</f>
        <v>0.20802270000000001</v>
      </c>
      <c r="S752" s="192"/>
      <c r="T752" s="194">
        <f>SUM(T753:T764)</f>
        <v>0</v>
      </c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R752" s="195" t="s">
        <v>82</v>
      </c>
      <c r="AT752" s="196" t="s">
        <v>74</v>
      </c>
      <c r="AU752" s="196" t="s">
        <v>80</v>
      </c>
      <c r="AY752" s="195" t="s">
        <v>133</v>
      </c>
      <c r="BK752" s="197">
        <f>SUM(BK753:BK764)</f>
        <v>0</v>
      </c>
    </row>
    <row r="753" s="2" customFormat="1" ht="21.75" customHeight="1">
      <c r="A753" s="41"/>
      <c r="B753" s="42"/>
      <c r="C753" s="200" t="s">
        <v>969</v>
      </c>
      <c r="D753" s="200" t="s">
        <v>135</v>
      </c>
      <c r="E753" s="201" t="s">
        <v>970</v>
      </c>
      <c r="F753" s="202" t="s">
        <v>971</v>
      </c>
      <c r="G753" s="203" t="s">
        <v>138</v>
      </c>
      <c r="H753" s="204">
        <v>10.706</v>
      </c>
      <c r="I753" s="205"/>
      <c r="J753" s="206">
        <f>ROUND(I753*H753,2)</f>
        <v>0</v>
      </c>
      <c r="K753" s="202" t="s">
        <v>139</v>
      </c>
      <c r="L753" s="47"/>
      <c r="M753" s="207" t="s">
        <v>19</v>
      </c>
      <c r="N753" s="208" t="s">
        <v>46</v>
      </c>
      <c r="O753" s="87"/>
      <c r="P753" s="209">
        <f>O753*H753</f>
        <v>0</v>
      </c>
      <c r="Q753" s="209">
        <v>0.0053499999999999997</v>
      </c>
      <c r="R753" s="209">
        <f>Q753*H753</f>
        <v>0.057277099999999997</v>
      </c>
      <c r="S753" s="209">
        <v>0</v>
      </c>
      <c r="T753" s="210">
        <f>S753*H753</f>
        <v>0</v>
      </c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R753" s="211" t="s">
        <v>246</v>
      </c>
      <c r="AT753" s="211" t="s">
        <v>135</v>
      </c>
      <c r="AU753" s="211" t="s">
        <v>82</v>
      </c>
      <c r="AY753" s="20" t="s">
        <v>133</v>
      </c>
      <c r="BE753" s="212">
        <f>IF(N753="základní",J753,0)</f>
        <v>0</v>
      </c>
      <c r="BF753" s="212">
        <f>IF(N753="snížená",J753,0)</f>
        <v>0</v>
      </c>
      <c r="BG753" s="212">
        <f>IF(N753="zákl. přenesená",J753,0)</f>
        <v>0</v>
      </c>
      <c r="BH753" s="212">
        <f>IF(N753="sníž. přenesená",J753,0)</f>
        <v>0</v>
      </c>
      <c r="BI753" s="212">
        <f>IF(N753="nulová",J753,0)</f>
        <v>0</v>
      </c>
      <c r="BJ753" s="20" t="s">
        <v>80</v>
      </c>
      <c r="BK753" s="212">
        <f>ROUND(I753*H753,2)</f>
        <v>0</v>
      </c>
      <c r="BL753" s="20" t="s">
        <v>246</v>
      </c>
      <c r="BM753" s="211" t="s">
        <v>972</v>
      </c>
    </row>
    <row r="754" s="2" customFormat="1">
      <c r="A754" s="41"/>
      <c r="B754" s="42"/>
      <c r="C754" s="43"/>
      <c r="D754" s="213" t="s">
        <v>142</v>
      </c>
      <c r="E754" s="43"/>
      <c r="F754" s="214" t="s">
        <v>973</v>
      </c>
      <c r="G754" s="43"/>
      <c r="H754" s="43"/>
      <c r="I754" s="215"/>
      <c r="J754" s="43"/>
      <c r="K754" s="43"/>
      <c r="L754" s="47"/>
      <c r="M754" s="216"/>
      <c r="N754" s="217"/>
      <c r="O754" s="87"/>
      <c r="P754" s="87"/>
      <c r="Q754" s="87"/>
      <c r="R754" s="87"/>
      <c r="S754" s="87"/>
      <c r="T754" s="88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T754" s="20" t="s">
        <v>142</v>
      </c>
      <c r="AU754" s="20" t="s">
        <v>82</v>
      </c>
    </row>
    <row r="755" s="15" customFormat="1">
      <c r="A755" s="15"/>
      <c r="B755" s="241"/>
      <c r="C755" s="242"/>
      <c r="D755" s="220" t="s">
        <v>144</v>
      </c>
      <c r="E755" s="243" t="s">
        <v>19</v>
      </c>
      <c r="F755" s="244" t="s">
        <v>161</v>
      </c>
      <c r="G755" s="242"/>
      <c r="H755" s="243" t="s">
        <v>19</v>
      </c>
      <c r="I755" s="245"/>
      <c r="J755" s="242"/>
      <c r="K755" s="242"/>
      <c r="L755" s="246"/>
      <c r="M755" s="247"/>
      <c r="N755" s="248"/>
      <c r="O755" s="248"/>
      <c r="P755" s="248"/>
      <c r="Q755" s="248"/>
      <c r="R755" s="248"/>
      <c r="S755" s="248"/>
      <c r="T755" s="249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50" t="s">
        <v>144</v>
      </c>
      <c r="AU755" s="250" t="s">
        <v>82</v>
      </c>
      <c r="AV755" s="15" t="s">
        <v>80</v>
      </c>
      <c r="AW755" s="15" t="s">
        <v>36</v>
      </c>
      <c r="AX755" s="15" t="s">
        <v>75</v>
      </c>
      <c r="AY755" s="250" t="s">
        <v>133</v>
      </c>
    </row>
    <row r="756" s="15" customFormat="1">
      <c r="A756" s="15"/>
      <c r="B756" s="241"/>
      <c r="C756" s="242"/>
      <c r="D756" s="220" t="s">
        <v>144</v>
      </c>
      <c r="E756" s="243" t="s">
        <v>19</v>
      </c>
      <c r="F756" s="244" t="s">
        <v>382</v>
      </c>
      <c r="G756" s="242"/>
      <c r="H756" s="243" t="s">
        <v>19</v>
      </c>
      <c r="I756" s="245"/>
      <c r="J756" s="242"/>
      <c r="K756" s="242"/>
      <c r="L756" s="246"/>
      <c r="M756" s="247"/>
      <c r="N756" s="248"/>
      <c r="O756" s="248"/>
      <c r="P756" s="248"/>
      <c r="Q756" s="248"/>
      <c r="R756" s="248"/>
      <c r="S756" s="248"/>
      <c r="T756" s="249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50" t="s">
        <v>144</v>
      </c>
      <c r="AU756" s="250" t="s">
        <v>82</v>
      </c>
      <c r="AV756" s="15" t="s">
        <v>80</v>
      </c>
      <c r="AW756" s="15" t="s">
        <v>36</v>
      </c>
      <c r="AX756" s="15" t="s">
        <v>75</v>
      </c>
      <c r="AY756" s="250" t="s">
        <v>133</v>
      </c>
    </row>
    <row r="757" s="13" customFormat="1">
      <c r="A757" s="13"/>
      <c r="B757" s="218"/>
      <c r="C757" s="219"/>
      <c r="D757" s="220" t="s">
        <v>144</v>
      </c>
      <c r="E757" s="221" t="s">
        <v>19</v>
      </c>
      <c r="F757" s="222" t="s">
        <v>383</v>
      </c>
      <c r="G757" s="219"/>
      <c r="H757" s="223">
        <v>2.1659999999999999</v>
      </c>
      <c r="I757" s="224"/>
      <c r="J757" s="219"/>
      <c r="K757" s="219"/>
      <c r="L757" s="225"/>
      <c r="M757" s="226"/>
      <c r="N757" s="227"/>
      <c r="O757" s="227"/>
      <c r="P757" s="227"/>
      <c r="Q757" s="227"/>
      <c r="R757" s="227"/>
      <c r="S757" s="227"/>
      <c r="T757" s="228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29" t="s">
        <v>144</v>
      </c>
      <c r="AU757" s="229" t="s">
        <v>82</v>
      </c>
      <c r="AV757" s="13" t="s">
        <v>82</v>
      </c>
      <c r="AW757" s="13" t="s">
        <v>36</v>
      </c>
      <c r="AX757" s="13" t="s">
        <v>75</v>
      </c>
      <c r="AY757" s="229" t="s">
        <v>133</v>
      </c>
    </row>
    <row r="758" s="13" customFormat="1">
      <c r="A758" s="13"/>
      <c r="B758" s="218"/>
      <c r="C758" s="219"/>
      <c r="D758" s="220" t="s">
        <v>144</v>
      </c>
      <c r="E758" s="221" t="s">
        <v>19</v>
      </c>
      <c r="F758" s="222" t="s">
        <v>384</v>
      </c>
      <c r="G758" s="219"/>
      <c r="H758" s="223">
        <v>1.94</v>
      </c>
      <c r="I758" s="224"/>
      <c r="J758" s="219"/>
      <c r="K758" s="219"/>
      <c r="L758" s="225"/>
      <c r="M758" s="226"/>
      <c r="N758" s="227"/>
      <c r="O758" s="227"/>
      <c r="P758" s="227"/>
      <c r="Q758" s="227"/>
      <c r="R758" s="227"/>
      <c r="S758" s="227"/>
      <c r="T758" s="228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29" t="s">
        <v>144</v>
      </c>
      <c r="AU758" s="229" t="s">
        <v>82</v>
      </c>
      <c r="AV758" s="13" t="s">
        <v>82</v>
      </c>
      <c r="AW758" s="13" t="s">
        <v>36</v>
      </c>
      <c r="AX758" s="13" t="s">
        <v>75</v>
      </c>
      <c r="AY758" s="229" t="s">
        <v>133</v>
      </c>
    </row>
    <row r="759" s="13" customFormat="1">
      <c r="A759" s="13"/>
      <c r="B759" s="218"/>
      <c r="C759" s="219"/>
      <c r="D759" s="220" t="s">
        <v>144</v>
      </c>
      <c r="E759" s="221" t="s">
        <v>19</v>
      </c>
      <c r="F759" s="222" t="s">
        <v>385</v>
      </c>
      <c r="G759" s="219"/>
      <c r="H759" s="223">
        <v>6.5999999999999996</v>
      </c>
      <c r="I759" s="224"/>
      <c r="J759" s="219"/>
      <c r="K759" s="219"/>
      <c r="L759" s="225"/>
      <c r="M759" s="226"/>
      <c r="N759" s="227"/>
      <c r="O759" s="227"/>
      <c r="P759" s="227"/>
      <c r="Q759" s="227"/>
      <c r="R759" s="227"/>
      <c r="S759" s="227"/>
      <c r="T759" s="228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29" t="s">
        <v>144</v>
      </c>
      <c r="AU759" s="229" t="s">
        <v>82</v>
      </c>
      <c r="AV759" s="13" t="s">
        <v>82</v>
      </c>
      <c r="AW759" s="13" t="s">
        <v>36</v>
      </c>
      <c r="AX759" s="13" t="s">
        <v>75</v>
      </c>
      <c r="AY759" s="229" t="s">
        <v>133</v>
      </c>
    </row>
    <row r="760" s="14" customFormat="1">
      <c r="A760" s="14"/>
      <c r="B760" s="230"/>
      <c r="C760" s="231"/>
      <c r="D760" s="220" t="s">
        <v>144</v>
      </c>
      <c r="E760" s="232" t="s">
        <v>19</v>
      </c>
      <c r="F760" s="233" t="s">
        <v>148</v>
      </c>
      <c r="G760" s="231"/>
      <c r="H760" s="234">
        <v>10.706</v>
      </c>
      <c r="I760" s="235"/>
      <c r="J760" s="231"/>
      <c r="K760" s="231"/>
      <c r="L760" s="236"/>
      <c r="M760" s="237"/>
      <c r="N760" s="238"/>
      <c r="O760" s="238"/>
      <c r="P760" s="238"/>
      <c r="Q760" s="238"/>
      <c r="R760" s="238"/>
      <c r="S760" s="238"/>
      <c r="T760" s="239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40" t="s">
        <v>144</v>
      </c>
      <c r="AU760" s="240" t="s">
        <v>82</v>
      </c>
      <c r="AV760" s="14" t="s">
        <v>140</v>
      </c>
      <c r="AW760" s="14" t="s">
        <v>36</v>
      </c>
      <c r="AX760" s="14" t="s">
        <v>80</v>
      </c>
      <c r="AY760" s="240" t="s">
        <v>133</v>
      </c>
    </row>
    <row r="761" s="2" customFormat="1" ht="16.5" customHeight="1">
      <c r="A761" s="41"/>
      <c r="B761" s="42"/>
      <c r="C761" s="251" t="s">
        <v>974</v>
      </c>
      <c r="D761" s="251" t="s">
        <v>227</v>
      </c>
      <c r="E761" s="252" t="s">
        <v>975</v>
      </c>
      <c r="F761" s="253" t="s">
        <v>976</v>
      </c>
      <c r="G761" s="254" t="s">
        <v>138</v>
      </c>
      <c r="H761" s="255">
        <v>11.776999999999999</v>
      </c>
      <c r="I761" s="256"/>
      <c r="J761" s="257">
        <f>ROUND(I761*H761,2)</f>
        <v>0</v>
      </c>
      <c r="K761" s="253" t="s">
        <v>139</v>
      </c>
      <c r="L761" s="258"/>
      <c r="M761" s="259" t="s">
        <v>19</v>
      </c>
      <c r="N761" s="260" t="s">
        <v>46</v>
      </c>
      <c r="O761" s="87"/>
      <c r="P761" s="209">
        <f>O761*H761</f>
        <v>0</v>
      </c>
      <c r="Q761" s="209">
        <v>0.012800000000000001</v>
      </c>
      <c r="R761" s="209">
        <f>Q761*H761</f>
        <v>0.15074560000000001</v>
      </c>
      <c r="S761" s="209">
        <v>0</v>
      </c>
      <c r="T761" s="210">
        <f>S761*H761</f>
        <v>0</v>
      </c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R761" s="211" t="s">
        <v>369</v>
      </c>
      <c r="AT761" s="211" t="s">
        <v>227</v>
      </c>
      <c r="AU761" s="211" t="s">
        <v>82</v>
      </c>
      <c r="AY761" s="20" t="s">
        <v>133</v>
      </c>
      <c r="BE761" s="212">
        <f>IF(N761="základní",J761,0)</f>
        <v>0</v>
      </c>
      <c r="BF761" s="212">
        <f>IF(N761="snížená",J761,0)</f>
        <v>0</v>
      </c>
      <c r="BG761" s="212">
        <f>IF(N761="zákl. přenesená",J761,0)</f>
        <v>0</v>
      </c>
      <c r="BH761" s="212">
        <f>IF(N761="sníž. přenesená",J761,0)</f>
        <v>0</v>
      </c>
      <c r="BI761" s="212">
        <f>IF(N761="nulová",J761,0)</f>
        <v>0</v>
      </c>
      <c r="BJ761" s="20" t="s">
        <v>80</v>
      </c>
      <c r="BK761" s="212">
        <f>ROUND(I761*H761,2)</f>
        <v>0</v>
      </c>
      <c r="BL761" s="20" t="s">
        <v>246</v>
      </c>
      <c r="BM761" s="211" t="s">
        <v>977</v>
      </c>
    </row>
    <row r="762" s="13" customFormat="1">
      <c r="A762" s="13"/>
      <c r="B762" s="218"/>
      <c r="C762" s="219"/>
      <c r="D762" s="220" t="s">
        <v>144</v>
      </c>
      <c r="E762" s="219"/>
      <c r="F762" s="222" t="s">
        <v>978</v>
      </c>
      <c r="G762" s="219"/>
      <c r="H762" s="223">
        <v>11.776999999999999</v>
      </c>
      <c r="I762" s="224"/>
      <c r="J762" s="219"/>
      <c r="K762" s="219"/>
      <c r="L762" s="225"/>
      <c r="M762" s="226"/>
      <c r="N762" s="227"/>
      <c r="O762" s="227"/>
      <c r="P762" s="227"/>
      <c r="Q762" s="227"/>
      <c r="R762" s="227"/>
      <c r="S762" s="227"/>
      <c r="T762" s="228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29" t="s">
        <v>144</v>
      </c>
      <c r="AU762" s="229" t="s">
        <v>82</v>
      </c>
      <c r="AV762" s="13" t="s">
        <v>82</v>
      </c>
      <c r="AW762" s="13" t="s">
        <v>4</v>
      </c>
      <c r="AX762" s="13" t="s">
        <v>80</v>
      </c>
      <c r="AY762" s="229" t="s">
        <v>133</v>
      </c>
    </row>
    <row r="763" s="2" customFormat="1" ht="24.15" customHeight="1">
      <c r="A763" s="41"/>
      <c r="B763" s="42"/>
      <c r="C763" s="200" t="s">
        <v>979</v>
      </c>
      <c r="D763" s="200" t="s">
        <v>135</v>
      </c>
      <c r="E763" s="201" t="s">
        <v>980</v>
      </c>
      <c r="F763" s="202" t="s">
        <v>981</v>
      </c>
      <c r="G763" s="203" t="s">
        <v>230</v>
      </c>
      <c r="H763" s="204">
        <v>0.20799999999999999</v>
      </c>
      <c r="I763" s="205"/>
      <c r="J763" s="206">
        <f>ROUND(I763*H763,2)</f>
        <v>0</v>
      </c>
      <c r="K763" s="202" t="s">
        <v>139</v>
      </c>
      <c r="L763" s="47"/>
      <c r="M763" s="207" t="s">
        <v>19</v>
      </c>
      <c r="N763" s="208" t="s">
        <v>46</v>
      </c>
      <c r="O763" s="87"/>
      <c r="P763" s="209">
        <f>O763*H763</f>
        <v>0</v>
      </c>
      <c r="Q763" s="209">
        <v>0</v>
      </c>
      <c r="R763" s="209">
        <f>Q763*H763</f>
        <v>0</v>
      </c>
      <c r="S763" s="209">
        <v>0</v>
      </c>
      <c r="T763" s="210">
        <f>S763*H763</f>
        <v>0</v>
      </c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R763" s="211" t="s">
        <v>246</v>
      </c>
      <c r="AT763" s="211" t="s">
        <v>135</v>
      </c>
      <c r="AU763" s="211" t="s">
        <v>82</v>
      </c>
      <c r="AY763" s="20" t="s">
        <v>133</v>
      </c>
      <c r="BE763" s="212">
        <f>IF(N763="základní",J763,0)</f>
        <v>0</v>
      </c>
      <c r="BF763" s="212">
        <f>IF(N763="snížená",J763,0)</f>
        <v>0</v>
      </c>
      <c r="BG763" s="212">
        <f>IF(N763="zákl. přenesená",J763,0)</f>
        <v>0</v>
      </c>
      <c r="BH763" s="212">
        <f>IF(N763="sníž. přenesená",J763,0)</f>
        <v>0</v>
      </c>
      <c r="BI763" s="212">
        <f>IF(N763="nulová",J763,0)</f>
        <v>0</v>
      </c>
      <c r="BJ763" s="20" t="s">
        <v>80</v>
      </c>
      <c r="BK763" s="212">
        <f>ROUND(I763*H763,2)</f>
        <v>0</v>
      </c>
      <c r="BL763" s="20" t="s">
        <v>246</v>
      </c>
      <c r="BM763" s="211" t="s">
        <v>982</v>
      </c>
    </row>
    <row r="764" s="2" customFormat="1">
      <c r="A764" s="41"/>
      <c r="B764" s="42"/>
      <c r="C764" s="43"/>
      <c r="D764" s="213" t="s">
        <v>142</v>
      </c>
      <c r="E764" s="43"/>
      <c r="F764" s="214" t="s">
        <v>983</v>
      </c>
      <c r="G764" s="43"/>
      <c r="H764" s="43"/>
      <c r="I764" s="215"/>
      <c r="J764" s="43"/>
      <c r="K764" s="43"/>
      <c r="L764" s="47"/>
      <c r="M764" s="216"/>
      <c r="N764" s="217"/>
      <c r="O764" s="87"/>
      <c r="P764" s="87"/>
      <c r="Q764" s="87"/>
      <c r="R764" s="87"/>
      <c r="S764" s="87"/>
      <c r="T764" s="88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T764" s="20" t="s">
        <v>142</v>
      </c>
      <c r="AU764" s="20" t="s">
        <v>82</v>
      </c>
    </row>
    <row r="765" s="12" customFormat="1" ht="22.8" customHeight="1">
      <c r="A765" s="12"/>
      <c r="B765" s="184"/>
      <c r="C765" s="185"/>
      <c r="D765" s="186" t="s">
        <v>74</v>
      </c>
      <c r="E765" s="198" t="s">
        <v>984</v>
      </c>
      <c r="F765" s="198" t="s">
        <v>985</v>
      </c>
      <c r="G765" s="185"/>
      <c r="H765" s="185"/>
      <c r="I765" s="188"/>
      <c r="J765" s="199">
        <f>BK765</f>
        <v>0</v>
      </c>
      <c r="K765" s="185"/>
      <c r="L765" s="190"/>
      <c r="M765" s="191"/>
      <c r="N765" s="192"/>
      <c r="O765" s="192"/>
      <c r="P765" s="193">
        <f>SUM(P766:P786)</f>
        <v>0</v>
      </c>
      <c r="Q765" s="192"/>
      <c r="R765" s="193">
        <f>SUM(R766:R786)</f>
        <v>0.064188720000000005</v>
      </c>
      <c r="S765" s="192"/>
      <c r="T765" s="194">
        <f>SUM(T766:T786)</f>
        <v>0</v>
      </c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R765" s="195" t="s">
        <v>82</v>
      </c>
      <c r="AT765" s="196" t="s">
        <v>74</v>
      </c>
      <c r="AU765" s="196" t="s">
        <v>80</v>
      </c>
      <c r="AY765" s="195" t="s">
        <v>133</v>
      </c>
      <c r="BK765" s="197">
        <f>SUM(BK766:BK786)</f>
        <v>0</v>
      </c>
    </row>
    <row r="766" s="2" customFormat="1" ht="16.5" customHeight="1">
      <c r="A766" s="41"/>
      <c r="B766" s="42"/>
      <c r="C766" s="200" t="s">
        <v>986</v>
      </c>
      <c r="D766" s="200" t="s">
        <v>135</v>
      </c>
      <c r="E766" s="201" t="s">
        <v>987</v>
      </c>
      <c r="F766" s="202" t="s">
        <v>988</v>
      </c>
      <c r="G766" s="203" t="s">
        <v>138</v>
      </c>
      <c r="H766" s="204">
        <v>118.868</v>
      </c>
      <c r="I766" s="205"/>
      <c r="J766" s="206">
        <f>ROUND(I766*H766,2)</f>
        <v>0</v>
      </c>
      <c r="K766" s="202" t="s">
        <v>139</v>
      </c>
      <c r="L766" s="47"/>
      <c r="M766" s="207" t="s">
        <v>19</v>
      </c>
      <c r="N766" s="208" t="s">
        <v>46</v>
      </c>
      <c r="O766" s="87"/>
      <c r="P766" s="209">
        <f>O766*H766</f>
        <v>0</v>
      </c>
      <c r="Q766" s="209">
        <v>0.00021000000000000001</v>
      </c>
      <c r="R766" s="209">
        <f>Q766*H766</f>
        <v>0.02496228</v>
      </c>
      <c r="S766" s="209">
        <v>0</v>
      </c>
      <c r="T766" s="210">
        <f>S766*H766</f>
        <v>0</v>
      </c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R766" s="211" t="s">
        <v>246</v>
      </c>
      <c r="AT766" s="211" t="s">
        <v>135</v>
      </c>
      <c r="AU766" s="211" t="s">
        <v>82</v>
      </c>
      <c r="AY766" s="20" t="s">
        <v>133</v>
      </c>
      <c r="BE766" s="212">
        <f>IF(N766="základní",J766,0)</f>
        <v>0</v>
      </c>
      <c r="BF766" s="212">
        <f>IF(N766="snížená",J766,0)</f>
        <v>0</v>
      </c>
      <c r="BG766" s="212">
        <f>IF(N766="zákl. přenesená",J766,0)</f>
        <v>0</v>
      </c>
      <c r="BH766" s="212">
        <f>IF(N766="sníž. přenesená",J766,0)</f>
        <v>0</v>
      </c>
      <c r="BI766" s="212">
        <f>IF(N766="nulová",J766,0)</f>
        <v>0</v>
      </c>
      <c r="BJ766" s="20" t="s">
        <v>80</v>
      </c>
      <c r="BK766" s="212">
        <f>ROUND(I766*H766,2)</f>
        <v>0</v>
      </c>
      <c r="BL766" s="20" t="s">
        <v>246</v>
      </c>
      <c r="BM766" s="211" t="s">
        <v>989</v>
      </c>
    </row>
    <row r="767" s="2" customFormat="1">
      <c r="A767" s="41"/>
      <c r="B767" s="42"/>
      <c r="C767" s="43"/>
      <c r="D767" s="213" t="s">
        <v>142</v>
      </c>
      <c r="E767" s="43"/>
      <c r="F767" s="214" t="s">
        <v>990</v>
      </c>
      <c r="G767" s="43"/>
      <c r="H767" s="43"/>
      <c r="I767" s="215"/>
      <c r="J767" s="43"/>
      <c r="K767" s="43"/>
      <c r="L767" s="47"/>
      <c r="M767" s="216"/>
      <c r="N767" s="217"/>
      <c r="O767" s="87"/>
      <c r="P767" s="87"/>
      <c r="Q767" s="87"/>
      <c r="R767" s="87"/>
      <c r="S767" s="87"/>
      <c r="T767" s="88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T767" s="20" t="s">
        <v>142</v>
      </c>
      <c r="AU767" s="20" t="s">
        <v>82</v>
      </c>
    </row>
    <row r="768" s="15" customFormat="1">
      <c r="A768" s="15"/>
      <c r="B768" s="241"/>
      <c r="C768" s="242"/>
      <c r="D768" s="220" t="s">
        <v>144</v>
      </c>
      <c r="E768" s="243" t="s">
        <v>19</v>
      </c>
      <c r="F768" s="244" t="s">
        <v>161</v>
      </c>
      <c r="G768" s="242"/>
      <c r="H768" s="243" t="s">
        <v>19</v>
      </c>
      <c r="I768" s="245"/>
      <c r="J768" s="242"/>
      <c r="K768" s="242"/>
      <c r="L768" s="246"/>
      <c r="M768" s="247"/>
      <c r="N768" s="248"/>
      <c r="O768" s="248"/>
      <c r="P768" s="248"/>
      <c r="Q768" s="248"/>
      <c r="R768" s="248"/>
      <c r="S768" s="248"/>
      <c r="T768" s="249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50" t="s">
        <v>144</v>
      </c>
      <c r="AU768" s="250" t="s">
        <v>82</v>
      </c>
      <c r="AV768" s="15" t="s">
        <v>80</v>
      </c>
      <c r="AW768" s="15" t="s">
        <v>36</v>
      </c>
      <c r="AX768" s="15" t="s">
        <v>75</v>
      </c>
      <c r="AY768" s="250" t="s">
        <v>133</v>
      </c>
    </row>
    <row r="769" s="15" customFormat="1">
      <c r="A769" s="15"/>
      <c r="B769" s="241"/>
      <c r="C769" s="242"/>
      <c r="D769" s="220" t="s">
        <v>144</v>
      </c>
      <c r="E769" s="243" t="s">
        <v>19</v>
      </c>
      <c r="F769" s="244" t="s">
        <v>991</v>
      </c>
      <c r="G769" s="242"/>
      <c r="H769" s="243" t="s">
        <v>19</v>
      </c>
      <c r="I769" s="245"/>
      <c r="J769" s="242"/>
      <c r="K769" s="242"/>
      <c r="L769" s="246"/>
      <c r="M769" s="247"/>
      <c r="N769" s="248"/>
      <c r="O769" s="248"/>
      <c r="P769" s="248"/>
      <c r="Q769" s="248"/>
      <c r="R769" s="248"/>
      <c r="S769" s="248"/>
      <c r="T769" s="249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50" t="s">
        <v>144</v>
      </c>
      <c r="AU769" s="250" t="s">
        <v>82</v>
      </c>
      <c r="AV769" s="15" t="s">
        <v>80</v>
      </c>
      <c r="AW769" s="15" t="s">
        <v>36</v>
      </c>
      <c r="AX769" s="15" t="s">
        <v>75</v>
      </c>
      <c r="AY769" s="250" t="s">
        <v>133</v>
      </c>
    </row>
    <row r="770" s="13" customFormat="1">
      <c r="A770" s="13"/>
      <c r="B770" s="218"/>
      <c r="C770" s="219"/>
      <c r="D770" s="220" t="s">
        <v>144</v>
      </c>
      <c r="E770" s="221" t="s">
        <v>19</v>
      </c>
      <c r="F770" s="222" t="s">
        <v>397</v>
      </c>
      <c r="G770" s="219"/>
      <c r="H770" s="223">
        <v>23.306000000000001</v>
      </c>
      <c r="I770" s="224"/>
      <c r="J770" s="219"/>
      <c r="K770" s="219"/>
      <c r="L770" s="225"/>
      <c r="M770" s="226"/>
      <c r="N770" s="227"/>
      <c r="O770" s="227"/>
      <c r="P770" s="227"/>
      <c r="Q770" s="227"/>
      <c r="R770" s="227"/>
      <c r="S770" s="227"/>
      <c r="T770" s="228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29" t="s">
        <v>144</v>
      </c>
      <c r="AU770" s="229" t="s">
        <v>82</v>
      </c>
      <c r="AV770" s="13" t="s">
        <v>82</v>
      </c>
      <c r="AW770" s="13" t="s">
        <v>36</v>
      </c>
      <c r="AX770" s="13" t="s">
        <v>75</v>
      </c>
      <c r="AY770" s="229" t="s">
        <v>133</v>
      </c>
    </row>
    <row r="771" s="13" customFormat="1">
      <c r="A771" s="13"/>
      <c r="B771" s="218"/>
      <c r="C771" s="219"/>
      <c r="D771" s="220" t="s">
        <v>144</v>
      </c>
      <c r="E771" s="221" t="s">
        <v>19</v>
      </c>
      <c r="F771" s="222" t="s">
        <v>398</v>
      </c>
      <c r="G771" s="219"/>
      <c r="H771" s="223">
        <v>7.3710000000000004</v>
      </c>
      <c r="I771" s="224"/>
      <c r="J771" s="219"/>
      <c r="K771" s="219"/>
      <c r="L771" s="225"/>
      <c r="M771" s="226"/>
      <c r="N771" s="227"/>
      <c r="O771" s="227"/>
      <c r="P771" s="227"/>
      <c r="Q771" s="227"/>
      <c r="R771" s="227"/>
      <c r="S771" s="227"/>
      <c r="T771" s="228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29" t="s">
        <v>144</v>
      </c>
      <c r="AU771" s="229" t="s">
        <v>82</v>
      </c>
      <c r="AV771" s="13" t="s">
        <v>82</v>
      </c>
      <c r="AW771" s="13" t="s">
        <v>36</v>
      </c>
      <c r="AX771" s="13" t="s">
        <v>75</v>
      </c>
      <c r="AY771" s="229" t="s">
        <v>133</v>
      </c>
    </row>
    <row r="772" s="13" customFormat="1">
      <c r="A772" s="13"/>
      <c r="B772" s="218"/>
      <c r="C772" s="219"/>
      <c r="D772" s="220" t="s">
        <v>144</v>
      </c>
      <c r="E772" s="221" t="s">
        <v>19</v>
      </c>
      <c r="F772" s="222" t="s">
        <v>399</v>
      </c>
      <c r="G772" s="219"/>
      <c r="H772" s="223">
        <v>8.9429999999999996</v>
      </c>
      <c r="I772" s="224"/>
      <c r="J772" s="219"/>
      <c r="K772" s="219"/>
      <c r="L772" s="225"/>
      <c r="M772" s="226"/>
      <c r="N772" s="227"/>
      <c r="O772" s="227"/>
      <c r="P772" s="227"/>
      <c r="Q772" s="227"/>
      <c r="R772" s="227"/>
      <c r="S772" s="227"/>
      <c r="T772" s="228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29" t="s">
        <v>144</v>
      </c>
      <c r="AU772" s="229" t="s">
        <v>82</v>
      </c>
      <c r="AV772" s="13" t="s">
        <v>82</v>
      </c>
      <c r="AW772" s="13" t="s">
        <v>36</v>
      </c>
      <c r="AX772" s="13" t="s">
        <v>75</v>
      </c>
      <c r="AY772" s="229" t="s">
        <v>133</v>
      </c>
    </row>
    <row r="773" s="13" customFormat="1">
      <c r="A773" s="13"/>
      <c r="B773" s="218"/>
      <c r="C773" s="219"/>
      <c r="D773" s="220" t="s">
        <v>144</v>
      </c>
      <c r="E773" s="221" t="s">
        <v>19</v>
      </c>
      <c r="F773" s="222" t="s">
        <v>400</v>
      </c>
      <c r="G773" s="219"/>
      <c r="H773" s="223">
        <v>4.0650000000000004</v>
      </c>
      <c r="I773" s="224"/>
      <c r="J773" s="219"/>
      <c r="K773" s="219"/>
      <c r="L773" s="225"/>
      <c r="M773" s="226"/>
      <c r="N773" s="227"/>
      <c r="O773" s="227"/>
      <c r="P773" s="227"/>
      <c r="Q773" s="227"/>
      <c r="R773" s="227"/>
      <c r="S773" s="227"/>
      <c r="T773" s="228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29" t="s">
        <v>144</v>
      </c>
      <c r="AU773" s="229" t="s">
        <v>82</v>
      </c>
      <c r="AV773" s="13" t="s">
        <v>82</v>
      </c>
      <c r="AW773" s="13" t="s">
        <v>36</v>
      </c>
      <c r="AX773" s="13" t="s">
        <v>75</v>
      </c>
      <c r="AY773" s="229" t="s">
        <v>133</v>
      </c>
    </row>
    <row r="774" s="13" customFormat="1">
      <c r="A774" s="13"/>
      <c r="B774" s="218"/>
      <c r="C774" s="219"/>
      <c r="D774" s="220" t="s">
        <v>144</v>
      </c>
      <c r="E774" s="221" t="s">
        <v>19</v>
      </c>
      <c r="F774" s="222" t="s">
        <v>401</v>
      </c>
      <c r="G774" s="219"/>
      <c r="H774" s="223">
        <v>9.9060000000000006</v>
      </c>
      <c r="I774" s="224"/>
      <c r="J774" s="219"/>
      <c r="K774" s="219"/>
      <c r="L774" s="225"/>
      <c r="M774" s="226"/>
      <c r="N774" s="227"/>
      <c r="O774" s="227"/>
      <c r="P774" s="227"/>
      <c r="Q774" s="227"/>
      <c r="R774" s="227"/>
      <c r="S774" s="227"/>
      <c r="T774" s="228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29" t="s">
        <v>144</v>
      </c>
      <c r="AU774" s="229" t="s">
        <v>82</v>
      </c>
      <c r="AV774" s="13" t="s">
        <v>82</v>
      </c>
      <c r="AW774" s="13" t="s">
        <v>36</v>
      </c>
      <c r="AX774" s="13" t="s">
        <v>75</v>
      </c>
      <c r="AY774" s="229" t="s">
        <v>133</v>
      </c>
    </row>
    <row r="775" s="13" customFormat="1">
      <c r="A775" s="13"/>
      <c r="B775" s="218"/>
      <c r="C775" s="219"/>
      <c r="D775" s="220" t="s">
        <v>144</v>
      </c>
      <c r="E775" s="221" t="s">
        <v>19</v>
      </c>
      <c r="F775" s="222" t="s">
        <v>402</v>
      </c>
      <c r="G775" s="219"/>
      <c r="H775" s="223">
        <v>4.9530000000000003</v>
      </c>
      <c r="I775" s="224"/>
      <c r="J775" s="219"/>
      <c r="K775" s="219"/>
      <c r="L775" s="225"/>
      <c r="M775" s="226"/>
      <c r="N775" s="227"/>
      <c r="O775" s="227"/>
      <c r="P775" s="227"/>
      <c r="Q775" s="227"/>
      <c r="R775" s="227"/>
      <c r="S775" s="227"/>
      <c r="T775" s="228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29" t="s">
        <v>144</v>
      </c>
      <c r="AU775" s="229" t="s">
        <v>82</v>
      </c>
      <c r="AV775" s="13" t="s">
        <v>82</v>
      </c>
      <c r="AW775" s="13" t="s">
        <v>36</v>
      </c>
      <c r="AX775" s="13" t="s">
        <v>75</v>
      </c>
      <c r="AY775" s="229" t="s">
        <v>133</v>
      </c>
    </row>
    <row r="776" s="13" customFormat="1">
      <c r="A776" s="13"/>
      <c r="B776" s="218"/>
      <c r="C776" s="219"/>
      <c r="D776" s="220" t="s">
        <v>144</v>
      </c>
      <c r="E776" s="221" t="s">
        <v>19</v>
      </c>
      <c r="F776" s="222" t="s">
        <v>403</v>
      </c>
      <c r="G776" s="219"/>
      <c r="H776" s="223">
        <v>18.922999999999998</v>
      </c>
      <c r="I776" s="224"/>
      <c r="J776" s="219"/>
      <c r="K776" s="219"/>
      <c r="L776" s="225"/>
      <c r="M776" s="226"/>
      <c r="N776" s="227"/>
      <c r="O776" s="227"/>
      <c r="P776" s="227"/>
      <c r="Q776" s="227"/>
      <c r="R776" s="227"/>
      <c r="S776" s="227"/>
      <c r="T776" s="228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29" t="s">
        <v>144</v>
      </c>
      <c r="AU776" s="229" t="s">
        <v>82</v>
      </c>
      <c r="AV776" s="13" t="s">
        <v>82</v>
      </c>
      <c r="AW776" s="13" t="s">
        <v>36</v>
      </c>
      <c r="AX776" s="13" t="s">
        <v>75</v>
      </c>
      <c r="AY776" s="229" t="s">
        <v>133</v>
      </c>
    </row>
    <row r="777" s="13" customFormat="1">
      <c r="A777" s="13"/>
      <c r="B777" s="218"/>
      <c r="C777" s="219"/>
      <c r="D777" s="220" t="s">
        <v>144</v>
      </c>
      <c r="E777" s="221" t="s">
        <v>19</v>
      </c>
      <c r="F777" s="222" t="s">
        <v>400</v>
      </c>
      <c r="G777" s="219"/>
      <c r="H777" s="223">
        <v>4.0650000000000004</v>
      </c>
      <c r="I777" s="224"/>
      <c r="J777" s="219"/>
      <c r="K777" s="219"/>
      <c r="L777" s="225"/>
      <c r="M777" s="226"/>
      <c r="N777" s="227"/>
      <c r="O777" s="227"/>
      <c r="P777" s="227"/>
      <c r="Q777" s="227"/>
      <c r="R777" s="227"/>
      <c r="S777" s="227"/>
      <c r="T777" s="228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29" t="s">
        <v>144</v>
      </c>
      <c r="AU777" s="229" t="s">
        <v>82</v>
      </c>
      <c r="AV777" s="13" t="s">
        <v>82</v>
      </c>
      <c r="AW777" s="13" t="s">
        <v>36</v>
      </c>
      <c r="AX777" s="13" t="s">
        <v>75</v>
      </c>
      <c r="AY777" s="229" t="s">
        <v>133</v>
      </c>
    </row>
    <row r="778" s="13" customFormat="1">
      <c r="A778" s="13"/>
      <c r="B778" s="218"/>
      <c r="C778" s="219"/>
      <c r="D778" s="220" t="s">
        <v>144</v>
      </c>
      <c r="E778" s="221" t="s">
        <v>19</v>
      </c>
      <c r="F778" s="222" t="s">
        <v>404</v>
      </c>
      <c r="G778" s="219"/>
      <c r="H778" s="223">
        <v>12.243</v>
      </c>
      <c r="I778" s="224"/>
      <c r="J778" s="219"/>
      <c r="K778" s="219"/>
      <c r="L778" s="225"/>
      <c r="M778" s="226"/>
      <c r="N778" s="227"/>
      <c r="O778" s="227"/>
      <c r="P778" s="227"/>
      <c r="Q778" s="227"/>
      <c r="R778" s="227"/>
      <c r="S778" s="227"/>
      <c r="T778" s="228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29" t="s">
        <v>144</v>
      </c>
      <c r="AU778" s="229" t="s">
        <v>82</v>
      </c>
      <c r="AV778" s="13" t="s">
        <v>82</v>
      </c>
      <c r="AW778" s="13" t="s">
        <v>36</v>
      </c>
      <c r="AX778" s="13" t="s">
        <v>75</v>
      </c>
      <c r="AY778" s="229" t="s">
        <v>133</v>
      </c>
    </row>
    <row r="779" s="13" customFormat="1">
      <c r="A779" s="13"/>
      <c r="B779" s="218"/>
      <c r="C779" s="219"/>
      <c r="D779" s="220" t="s">
        <v>144</v>
      </c>
      <c r="E779" s="221" t="s">
        <v>19</v>
      </c>
      <c r="F779" s="222" t="s">
        <v>405</v>
      </c>
      <c r="G779" s="219"/>
      <c r="H779" s="223">
        <v>26.91</v>
      </c>
      <c r="I779" s="224"/>
      <c r="J779" s="219"/>
      <c r="K779" s="219"/>
      <c r="L779" s="225"/>
      <c r="M779" s="226"/>
      <c r="N779" s="227"/>
      <c r="O779" s="227"/>
      <c r="P779" s="227"/>
      <c r="Q779" s="227"/>
      <c r="R779" s="227"/>
      <c r="S779" s="227"/>
      <c r="T779" s="228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29" t="s">
        <v>144</v>
      </c>
      <c r="AU779" s="229" t="s">
        <v>82</v>
      </c>
      <c r="AV779" s="13" t="s">
        <v>82</v>
      </c>
      <c r="AW779" s="13" t="s">
        <v>36</v>
      </c>
      <c r="AX779" s="13" t="s">
        <v>75</v>
      </c>
      <c r="AY779" s="229" t="s">
        <v>133</v>
      </c>
    </row>
    <row r="780" s="13" customFormat="1">
      <c r="A780" s="13"/>
      <c r="B780" s="218"/>
      <c r="C780" s="219"/>
      <c r="D780" s="220" t="s">
        <v>144</v>
      </c>
      <c r="E780" s="221" t="s">
        <v>19</v>
      </c>
      <c r="F780" s="222" t="s">
        <v>406</v>
      </c>
      <c r="G780" s="219"/>
      <c r="H780" s="223">
        <v>2.9809999999999999</v>
      </c>
      <c r="I780" s="224"/>
      <c r="J780" s="219"/>
      <c r="K780" s="219"/>
      <c r="L780" s="225"/>
      <c r="M780" s="226"/>
      <c r="N780" s="227"/>
      <c r="O780" s="227"/>
      <c r="P780" s="227"/>
      <c r="Q780" s="227"/>
      <c r="R780" s="227"/>
      <c r="S780" s="227"/>
      <c r="T780" s="228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29" t="s">
        <v>144</v>
      </c>
      <c r="AU780" s="229" t="s">
        <v>82</v>
      </c>
      <c r="AV780" s="13" t="s">
        <v>82</v>
      </c>
      <c r="AW780" s="13" t="s">
        <v>36</v>
      </c>
      <c r="AX780" s="13" t="s">
        <v>75</v>
      </c>
      <c r="AY780" s="229" t="s">
        <v>133</v>
      </c>
    </row>
    <row r="781" s="13" customFormat="1">
      <c r="A781" s="13"/>
      <c r="B781" s="218"/>
      <c r="C781" s="219"/>
      <c r="D781" s="220" t="s">
        <v>144</v>
      </c>
      <c r="E781" s="221" t="s">
        <v>19</v>
      </c>
      <c r="F781" s="222" t="s">
        <v>407</v>
      </c>
      <c r="G781" s="219"/>
      <c r="H781" s="223">
        <v>3.8610000000000002</v>
      </c>
      <c r="I781" s="224"/>
      <c r="J781" s="219"/>
      <c r="K781" s="219"/>
      <c r="L781" s="225"/>
      <c r="M781" s="226"/>
      <c r="N781" s="227"/>
      <c r="O781" s="227"/>
      <c r="P781" s="227"/>
      <c r="Q781" s="227"/>
      <c r="R781" s="227"/>
      <c r="S781" s="227"/>
      <c r="T781" s="228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29" t="s">
        <v>144</v>
      </c>
      <c r="AU781" s="229" t="s">
        <v>82</v>
      </c>
      <c r="AV781" s="13" t="s">
        <v>82</v>
      </c>
      <c r="AW781" s="13" t="s">
        <v>36</v>
      </c>
      <c r="AX781" s="13" t="s">
        <v>75</v>
      </c>
      <c r="AY781" s="229" t="s">
        <v>133</v>
      </c>
    </row>
    <row r="782" s="13" customFormat="1">
      <c r="A782" s="13"/>
      <c r="B782" s="218"/>
      <c r="C782" s="219"/>
      <c r="D782" s="220" t="s">
        <v>144</v>
      </c>
      <c r="E782" s="221" t="s">
        <v>19</v>
      </c>
      <c r="F782" s="222" t="s">
        <v>408</v>
      </c>
      <c r="G782" s="219"/>
      <c r="H782" s="223">
        <v>2.0470000000000002</v>
      </c>
      <c r="I782" s="224"/>
      <c r="J782" s="219"/>
      <c r="K782" s="219"/>
      <c r="L782" s="225"/>
      <c r="M782" s="226"/>
      <c r="N782" s="227"/>
      <c r="O782" s="227"/>
      <c r="P782" s="227"/>
      <c r="Q782" s="227"/>
      <c r="R782" s="227"/>
      <c r="S782" s="227"/>
      <c r="T782" s="228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29" t="s">
        <v>144</v>
      </c>
      <c r="AU782" s="229" t="s">
        <v>82</v>
      </c>
      <c r="AV782" s="13" t="s">
        <v>82</v>
      </c>
      <c r="AW782" s="13" t="s">
        <v>36</v>
      </c>
      <c r="AX782" s="13" t="s">
        <v>75</v>
      </c>
      <c r="AY782" s="229" t="s">
        <v>133</v>
      </c>
    </row>
    <row r="783" s="13" customFormat="1">
      <c r="A783" s="13"/>
      <c r="B783" s="218"/>
      <c r="C783" s="219"/>
      <c r="D783" s="220" t="s">
        <v>144</v>
      </c>
      <c r="E783" s="221" t="s">
        <v>19</v>
      </c>
      <c r="F783" s="222" t="s">
        <v>409</v>
      </c>
      <c r="G783" s="219"/>
      <c r="H783" s="223">
        <v>-10.706</v>
      </c>
      <c r="I783" s="224"/>
      <c r="J783" s="219"/>
      <c r="K783" s="219"/>
      <c r="L783" s="225"/>
      <c r="M783" s="226"/>
      <c r="N783" s="227"/>
      <c r="O783" s="227"/>
      <c r="P783" s="227"/>
      <c r="Q783" s="227"/>
      <c r="R783" s="227"/>
      <c r="S783" s="227"/>
      <c r="T783" s="228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29" t="s">
        <v>144</v>
      </c>
      <c r="AU783" s="229" t="s">
        <v>82</v>
      </c>
      <c r="AV783" s="13" t="s">
        <v>82</v>
      </c>
      <c r="AW783" s="13" t="s">
        <v>36</v>
      </c>
      <c r="AX783" s="13" t="s">
        <v>75</v>
      </c>
      <c r="AY783" s="229" t="s">
        <v>133</v>
      </c>
    </row>
    <row r="784" s="14" customFormat="1">
      <c r="A784" s="14"/>
      <c r="B784" s="230"/>
      <c r="C784" s="231"/>
      <c r="D784" s="220" t="s">
        <v>144</v>
      </c>
      <c r="E784" s="232" t="s">
        <v>19</v>
      </c>
      <c r="F784" s="233" t="s">
        <v>148</v>
      </c>
      <c r="G784" s="231"/>
      <c r="H784" s="234">
        <v>118.868</v>
      </c>
      <c r="I784" s="235"/>
      <c r="J784" s="231"/>
      <c r="K784" s="231"/>
      <c r="L784" s="236"/>
      <c r="M784" s="237"/>
      <c r="N784" s="238"/>
      <c r="O784" s="238"/>
      <c r="P784" s="238"/>
      <c r="Q784" s="238"/>
      <c r="R784" s="238"/>
      <c r="S784" s="238"/>
      <c r="T784" s="239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40" t="s">
        <v>144</v>
      </c>
      <c r="AU784" s="240" t="s">
        <v>82</v>
      </c>
      <c r="AV784" s="14" t="s">
        <v>140</v>
      </c>
      <c r="AW784" s="14" t="s">
        <v>36</v>
      </c>
      <c r="AX784" s="14" t="s">
        <v>80</v>
      </c>
      <c r="AY784" s="240" t="s">
        <v>133</v>
      </c>
    </row>
    <row r="785" s="2" customFormat="1" ht="16.5" customHeight="1">
      <c r="A785" s="41"/>
      <c r="B785" s="42"/>
      <c r="C785" s="200" t="s">
        <v>992</v>
      </c>
      <c r="D785" s="200" t="s">
        <v>135</v>
      </c>
      <c r="E785" s="201" t="s">
        <v>993</v>
      </c>
      <c r="F785" s="202" t="s">
        <v>994</v>
      </c>
      <c r="G785" s="203" t="s">
        <v>138</v>
      </c>
      <c r="H785" s="204">
        <v>118.868</v>
      </c>
      <c r="I785" s="205"/>
      <c r="J785" s="206">
        <f>ROUND(I785*H785,2)</f>
        <v>0</v>
      </c>
      <c r="K785" s="202" t="s">
        <v>139</v>
      </c>
      <c r="L785" s="47"/>
      <c r="M785" s="207" t="s">
        <v>19</v>
      </c>
      <c r="N785" s="208" t="s">
        <v>46</v>
      </c>
      <c r="O785" s="87"/>
      <c r="P785" s="209">
        <f>O785*H785</f>
        <v>0</v>
      </c>
      <c r="Q785" s="209">
        <v>0.00033</v>
      </c>
      <c r="R785" s="209">
        <f>Q785*H785</f>
        <v>0.039226440000000001</v>
      </c>
      <c r="S785" s="209">
        <v>0</v>
      </c>
      <c r="T785" s="210">
        <f>S785*H785</f>
        <v>0</v>
      </c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R785" s="211" t="s">
        <v>246</v>
      </c>
      <c r="AT785" s="211" t="s">
        <v>135</v>
      </c>
      <c r="AU785" s="211" t="s">
        <v>82</v>
      </c>
      <c r="AY785" s="20" t="s">
        <v>133</v>
      </c>
      <c r="BE785" s="212">
        <f>IF(N785="základní",J785,0)</f>
        <v>0</v>
      </c>
      <c r="BF785" s="212">
        <f>IF(N785="snížená",J785,0)</f>
        <v>0</v>
      </c>
      <c r="BG785" s="212">
        <f>IF(N785="zákl. přenesená",J785,0)</f>
        <v>0</v>
      </c>
      <c r="BH785" s="212">
        <f>IF(N785="sníž. přenesená",J785,0)</f>
        <v>0</v>
      </c>
      <c r="BI785" s="212">
        <f>IF(N785="nulová",J785,0)</f>
        <v>0</v>
      </c>
      <c r="BJ785" s="20" t="s">
        <v>80</v>
      </c>
      <c r="BK785" s="212">
        <f>ROUND(I785*H785,2)</f>
        <v>0</v>
      </c>
      <c r="BL785" s="20" t="s">
        <v>246</v>
      </c>
      <c r="BM785" s="211" t="s">
        <v>995</v>
      </c>
    </row>
    <row r="786" s="2" customFormat="1">
      <c r="A786" s="41"/>
      <c r="B786" s="42"/>
      <c r="C786" s="43"/>
      <c r="D786" s="213" t="s">
        <v>142</v>
      </c>
      <c r="E786" s="43"/>
      <c r="F786" s="214" t="s">
        <v>996</v>
      </c>
      <c r="G786" s="43"/>
      <c r="H786" s="43"/>
      <c r="I786" s="215"/>
      <c r="J786" s="43"/>
      <c r="K786" s="43"/>
      <c r="L786" s="47"/>
      <c r="M786" s="216"/>
      <c r="N786" s="217"/>
      <c r="O786" s="87"/>
      <c r="P786" s="87"/>
      <c r="Q786" s="87"/>
      <c r="R786" s="87"/>
      <c r="S786" s="87"/>
      <c r="T786" s="88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T786" s="20" t="s">
        <v>142</v>
      </c>
      <c r="AU786" s="20" t="s">
        <v>82</v>
      </c>
    </row>
    <row r="787" s="12" customFormat="1" ht="25.92" customHeight="1">
      <c r="A787" s="12"/>
      <c r="B787" s="184"/>
      <c r="C787" s="185"/>
      <c r="D787" s="186" t="s">
        <v>74</v>
      </c>
      <c r="E787" s="187" t="s">
        <v>997</v>
      </c>
      <c r="F787" s="187" t="s">
        <v>998</v>
      </c>
      <c r="G787" s="185"/>
      <c r="H787" s="185"/>
      <c r="I787" s="188"/>
      <c r="J787" s="189">
        <f>BK787</f>
        <v>0</v>
      </c>
      <c r="K787" s="185"/>
      <c r="L787" s="190"/>
      <c r="M787" s="191"/>
      <c r="N787" s="192"/>
      <c r="O787" s="192"/>
      <c r="P787" s="193">
        <f>P788+P799+P805</f>
        <v>0</v>
      </c>
      <c r="Q787" s="192"/>
      <c r="R787" s="193">
        <f>R788+R799+R805</f>
        <v>0</v>
      </c>
      <c r="S787" s="192"/>
      <c r="T787" s="194">
        <f>T788+T799+T805</f>
        <v>0</v>
      </c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R787" s="195" t="s">
        <v>174</v>
      </c>
      <c r="AT787" s="196" t="s">
        <v>74</v>
      </c>
      <c r="AU787" s="196" t="s">
        <v>75</v>
      </c>
      <c r="AY787" s="195" t="s">
        <v>133</v>
      </c>
      <c r="BK787" s="197">
        <f>BK788+BK799+BK805</f>
        <v>0</v>
      </c>
    </row>
    <row r="788" s="12" customFormat="1" ht="22.8" customHeight="1">
      <c r="A788" s="12"/>
      <c r="B788" s="184"/>
      <c r="C788" s="185"/>
      <c r="D788" s="186" t="s">
        <v>74</v>
      </c>
      <c r="E788" s="198" t="s">
        <v>999</v>
      </c>
      <c r="F788" s="198" t="s">
        <v>1000</v>
      </c>
      <c r="G788" s="185"/>
      <c r="H788" s="185"/>
      <c r="I788" s="188"/>
      <c r="J788" s="199">
        <f>BK788</f>
        <v>0</v>
      </c>
      <c r="K788" s="185"/>
      <c r="L788" s="190"/>
      <c r="M788" s="191"/>
      <c r="N788" s="192"/>
      <c r="O788" s="192"/>
      <c r="P788" s="193">
        <f>SUM(P789:P798)</f>
        <v>0</v>
      </c>
      <c r="Q788" s="192"/>
      <c r="R788" s="193">
        <f>SUM(R789:R798)</f>
        <v>0</v>
      </c>
      <c r="S788" s="192"/>
      <c r="T788" s="194">
        <f>SUM(T789:T798)</f>
        <v>0</v>
      </c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R788" s="195" t="s">
        <v>174</v>
      </c>
      <c r="AT788" s="196" t="s">
        <v>74</v>
      </c>
      <c r="AU788" s="196" t="s">
        <v>80</v>
      </c>
      <c r="AY788" s="195" t="s">
        <v>133</v>
      </c>
      <c r="BK788" s="197">
        <f>SUM(BK789:BK798)</f>
        <v>0</v>
      </c>
    </row>
    <row r="789" s="2" customFormat="1" ht="24.15" customHeight="1">
      <c r="A789" s="41"/>
      <c r="B789" s="42"/>
      <c r="C789" s="200" t="s">
        <v>1001</v>
      </c>
      <c r="D789" s="200" t="s">
        <v>135</v>
      </c>
      <c r="E789" s="201" t="s">
        <v>1002</v>
      </c>
      <c r="F789" s="202" t="s">
        <v>1003</v>
      </c>
      <c r="G789" s="203" t="s">
        <v>476</v>
      </c>
      <c r="H789" s="204">
        <v>1</v>
      </c>
      <c r="I789" s="205"/>
      <c r="J789" s="206">
        <f>ROUND(I789*H789,2)</f>
        <v>0</v>
      </c>
      <c r="K789" s="202" t="s">
        <v>139</v>
      </c>
      <c r="L789" s="47"/>
      <c r="M789" s="207" t="s">
        <v>19</v>
      </c>
      <c r="N789" s="208" t="s">
        <v>46</v>
      </c>
      <c r="O789" s="87"/>
      <c r="P789" s="209">
        <f>O789*H789</f>
        <v>0</v>
      </c>
      <c r="Q789" s="209">
        <v>0</v>
      </c>
      <c r="R789" s="209">
        <f>Q789*H789</f>
        <v>0</v>
      </c>
      <c r="S789" s="209">
        <v>0</v>
      </c>
      <c r="T789" s="210">
        <f>S789*H789</f>
        <v>0</v>
      </c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R789" s="211" t="s">
        <v>1004</v>
      </c>
      <c r="AT789" s="211" t="s">
        <v>135</v>
      </c>
      <c r="AU789" s="211" t="s">
        <v>82</v>
      </c>
      <c r="AY789" s="20" t="s">
        <v>133</v>
      </c>
      <c r="BE789" s="212">
        <f>IF(N789="základní",J789,0)</f>
        <v>0</v>
      </c>
      <c r="BF789" s="212">
        <f>IF(N789="snížená",J789,0)</f>
        <v>0</v>
      </c>
      <c r="BG789" s="212">
        <f>IF(N789="zákl. přenesená",J789,0)</f>
        <v>0</v>
      </c>
      <c r="BH789" s="212">
        <f>IF(N789="sníž. přenesená",J789,0)</f>
        <v>0</v>
      </c>
      <c r="BI789" s="212">
        <f>IF(N789="nulová",J789,0)</f>
        <v>0</v>
      </c>
      <c r="BJ789" s="20" t="s">
        <v>80</v>
      </c>
      <c r="BK789" s="212">
        <f>ROUND(I789*H789,2)</f>
        <v>0</v>
      </c>
      <c r="BL789" s="20" t="s">
        <v>1004</v>
      </c>
      <c r="BM789" s="211" t="s">
        <v>1005</v>
      </c>
    </row>
    <row r="790" s="2" customFormat="1">
      <c r="A790" s="41"/>
      <c r="B790" s="42"/>
      <c r="C790" s="43"/>
      <c r="D790" s="213" t="s">
        <v>142</v>
      </c>
      <c r="E790" s="43"/>
      <c r="F790" s="214" t="s">
        <v>1006</v>
      </c>
      <c r="G790" s="43"/>
      <c r="H790" s="43"/>
      <c r="I790" s="215"/>
      <c r="J790" s="43"/>
      <c r="K790" s="43"/>
      <c r="L790" s="47"/>
      <c r="M790" s="216"/>
      <c r="N790" s="217"/>
      <c r="O790" s="87"/>
      <c r="P790" s="87"/>
      <c r="Q790" s="87"/>
      <c r="R790" s="87"/>
      <c r="S790" s="87"/>
      <c r="T790" s="88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T790" s="20" t="s">
        <v>142</v>
      </c>
      <c r="AU790" s="20" t="s">
        <v>82</v>
      </c>
    </row>
    <row r="791" s="15" customFormat="1">
      <c r="A791" s="15"/>
      <c r="B791" s="241"/>
      <c r="C791" s="242"/>
      <c r="D791" s="220" t="s">
        <v>144</v>
      </c>
      <c r="E791" s="243" t="s">
        <v>19</v>
      </c>
      <c r="F791" s="244" t="s">
        <v>161</v>
      </c>
      <c r="G791" s="242"/>
      <c r="H791" s="243" t="s">
        <v>19</v>
      </c>
      <c r="I791" s="245"/>
      <c r="J791" s="242"/>
      <c r="K791" s="242"/>
      <c r="L791" s="246"/>
      <c r="M791" s="247"/>
      <c r="N791" s="248"/>
      <c r="O791" s="248"/>
      <c r="P791" s="248"/>
      <c r="Q791" s="248"/>
      <c r="R791" s="248"/>
      <c r="S791" s="248"/>
      <c r="T791" s="249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50" t="s">
        <v>144</v>
      </c>
      <c r="AU791" s="250" t="s">
        <v>82</v>
      </c>
      <c r="AV791" s="15" t="s">
        <v>80</v>
      </c>
      <c r="AW791" s="15" t="s">
        <v>36</v>
      </c>
      <c r="AX791" s="15" t="s">
        <v>75</v>
      </c>
      <c r="AY791" s="250" t="s">
        <v>133</v>
      </c>
    </row>
    <row r="792" s="15" customFormat="1">
      <c r="A792" s="15"/>
      <c r="B792" s="241"/>
      <c r="C792" s="242"/>
      <c r="D792" s="220" t="s">
        <v>144</v>
      </c>
      <c r="E792" s="243" t="s">
        <v>19</v>
      </c>
      <c r="F792" s="244" t="s">
        <v>341</v>
      </c>
      <c r="G792" s="242"/>
      <c r="H792" s="243" t="s">
        <v>19</v>
      </c>
      <c r="I792" s="245"/>
      <c r="J792" s="242"/>
      <c r="K792" s="242"/>
      <c r="L792" s="246"/>
      <c r="M792" s="247"/>
      <c r="N792" s="248"/>
      <c r="O792" s="248"/>
      <c r="P792" s="248"/>
      <c r="Q792" s="248"/>
      <c r="R792" s="248"/>
      <c r="S792" s="248"/>
      <c r="T792" s="249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50" t="s">
        <v>144</v>
      </c>
      <c r="AU792" s="250" t="s">
        <v>82</v>
      </c>
      <c r="AV792" s="15" t="s">
        <v>80</v>
      </c>
      <c r="AW792" s="15" t="s">
        <v>36</v>
      </c>
      <c r="AX792" s="15" t="s">
        <v>75</v>
      </c>
      <c r="AY792" s="250" t="s">
        <v>133</v>
      </c>
    </row>
    <row r="793" s="13" customFormat="1">
      <c r="A793" s="13"/>
      <c r="B793" s="218"/>
      <c r="C793" s="219"/>
      <c r="D793" s="220" t="s">
        <v>144</v>
      </c>
      <c r="E793" s="221" t="s">
        <v>19</v>
      </c>
      <c r="F793" s="222" t="s">
        <v>1007</v>
      </c>
      <c r="G793" s="219"/>
      <c r="H793" s="223">
        <v>1</v>
      </c>
      <c r="I793" s="224"/>
      <c r="J793" s="219"/>
      <c r="K793" s="219"/>
      <c r="L793" s="225"/>
      <c r="M793" s="226"/>
      <c r="N793" s="227"/>
      <c r="O793" s="227"/>
      <c r="P793" s="227"/>
      <c r="Q793" s="227"/>
      <c r="R793" s="227"/>
      <c r="S793" s="227"/>
      <c r="T793" s="228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29" t="s">
        <v>144</v>
      </c>
      <c r="AU793" s="229" t="s">
        <v>82</v>
      </c>
      <c r="AV793" s="13" t="s">
        <v>82</v>
      </c>
      <c r="AW793" s="13" t="s">
        <v>36</v>
      </c>
      <c r="AX793" s="13" t="s">
        <v>80</v>
      </c>
      <c r="AY793" s="229" t="s">
        <v>133</v>
      </c>
    </row>
    <row r="794" s="2" customFormat="1" ht="16.5" customHeight="1">
      <c r="A794" s="41"/>
      <c r="B794" s="42"/>
      <c r="C794" s="200" t="s">
        <v>1008</v>
      </c>
      <c r="D794" s="200" t="s">
        <v>135</v>
      </c>
      <c r="E794" s="201" t="s">
        <v>1009</v>
      </c>
      <c r="F794" s="202" t="s">
        <v>1010</v>
      </c>
      <c r="G794" s="203" t="s">
        <v>476</v>
      </c>
      <c r="H794" s="204">
        <v>1</v>
      </c>
      <c r="I794" s="205"/>
      <c r="J794" s="206">
        <f>ROUND(I794*H794,2)</f>
        <v>0</v>
      </c>
      <c r="K794" s="202" t="s">
        <v>139</v>
      </c>
      <c r="L794" s="47"/>
      <c r="M794" s="207" t="s">
        <v>19</v>
      </c>
      <c r="N794" s="208" t="s">
        <v>46</v>
      </c>
      <c r="O794" s="87"/>
      <c r="P794" s="209">
        <f>O794*H794</f>
        <v>0</v>
      </c>
      <c r="Q794" s="209">
        <v>0</v>
      </c>
      <c r="R794" s="209">
        <f>Q794*H794</f>
        <v>0</v>
      </c>
      <c r="S794" s="209">
        <v>0</v>
      </c>
      <c r="T794" s="210">
        <f>S794*H794</f>
        <v>0</v>
      </c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R794" s="211" t="s">
        <v>1004</v>
      </c>
      <c r="AT794" s="211" t="s">
        <v>135</v>
      </c>
      <c r="AU794" s="211" t="s">
        <v>82</v>
      </c>
      <c r="AY794" s="20" t="s">
        <v>133</v>
      </c>
      <c r="BE794" s="212">
        <f>IF(N794="základní",J794,0)</f>
        <v>0</v>
      </c>
      <c r="BF794" s="212">
        <f>IF(N794="snížená",J794,0)</f>
        <v>0</v>
      </c>
      <c r="BG794" s="212">
        <f>IF(N794="zákl. přenesená",J794,0)</f>
        <v>0</v>
      </c>
      <c r="BH794" s="212">
        <f>IF(N794="sníž. přenesená",J794,0)</f>
        <v>0</v>
      </c>
      <c r="BI794" s="212">
        <f>IF(N794="nulová",J794,0)</f>
        <v>0</v>
      </c>
      <c r="BJ794" s="20" t="s">
        <v>80</v>
      </c>
      <c r="BK794" s="212">
        <f>ROUND(I794*H794,2)</f>
        <v>0</v>
      </c>
      <c r="BL794" s="20" t="s">
        <v>1004</v>
      </c>
      <c r="BM794" s="211" t="s">
        <v>1011</v>
      </c>
    </row>
    <row r="795" s="2" customFormat="1">
      <c r="A795" s="41"/>
      <c r="B795" s="42"/>
      <c r="C795" s="43"/>
      <c r="D795" s="213" t="s">
        <v>142</v>
      </c>
      <c r="E795" s="43"/>
      <c r="F795" s="214" t="s">
        <v>1012</v>
      </c>
      <c r="G795" s="43"/>
      <c r="H795" s="43"/>
      <c r="I795" s="215"/>
      <c r="J795" s="43"/>
      <c r="K795" s="43"/>
      <c r="L795" s="47"/>
      <c r="M795" s="216"/>
      <c r="N795" s="217"/>
      <c r="O795" s="87"/>
      <c r="P795" s="87"/>
      <c r="Q795" s="87"/>
      <c r="R795" s="87"/>
      <c r="S795" s="87"/>
      <c r="T795" s="88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T795" s="20" t="s">
        <v>142</v>
      </c>
      <c r="AU795" s="20" t="s">
        <v>82</v>
      </c>
    </row>
    <row r="796" s="2" customFormat="1">
      <c r="A796" s="41"/>
      <c r="B796" s="42"/>
      <c r="C796" s="43"/>
      <c r="D796" s="220" t="s">
        <v>258</v>
      </c>
      <c r="E796" s="43"/>
      <c r="F796" s="272" t="s">
        <v>1013</v>
      </c>
      <c r="G796" s="43"/>
      <c r="H796" s="43"/>
      <c r="I796" s="215"/>
      <c r="J796" s="43"/>
      <c r="K796" s="43"/>
      <c r="L796" s="47"/>
      <c r="M796" s="216"/>
      <c r="N796" s="217"/>
      <c r="O796" s="87"/>
      <c r="P796" s="87"/>
      <c r="Q796" s="87"/>
      <c r="R796" s="87"/>
      <c r="S796" s="87"/>
      <c r="T796" s="88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T796" s="20" t="s">
        <v>258</v>
      </c>
      <c r="AU796" s="20" t="s">
        <v>82</v>
      </c>
    </row>
    <row r="797" s="2" customFormat="1" ht="16.5" customHeight="1">
      <c r="A797" s="41"/>
      <c r="B797" s="42"/>
      <c r="C797" s="200" t="s">
        <v>1014</v>
      </c>
      <c r="D797" s="200" t="s">
        <v>135</v>
      </c>
      <c r="E797" s="201" t="s">
        <v>1015</v>
      </c>
      <c r="F797" s="202" t="s">
        <v>1016</v>
      </c>
      <c r="G797" s="203" t="s">
        <v>476</v>
      </c>
      <c r="H797" s="204">
        <v>1</v>
      </c>
      <c r="I797" s="205"/>
      <c r="J797" s="206">
        <f>ROUND(I797*H797,2)</f>
        <v>0</v>
      </c>
      <c r="K797" s="202" t="s">
        <v>139</v>
      </c>
      <c r="L797" s="47"/>
      <c r="M797" s="207" t="s">
        <v>19</v>
      </c>
      <c r="N797" s="208" t="s">
        <v>46</v>
      </c>
      <c r="O797" s="87"/>
      <c r="P797" s="209">
        <f>O797*H797</f>
        <v>0</v>
      </c>
      <c r="Q797" s="209">
        <v>0</v>
      </c>
      <c r="R797" s="209">
        <f>Q797*H797</f>
        <v>0</v>
      </c>
      <c r="S797" s="209">
        <v>0</v>
      </c>
      <c r="T797" s="210">
        <f>S797*H797</f>
        <v>0</v>
      </c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R797" s="211" t="s">
        <v>1004</v>
      </c>
      <c r="AT797" s="211" t="s">
        <v>135</v>
      </c>
      <c r="AU797" s="211" t="s">
        <v>82</v>
      </c>
      <c r="AY797" s="20" t="s">
        <v>133</v>
      </c>
      <c r="BE797" s="212">
        <f>IF(N797="základní",J797,0)</f>
        <v>0</v>
      </c>
      <c r="BF797" s="212">
        <f>IF(N797="snížená",J797,0)</f>
        <v>0</v>
      </c>
      <c r="BG797" s="212">
        <f>IF(N797="zákl. přenesená",J797,0)</f>
        <v>0</v>
      </c>
      <c r="BH797" s="212">
        <f>IF(N797="sníž. přenesená",J797,0)</f>
        <v>0</v>
      </c>
      <c r="BI797" s="212">
        <f>IF(N797="nulová",J797,0)</f>
        <v>0</v>
      </c>
      <c r="BJ797" s="20" t="s">
        <v>80</v>
      </c>
      <c r="BK797" s="212">
        <f>ROUND(I797*H797,2)</f>
        <v>0</v>
      </c>
      <c r="BL797" s="20" t="s">
        <v>1004</v>
      </c>
      <c r="BM797" s="211" t="s">
        <v>1017</v>
      </c>
    </row>
    <row r="798" s="2" customFormat="1">
      <c r="A798" s="41"/>
      <c r="B798" s="42"/>
      <c r="C798" s="43"/>
      <c r="D798" s="213" t="s">
        <v>142</v>
      </c>
      <c r="E798" s="43"/>
      <c r="F798" s="214" t="s">
        <v>1018</v>
      </c>
      <c r="G798" s="43"/>
      <c r="H798" s="43"/>
      <c r="I798" s="215"/>
      <c r="J798" s="43"/>
      <c r="K798" s="43"/>
      <c r="L798" s="47"/>
      <c r="M798" s="216"/>
      <c r="N798" s="217"/>
      <c r="O798" s="87"/>
      <c r="P798" s="87"/>
      <c r="Q798" s="87"/>
      <c r="R798" s="87"/>
      <c r="S798" s="87"/>
      <c r="T798" s="88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T798" s="20" t="s">
        <v>142</v>
      </c>
      <c r="AU798" s="20" t="s">
        <v>82</v>
      </c>
    </row>
    <row r="799" s="12" customFormat="1" ht="22.8" customHeight="1">
      <c r="A799" s="12"/>
      <c r="B799" s="184"/>
      <c r="C799" s="185"/>
      <c r="D799" s="186" t="s">
        <v>74</v>
      </c>
      <c r="E799" s="198" t="s">
        <v>1019</v>
      </c>
      <c r="F799" s="198" t="s">
        <v>1020</v>
      </c>
      <c r="G799" s="185"/>
      <c r="H799" s="185"/>
      <c r="I799" s="188"/>
      <c r="J799" s="199">
        <f>BK799</f>
        <v>0</v>
      </c>
      <c r="K799" s="185"/>
      <c r="L799" s="190"/>
      <c r="M799" s="191"/>
      <c r="N799" s="192"/>
      <c r="O799" s="192"/>
      <c r="P799" s="193">
        <f>SUM(P800:P804)</f>
        <v>0</v>
      </c>
      <c r="Q799" s="192"/>
      <c r="R799" s="193">
        <f>SUM(R800:R804)</f>
        <v>0</v>
      </c>
      <c r="S799" s="192"/>
      <c r="T799" s="194">
        <f>SUM(T800:T804)</f>
        <v>0</v>
      </c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R799" s="195" t="s">
        <v>174</v>
      </c>
      <c r="AT799" s="196" t="s">
        <v>74</v>
      </c>
      <c r="AU799" s="196" t="s">
        <v>80</v>
      </c>
      <c r="AY799" s="195" t="s">
        <v>133</v>
      </c>
      <c r="BK799" s="197">
        <f>SUM(BK800:BK804)</f>
        <v>0</v>
      </c>
    </row>
    <row r="800" s="2" customFormat="1" ht="16.5" customHeight="1">
      <c r="A800" s="41"/>
      <c r="B800" s="42"/>
      <c r="C800" s="200" t="s">
        <v>1021</v>
      </c>
      <c r="D800" s="200" t="s">
        <v>135</v>
      </c>
      <c r="E800" s="201" t="s">
        <v>1022</v>
      </c>
      <c r="F800" s="202" t="s">
        <v>1020</v>
      </c>
      <c r="G800" s="203" t="s">
        <v>1023</v>
      </c>
      <c r="H800" s="204">
        <v>1</v>
      </c>
      <c r="I800" s="205"/>
      <c r="J800" s="206">
        <f>ROUND(I800*H800,2)</f>
        <v>0</v>
      </c>
      <c r="K800" s="202" t="s">
        <v>1024</v>
      </c>
      <c r="L800" s="47"/>
      <c r="M800" s="207" t="s">
        <v>19</v>
      </c>
      <c r="N800" s="208" t="s">
        <v>46</v>
      </c>
      <c r="O800" s="87"/>
      <c r="P800" s="209">
        <f>O800*H800</f>
        <v>0</v>
      </c>
      <c r="Q800" s="209">
        <v>0</v>
      </c>
      <c r="R800" s="209">
        <f>Q800*H800</f>
        <v>0</v>
      </c>
      <c r="S800" s="209">
        <v>0</v>
      </c>
      <c r="T800" s="210">
        <f>S800*H800</f>
        <v>0</v>
      </c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R800" s="211" t="s">
        <v>1004</v>
      </c>
      <c r="AT800" s="211" t="s">
        <v>135</v>
      </c>
      <c r="AU800" s="211" t="s">
        <v>82</v>
      </c>
      <c r="AY800" s="20" t="s">
        <v>133</v>
      </c>
      <c r="BE800" s="212">
        <f>IF(N800="základní",J800,0)</f>
        <v>0</v>
      </c>
      <c r="BF800" s="212">
        <f>IF(N800="snížená",J800,0)</f>
        <v>0</v>
      </c>
      <c r="BG800" s="212">
        <f>IF(N800="zákl. přenesená",J800,0)</f>
        <v>0</v>
      </c>
      <c r="BH800" s="212">
        <f>IF(N800="sníž. přenesená",J800,0)</f>
        <v>0</v>
      </c>
      <c r="BI800" s="212">
        <f>IF(N800="nulová",J800,0)</f>
        <v>0</v>
      </c>
      <c r="BJ800" s="20" t="s">
        <v>80</v>
      </c>
      <c r="BK800" s="212">
        <f>ROUND(I800*H800,2)</f>
        <v>0</v>
      </c>
      <c r="BL800" s="20" t="s">
        <v>1004</v>
      </c>
      <c r="BM800" s="211" t="s">
        <v>1025</v>
      </c>
    </row>
    <row r="801" s="2" customFormat="1">
      <c r="A801" s="41"/>
      <c r="B801" s="42"/>
      <c r="C801" s="43"/>
      <c r="D801" s="213" t="s">
        <v>142</v>
      </c>
      <c r="E801" s="43"/>
      <c r="F801" s="214" t="s">
        <v>1026</v>
      </c>
      <c r="G801" s="43"/>
      <c r="H801" s="43"/>
      <c r="I801" s="215"/>
      <c r="J801" s="43"/>
      <c r="K801" s="43"/>
      <c r="L801" s="47"/>
      <c r="M801" s="216"/>
      <c r="N801" s="217"/>
      <c r="O801" s="87"/>
      <c r="P801" s="87"/>
      <c r="Q801" s="87"/>
      <c r="R801" s="87"/>
      <c r="S801" s="87"/>
      <c r="T801" s="88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T801" s="20" t="s">
        <v>142</v>
      </c>
      <c r="AU801" s="20" t="s">
        <v>82</v>
      </c>
    </row>
    <row r="802" s="2" customFormat="1">
      <c r="A802" s="41"/>
      <c r="B802" s="42"/>
      <c r="C802" s="43"/>
      <c r="D802" s="220" t="s">
        <v>258</v>
      </c>
      <c r="E802" s="43"/>
      <c r="F802" s="272" t="s">
        <v>1027</v>
      </c>
      <c r="G802" s="43"/>
      <c r="H802" s="43"/>
      <c r="I802" s="215"/>
      <c r="J802" s="43"/>
      <c r="K802" s="43"/>
      <c r="L802" s="47"/>
      <c r="M802" s="216"/>
      <c r="N802" s="217"/>
      <c r="O802" s="87"/>
      <c r="P802" s="87"/>
      <c r="Q802" s="87"/>
      <c r="R802" s="87"/>
      <c r="S802" s="87"/>
      <c r="T802" s="88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T802" s="20" t="s">
        <v>258</v>
      </c>
      <c r="AU802" s="20" t="s">
        <v>82</v>
      </c>
    </row>
    <row r="803" s="2" customFormat="1" ht="16.5" customHeight="1">
      <c r="A803" s="41"/>
      <c r="B803" s="42"/>
      <c r="C803" s="200" t="s">
        <v>1028</v>
      </c>
      <c r="D803" s="200" t="s">
        <v>135</v>
      </c>
      <c r="E803" s="201" t="s">
        <v>1029</v>
      </c>
      <c r="F803" s="202" t="s">
        <v>1030</v>
      </c>
      <c r="G803" s="203" t="s">
        <v>476</v>
      </c>
      <c r="H803" s="204">
        <v>1</v>
      </c>
      <c r="I803" s="205"/>
      <c r="J803" s="206">
        <f>ROUND(I803*H803,2)</f>
        <v>0</v>
      </c>
      <c r="K803" s="202" t="s">
        <v>139</v>
      </c>
      <c r="L803" s="47"/>
      <c r="M803" s="207" t="s">
        <v>19</v>
      </c>
      <c r="N803" s="208" t="s">
        <v>46</v>
      </c>
      <c r="O803" s="87"/>
      <c r="P803" s="209">
        <f>O803*H803</f>
        <v>0</v>
      </c>
      <c r="Q803" s="209">
        <v>0</v>
      </c>
      <c r="R803" s="209">
        <f>Q803*H803</f>
        <v>0</v>
      </c>
      <c r="S803" s="209">
        <v>0</v>
      </c>
      <c r="T803" s="210">
        <f>S803*H803</f>
        <v>0</v>
      </c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R803" s="211" t="s">
        <v>1004</v>
      </c>
      <c r="AT803" s="211" t="s">
        <v>135</v>
      </c>
      <c r="AU803" s="211" t="s">
        <v>82</v>
      </c>
      <c r="AY803" s="20" t="s">
        <v>133</v>
      </c>
      <c r="BE803" s="212">
        <f>IF(N803="základní",J803,0)</f>
        <v>0</v>
      </c>
      <c r="BF803" s="212">
        <f>IF(N803="snížená",J803,0)</f>
        <v>0</v>
      </c>
      <c r="BG803" s="212">
        <f>IF(N803="zákl. přenesená",J803,0)</f>
        <v>0</v>
      </c>
      <c r="BH803" s="212">
        <f>IF(N803="sníž. přenesená",J803,0)</f>
        <v>0</v>
      </c>
      <c r="BI803" s="212">
        <f>IF(N803="nulová",J803,0)</f>
        <v>0</v>
      </c>
      <c r="BJ803" s="20" t="s">
        <v>80</v>
      </c>
      <c r="BK803" s="212">
        <f>ROUND(I803*H803,2)</f>
        <v>0</v>
      </c>
      <c r="BL803" s="20" t="s">
        <v>1004</v>
      </c>
      <c r="BM803" s="211" t="s">
        <v>1031</v>
      </c>
    </row>
    <row r="804" s="2" customFormat="1">
      <c r="A804" s="41"/>
      <c r="B804" s="42"/>
      <c r="C804" s="43"/>
      <c r="D804" s="213" t="s">
        <v>142</v>
      </c>
      <c r="E804" s="43"/>
      <c r="F804" s="214" t="s">
        <v>1032</v>
      </c>
      <c r="G804" s="43"/>
      <c r="H804" s="43"/>
      <c r="I804" s="215"/>
      <c r="J804" s="43"/>
      <c r="K804" s="43"/>
      <c r="L804" s="47"/>
      <c r="M804" s="216"/>
      <c r="N804" s="217"/>
      <c r="O804" s="87"/>
      <c r="P804" s="87"/>
      <c r="Q804" s="87"/>
      <c r="R804" s="87"/>
      <c r="S804" s="87"/>
      <c r="T804" s="88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T804" s="20" t="s">
        <v>142</v>
      </c>
      <c r="AU804" s="20" t="s">
        <v>82</v>
      </c>
    </row>
    <row r="805" s="12" customFormat="1" ht="22.8" customHeight="1">
      <c r="A805" s="12"/>
      <c r="B805" s="184"/>
      <c r="C805" s="185"/>
      <c r="D805" s="186" t="s">
        <v>74</v>
      </c>
      <c r="E805" s="198" t="s">
        <v>1033</v>
      </c>
      <c r="F805" s="198" t="s">
        <v>1034</v>
      </c>
      <c r="G805" s="185"/>
      <c r="H805" s="185"/>
      <c r="I805" s="188"/>
      <c r="J805" s="199">
        <f>BK805</f>
        <v>0</v>
      </c>
      <c r="K805" s="185"/>
      <c r="L805" s="190"/>
      <c r="M805" s="191"/>
      <c r="N805" s="192"/>
      <c r="O805" s="192"/>
      <c r="P805" s="193">
        <f>SUM(P806:P808)</f>
        <v>0</v>
      </c>
      <c r="Q805" s="192"/>
      <c r="R805" s="193">
        <f>SUM(R806:R808)</f>
        <v>0</v>
      </c>
      <c r="S805" s="192"/>
      <c r="T805" s="194">
        <f>SUM(T806:T808)</f>
        <v>0</v>
      </c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R805" s="195" t="s">
        <v>174</v>
      </c>
      <c r="AT805" s="196" t="s">
        <v>74</v>
      </c>
      <c r="AU805" s="196" t="s">
        <v>80</v>
      </c>
      <c r="AY805" s="195" t="s">
        <v>133</v>
      </c>
      <c r="BK805" s="197">
        <f>SUM(BK806:BK808)</f>
        <v>0</v>
      </c>
    </row>
    <row r="806" s="2" customFormat="1" ht="16.5" customHeight="1">
      <c r="A806" s="41"/>
      <c r="B806" s="42"/>
      <c r="C806" s="200" t="s">
        <v>1035</v>
      </c>
      <c r="D806" s="200" t="s">
        <v>135</v>
      </c>
      <c r="E806" s="201" t="s">
        <v>1036</v>
      </c>
      <c r="F806" s="202" t="s">
        <v>1034</v>
      </c>
      <c r="G806" s="203" t="s">
        <v>1023</v>
      </c>
      <c r="H806" s="204">
        <v>1</v>
      </c>
      <c r="I806" s="205"/>
      <c r="J806" s="206">
        <f>ROUND(I806*H806,2)</f>
        <v>0</v>
      </c>
      <c r="K806" s="202" t="s">
        <v>1024</v>
      </c>
      <c r="L806" s="47"/>
      <c r="M806" s="207" t="s">
        <v>19</v>
      </c>
      <c r="N806" s="208" t="s">
        <v>46</v>
      </c>
      <c r="O806" s="87"/>
      <c r="P806" s="209">
        <f>O806*H806</f>
        <v>0</v>
      </c>
      <c r="Q806" s="209">
        <v>0</v>
      </c>
      <c r="R806" s="209">
        <f>Q806*H806</f>
        <v>0</v>
      </c>
      <c r="S806" s="209">
        <v>0</v>
      </c>
      <c r="T806" s="210">
        <f>S806*H806</f>
        <v>0</v>
      </c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R806" s="211" t="s">
        <v>1004</v>
      </c>
      <c r="AT806" s="211" t="s">
        <v>135</v>
      </c>
      <c r="AU806" s="211" t="s">
        <v>82</v>
      </c>
      <c r="AY806" s="20" t="s">
        <v>133</v>
      </c>
      <c r="BE806" s="212">
        <f>IF(N806="základní",J806,0)</f>
        <v>0</v>
      </c>
      <c r="BF806" s="212">
        <f>IF(N806="snížená",J806,0)</f>
        <v>0</v>
      </c>
      <c r="BG806" s="212">
        <f>IF(N806="zákl. přenesená",J806,0)</f>
        <v>0</v>
      </c>
      <c r="BH806" s="212">
        <f>IF(N806="sníž. přenesená",J806,0)</f>
        <v>0</v>
      </c>
      <c r="BI806" s="212">
        <f>IF(N806="nulová",J806,0)</f>
        <v>0</v>
      </c>
      <c r="BJ806" s="20" t="s">
        <v>80</v>
      </c>
      <c r="BK806" s="212">
        <f>ROUND(I806*H806,2)</f>
        <v>0</v>
      </c>
      <c r="BL806" s="20" t="s">
        <v>1004</v>
      </c>
      <c r="BM806" s="211" t="s">
        <v>1037</v>
      </c>
    </row>
    <row r="807" s="2" customFormat="1">
      <c r="A807" s="41"/>
      <c r="B807" s="42"/>
      <c r="C807" s="43"/>
      <c r="D807" s="213" t="s">
        <v>142</v>
      </c>
      <c r="E807" s="43"/>
      <c r="F807" s="214" t="s">
        <v>1038</v>
      </c>
      <c r="G807" s="43"/>
      <c r="H807" s="43"/>
      <c r="I807" s="215"/>
      <c r="J807" s="43"/>
      <c r="K807" s="43"/>
      <c r="L807" s="47"/>
      <c r="M807" s="216"/>
      <c r="N807" s="217"/>
      <c r="O807" s="87"/>
      <c r="P807" s="87"/>
      <c r="Q807" s="87"/>
      <c r="R807" s="87"/>
      <c r="S807" s="87"/>
      <c r="T807" s="88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T807" s="20" t="s">
        <v>142</v>
      </c>
      <c r="AU807" s="20" t="s">
        <v>82</v>
      </c>
    </row>
    <row r="808" s="2" customFormat="1">
      <c r="A808" s="41"/>
      <c r="B808" s="42"/>
      <c r="C808" s="43"/>
      <c r="D808" s="220" t="s">
        <v>258</v>
      </c>
      <c r="E808" s="43"/>
      <c r="F808" s="272" t="s">
        <v>1039</v>
      </c>
      <c r="G808" s="43"/>
      <c r="H808" s="43"/>
      <c r="I808" s="215"/>
      <c r="J808" s="43"/>
      <c r="K808" s="43"/>
      <c r="L808" s="47"/>
      <c r="M808" s="273"/>
      <c r="N808" s="274"/>
      <c r="O808" s="275"/>
      <c r="P808" s="275"/>
      <c r="Q808" s="275"/>
      <c r="R808" s="275"/>
      <c r="S808" s="275"/>
      <c r="T808" s="276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20" t="s">
        <v>258</v>
      </c>
      <c r="AU808" s="20" t="s">
        <v>82</v>
      </c>
    </row>
    <row r="809" s="2" customFormat="1" ht="6.96" customHeight="1">
      <c r="A809" s="41"/>
      <c r="B809" s="62"/>
      <c r="C809" s="63"/>
      <c r="D809" s="63"/>
      <c r="E809" s="63"/>
      <c r="F809" s="63"/>
      <c r="G809" s="63"/>
      <c r="H809" s="63"/>
      <c r="I809" s="63"/>
      <c r="J809" s="63"/>
      <c r="K809" s="63"/>
      <c r="L809" s="47"/>
      <c r="M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</row>
  </sheetData>
  <sheetProtection sheet="1" autoFilter="0" formatColumns="0" formatRows="0" objects="1" scenarios="1" spinCount="100000" saltValue="uFxtoieYNey5tluYrE17MzcFOJN8ArakleN0Md7J9L11Gc6TDPOJPBaC7+c8i8QD+aTMXgEw4ThZyi6xksRjKg==" hashValue="iEPFWovLIQRUS1gisWiBOLZULfaPtHb0xcdhyc1BIofyaDR9VTm5gDtknbyrW+jjDnidAV/Qh7F12u/W7nOxtA==" algorithmName="SHA-512" password="CC35"/>
  <autoFilter ref="C102:K808"/>
  <mergeCells count="6">
    <mergeCell ref="E7:H7"/>
    <mergeCell ref="E16:H16"/>
    <mergeCell ref="E25:H25"/>
    <mergeCell ref="E46:H46"/>
    <mergeCell ref="E95:H95"/>
    <mergeCell ref="L2:V2"/>
  </mergeCells>
  <hyperlinks>
    <hyperlink ref="F107" r:id="rId1" display="https://podminky.urs.cz/item/CS_URS_2024_01/113106123"/>
    <hyperlink ref="F114" r:id="rId2" display="https://podminky.urs.cz/item/CS_URS_2024_01/113204111"/>
    <hyperlink ref="F117" r:id="rId3" display="https://podminky.urs.cz/item/CS_URS_2024_01/132212132"/>
    <hyperlink ref="F124" r:id="rId4" display="https://podminky.urs.cz/item/CS_URS_2024_01/132212222"/>
    <hyperlink ref="F133" r:id="rId5" display="https://podminky.urs.cz/item/CS_URS_2024_01/139911101"/>
    <hyperlink ref="F137" r:id="rId6" display="https://podminky.urs.cz/item/CS_URS_2024_01/151201201"/>
    <hyperlink ref="F146" r:id="rId7" display="https://podminky.urs.cz/item/CS_URS_2024_01/151201211"/>
    <hyperlink ref="F148" r:id="rId8" display="https://podminky.urs.cz/item/CS_URS_2024_01/151201301"/>
    <hyperlink ref="F150" r:id="rId9" display="https://podminky.urs.cz/item/CS_URS_2024_01/151201311"/>
    <hyperlink ref="F152" r:id="rId10" display="https://podminky.urs.cz/item/CS_URS_2024_01/162211311"/>
    <hyperlink ref="F155" r:id="rId11" display="https://podminky.urs.cz/item/CS_URS_2024_01/162211319"/>
    <hyperlink ref="F157" r:id="rId12" display="https://podminky.urs.cz/item/CS_URS_2024_01/162751117"/>
    <hyperlink ref="F159" r:id="rId13" display="https://podminky.urs.cz/item/CS_URS_2024_01/162751119"/>
    <hyperlink ref="F164" r:id="rId14" display="https://podminky.urs.cz/item/CS_URS_2024_01/174111101"/>
    <hyperlink ref="F190" r:id="rId15" display="https://podminky.urs.cz/item/CS_URS_2024_01/175111101"/>
    <hyperlink ref="F200" r:id="rId16" display="https://podminky.urs.cz/item/CS_URS_2024_01/274313711"/>
    <hyperlink ref="F209" r:id="rId17" display="https://podminky.urs.cz/item/CS_URS_2024_01/274351121"/>
    <hyperlink ref="F218" r:id="rId18" display="https://podminky.urs.cz/item/CS_URS_2024_01/274351122"/>
    <hyperlink ref="F220" r:id="rId19" display="https://podminky.urs.cz/item/CS_URS_2024_01/279113145"/>
    <hyperlink ref="F231" r:id="rId20" display="https://podminky.urs.cz/item/CS_URS_2024_01/279361821"/>
    <hyperlink ref="F243" r:id="rId21" display="https://podminky.urs.cz/item/CS_URS_2024_01/319202214"/>
    <hyperlink ref="F248" r:id="rId22" display="https://podminky.urs.cz/item/CS_URS_2024_01/339921133"/>
    <hyperlink ref="F259" r:id="rId23" display="https://podminky.urs.cz/item/CS_URS_2024_01/451572111"/>
    <hyperlink ref="F267" r:id="rId24" display="https://podminky.urs.cz/item/CS_URS_2024_01/564851011"/>
    <hyperlink ref="F274" r:id="rId25" display="https://podminky.urs.cz/item/CS_URS_2024_01/596211111"/>
    <hyperlink ref="F285" r:id="rId26" display="https://podminky.urs.cz/item/CS_URS_2024_01/612131100"/>
    <hyperlink ref="F293" r:id="rId27" display="https://podminky.urs.cz/item/CS_URS_2024_01/612135001"/>
    <hyperlink ref="F295" r:id="rId28" display="https://podminky.urs.cz/item/CS_URS_2024_01/612324111"/>
    <hyperlink ref="F314" r:id="rId29" display="https://podminky.urs.cz/item/CS_URS_2024_01/612325131"/>
    <hyperlink ref="F316" r:id="rId30" display="https://podminky.urs.cz/item/CS_URS_2024_01/612328131"/>
    <hyperlink ref="F318" r:id="rId31" display="https://podminky.urs.cz/item/CS_URS_2024_01/612631001"/>
    <hyperlink ref="F324" r:id="rId32" display="https://podminky.urs.cz/item/CS_URS_2024_01/631341158"/>
    <hyperlink ref="F330" r:id="rId33" display="https://podminky.urs.cz/item/CS_URS_2024_01/632481212"/>
    <hyperlink ref="F336" r:id="rId34" display="https://podminky.urs.cz/item/CS_URS_2024_01/634112115"/>
    <hyperlink ref="F342" r:id="rId35" display="https://podminky.urs.cz/item/CS_URS_2024_01/634662111"/>
    <hyperlink ref="F349" r:id="rId36" display="https://podminky.urs.cz/item/CS_URS_2024_01/634911113"/>
    <hyperlink ref="F352" r:id="rId37" display="https://podminky.urs.cz/item/CS_URS_2024_01/871313121"/>
    <hyperlink ref="F363" r:id="rId38" display="https://podminky.urs.cz/item/CS_URS_2024_01/877260310"/>
    <hyperlink ref="F367" r:id="rId39" display="https://podminky.urs.cz/item/CS_URS_2024_01/877260341"/>
    <hyperlink ref="F371" r:id="rId40" display="https://podminky.urs.cz/item/CS_URS_2024_01/949101111"/>
    <hyperlink ref="F375" r:id="rId41" display="https://podminky.urs.cz/item/CS_URS_2024_01/952902021"/>
    <hyperlink ref="F377" r:id="rId42" display="https://podminky.urs.cz/item/CS_URS_2024_01/952902031"/>
    <hyperlink ref="F379" r:id="rId43" display="https://podminky.urs.cz/item/CS_URS_2024_01/953312122"/>
    <hyperlink ref="F386" r:id="rId44" display="https://podminky.urs.cz/item/CS_URS_2024_01/766691812"/>
    <hyperlink ref="F391" r:id="rId45" display="https://podminky.urs.cz/item/CS_URS_2024_01/767161814"/>
    <hyperlink ref="F405" r:id="rId46" display="https://podminky.urs.cz/item/CS_URS_2024_01/961022311"/>
    <hyperlink ref="F414" r:id="rId47" display="https://podminky.urs.cz/item/CS_URS_2024_01/962023491"/>
    <hyperlink ref="F423" r:id="rId48" display="https://podminky.urs.cz/item/CS_URS_2024_01/962042320"/>
    <hyperlink ref="F429" r:id="rId49" display="https://podminky.urs.cz/item/CS_URS_2024_01/962042334"/>
    <hyperlink ref="F435" r:id="rId50" display="https://podminky.urs.cz/item/CS_URS_2024_01/962086110"/>
    <hyperlink ref="F454" r:id="rId51" display="https://podminky.urs.cz/item/CS_URS_2024_01/965042241"/>
    <hyperlink ref="F460" r:id="rId52" display="https://podminky.urs.cz/item/CS_URS_2024_01/965081213"/>
    <hyperlink ref="F466" r:id="rId53" display="https://podminky.urs.cz/item/CS_URS_2024_01/965081611"/>
    <hyperlink ref="F469" r:id="rId54" display="https://podminky.urs.cz/item/CS_URS_2024_01/966051111"/>
    <hyperlink ref="F472" r:id="rId55" display="https://podminky.urs.cz/item/CS_URS_2024_01/978013191"/>
    <hyperlink ref="F498" r:id="rId56" display="https://podminky.urs.cz/item/CS_URS_2024_01/978059541"/>
    <hyperlink ref="F506" r:id="rId57" display="https://podminky.urs.cz/item/CS_URS_2024_01/979054451"/>
    <hyperlink ref="F522" r:id="rId58" display="https://podminky.urs.cz/item/CS_URS_2024_01/997013211"/>
    <hyperlink ref="F524" r:id="rId59" display="https://podminky.urs.cz/item/CS_URS_2024_01/997013501"/>
    <hyperlink ref="F526" r:id="rId60" display="https://podminky.urs.cz/item/CS_URS_2024_01/997013509"/>
    <hyperlink ref="F534" r:id="rId61" display="https://podminky.urs.cz/item/CS_URS_2024_01/998018001"/>
    <hyperlink ref="F538" r:id="rId62" display="https://podminky.urs.cz/item/CS_URS_2024_01/711112001"/>
    <hyperlink ref="F561" r:id="rId63" display="https://podminky.urs.cz/item/CS_URS_2024_01/711192202"/>
    <hyperlink ref="F574" r:id="rId64" display="https://podminky.urs.cz/item/CS_URS_2024_01/998711121"/>
    <hyperlink ref="F577" r:id="rId65" display="https://podminky.urs.cz/item/CS_URS_2024_01/713131151"/>
    <hyperlink ref="F598" r:id="rId66" display="https://podminky.urs.cz/item/CS_URS_2024_01/998713121"/>
    <hyperlink ref="F601" r:id="rId67" display="https://podminky.urs.cz/item/CS_URS_2024_01/725110814"/>
    <hyperlink ref="F603" r:id="rId68" display="https://podminky.urs.cz/item/CS_URS_2024_01/725119122"/>
    <hyperlink ref="F605" r:id="rId69" display="https://podminky.urs.cz/item/CS_URS_2024_01/998725121"/>
    <hyperlink ref="F612" r:id="rId70" display="https://podminky.urs.cz/item/CS_URS_2024_01/761661021"/>
    <hyperlink ref="F627" r:id="rId71" display="https://podminky.urs.cz/item/CS_URS_2024_01/998761121"/>
    <hyperlink ref="F630" r:id="rId72" display="https://podminky.urs.cz/item/CS_URS_2024_01/766694126"/>
    <hyperlink ref="F637" r:id="rId73" display="https://podminky.urs.cz/item/CS_URS_2024_01/998766121"/>
    <hyperlink ref="F645" r:id="rId74" display="https://podminky.urs.cz/item/CS_URS_2024_01/771121011"/>
    <hyperlink ref="F656" r:id="rId75" display="https://podminky.urs.cz/item/CS_URS_2024_01/771161011"/>
    <hyperlink ref="F665" r:id="rId76" display="https://podminky.urs.cz/item/CS_URS_2024_01/771161012"/>
    <hyperlink ref="F674" r:id="rId77" display="https://podminky.urs.cz/item/CS_URS_2024_01/771161023"/>
    <hyperlink ref="F689" r:id="rId78" display="https://podminky.urs.cz/item/CS_URS_2024_01/771474113"/>
    <hyperlink ref="F692" r:id="rId79" display="https://podminky.urs.cz/item/CS_URS_2024_01/771574416"/>
    <hyperlink ref="F706" r:id="rId80" display="https://podminky.urs.cz/item/CS_URS_2024_01/771591207"/>
    <hyperlink ref="F717" r:id="rId81" display="https://podminky.urs.cz/item/CS_URS_2024_01/771591217"/>
    <hyperlink ref="F726" r:id="rId82" display="https://podminky.urs.cz/item/CS_URS_2024_01/771591237"/>
    <hyperlink ref="F739" r:id="rId83" display="https://podminky.urs.cz/item/CS_URS_2024_01/771591481"/>
    <hyperlink ref="F751" r:id="rId84" display="https://podminky.urs.cz/item/CS_URS_2024_01/998771121"/>
    <hyperlink ref="F754" r:id="rId85" display="https://podminky.urs.cz/item/CS_URS_2024_01/781472218"/>
    <hyperlink ref="F764" r:id="rId86" display="https://podminky.urs.cz/item/CS_URS_2024_01/998781121"/>
    <hyperlink ref="F767" r:id="rId87" display="https://podminky.urs.cz/item/CS_URS_2024_01/784181111"/>
    <hyperlink ref="F786" r:id="rId88" display="https://podminky.urs.cz/item/CS_URS_2024_01/784321031"/>
    <hyperlink ref="F790" r:id="rId89" display="https://podminky.urs.cz/item/CS_URS_2024_01/011503000"/>
    <hyperlink ref="F795" r:id="rId90" display="https://podminky.urs.cz/item/CS_URS_2024_01/012103000"/>
    <hyperlink ref="F798" r:id="rId91" display="https://podminky.urs.cz/item/CS_URS_2024_01/013254000"/>
    <hyperlink ref="F801" r:id="rId92" display="https://podminky.urs.cz/item/CS_URS_2024_02/030001000"/>
    <hyperlink ref="F804" r:id="rId93" display="https://podminky.urs.cz/item/CS_URS_2024_01/034503000"/>
    <hyperlink ref="F807" r:id="rId94" display="https://podminky.urs.cz/item/CS_URS_2024_02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7" customWidth="1"/>
    <col min="2" max="2" width="1.667969" style="277" customWidth="1"/>
    <col min="3" max="4" width="5" style="277" customWidth="1"/>
    <col min="5" max="5" width="11.66016" style="277" customWidth="1"/>
    <col min="6" max="6" width="9.160156" style="277" customWidth="1"/>
    <col min="7" max="7" width="5" style="277" customWidth="1"/>
    <col min="8" max="8" width="77.83203" style="277" customWidth="1"/>
    <col min="9" max="10" width="20" style="277" customWidth="1"/>
    <col min="11" max="11" width="1.667969" style="277" customWidth="1"/>
  </cols>
  <sheetData>
    <row r="1" s="1" customFormat="1" ht="37.5" customHeight="1"/>
    <row r="2" s="1" customFormat="1" ht="7.5" customHeight="1">
      <c r="B2" s="278"/>
      <c r="C2" s="279"/>
      <c r="D2" s="279"/>
      <c r="E2" s="279"/>
      <c r="F2" s="279"/>
      <c r="G2" s="279"/>
      <c r="H2" s="279"/>
      <c r="I2" s="279"/>
      <c r="J2" s="279"/>
      <c r="K2" s="280"/>
    </row>
    <row r="3" s="17" customFormat="1" ht="45" customHeight="1">
      <c r="B3" s="281"/>
      <c r="C3" s="282" t="s">
        <v>1040</v>
      </c>
      <c r="D3" s="282"/>
      <c r="E3" s="282"/>
      <c r="F3" s="282"/>
      <c r="G3" s="282"/>
      <c r="H3" s="282"/>
      <c r="I3" s="282"/>
      <c r="J3" s="282"/>
      <c r="K3" s="283"/>
    </row>
    <row r="4" s="1" customFormat="1" ht="25.5" customHeight="1">
      <c r="B4" s="284"/>
      <c r="C4" s="285" t="s">
        <v>1041</v>
      </c>
      <c r="D4" s="285"/>
      <c r="E4" s="285"/>
      <c r="F4" s="285"/>
      <c r="G4" s="285"/>
      <c r="H4" s="285"/>
      <c r="I4" s="285"/>
      <c r="J4" s="285"/>
      <c r="K4" s="286"/>
    </row>
    <row r="5" s="1" customFormat="1" ht="5.25" customHeight="1">
      <c r="B5" s="284"/>
      <c r="C5" s="287"/>
      <c r="D5" s="287"/>
      <c r="E5" s="287"/>
      <c r="F5" s="287"/>
      <c r="G5" s="287"/>
      <c r="H5" s="287"/>
      <c r="I5" s="287"/>
      <c r="J5" s="287"/>
      <c r="K5" s="286"/>
    </row>
    <row r="6" s="1" customFormat="1" ht="15" customHeight="1">
      <c r="B6" s="284"/>
      <c r="C6" s="288" t="s">
        <v>1042</v>
      </c>
      <c r="D6" s="288"/>
      <c r="E6" s="288"/>
      <c r="F6" s="288"/>
      <c r="G6" s="288"/>
      <c r="H6" s="288"/>
      <c r="I6" s="288"/>
      <c r="J6" s="288"/>
      <c r="K6" s="286"/>
    </row>
    <row r="7" s="1" customFormat="1" ht="15" customHeight="1">
      <c r="B7" s="289"/>
      <c r="C7" s="288" t="s">
        <v>1043</v>
      </c>
      <c r="D7" s="288"/>
      <c r="E7" s="288"/>
      <c r="F7" s="288"/>
      <c r="G7" s="288"/>
      <c r="H7" s="288"/>
      <c r="I7" s="288"/>
      <c r="J7" s="288"/>
      <c r="K7" s="286"/>
    </row>
    <row r="8" s="1" customFormat="1" ht="12.75" customHeight="1">
      <c r="B8" s="289"/>
      <c r="C8" s="288"/>
      <c r="D8" s="288"/>
      <c r="E8" s="288"/>
      <c r="F8" s="288"/>
      <c r="G8" s="288"/>
      <c r="H8" s="288"/>
      <c r="I8" s="288"/>
      <c r="J8" s="288"/>
      <c r="K8" s="286"/>
    </row>
    <row r="9" s="1" customFormat="1" ht="15" customHeight="1">
      <c r="B9" s="289"/>
      <c r="C9" s="288" t="s">
        <v>1044</v>
      </c>
      <c r="D9" s="288"/>
      <c r="E9" s="288"/>
      <c r="F9" s="288"/>
      <c r="G9" s="288"/>
      <c r="H9" s="288"/>
      <c r="I9" s="288"/>
      <c r="J9" s="288"/>
      <c r="K9" s="286"/>
    </row>
    <row r="10" s="1" customFormat="1" ht="15" customHeight="1">
      <c r="B10" s="289"/>
      <c r="C10" s="288"/>
      <c r="D10" s="288" t="s">
        <v>1045</v>
      </c>
      <c r="E10" s="288"/>
      <c r="F10" s="288"/>
      <c r="G10" s="288"/>
      <c r="H10" s="288"/>
      <c r="I10" s="288"/>
      <c r="J10" s="288"/>
      <c r="K10" s="286"/>
    </row>
    <row r="11" s="1" customFormat="1" ht="15" customHeight="1">
      <c r="B11" s="289"/>
      <c r="C11" s="290"/>
      <c r="D11" s="288" t="s">
        <v>1046</v>
      </c>
      <c r="E11" s="288"/>
      <c r="F11" s="288"/>
      <c r="G11" s="288"/>
      <c r="H11" s="288"/>
      <c r="I11" s="288"/>
      <c r="J11" s="288"/>
      <c r="K11" s="286"/>
    </row>
    <row r="12" s="1" customFormat="1" ht="15" customHeight="1">
      <c r="B12" s="289"/>
      <c r="C12" s="290"/>
      <c r="D12" s="288"/>
      <c r="E12" s="288"/>
      <c r="F12" s="288"/>
      <c r="G12" s="288"/>
      <c r="H12" s="288"/>
      <c r="I12" s="288"/>
      <c r="J12" s="288"/>
      <c r="K12" s="286"/>
    </row>
    <row r="13" s="1" customFormat="1" ht="15" customHeight="1">
      <c r="B13" s="289"/>
      <c r="C13" s="290"/>
      <c r="D13" s="291" t="s">
        <v>1047</v>
      </c>
      <c r="E13" s="288"/>
      <c r="F13" s="288"/>
      <c r="G13" s="288"/>
      <c r="H13" s="288"/>
      <c r="I13" s="288"/>
      <c r="J13" s="288"/>
      <c r="K13" s="286"/>
    </row>
    <row r="14" s="1" customFormat="1" ht="12.75" customHeight="1">
      <c r="B14" s="289"/>
      <c r="C14" s="290"/>
      <c r="D14" s="290"/>
      <c r="E14" s="290"/>
      <c r="F14" s="290"/>
      <c r="G14" s="290"/>
      <c r="H14" s="290"/>
      <c r="I14" s="290"/>
      <c r="J14" s="290"/>
      <c r="K14" s="286"/>
    </row>
    <row r="15" s="1" customFormat="1" ht="15" customHeight="1">
      <c r="B15" s="289"/>
      <c r="C15" s="290"/>
      <c r="D15" s="288" t="s">
        <v>1048</v>
      </c>
      <c r="E15" s="288"/>
      <c r="F15" s="288"/>
      <c r="G15" s="288"/>
      <c r="H15" s="288"/>
      <c r="I15" s="288"/>
      <c r="J15" s="288"/>
      <c r="K15" s="286"/>
    </row>
    <row r="16" s="1" customFormat="1" ht="15" customHeight="1">
      <c r="B16" s="289"/>
      <c r="C16" s="290"/>
      <c r="D16" s="288" t="s">
        <v>1049</v>
      </c>
      <c r="E16" s="288"/>
      <c r="F16" s="288"/>
      <c r="G16" s="288"/>
      <c r="H16" s="288"/>
      <c r="I16" s="288"/>
      <c r="J16" s="288"/>
      <c r="K16" s="286"/>
    </row>
    <row r="17" s="1" customFormat="1" ht="15" customHeight="1">
      <c r="B17" s="289"/>
      <c r="C17" s="290"/>
      <c r="D17" s="288" t="s">
        <v>1050</v>
      </c>
      <c r="E17" s="288"/>
      <c r="F17" s="288"/>
      <c r="G17" s="288"/>
      <c r="H17" s="288"/>
      <c r="I17" s="288"/>
      <c r="J17" s="288"/>
      <c r="K17" s="286"/>
    </row>
    <row r="18" s="1" customFormat="1" ht="15" customHeight="1">
      <c r="B18" s="289"/>
      <c r="C18" s="290"/>
      <c r="D18" s="290"/>
      <c r="E18" s="292" t="s">
        <v>79</v>
      </c>
      <c r="F18" s="288" t="s">
        <v>1051</v>
      </c>
      <c r="G18" s="288"/>
      <c r="H18" s="288"/>
      <c r="I18" s="288"/>
      <c r="J18" s="288"/>
      <c r="K18" s="286"/>
    </row>
    <row r="19" s="1" customFormat="1" ht="15" customHeight="1">
      <c r="B19" s="289"/>
      <c r="C19" s="290"/>
      <c r="D19" s="290"/>
      <c r="E19" s="292" t="s">
        <v>1052</v>
      </c>
      <c r="F19" s="288" t="s">
        <v>1053</v>
      </c>
      <c r="G19" s="288"/>
      <c r="H19" s="288"/>
      <c r="I19" s="288"/>
      <c r="J19" s="288"/>
      <c r="K19" s="286"/>
    </row>
    <row r="20" s="1" customFormat="1" ht="15" customHeight="1">
      <c r="B20" s="289"/>
      <c r="C20" s="290"/>
      <c r="D20" s="290"/>
      <c r="E20" s="292" t="s">
        <v>1054</v>
      </c>
      <c r="F20" s="288" t="s">
        <v>1055</v>
      </c>
      <c r="G20" s="288"/>
      <c r="H20" s="288"/>
      <c r="I20" s="288"/>
      <c r="J20" s="288"/>
      <c r="K20" s="286"/>
    </row>
    <row r="21" s="1" customFormat="1" ht="15" customHeight="1">
      <c r="B21" s="289"/>
      <c r="C21" s="290"/>
      <c r="D21" s="290"/>
      <c r="E21" s="292" t="s">
        <v>1056</v>
      </c>
      <c r="F21" s="288" t="s">
        <v>1057</v>
      </c>
      <c r="G21" s="288"/>
      <c r="H21" s="288"/>
      <c r="I21" s="288"/>
      <c r="J21" s="288"/>
      <c r="K21" s="286"/>
    </row>
    <row r="22" s="1" customFormat="1" ht="15" customHeight="1">
      <c r="B22" s="289"/>
      <c r="C22" s="290"/>
      <c r="D22" s="290"/>
      <c r="E22" s="292" t="s">
        <v>1058</v>
      </c>
      <c r="F22" s="288" t="s">
        <v>1059</v>
      </c>
      <c r="G22" s="288"/>
      <c r="H22" s="288"/>
      <c r="I22" s="288"/>
      <c r="J22" s="288"/>
      <c r="K22" s="286"/>
    </row>
    <row r="23" s="1" customFormat="1" ht="15" customHeight="1">
      <c r="B23" s="289"/>
      <c r="C23" s="290"/>
      <c r="D23" s="290"/>
      <c r="E23" s="292" t="s">
        <v>1060</v>
      </c>
      <c r="F23" s="288" t="s">
        <v>1061</v>
      </c>
      <c r="G23" s="288"/>
      <c r="H23" s="288"/>
      <c r="I23" s="288"/>
      <c r="J23" s="288"/>
      <c r="K23" s="286"/>
    </row>
    <row r="24" s="1" customFormat="1" ht="12.75" customHeight="1">
      <c r="B24" s="289"/>
      <c r="C24" s="290"/>
      <c r="D24" s="290"/>
      <c r="E24" s="290"/>
      <c r="F24" s="290"/>
      <c r="G24" s="290"/>
      <c r="H24" s="290"/>
      <c r="I24" s="290"/>
      <c r="J24" s="290"/>
      <c r="K24" s="286"/>
    </row>
    <row r="25" s="1" customFormat="1" ht="15" customHeight="1">
      <c r="B25" s="289"/>
      <c r="C25" s="288" t="s">
        <v>1062</v>
      </c>
      <c r="D25" s="288"/>
      <c r="E25" s="288"/>
      <c r="F25" s="288"/>
      <c r="G25" s="288"/>
      <c r="H25" s="288"/>
      <c r="I25" s="288"/>
      <c r="J25" s="288"/>
      <c r="K25" s="286"/>
    </row>
    <row r="26" s="1" customFormat="1" ht="15" customHeight="1">
      <c r="B26" s="289"/>
      <c r="C26" s="288" t="s">
        <v>1063</v>
      </c>
      <c r="D26" s="288"/>
      <c r="E26" s="288"/>
      <c r="F26" s="288"/>
      <c r="G26" s="288"/>
      <c r="H26" s="288"/>
      <c r="I26" s="288"/>
      <c r="J26" s="288"/>
      <c r="K26" s="286"/>
    </row>
    <row r="27" s="1" customFormat="1" ht="15" customHeight="1">
      <c r="B27" s="289"/>
      <c r="C27" s="288"/>
      <c r="D27" s="288" t="s">
        <v>1064</v>
      </c>
      <c r="E27" s="288"/>
      <c r="F27" s="288"/>
      <c r="G27" s="288"/>
      <c r="H27" s="288"/>
      <c r="I27" s="288"/>
      <c r="J27" s="288"/>
      <c r="K27" s="286"/>
    </row>
    <row r="28" s="1" customFormat="1" ht="15" customHeight="1">
      <c r="B28" s="289"/>
      <c r="C28" s="290"/>
      <c r="D28" s="288" t="s">
        <v>1065</v>
      </c>
      <c r="E28" s="288"/>
      <c r="F28" s="288"/>
      <c r="G28" s="288"/>
      <c r="H28" s="288"/>
      <c r="I28" s="288"/>
      <c r="J28" s="288"/>
      <c r="K28" s="286"/>
    </row>
    <row r="29" s="1" customFormat="1" ht="12.75" customHeight="1">
      <c r="B29" s="289"/>
      <c r="C29" s="290"/>
      <c r="D29" s="290"/>
      <c r="E29" s="290"/>
      <c r="F29" s="290"/>
      <c r="G29" s="290"/>
      <c r="H29" s="290"/>
      <c r="I29" s="290"/>
      <c r="J29" s="290"/>
      <c r="K29" s="286"/>
    </row>
    <row r="30" s="1" customFormat="1" ht="15" customHeight="1">
      <c r="B30" s="289"/>
      <c r="C30" s="290"/>
      <c r="D30" s="288" t="s">
        <v>1066</v>
      </c>
      <c r="E30" s="288"/>
      <c r="F30" s="288"/>
      <c r="G30" s="288"/>
      <c r="H30" s="288"/>
      <c r="I30" s="288"/>
      <c r="J30" s="288"/>
      <c r="K30" s="286"/>
    </row>
    <row r="31" s="1" customFormat="1" ht="15" customHeight="1">
      <c r="B31" s="289"/>
      <c r="C31" s="290"/>
      <c r="D31" s="288" t="s">
        <v>1067</v>
      </c>
      <c r="E31" s="288"/>
      <c r="F31" s="288"/>
      <c r="G31" s="288"/>
      <c r="H31" s="288"/>
      <c r="I31" s="288"/>
      <c r="J31" s="288"/>
      <c r="K31" s="286"/>
    </row>
    <row r="32" s="1" customFormat="1" ht="12.75" customHeight="1">
      <c r="B32" s="289"/>
      <c r="C32" s="290"/>
      <c r="D32" s="290"/>
      <c r="E32" s="290"/>
      <c r="F32" s="290"/>
      <c r="G32" s="290"/>
      <c r="H32" s="290"/>
      <c r="I32" s="290"/>
      <c r="J32" s="290"/>
      <c r="K32" s="286"/>
    </row>
    <row r="33" s="1" customFormat="1" ht="15" customHeight="1">
      <c r="B33" s="289"/>
      <c r="C33" s="290"/>
      <c r="D33" s="288" t="s">
        <v>1068</v>
      </c>
      <c r="E33" s="288"/>
      <c r="F33" s="288"/>
      <c r="G33" s="288"/>
      <c r="H33" s="288"/>
      <c r="I33" s="288"/>
      <c r="J33" s="288"/>
      <c r="K33" s="286"/>
    </row>
    <row r="34" s="1" customFormat="1" ht="15" customHeight="1">
      <c r="B34" s="289"/>
      <c r="C34" s="290"/>
      <c r="D34" s="288" t="s">
        <v>1069</v>
      </c>
      <c r="E34" s="288"/>
      <c r="F34" s="288"/>
      <c r="G34" s="288"/>
      <c r="H34" s="288"/>
      <c r="I34" s="288"/>
      <c r="J34" s="288"/>
      <c r="K34" s="286"/>
    </row>
    <row r="35" s="1" customFormat="1" ht="15" customHeight="1">
      <c r="B35" s="289"/>
      <c r="C35" s="290"/>
      <c r="D35" s="288" t="s">
        <v>1070</v>
      </c>
      <c r="E35" s="288"/>
      <c r="F35" s="288"/>
      <c r="G35" s="288"/>
      <c r="H35" s="288"/>
      <c r="I35" s="288"/>
      <c r="J35" s="288"/>
      <c r="K35" s="286"/>
    </row>
    <row r="36" s="1" customFormat="1" ht="15" customHeight="1">
      <c r="B36" s="289"/>
      <c r="C36" s="290"/>
      <c r="D36" s="288"/>
      <c r="E36" s="291" t="s">
        <v>119</v>
      </c>
      <c r="F36" s="288"/>
      <c r="G36" s="288" t="s">
        <v>1071</v>
      </c>
      <c r="H36" s="288"/>
      <c r="I36" s="288"/>
      <c r="J36" s="288"/>
      <c r="K36" s="286"/>
    </row>
    <row r="37" s="1" customFormat="1" ht="30.75" customHeight="1">
      <c r="B37" s="289"/>
      <c r="C37" s="290"/>
      <c r="D37" s="288"/>
      <c r="E37" s="291" t="s">
        <v>1072</v>
      </c>
      <c r="F37" s="288"/>
      <c r="G37" s="288" t="s">
        <v>1073</v>
      </c>
      <c r="H37" s="288"/>
      <c r="I37" s="288"/>
      <c r="J37" s="288"/>
      <c r="K37" s="286"/>
    </row>
    <row r="38" s="1" customFormat="1" ht="15" customHeight="1">
      <c r="B38" s="289"/>
      <c r="C38" s="290"/>
      <c r="D38" s="288"/>
      <c r="E38" s="291" t="s">
        <v>56</v>
      </c>
      <c r="F38" s="288"/>
      <c r="G38" s="288" t="s">
        <v>1074</v>
      </c>
      <c r="H38" s="288"/>
      <c r="I38" s="288"/>
      <c r="J38" s="288"/>
      <c r="K38" s="286"/>
    </row>
    <row r="39" s="1" customFormat="1" ht="15" customHeight="1">
      <c r="B39" s="289"/>
      <c r="C39" s="290"/>
      <c r="D39" s="288"/>
      <c r="E39" s="291" t="s">
        <v>57</v>
      </c>
      <c r="F39" s="288"/>
      <c r="G39" s="288" t="s">
        <v>1075</v>
      </c>
      <c r="H39" s="288"/>
      <c r="I39" s="288"/>
      <c r="J39" s="288"/>
      <c r="K39" s="286"/>
    </row>
    <row r="40" s="1" customFormat="1" ht="15" customHeight="1">
      <c r="B40" s="289"/>
      <c r="C40" s="290"/>
      <c r="D40" s="288"/>
      <c r="E40" s="291" t="s">
        <v>120</v>
      </c>
      <c r="F40" s="288"/>
      <c r="G40" s="288" t="s">
        <v>1076</v>
      </c>
      <c r="H40" s="288"/>
      <c r="I40" s="288"/>
      <c r="J40" s="288"/>
      <c r="K40" s="286"/>
    </row>
    <row r="41" s="1" customFormat="1" ht="15" customHeight="1">
      <c r="B41" s="289"/>
      <c r="C41" s="290"/>
      <c r="D41" s="288"/>
      <c r="E41" s="291" t="s">
        <v>121</v>
      </c>
      <c r="F41" s="288"/>
      <c r="G41" s="288" t="s">
        <v>1077</v>
      </c>
      <c r="H41" s="288"/>
      <c r="I41" s="288"/>
      <c r="J41" s="288"/>
      <c r="K41" s="286"/>
    </row>
    <row r="42" s="1" customFormat="1" ht="15" customHeight="1">
      <c r="B42" s="289"/>
      <c r="C42" s="290"/>
      <c r="D42" s="288"/>
      <c r="E42" s="291" t="s">
        <v>1078</v>
      </c>
      <c r="F42" s="288"/>
      <c r="G42" s="288" t="s">
        <v>1079</v>
      </c>
      <c r="H42" s="288"/>
      <c r="I42" s="288"/>
      <c r="J42" s="288"/>
      <c r="K42" s="286"/>
    </row>
    <row r="43" s="1" customFormat="1" ht="15" customHeight="1">
      <c r="B43" s="289"/>
      <c r="C43" s="290"/>
      <c r="D43" s="288"/>
      <c r="E43" s="291"/>
      <c r="F43" s="288"/>
      <c r="G43" s="288" t="s">
        <v>1080</v>
      </c>
      <c r="H43" s="288"/>
      <c r="I43" s="288"/>
      <c r="J43" s="288"/>
      <c r="K43" s="286"/>
    </row>
    <row r="44" s="1" customFormat="1" ht="15" customHeight="1">
      <c r="B44" s="289"/>
      <c r="C44" s="290"/>
      <c r="D44" s="288"/>
      <c r="E44" s="291" t="s">
        <v>1081</v>
      </c>
      <c r="F44" s="288"/>
      <c r="G44" s="288" t="s">
        <v>1082</v>
      </c>
      <c r="H44" s="288"/>
      <c r="I44" s="288"/>
      <c r="J44" s="288"/>
      <c r="K44" s="286"/>
    </row>
    <row r="45" s="1" customFormat="1" ht="15" customHeight="1">
      <c r="B45" s="289"/>
      <c r="C45" s="290"/>
      <c r="D45" s="288"/>
      <c r="E45" s="291" t="s">
        <v>123</v>
      </c>
      <c r="F45" s="288"/>
      <c r="G45" s="288" t="s">
        <v>1083</v>
      </c>
      <c r="H45" s="288"/>
      <c r="I45" s="288"/>
      <c r="J45" s="288"/>
      <c r="K45" s="286"/>
    </row>
    <row r="46" s="1" customFormat="1" ht="12.75" customHeight="1">
      <c r="B46" s="289"/>
      <c r="C46" s="290"/>
      <c r="D46" s="288"/>
      <c r="E46" s="288"/>
      <c r="F46" s="288"/>
      <c r="G46" s="288"/>
      <c r="H46" s="288"/>
      <c r="I46" s="288"/>
      <c r="J46" s="288"/>
      <c r="K46" s="286"/>
    </row>
    <row r="47" s="1" customFormat="1" ht="15" customHeight="1">
      <c r="B47" s="289"/>
      <c r="C47" s="290"/>
      <c r="D47" s="288" t="s">
        <v>1084</v>
      </c>
      <c r="E47" s="288"/>
      <c r="F47" s="288"/>
      <c r="G47" s="288"/>
      <c r="H47" s="288"/>
      <c r="I47" s="288"/>
      <c r="J47" s="288"/>
      <c r="K47" s="286"/>
    </row>
    <row r="48" s="1" customFormat="1" ht="15" customHeight="1">
      <c r="B48" s="289"/>
      <c r="C48" s="290"/>
      <c r="D48" s="290"/>
      <c r="E48" s="288" t="s">
        <v>1085</v>
      </c>
      <c r="F48" s="288"/>
      <c r="G48" s="288"/>
      <c r="H48" s="288"/>
      <c r="I48" s="288"/>
      <c r="J48" s="288"/>
      <c r="K48" s="286"/>
    </row>
    <row r="49" s="1" customFormat="1" ht="15" customHeight="1">
      <c r="B49" s="289"/>
      <c r="C49" s="290"/>
      <c r="D49" s="290"/>
      <c r="E49" s="288" t="s">
        <v>1086</v>
      </c>
      <c r="F49" s="288"/>
      <c r="G49" s="288"/>
      <c r="H49" s="288"/>
      <c r="I49" s="288"/>
      <c r="J49" s="288"/>
      <c r="K49" s="286"/>
    </row>
    <row r="50" s="1" customFormat="1" ht="15" customHeight="1">
      <c r="B50" s="289"/>
      <c r="C50" s="290"/>
      <c r="D50" s="290"/>
      <c r="E50" s="288" t="s">
        <v>1087</v>
      </c>
      <c r="F50" s="288"/>
      <c r="G50" s="288"/>
      <c r="H50" s="288"/>
      <c r="I50" s="288"/>
      <c r="J50" s="288"/>
      <c r="K50" s="286"/>
    </row>
    <row r="51" s="1" customFormat="1" ht="15" customHeight="1">
      <c r="B51" s="289"/>
      <c r="C51" s="290"/>
      <c r="D51" s="288" t="s">
        <v>1088</v>
      </c>
      <c r="E51" s="288"/>
      <c r="F51" s="288"/>
      <c r="G51" s="288"/>
      <c r="H51" s="288"/>
      <c r="I51" s="288"/>
      <c r="J51" s="288"/>
      <c r="K51" s="286"/>
    </row>
    <row r="52" s="1" customFormat="1" ht="25.5" customHeight="1">
      <c r="B52" s="284"/>
      <c r="C52" s="285" t="s">
        <v>1089</v>
      </c>
      <c r="D52" s="285"/>
      <c r="E52" s="285"/>
      <c r="F52" s="285"/>
      <c r="G52" s="285"/>
      <c r="H52" s="285"/>
      <c r="I52" s="285"/>
      <c r="J52" s="285"/>
      <c r="K52" s="286"/>
    </row>
    <row r="53" s="1" customFormat="1" ht="5.25" customHeight="1">
      <c r="B53" s="284"/>
      <c r="C53" s="287"/>
      <c r="D53" s="287"/>
      <c r="E53" s="287"/>
      <c r="F53" s="287"/>
      <c r="G53" s="287"/>
      <c r="H53" s="287"/>
      <c r="I53" s="287"/>
      <c r="J53" s="287"/>
      <c r="K53" s="286"/>
    </row>
    <row r="54" s="1" customFormat="1" ht="15" customHeight="1">
      <c r="B54" s="284"/>
      <c r="C54" s="288" t="s">
        <v>1090</v>
      </c>
      <c r="D54" s="288"/>
      <c r="E54" s="288"/>
      <c r="F54" s="288"/>
      <c r="G54" s="288"/>
      <c r="H54" s="288"/>
      <c r="I54" s="288"/>
      <c r="J54" s="288"/>
      <c r="K54" s="286"/>
    </row>
    <row r="55" s="1" customFormat="1" ht="15" customHeight="1">
      <c r="B55" s="284"/>
      <c r="C55" s="288" t="s">
        <v>1091</v>
      </c>
      <c r="D55" s="288"/>
      <c r="E55" s="288"/>
      <c r="F55" s="288"/>
      <c r="G55" s="288"/>
      <c r="H55" s="288"/>
      <c r="I55" s="288"/>
      <c r="J55" s="288"/>
      <c r="K55" s="286"/>
    </row>
    <row r="56" s="1" customFormat="1" ht="12.75" customHeight="1">
      <c r="B56" s="284"/>
      <c r="C56" s="288"/>
      <c r="D56" s="288"/>
      <c r="E56" s="288"/>
      <c r="F56" s="288"/>
      <c r="G56" s="288"/>
      <c r="H56" s="288"/>
      <c r="I56" s="288"/>
      <c r="J56" s="288"/>
      <c r="K56" s="286"/>
    </row>
    <row r="57" s="1" customFormat="1" ht="15" customHeight="1">
      <c r="B57" s="284"/>
      <c r="C57" s="288" t="s">
        <v>1092</v>
      </c>
      <c r="D57" s="288"/>
      <c r="E57" s="288"/>
      <c r="F57" s="288"/>
      <c r="G57" s="288"/>
      <c r="H57" s="288"/>
      <c r="I57" s="288"/>
      <c r="J57" s="288"/>
      <c r="K57" s="286"/>
    </row>
    <row r="58" s="1" customFormat="1" ht="15" customHeight="1">
      <c r="B58" s="284"/>
      <c r="C58" s="290"/>
      <c r="D58" s="288" t="s">
        <v>1093</v>
      </c>
      <c r="E58" s="288"/>
      <c r="F58" s="288"/>
      <c r="G58" s="288"/>
      <c r="H58" s="288"/>
      <c r="I58" s="288"/>
      <c r="J58" s="288"/>
      <c r="K58" s="286"/>
    </row>
    <row r="59" s="1" customFormat="1" ht="15" customHeight="1">
      <c r="B59" s="284"/>
      <c r="C59" s="290"/>
      <c r="D59" s="288" t="s">
        <v>1094</v>
      </c>
      <c r="E59" s="288"/>
      <c r="F59" s="288"/>
      <c r="G59" s="288"/>
      <c r="H59" s="288"/>
      <c r="I59" s="288"/>
      <c r="J59" s="288"/>
      <c r="K59" s="286"/>
    </row>
    <row r="60" s="1" customFormat="1" ht="15" customHeight="1">
      <c r="B60" s="284"/>
      <c r="C60" s="290"/>
      <c r="D60" s="288" t="s">
        <v>1095</v>
      </c>
      <c r="E60" s="288"/>
      <c r="F60" s="288"/>
      <c r="G60" s="288"/>
      <c r="H60" s="288"/>
      <c r="I60" s="288"/>
      <c r="J60" s="288"/>
      <c r="K60" s="286"/>
    </row>
    <row r="61" s="1" customFormat="1" ht="15" customHeight="1">
      <c r="B61" s="284"/>
      <c r="C61" s="290"/>
      <c r="D61" s="288" t="s">
        <v>1096</v>
      </c>
      <c r="E61" s="288"/>
      <c r="F61" s="288"/>
      <c r="G61" s="288"/>
      <c r="H61" s="288"/>
      <c r="I61" s="288"/>
      <c r="J61" s="288"/>
      <c r="K61" s="286"/>
    </row>
    <row r="62" s="1" customFormat="1" ht="15" customHeight="1">
      <c r="B62" s="284"/>
      <c r="C62" s="290"/>
      <c r="D62" s="293" t="s">
        <v>1097</v>
      </c>
      <c r="E62" s="293"/>
      <c r="F62" s="293"/>
      <c r="G62" s="293"/>
      <c r="H62" s="293"/>
      <c r="I62" s="293"/>
      <c r="J62" s="293"/>
      <c r="K62" s="286"/>
    </row>
    <row r="63" s="1" customFormat="1" ht="15" customHeight="1">
      <c r="B63" s="284"/>
      <c r="C63" s="290"/>
      <c r="D63" s="288" t="s">
        <v>1098</v>
      </c>
      <c r="E63" s="288"/>
      <c r="F63" s="288"/>
      <c r="G63" s="288"/>
      <c r="H63" s="288"/>
      <c r="I63" s="288"/>
      <c r="J63" s="288"/>
      <c r="K63" s="286"/>
    </row>
    <row r="64" s="1" customFormat="1" ht="12.75" customHeight="1">
      <c r="B64" s="284"/>
      <c r="C64" s="290"/>
      <c r="D64" s="290"/>
      <c r="E64" s="294"/>
      <c r="F64" s="290"/>
      <c r="G64" s="290"/>
      <c r="H64" s="290"/>
      <c r="I64" s="290"/>
      <c r="J64" s="290"/>
      <c r="K64" s="286"/>
    </row>
    <row r="65" s="1" customFormat="1" ht="15" customHeight="1">
      <c r="B65" s="284"/>
      <c r="C65" s="290"/>
      <c r="D65" s="288" t="s">
        <v>1099</v>
      </c>
      <c r="E65" s="288"/>
      <c r="F65" s="288"/>
      <c r="G65" s="288"/>
      <c r="H65" s="288"/>
      <c r="I65" s="288"/>
      <c r="J65" s="288"/>
      <c r="K65" s="286"/>
    </row>
    <row r="66" s="1" customFormat="1" ht="15" customHeight="1">
      <c r="B66" s="284"/>
      <c r="C66" s="290"/>
      <c r="D66" s="293" t="s">
        <v>1100</v>
      </c>
      <c r="E66" s="293"/>
      <c r="F66" s="293"/>
      <c r="G66" s="293"/>
      <c r="H66" s="293"/>
      <c r="I66" s="293"/>
      <c r="J66" s="293"/>
      <c r="K66" s="286"/>
    </row>
    <row r="67" s="1" customFormat="1" ht="15" customHeight="1">
      <c r="B67" s="284"/>
      <c r="C67" s="290"/>
      <c r="D67" s="288" t="s">
        <v>1101</v>
      </c>
      <c r="E67" s="288"/>
      <c r="F67" s="288"/>
      <c r="G67" s="288"/>
      <c r="H67" s="288"/>
      <c r="I67" s="288"/>
      <c r="J67" s="288"/>
      <c r="K67" s="286"/>
    </row>
    <row r="68" s="1" customFormat="1" ht="15" customHeight="1">
      <c r="B68" s="284"/>
      <c r="C68" s="290"/>
      <c r="D68" s="288" t="s">
        <v>1102</v>
      </c>
      <c r="E68" s="288"/>
      <c r="F68" s="288"/>
      <c r="G68" s="288"/>
      <c r="H68" s="288"/>
      <c r="I68" s="288"/>
      <c r="J68" s="288"/>
      <c r="K68" s="286"/>
    </row>
    <row r="69" s="1" customFormat="1" ht="15" customHeight="1">
      <c r="B69" s="284"/>
      <c r="C69" s="290"/>
      <c r="D69" s="288" t="s">
        <v>1103</v>
      </c>
      <c r="E69" s="288"/>
      <c r="F69" s="288"/>
      <c r="G69" s="288"/>
      <c r="H69" s="288"/>
      <c r="I69" s="288"/>
      <c r="J69" s="288"/>
      <c r="K69" s="286"/>
    </row>
    <row r="70" s="1" customFormat="1" ht="15" customHeight="1">
      <c r="B70" s="284"/>
      <c r="C70" s="290"/>
      <c r="D70" s="288" t="s">
        <v>1104</v>
      </c>
      <c r="E70" s="288"/>
      <c r="F70" s="288"/>
      <c r="G70" s="288"/>
      <c r="H70" s="288"/>
      <c r="I70" s="288"/>
      <c r="J70" s="288"/>
      <c r="K70" s="286"/>
    </row>
    <row r="71" s="1" customFormat="1" ht="12.75" customHeight="1">
      <c r="B71" s="295"/>
      <c r="C71" s="296"/>
      <c r="D71" s="296"/>
      <c r="E71" s="296"/>
      <c r="F71" s="296"/>
      <c r="G71" s="296"/>
      <c r="H71" s="296"/>
      <c r="I71" s="296"/>
      <c r="J71" s="296"/>
      <c r="K71" s="297"/>
    </row>
    <row r="72" s="1" customFormat="1" ht="18.75" customHeight="1">
      <c r="B72" s="298"/>
      <c r="C72" s="298"/>
      <c r="D72" s="298"/>
      <c r="E72" s="298"/>
      <c r="F72" s="298"/>
      <c r="G72" s="298"/>
      <c r="H72" s="298"/>
      <c r="I72" s="298"/>
      <c r="J72" s="298"/>
      <c r="K72" s="299"/>
    </row>
    <row r="73" s="1" customFormat="1" ht="18.75" customHeight="1">
      <c r="B73" s="299"/>
      <c r="C73" s="299"/>
      <c r="D73" s="299"/>
      <c r="E73" s="299"/>
      <c r="F73" s="299"/>
      <c r="G73" s="299"/>
      <c r="H73" s="299"/>
      <c r="I73" s="299"/>
      <c r="J73" s="299"/>
      <c r="K73" s="299"/>
    </row>
    <row r="74" s="1" customFormat="1" ht="7.5" customHeight="1">
      <c r="B74" s="300"/>
      <c r="C74" s="301"/>
      <c r="D74" s="301"/>
      <c r="E74" s="301"/>
      <c r="F74" s="301"/>
      <c r="G74" s="301"/>
      <c r="H74" s="301"/>
      <c r="I74" s="301"/>
      <c r="J74" s="301"/>
      <c r="K74" s="302"/>
    </row>
    <row r="75" s="1" customFormat="1" ht="45" customHeight="1">
      <c r="B75" s="303"/>
      <c r="C75" s="304" t="s">
        <v>1105</v>
      </c>
      <c r="D75" s="304"/>
      <c r="E75" s="304"/>
      <c r="F75" s="304"/>
      <c r="G75" s="304"/>
      <c r="H75" s="304"/>
      <c r="I75" s="304"/>
      <c r="J75" s="304"/>
      <c r="K75" s="305"/>
    </row>
    <row r="76" s="1" customFormat="1" ht="17.25" customHeight="1">
      <c r="B76" s="303"/>
      <c r="C76" s="306" t="s">
        <v>1106</v>
      </c>
      <c r="D76" s="306"/>
      <c r="E76" s="306"/>
      <c r="F76" s="306" t="s">
        <v>1107</v>
      </c>
      <c r="G76" s="307"/>
      <c r="H76" s="306" t="s">
        <v>57</v>
      </c>
      <c r="I76" s="306" t="s">
        <v>60</v>
      </c>
      <c r="J76" s="306" t="s">
        <v>1108</v>
      </c>
      <c r="K76" s="305"/>
    </row>
    <row r="77" s="1" customFormat="1" ht="17.25" customHeight="1">
      <c r="B77" s="303"/>
      <c r="C77" s="308" t="s">
        <v>1109</v>
      </c>
      <c r="D77" s="308"/>
      <c r="E77" s="308"/>
      <c r="F77" s="309" t="s">
        <v>1110</v>
      </c>
      <c r="G77" s="310"/>
      <c r="H77" s="308"/>
      <c r="I77" s="308"/>
      <c r="J77" s="308" t="s">
        <v>1111</v>
      </c>
      <c r="K77" s="305"/>
    </row>
    <row r="78" s="1" customFormat="1" ht="5.25" customHeight="1">
      <c r="B78" s="303"/>
      <c r="C78" s="311"/>
      <c r="D78" s="311"/>
      <c r="E78" s="311"/>
      <c r="F78" s="311"/>
      <c r="G78" s="312"/>
      <c r="H78" s="311"/>
      <c r="I78" s="311"/>
      <c r="J78" s="311"/>
      <c r="K78" s="305"/>
    </row>
    <row r="79" s="1" customFormat="1" ht="15" customHeight="1">
      <c r="B79" s="303"/>
      <c r="C79" s="291" t="s">
        <v>56</v>
      </c>
      <c r="D79" s="313"/>
      <c r="E79" s="313"/>
      <c r="F79" s="314" t="s">
        <v>1112</v>
      </c>
      <c r="G79" s="315"/>
      <c r="H79" s="291" t="s">
        <v>1113</v>
      </c>
      <c r="I79" s="291" t="s">
        <v>1114</v>
      </c>
      <c r="J79" s="291">
        <v>20</v>
      </c>
      <c r="K79" s="305"/>
    </row>
    <row r="80" s="1" customFormat="1" ht="15" customHeight="1">
      <c r="B80" s="303"/>
      <c r="C80" s="291" t="s">
        <v>1115</v>
      </c>
      <c r="D80" s="291"/>
      <c r="E80" s="291"/>
      <c r="F80" s="314" t="s">
        <v>1112</v>
      </c>
      <c r="G80" s="315"/>
      <c r="H80" s="291" t="s">
        <v>1116</v>
      </c>
      <c r="I80" s="291" t="s">
        <v>1114</v>
      </c>
      <c r="J80" s="291">
        <v>120</v>
      </c>
      <c r="K80" s="305"/>
    </row>
    <row r="81" s="1" customFormat="1" ht="15" customHeight="1">
      <c r="B81" s="316"/>
      <c r="C81" s="291" t="s">
        <v>1117</v>
      </c>
      <c r="D81" s="291"/>
      <c r="E81" s="291"/>
      <c r="F81" s="314" t="s">
        <v>1118</v>
      </c>
      <c r="G81" s="315"/>
      <c r="H81" s="291" t="s">
        <v>1119</v>
      </c>
      <c r="I81" s="291" t="s">
        <v>1114</v>
      </c>
      <c r="J81" s="291">
        <v>50</v>
      </c>
      <c r="K81" s="305"/>
    </row>
    <row r="82" s="1" customFormat="1" ht="15" customHeight="1">
      <c r="B82" s="316"/>
      <c r="C82" s="291" t="s">
        <v>1120</v>
      </c>
      <c r="D82" s="291"/>
      <c r="E82" s="291"/>
      <c r="F82" s="314" t="s">
        <v>1112</v>
      </c>
      <c r="G82" s="315"/>
      <c r="H82" s="291" t="s">
        <v>1121</v>
      </c>
      <c r="I82" s="291" t="s">
        <v>1122</v>
      </c>
      <c r="J82" s="291"/>
      <c r="K82" s="305"/>
    </row>
    <row r="83" s="1" customFormat="1" ht="15" customHeight="1">
      <c r="B83" s="316"/>
      <c r="C83" s="317" t="s">
        <v>1123</v>
      </c>
      <c r="D83" s="317"/>
      <c r="E83" s="317"/>
      <c r="F83" s="318" t="s">
        <v>1118</v>
      </c>
      <c r="G83" s="317"/>
      <c r="H83" s="317" t="s">
        <v>1124</v>
      </c>
      <c r="I83" s="317" t="s">
        <v>1114</v>
      </c>
      <c r="J83" s="317">
        <v>15</v>
      </c>
      <c r="K83" s="305"/>
    </row>
    <row r="84" s="1" customFormat="1" ht="15" customHeight="1">
      <c r="B84" s="316"/>
      <c r="C84" s="317" t="s">
        <v>1125</v>
      </c>
      <c r="D84" s="317"/>
      <c r="E84" s="317"/>
      <c r="F84" s="318" t="s">
        <v>1118</v>
      </c>
      <c r="G84" s="317"/>
      <c r="H84" s="317" t="s">
        <v>1126</v>
      </c>
      <c r="I84" s="317" t="s">
        <v>1114</v>
      </c>
      <c r="J84" s="317">
        <v>15</v>
      </c>
      <c r="K84" s="305"/>
    </row>
    <row r="85" s="1" customFormat="1" ht="15" customHeight="1">
      <c r="B85" s="316"/>
      <c r="C85" s="317" t="s">
        <v>1127</v>
      </c>
      <c r="D85" s="317"/>
      <c r="E85" s="317"/>
      <c r="F85" s="318" t="s">
        <v>1118</v>
      </c>
      <c r="G85" s="317"/>
      <c r="H85" s="317" t="s">
        <v>1128</v>
      </c>
      <c r="I85" s="317" t="s">
        <v>1114</v>
      </c>
      <c r="J85" s="317">
        <v>20</v>
      </c>
      <c r="K85" s="305"/>
    </row>
    <row r="86" s="1" customFormat="1" ht="15" customHeight="1">
      <c r="B86" s="316"/>
      <c r="C86" s="317" t="s">
        <v>1129</v>
      </c>
      <c r="D86" s="317"/>
      <c r="E86" s="317"/>
      <c r="F86" s="318" t="s">
        <v>1118</v>
      </c>
      <c r="G86" s="317"/>
      <c r="H86" s="317" t="s">
        <v>1130</v>
      </c>
      <c r="I86" s="317" t="s">
        <v>1114</v>
      </c>
      <c r="J86" s="317">
        <v>20</v>
      </c>
      <c r="K86" s="305"/>
    </row>
    <row r="87" s="1" customFormat="1" ht="15" customHeight="1">
      <c r="B87" s="316"/>
      <c r="C87" s="291" t="s">
        <v>1131</v>
      </c>
      <c r="D87" s="291"/>
      <c r="E87" s="291"/>
      <c r="F87" s="314" t="s">
        <v>1118</v>
      </c>
      <c r="G87" s="315"/>
      <c r="H87" s="291" t="s">
        <v>1132</v>
      </c>
      <c r="I87" s="291" t="s">
        <v>1114</v>
      </c>
      <c r="J87" s="291">
        <v>50</v>
      </c>
      <c r="K87" s="305"/>
    </row>
    <row r="88" s="1" customFormat="1" ht="15" customHeight="1">
      <c r="B88" s="316"/>
      <c r="C88" s="291" t="s">
        <v>1133</v>
      </c>
      <c r="D88" s="291"/>
      <c r="E88" s="291"/>
      <c r="F88" s="314" t="s">
        <v>1118</v>
      </c>
      <c r="G88" s="315"/>
      <c r="H88" s="291" t="s">
        <v>1134</v>
      </c>
      <c r="I88" s="291" t="s">
        <v>1114</v>
      </c>
      <c r="J88" s="291">
        <v>20</v>
      </c>
      <c r="K88" s="305"/>
    </row>
    <row r="89" s="1" customFormat="1" ht="15" customHeight="1">
      <c r="B89" s="316"/>
      <c r="C89" s="291" t="s">
        <v>1135</v>
      </c>
      <c r="D89" s="291"/>
      <c r="E89" s="291"/>
      <c r="F89" s="314" t="s">
        <v>1118</v>
      </c>
      <c r="G89" s="315"/>
      <c r="H89" s="291" t="s">
        <v>1136</v>
      </c>
      <c r="I89" s="291" t="s">
        <v>1114</v>
      </c>
      <c r="J89" s="291">
        <v>20</v>
      </c>
      <c r="K89" s="305"/>
    </row>
    <row r="90" s="1" customFormat="1" ht="15" customHeight="1">
      <c r="B90" s="316"/>
      <c r="C90" s="291" t="s">
        <v>1137</v>
      </c>
      <c r="D90" s="291"/>
      <c r="E90" s="291"/>
      <c r="F90" s="314" t="s">
        <v>1118</v>
      </c>
      <c r="G90" s="315"/>
      <c r="H90" s="291" t="s">
        <v>1138</v>
      </c>
      <c r="I90" s="291" t="s">
        <v>1114</v>
      </c>
      <c r="J90" s="291">
        <v>50</v>
      </c>
      <c r="K90" s="305"/>
    </row>
    <row r="91" s="1" customFormat="1" ht="15" customHeight="1">
      <c r="B91" s="316"/>
      <c r="C91" s="291" t="s">
        <v>1139</v>
      </c>
      <c r="D91" s="291"/>
      <c r="E91" s="291"/>
      <c r="F91" s="314" t="s">
        <v>1118</v>
      </c>
      <c r="G91" s="315"/>
      <c r="H91" s="291" t="s">
        <v>1139</v>
      </c>
      <c r="I91" s="291" t="s">
        <v>1114</v>
      </c>
      <c r="J91" s="291">
        <v>50</v>
      </c>
      <c r="K91" s="305"/>
    </row>
    <row r="92" s="1" customFormat="1" ht="15" customHeight="1">
      <c r="B92" s="316"/>
      <c r="C92" s="291" t="s">
        <v>1140</v>
      </c>
      <c r="D92" s="291"/>
      <c r="E92" s="291"/>
      <c r="F92" s="314" t="s">
        <v>1118</v>
      </c>
      <c r="G92" s="315"/>
      <c r="H92" s="291" t="s">
        <v>1141</v>
      </c>
      <c r="I92" s="291" t="s">
        <v>1114</v>
      </c>
      <c r="J92" s="291">
        <v>255</v>
      </c>
      <c r="K92" s="305"/>
    </row>
    <row r="93" s="1" customFormat="1" ht="15" customHeight="1">
      <c r="B93" s="316"/>
      <c r="C93" s="291" t="s">
        <v>1142</v>
      </c>
      <c r="D93" s="291"/>
      <c r="E93" s="291"/>
      <c r="F93" s="314" t="s">
        <v>1112</v>
      </c>
      <c r="G93" s="315"/>
      <c r="H93" s="291" t="s">
        <v>1143</v>
      </c>
      <c r="I93" s="291" t="s">
        <v>1144</v>
      </c>
      <c r="J93" s="291"/>
      <c r="K93" s="305"/>
    </row>
    <row r="94" s="1" customFormat="1" ht="15" customHeight="1">
      <c r="B94" s="316"/>
      <c r="C94" s="291" t="s">
        <v>1145</v>
      </c>
      <c r="D94" s="291"/>
      <c r="E94" s="291"/>
      <c r="F94" s="314" t="s">
        <v>1112</v>
      </c>
      <c r="G94" s="315"/>
      <c r="H94" s="291" t="s">
        <v>1146</v>
      </c>
      <c r="I94" s="291" t="s">
        <v>1147</v>
      </c>
      <c r="J94" s="291"/>
      <c r="K94" s="305"/>
    </row>
    <row r="95" s="1" customFormat="1" ht="15" customHeight="1">
      <c r="B95" s="316"/>
      <c r="C95" s="291" t="s">
        <v>1148</v>
      </c>
      <c r="D95" s="291"/>
      <c r="E95" s="291"/>
      <c r="F95" s="314" t="s">
        <v>1112</v>
      </c>
      <c r="G95" s="315"/>
      <c r="H95" s="291" t="s">
        <v>1148</v>
      </c>
      <c r="I95" s="291" t="s">
        <v>1147</v>
      </c>
      <c r="J95" s="291"/>
      <c r="K95" s="305"/>
    </row>
    <row r="96" s="1" customFormat="1" ht="15" customHeight="1">
      <c r="B96" s="316"/>
      <c r="C96" s="291" t="s">
        <v>41</v>
      </c>
      <c r="D96" s="291"/>
      <c r="E96" s="291"/>
      <c r="F96" s="314" t="s">
        <v>1112</v>
      </c>
      <c r="G96" s="315"/>
      <c r="H96" s="291" t="s">
        <v>1149</v>
      </c>
      <c r="I96" s="291" t="s">
        <v>1147</v>
      </c>
      <c r="J96" s="291"/>
      <c r="K96" s="305"/>
    </row>
    <row r="97" s="1" customFormat="1" ht="15" customHeight="1">
      <c r="B97" s="316"/>
      <c r="C97" s="291" t="s">
        <v>51</v>
      </c>
      <c r="D97" s="291"/>
      <c r="E97" s="291"/>
      <c r="F97" s="314" t="s">
        <v>1112</v>
      </c>
      <c r="G97" s="315"/>
      <c r="H97" s="291" t="s">
        <v>1150</v>
      </c>
      <c r="I97" s="291" t="s">
        <v>1147</v>
      </c>
      <c r="J97" s="291"/>
      <c r="K97" s="305"/>
    </row>
    <row r="98" s="1" customFormat="1" ht="15" customHeight="1">
      <c r="B98" s="319"/>
      <c r="C98" s="320"/>
      <c r="D98" s="320"/>
      <c r="E98" s="320"/>
      <c r="F98" s="320"/>
      <c r="G98" s="320"/>
      <c r="H98" s="320"/>
      <c r="I98" s="320"/>
      <c r="J98" s="320"/>
      <c r="K98" s="321"/>
    </row>
    <row r="99" s="1" customFormat="1" ht="18.75" customHeight="1">
      <c r="B99" s="322"/>
      <c r="C99" s="323"/>
      <c r="D99" s="323"/>
      <c r="E99" s="323"/>
      <c r="F99" s="323"/>
      <c r="G99" s="323"/>
      <c r="H99" s="323"/>
      <c r="I99" s="323"/>
      <c r="J99" s="323"/>
      <c r="K99" s="322"/>
    </row>
    <row r="100" s="1" customFormat="1" ht="18.75" customHeight="1"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</row>
    <row r="101" s="1" customFormat="1" ht="7.5" customHeight="1">
      <c r="B101" s="300"/>
      <c r="C101" s="301"/>
      <c r="D101" s="301"/>
      <c r="E101" s="301"/>
      <c r="F101" s="301"/>
      <c r="G101" s="301"/>
      <c r="H101" s="301"/>
      <c r="I101" s="301"/>
      <c r="J101" s="301"/>
      <c r="K101" s="302"/>
    </row>
    <row r="102" s="1" customFormat="1" ht="45" customHeight="1">
      <c r="B102" s="303"/>
      <c r="C102" s="304" t="s">
        <v>1151</v>
      </c>
      <c r="D102" s="304"/>
      <c r="E102" s="304"/>
      <c r="F102" s="304"/>
      <c r="G102" s="304"/>
      <c r="H102" s="304"/>
      <c r="I102" s="304"/>
      <c r="J102" s="304"/>
      <c r="K102" s="305"/>
    </row>
    <row r="103" s="1" customFormat="1" ht="17.25" customHeight="1">
      <c r="B103" s="303"/>
      <c r="C103" s="306" t="s">
        <v>1106</v>
      </c>
      <c r="D103" s="306"/>
      <c r="E103" s="306"/>
      <c r="F103" s="306" t="s">
        <v>1107</v>
      </c>
      <c r="G103" s="307"/>
      <c r="H103" s="306" t="s">
        <v>57</v>
      </c>
      <c r="I103" s="306" t="s">
        <v>60</v>
      </c>
      <c r="J103" s="306" t="s">
        <v>1108</v>
      </c>
      <c r="K103" s="305"/>
    </row>
    <row r="104" s="1" customFormat="1" ht="17.25" customHeight="1">
      <c r="B104" s="303"/>
      <c r="C104" s="308" t="s">
        <v>1109</v>
      </c>
      <c r="D104" s="308"/>
      <c r="E104" s="308"/>
      <c r="F104" s="309" t="s">
        <v>1110</v>
      </c>
      <c r="G104" s="310"/>
      <c r="H104" s="308"/>
      <c r="I104" s="308"/>
      <c r="J104" s="308" t="s">
        <v>1111</v>
      </c>
      <c r="K104" s="305"/>
    </row>
    <row r="105" s="1" customFormat="1" ht="5.25" customHeight="1">
      <c r="B105" s="303"/>
      <c r="C105" s="306"/>
      <c r="D105" s="306"/>
      <c r="E105" s="306"/>
      <c r="F105" s="306"/>
      <c r="G105" s="324"/>
      <c r="H105" s="306"/>
      <c r="I105" s="306"/>
      <c r="J105" s="306"/>
      <c r="K105" s="305"/>
    </row>
    <row r="106" s="1" customFormat="1" ht="15" customHeight="1">
      <c r="B106" s="303"/>
      <c r="C106" s="291" t="s">
        <v>56</v>
      </c>
      <c r="D106" s="313"/>
      <c r="E106" s="313"/>
      <c r="F106" s="314" t="s">
        <v>1112</v>
      </c>
      <c r="G106" s="291"/>
      <c r="H106" s="291" t="s">
        <v>1152</v>
      </c>
      <c r="I106" s="291" t="s">
        <v>1114</v>
      </c>
      <c r="J106" s="291">
        <v>20</v>
      </c>
      <c r="K106" s="305"/>
    </row>
    <row r="107" s="1" customFormat="1" ht="15" customHeight="1">
      <c r="B107" s="303"/>
      <c r="C107" s="291" t="s">
        <v>1115</v>
      </c>
      <c r="D107" s="291"/>
      <c r="E107" s="291"/>
      <c r="F107" s="314" t="s">
        <v>1112</v>
      </c>
      <c r="G107" s="291"/>
      <c r="H107" s="291" t="s">
        <v>1152</v>
      </c>
      <c r="I107" s="291" t="s">
        <v>1114</v>
      </c>
      <c r="J107" s="291">
        <v>120</v>
      </c>
      <c r="K107" s="305"/>
    </row>
    <row r="108" s="1" customFormat="1" ht="15" customHeight="1">
      <c r="B108" s="316"/>
      <c r="C108" s="291" t="s">
        <v>1117</v>
      </c>
      <c r="D108" s="291"/>
      <c r="E108" s="291"/>
      <c r="F108" s="314" t="s">
        <v>1118</v>
      </c>
      <c r="G108" s="291"/>
      <c r="H108" s="291" t="s">
        <v>1152</v>
      </c>
      <c r="I108" s="291" t="s">
        <v>1114</v>
      </c>
      <c r="J108" s="291">
        <v>50</v>
      </c>
      <c r="K108" s="305"/>
    </row>
    <row r="109" s="1" customFormat="1" ht="15" customHeight="1">
      <c r="B109" s="316"/>
      <c r="C109" s="291" t="s">
        <v>1120</v>
      </c>
      <c r="D109" s="291"/>
      <c r="E109" s="291"/>
      <c r="F109" s="314" t="s">
        <v>1112</v>
      </c>
      <c r="G109" s="291"/>
      <c r="H109" s="291" t="s">
        <v>1152</v>
      </c>
      <c r="I109" s="291" t="s">
        <v>1122</v>
      </c>
      <c r="J109" s="291"/>
      <c r="K109" s="305"/>
    </row>
    <row r="110" s="1" customFormat="1" ht="15" customHeight="1">
      <c r="B110" s="316"/>
      <c r="C110" s="291" t="s">
        <v>1131</v>
      </c>
      <c r="D110" s="291"/>
      <c r="E110" s="291"/>
      <c r="F110" s="314" t="s">
        <v>1118</v>
      </c>
      <c r="G110" s="291"/>
      <c r="H110" s="291" t="s">
        <v>1152</v>
      </c>
      <c r="I110" s="291" t="s">
        <v>1114</v>
      </c>
      <c r="J110" s="291">
        <v>50</v>
      </c>
      <c r="K110" s="305"/>
    </row>
    <row r="111" s="1" customFormat="1" ht="15" customHeight="1">
      <c r="B111" s="316"/>
      <c r="C111" s="291" t="s">
        <v>1139</v>
      </c>
      <c r="D111" s="291"/>
      <c r="E111" s="291"/>
      <c r="F111" s="314" t="s">
        <v>1118</v>
      </c>
      <c r="G111" s="291"/>
      <c r="H111" s="291" t="s">
        <v>1152</v>
      </c>
      <c r="I111" s="291" t="s">
        <v>1114</v>
      </c>
      <c r="J111" s="291">
        <v>50</v>
      </c>
      <c r="K111" s="305"/>
    </row>
    <row r="112" s="1" customFormat="1" ht="15" customHeight="1">
      <c r="B112" s="316"/>
      <c r="C112" s="291" t="s">
        <v>1137</v>
      </c>
      <c r="D112" s="291"/>
      <c r="E112" s="291"/>
      <c r="F112" s="314" t="s">
        <v>1118</v>
      </c>
      <c r="G112" s="291"/>
      <c r="H112" s="291" t="s">
        <v>1152</v>
      </c>
      <c r="I112" s="291" t="s">
        <v>1114</v>
      </c>
      <c r="J112" s="291">
        <v>50</v>
      </c>
      <c r="K112" s="305"/>
    </row>
    <row r="113" s="1" customFormat="1" ht="15" customHeight="1">
      <c r="B113" s="316"/>
      <c r="C113" s="291" t="s">
        <v>56</v>
      </c>
      <c r="D113" s="291"/>
      <c r="E113" s="291"/>
      <c r="F113" s="314" t="s">
        <v>1112</v>
      </c>
      <c r="G113" s="291"/>
      <c r="H113" s="291" t="s">
        <v>1153</v>
      </c>
      <c r="I113" s="291" t="s">
        <v>1114</v>
      </c>
      <c r="J113" s="291">
        <v>20</v>
      </c>
      <c r="K113" s="305"/>
    </row>
    <row r="114" s="1" customFormat="1" ht="15" customHeight="1">
      <c r="B114" s="316"/>
      <c r="C114" s="291" t="s">
        <v>1154</v>
      </c>
      <c r="D114" s="291"/>
      <c r="E114" s="291"/>
      <c r="F114" s="314" t="s">
        <v>1112</v>
      </c>
      <c r="G114" s="291"/>
      <c r="H114" s="291" t="s">
        <v>1155</v>
      </c>
      <c r="I114" s="291" t="s">
        <v>1114</v>
      </c>
      <c r="J114" s="291">
        <v>120</v>
      </c>
      <c r="K114" s="305"/>
    </row>
    <row r="115" s="1" customFormat="1" ht="15" customHeight="1">
      <c r="B115" s="316"/>
      <c r="C115" s="291" t="s">
        <v>41</v>
      </c>
      <c r="D115" s="291"/>
      <c r="E115" s="291"/>
      <c r="F115" s="314" t="s">
        <v>1112</v>
      </c>
      <c r="G115" s="291"/>
      <c r="H115" s="291" t="s">
        <v>1156</v>
      </c>
      <c r="I115" s="291" t="s">
        <v>1147</v>
      </c>
      <c r="J115" s="291"/>
      <c r="K115" s="305"/>
    </row>
    <row r="116" s="1" customFormat="1" ht="15" customHeight="1">
      <c r="B116" s="316"/>
      <c r="C116" s="291" t="s">
        <v>51</v>
      </c>
      <c r="D116" s="291"/>
      <c r="E116" s="291"/>
      <c r="F116" s="314" t="s">
        <v>1112</v>
      </c>
      <c r="G116" s="291"/>
      <c r="H116" s="291" t="s">
        <v>1157</v>
      </c>
      <c r="I116" s="291" t="s">
        <v>1147</v>
      </c>
      <c r="J116" s="291"/>
      <c r="K116" s="305"/>
    </row>
    <row r="117" s="1" customFormat="1" ht="15" customHeight="1">
      <c r="B117" s="316"/>
      <c r="C117" s="291" t="s">
        <v>60</v>
      </c>
      <c r="D117" s="291"/>
      <c r="E117" s="291"/>
      <c r="F117" s="314" t="s">
        <v>1112</v>
      </c>
      <c r="G117" s="291"/>
      <c r="H117" s="291" t="s">
        <v>1158</v>
      </c>
      <c r="I117" s="291" t="s">
        <v>1159</v>
      </c>
      <c r="J117" s="291"/>
      <c r="K117" s="305"/>
    </row>
    <row r="118" s="1" customFormat="1" ht="15" customHeight="1">
      <c r="B118" s="319"/>
      <c r="C118" s="325"/>
      <c r="D118" s="325"/>
      <c r="E118" s="325"/>
      <c r="F118" s="325"/>
      <c r="G118" s="325"/>
      <c r="H118" s="325"/>
      <c r="I118" s="325"/>
      <c r="J118" s="325"/>
      <c r="K118" s="321"/>
    </row>
    <row r="119" s="1" customFormat="1" ht="18.75" customHeight="1">
      <c r="B119" s="326"/>
      <c r="C119" s="327"/>
      <c r="D119" s="327"/>
      <c r="E119" s="327"/>
      <c r="F119" s="328"/>
      <c r="G119" s="327"/>
      <c r="H119" s="327"/>
      <c r="I119" s="327"/>
      <c r="J119" s="327"/>
      <c r="K119" s="326"/>
    </row>
    <row r="120" s="1" customFormat="1" ht="18.75" customHeight="1">
      <c r="B120" s="299"/>
      <c r="C120" s="299"/>
      <c r="D120" s="299"/>
      <c r="E120" s="299"/>
      <c r="F120" s="299"/>
      <c r="G120" s="299"/>
      <c r="H120" s="299"/>
      <c r="I120" s="299"/>
      <c r="J120" s="299"/>
      <c r="K120" s="299"/>
    </row>
    <row r="121" s="1" customFormat="1" ht="7.5" customHeight="1">
      <c r="B121" s="329"/>
      <c r="C121" s="330"/>
      <c r="D121" s="330"/>
      <c r="E121" s="330"/>
      <c r="F121" s="330"/>
      <c r="G121" s="330"/>
      <c r="H121" s="330"/>
      <c r="I121" s="330"/>
      <c r="J121" s="330"/>
      <c r="K121" s="331"/>
    </row>
    <row r="122" s="1" customFormat="1" ht="45" customHeight="1">
      <c r="B122" s="332"/>
      <c r="C122" s="282" t="s">
        <v>1160</v>
      </c>
      <c r="D122" s="282"/>
      <c r="E122" s="282"/>
      <c r="F122" s="282"/>
      <c r="G122" s="282"/>
      <c r="H122" s="282"/>
      <c r="I122" s="282"/>
      <c r="J122" s="282"/>
      <c r="K122" s="333"/>
    </row>
    <row r="123" s="1" customFormat="1" ht="17.25" customHeight="1">
      <c r="B123" s="334"/>
      <c r="C123" s="306" t="s">
        <v>1106</v>
      </c>
      <c r="D123" s="306"/>
      <c r="E123" s="306"/>
      <c r="F123" s="306" t="s">
        <v>1107</v>
      </c>
      <c r="G123" s="307"/>
      <c r="H123" s="306" t="s">
        <v>57</v>
      </c>
      <c r="I123" s="306" t="s">
        <v>60</v>
      </c>
      <c r="J123" s="306" t="s">
        <v>1108</v>
      </c>
      <c r="K123" s="335"/>
    </row>
    <row r="124" s="1" customFormat="1" ht="17.25" customHeight="1">
      <c r="B124" s="334"/>
      <c r="C124" s="308" t="s">
        <v>1109</v>
      </c>
      <c r="D124" s="308"/>
      <c r="E124" s="308"/>
      <c r="F124" s="309" t="s">
        <v>1110</v>
      </c>
      <c r="G124" s="310"/>
      <c r="H124" s="308"/>
      <c r="I124" s="308"/>
      <c r="J124" s="308" t="s">
        <v>1111</v>
      </c>
      <c r="K124" s="335"/>
    </row>
    <row r="125" s="1" customFormat="1" ht="5.25" customHeight="1">
      <c r="B125" s="336"/>
      <c r="C125" s="311"/>
      <c r="D125" s="311"/>
      <c r="E125" s="311"/>
      <c r="F125" s="311"/>
      <c r="G125" s="337"/>
      <c r="H125" s="311"/>
      <c r="I125" s="311"/>
      <c r="J125" s="311"/>
      <c r="K125" s="338"/>
    </row>
    <row r="126" s="1" customFormat="1" ht="15" customHeight="1">
      <c r="B126" s="336"/>
      <c r="C126" s="291" t="s">
        <v>1115</v>
      </c>
      <c r="D126" s="313"/>
      <c r="E126" s="313"/>
      <c r="F126" s="314" t="s">
        <v>1112</v>
      </c>
      <c r="G126" s="291"/>
      <c r="H126" s="291" t="s">
        <v>1152</v>
      </c>
      <c r="I126" s="291" t="s">
        <v>1114</v>
      </c>
      <c r="J126" s="291">
        <v>120</v>
      </c>
      <c r="K126" s="339"/>
    </row>
    <row r="127" s="1" customFormat="1" ht="15" customHeight="1">
      <c r="B127" s="336"/>
      <c r="C127" s="291" t="s">
        <v>1161</v>
      </c>
      <c r="D127" s="291"/>
      <c r="E127" s="291"/>
      <c r="F127" s="314" t="s">
        <v>1112</v>
      </c>
      <c r="G127" s="291"/>
      <c r="H127" s="291" t="s">
        <v>1162</v>
      </c>
      <c r="I127" s="291" t="s">
        <v>1114</v>
      </c>
      <c r="J127" s="291" t="s">
        <v>1163</v>
      </c>
      <c r="K127" s="339"/>
    </row>
    <row r="128" s="1" customFormat="1" ht="15" customHeight="1">
      <c r="B128" s="336"/>
      <c r="C128" s="291" t="s">
        <v>1060</v>
      </c>
      <c r="D128" s="291"/>
      <c r="E128" s="291"/>
      <c r="F128" s="314" t="s">
        <v>1112</v>
      </c>
      <c r="G128" s="291"/>
      <c r="H128" s="291" t="s">
        <v>1164</v>
      </c>
      <c r="I128" s="291" t="s">
        <v>1114</v>
      </c>
      <c r="J128" s="291" t="s">
        <v>1163</v>
      </c>
      <c r="K128" s="339"/>
    </row>
    <row r="129" s="1" customFormat="1" ht="15" customHeight="1">
      <c r="B129" s="336"/>
      <c r="C129" s="291" t="s">
        <v>1123</v>
      </c>
      <c r="D129" s="291"/>
      <c r="E129" s="291"/>
      <c r="F129" s="314" t="s">
        <v>1118</v>
      </c>
      <c r="G129" s="291"/>
      <c r="H129" s="291" t="s">
        <v>1124</v>
      </c>
      <c r="I129" s="291" t="s">
        <v>1114</v>
      </c>
      <c r="J129" s="291">
        <v>15</v>
      </c>
      <c r="K129" s="339"/>
    </row>
    <row r="130" s="1" customFormat="1" ht="15" customHeight="1">
      <c r="B130" s="336"/>
      <c r="C130" s="317" t="s">
        <v>1125</v>
      </c>
      <c r="D130" s="317"/>
      <c r="E130" s="317"/>
      <c r="F130" s="318" t="s">
        <v>1118</v>
      </c>
      <c r="G130" s="317"/>
      <c r="H130" s="317" t="s">
        <v>1126</v>
      </c>
      <c r="I130" s="317" t="s">
        <v>1114</v>
      </c>
      <c r="J130" s="317">
        <v>15</v>
      </c>
      <c r="K130" s="339"/>
    </row>
    <row r="131" s="1" customFormat="1" ht="15" customHeight="1">
      <c r="B131" s="336"/>
      <c r="C131" s="317" t="s">
        <v>1127</v>
      </c>
      <c r="D131" s="317"/>
      <c r="E131" s="317"/>
      <c r="F131" s="318" t="s">
        <v>1118</v>
      </c>
      <c r="G131" s="317"/>
      <c r="H131" s="317" t="s">
        <v>1128</v>
      </c>
      <c r="I131" s="317" t="s">
        <v>1114</v>
      </c>
      <c r="J131" s="317">
        <v>20</v>
      </c>
      <c r="K131" s="339"/>
    </row>
    <row r="132" s="1" customFormat="1" ht="15" customHeight="1">
      <c r="B132" s="336"/>
      <c r="C132" s="317" t="s">
        <v>1129</v>
      </c>
      <c r="D132" s="317"/>
      <c r="E132" s="317"/>
      <c r="F132" s="318" t="s">
        <v>1118</v>
      </c>
      <c r="G132" s="317"/>
      <c r="H132" s="317" t="s">
        <v>1130</v>
      </c>
      <c r="I132" s="317" t="s">
        <v>1114</v>
      </c>
      <c r="J132" s="317">
        <v>20</v>
      </c>
      <c r="K132" s="339"/>
    </row>
    <row r="133" s="1" customFormat="1" ht="15" customHeight="1">
      <c r="B133" s="336"/>
      <c r="C133" s="291" t="s">
        <v>1117</v>
      </c>
      <c r="D133" s="291"/>
      <c r="E133" s="291"/>
      <c r="F133" s="314" t="s">
        <v>1118</v>
      </c>
      <c r="G133" s="291"/>
      <c r="H133" s="291" t="s">
        <v>1152</v>
      </c>
      <c r="I133" s="291" t="s">
        <v>1114</v>
      </c>
      <c r="J133" s="291">
        <v>50</v>
      </c>
      <c r="K133" s="339"/>
    </row>
    <row r="134" s="1" customFormat="1" ht="15" customHeight="1">
      <c r="B134" s="336"/>
      <c r="C134" s="291" t="s">
        <v>1131</v>
      </c>
      <c r="D134" s="291"/>
      <c r="E134" s="291"/>
      <c r="F134" s="314" t="s">
        <v>1118</v>
      </c>
      <c r="G134" s="291"/>
      <c r="H134" s="291" t="s">
        <v>1152</v>
      </c>
      <c r="I134" s="291" t="s">
        <v>1114</v>
      </c>
      <c r="J134" s="291">
        <v>50</v>
      </c>
      <c r="K134" s="339"/>
    </row>
    <row r="135" s="1" customFormat="1" ht="15" customHeight="1">
      <c r="B135" s="336"/>
      <c r="C135" s="291" t="s">
        <v>1137</v>
      </c>
      <c r="D135" s="291"/>
      <c r="E135" s="291"/>
      <c r="F135" s="314" t="s">
        <v>1118</v>
      </c>
      <c r="G135" s="291"/>
      <c r="H135" s="291" t="s">
        <v>1152</v>
      </c>
      <c r="I135" s="291" t="s">
        <v>1114</v>
      </c>
      <c r="J135" s="291">
        <v>50</v>
      </c>
      <c r="K135" s="339"/>
    </row>
    <row r="136" s="1" customFormat="1" ht="15" customHeight="1">
      <c r="B136" s="336"/>
      <c r="C136" s="291" t="s">
        <v>1139</v>
      </c>
      <c r="D136" s="291"/>
      <c r="E136" s="291"/>
      <c r="F136" s="314" t="s">
        <v>1118</v>
      </c>
      <c r="G136" s="291"/>
      <c r="H136" s="291" t="s">
        <v>1152</v>
      </c>
      <c r="I136" s="291" t="s">
        <v>1114</v>
      </c>
      <c r="J136" s="291">
        <v>50</v>
      </c>
      <c r="K136" s="339"/>
    </row>
    <row r="137" s="1" customFormat="1" ht="15" customHeight="1">
      <c r="B137" s="336"/>
      <c r="C137" s="291" t="s">
        <v>1140</v>
      </c>
      <c r="D137" s="291"/>
      <c r="E137" s="291"/>
      <c r="F137" s="314" t="s">
        <v>1118</v>
      </c>
      <c r="G137" s="291"/>
      <c r="H137" s="291" t="s">
        <v>1165</v>
      </c>
      <c r="I137" s="291" t="s">
        <v>1114</v>
      </c>
      <c r="J137" s="291">
        <v>255</v>
      </c>
      <c r="K137" s="339"/>
    </row>
    <row r="138" s="1" customFormat="1" ht="15" customHeight="1">
      <c r="B138" s="336"/>
      <c r="C138" s="291" t="s">
        <v>1142</v>
      </c>
      <c r="D138" s="291"/>
      <c r="E138" s="291"/>
      <c r="F138" s="314" t="s">
        <v>1112</v>
      </c>
      <c r="G138" s="291"/>
      <c r="H138" s="291" t="s">
        <v>1166</v>
      </c>
      <c r="I138" s="291" t="s">
        <v>1144</v>
      </c>
      <c r="J138" s="291"/>
      <c r="K138" s="339"/>
    </row>
    <row r="139" s="1" customFormat="1" ht="15" customHeight="1">
      <c r="B139" s="336"/>
      <c r="C139" s="291" t="s">
        <v>1145</v>
      </c>
      <c r="D139" s="291"/>
      <c r="E139" s="291"/>
      <c r="F139" s="314" t="s">
        <v>1112</v>
      </c>
      <c r="G139" s="291"/>
      <c r="H139" s="291" t="s">
        <v>1167</v>
      </c>
      <c r="I139" s="291" t="s">
        <v>1147</v>
      </c>
      <c r="J139" s="291"/>
      <c r="K139" s="339"/>
    </row>
    <row r="140" s="1" customFormat="1" ht="15" customHeight="1">
      <c r="B140" s="336"/>
      <c r="C140" s="291" t="s">
        <v>1148</v>
      </c>
      <c r="D140" s="291"/>
      <c r="E140" s="291"/>
      <c r="F140" s="314" t="s">
        <v>1112</v>
      </c>
      <c r="G140" s="291"/>
      <c r="H140" s="291" t="s">
        <v>1148</v>
      </c>
      <c r="I140" s="291" t="s">
        <v>1147</v>
      </c>
      <c r="J140" s="291"/>
      <c r="K140" s="339"/>
    </row>
    <row r="141" s="1" customFormat="1" ht="15" customHeight="1">
      <c r="B141" s="336"/>
      <c r="C141" s="291" t="s">
        <v>41</v>
      </c>
      <c r="D141" s="291"/>
      <c r="E141" s="291"/>
      <c r="F141" s="314" t="s">
        <v>1112</v>
      </c>
      <c r="G141" s="291"/>
      <c r="H141" s="291" t="s">
        <v>1168</v>
      </c>
      <c r="I141" s="291" t="s">
        <v>1147</v>
      </c>
      <c r="J141" s="291"/>
      <c r="K141" s="339"/>
    </row>
    <row r="142" s="1" customFormat="1" ht="15" customHeight="1">
      <c r="B142" s="336"/>
      <c r="C142" s="291" t="s">
        <v>1169</v>
      </c>
      <c r="D142" s="291"/>
      <c r="E142" s="291"/>
      <c r="F142" s="314" t="s">
        <v>1112</v>
      </c>
      <c r="G142" s="291"/>
      <c r="H142" s="291" t="s">
        <v>1170</v>
      </c>
      <c r="I142" s="291" t="s">
        <v>1147</v>
      </c>
      <c r="J142" s="291"/>
      <c r="K142" s="339"/>
    </row>
    <row r="143" s="1" customFormat="1" ht="15" customHeight="1">
      <c r="B143" s="340"/>
      <c r="C143" s="341"/>
      <c r="D143" s="341"/>
      <c r="E143" s="341"/>
      <c r="F143" s="341"/>
      <c r="G143" s="341"/>
      <c r="H143" s="341"/>
      <c r="I143" s="341"/>
      <c r="J143" s="341"/>
      <c r="K143" s="342"/>
    </row>
    <row r="144" s="1" customFormat="1" ht="18.75" customHeight="1">
      <c r="B144" s="327"/>
      <c r="C144" s="327"/>
      <c r="D144" s="327"/>
      <c r="E144" s="327"/>
      <c r="F144" s="328"/>
      <c r="G144" s="327"/>
      <c r="H144" s="327"/>
      <c r="I144" s="327"/>
      <c r="J144" s="327"/>
      <c r="K144" s="327"/>
    </row>
    <row r="145" s="1" customFormat="1" ht="18.75" customHeight="1">
      <c r="B145" s="299"/>
      <c r="C145" s="299"/>
      <c r="D145" s="299"/>
      <c r="E145" s="299"/>
      <c r="F145" s="299"/>
      <c r="G145" s="299"/>
      <c r="H145" s="299"/>
      <c r="I145" s="299"/>
      <c r="J145" s="299"/>
      <c r="K145" s="299"/>
    </row>
    <row r="146" s="1" customFormat="1" ht="7.5" customHeight="1">
      <c r="B146" s="300"/>
      <c r="C146" s="301"/>
      <c r="D146" s="301"/>
      <c r="E146" s="301"/>
      <c r="F146" s="301"/>
      <c r="G146" s="301"/>
      <c r="H146" s="301"/>
      <c r="I146" s="301"/>
      <c r="J146" s="301"/>
      <c r="K146" s="302"/>
    </row>
    <row r="147" s="1" customFormat="1" ht="45" customHeight="1">
      <c r="B147" s="303"/>
      <c r="C147" s="304" t="s">
        <v>1171</v>
      </c>
      <c r="D147" s="304"/>
      <c r="E147" s="304"/>
      <c r="F147" s="304"/>
      <c r="G147" s="304"/>
      <c r="H147" s="304"/>
      <c r="I147" s="304"/>
      <c r="J147" s="304"/>
      <c r="K147" s="305"/>
    </row>
    <row r="148" s="1" customFormat="1" ht="17.25" customHeight="1">
      <c r="B148" s="303"/>
      <c r="C148" s="306" t="s">
        <v>1106</v>
      </c>
      <c r="D148" s="306"/>
      <c r="E148" s="306"/>
      <c r="F148" s="306" t="s">
        <v>1107</v>
      </c>
      <c r="G148" s="307"/>
      <c r="H148" s="306" t="s">
        <v>57</v>
      </c>
      <c r="I148" s="306" t="s">
        <v>60</v>
      </c>
      <c r="J148" s="306" t="s">
        <v>1108</v>
      </c>
      <c r="K148" s="305"/>
    </row>
    <row r="149" s="1" customFormat="1" ht="17.25" customHeight="1">
      <c r="B149" s="303"/>
      <c r="C149" s="308" t="s">
        <v>1109</v>
      </c>
      <c r="D149" s="308"/>
      <c r="E149" s="308"/>
      <c r="F149" s="309" t="s">
        <v>1110</v>
      </c>
      <c r="G149" s="310"/>
      <c r="H149" s="308"/>
      <c r="I149" s="308"/>
      <c r="J149" s="308" t="s">
        <v>1111</v>
      </c>
      <c r="K149" s="305"/>
    </row>
    <row r="150" s="1" customFormat="1" ht="5.25" customHeight="1">
      <c r="B150" s="316"/>
      <c r="C150" s="311"/>
      <c r="D150" s="311"/>
      <c r="E150" s="311"/>
      <c r="F150" s="311"/>
      <c r="G150" s="312"/>
      <c r="H150" s="311"/>
      <c r="I150" s="311"/>
      <c r="J150" s="311"/>
      <c r="K150" s="339"/>
    </row>
    <row r="151" s="1" customFormat="1" ht="15" customHeight="1">
      <c r="B151" s="316"/>
      <c r="C151" s="343" t="s">
        <v>1115</v>
      </c>
      <c r="D151" s="291"/>
      <c r="E151" s="291"/>
      <c r="F151" s="344" t="s">
        <v>1112</v>
      </c>
      <c r="G151" s="291"/>
      <c r="H151" s="343" t="s">
        <v>1152</v>
      </c>
      <c r="I151" s="343" t="s">
        <v>1114</v>
      </c>
      <c r="J151" s="343">
        <v>120</v>
      </c>
      <c r="K151" s="339"/>
    </row>
    <row r="152" s="1" customFormat="1" ht="15" customHeight="1">
      <c r="B152" s="316"/>
      <c r="C152" s="343" t="s">
        <v>1161</v>
      </c>
      <c r="D152" s="291"/>
      <c r="E152" s="291"/>
      <c r="F152" s="344" t="s">
        <v>1112</v>
      </c>
      <c r="G152" s="291"/>
      <c r="H152" s="343" t="s">
        <v>1172</v>
      </c>
      <c r="I152" s="343" t="s">
        <v>1114</v>
      </c>
      <c r="J152" s="343" t="s">
        <v>1163</v>
      </c>
      <c r="K152" s="339"/>
    </row>
    <row r="153" s="1" customFormat="1" ht="15" customHeight="1">
      <c r="B153" s="316"/>
      <c r="C153" s="343" t="s">
        <v>1060</v>
      </c>
      <c r="D153" s="291"/>
      <c r="E153" s="291"/>
      <c r="F153" s="344" t="s">
        <v>1112</v>
      </c>
      <c r="G153" s="291"/>
      <c r="H153" s="343" t="s">
        <v>1173</v>
      </c>
      <c r="I153" s="343" t="s">
        <v>1114</v>
      </c>
      <c r="J153" s="343" t="s">
        <v>1163</v>
      </c>
      <c r="K153" s="339"/>
    </row>
    <row r="154" s="1" customFormat="1" ht="15" customHeight="1">
      <c r="B154" s="316"/>
      <c r="C154" s="343" t="s">
        <v>1117</v>
      </c>
      <c r="D154" s="291"/>
      <c r="E154" s="291"/>
      <c r="F154" s="344" t="s">
        <v>1118</v>
      </c>
      <c r="G154" s="291"/>
      <c r="H154" s="343" t="s">
        <v>1152</v>
      </c>
      <c r="I154" s="343" t="s">
        <v>1114</v>
      </c>
      <c r="J154" s="343">
        <v>50</v>
      </c>
      <c r="K154" s="339"/>
    </row>
    <row r="155" s="1" customFormat="1" ht="15" customHeight="1">
      <c r="B155" s="316"/>
      <c r="C155" s="343" t="s">
        <v>1120</v>
      </c>
      <c r="D155" s="291"/>
      <c r="E155" s="291"/>
      <c r="F155" s="344" t="s">
        <v>1112</v>
      </c>
      <c r="G155" s="291"/>
      <c r="H155" s="343" t="s">
        <v>1152</v>
      </c>
      <c r="I155" s="343" t="s">
        <v>1122</v>
      </c>
      <c r="J155" s="343"/>
      <c r="K155" s="339"/>
    </row>
    <row r="156" s="1" customFormat="1" ht="15" customHeight="1">
      <c r="B156" s="316"/>
      <c r="C156" s="343" t="s">
        <v>1131</v>
      </c>
      <c r="D156" s="291"/>
      <c r="E156" s="291"/>
      <c r="F156" s="344" t="s">
        <v>1118</v>
      </c>
      <c r="G156" s="291"/>
      <c r="H156" s="343" t="s">
        <v>1152</v>
      </c>
      <c r="I156" s="343" t="s">
        <v>1114</v>
      </c>
      <c r="J156" s="343">
        <v>50</v>
      </c>
      <c r="K156" s="339"/>
    </row>
    <row r="157" s="1" customFormat="1" ht="15" customHeight="1">
      <c r="B157" s="316"/>
      <c r="C157" s="343" t="s">
        <v>1139</v>
      </c>
      <c r="D157" s="291"/>
      <c r="E157" s="291"/>
      <c r="F157" s="344" t="s">
        <v>1118</v>
      </c>
      <c r="G157" s="291"/>
      <c r="H157" s="343" t="s">
        <v>1152</v>
      </c>
      <c r="I157" s="343" t="s">
        <v>1114</v>
      </c>
      <c r="J157" s="343">
        <v>50</v>
      </c>
      <c r="K157" s="339"/>
    </row>
    <row r="158" s="1" customFormat="1" ht="15" customHeight="1">
      <c r="B158" s="316"/>
      <c r="C158" s="343" t="s">
        <v>1137</v>
      </c>
      <c r="D158" s="291"/>
      <c r="E158" s="291"/>
      <c r="F158" s="344" t="s">
        <v>1118</v>
      </c>
      <c r="G158" s="291"/>
      <c r="H158" s="343" t="s">
        <v>1152</v>
      </c>
      <c r="I158" s="343" t="s">
        <v>1114</v>
      </c>
      <c r="J158" s="343">
        <v>50</v>
      </c>
      <c r="K158" s="339"/>
    </row>
    <row r="159" s="1" customFormat="1" ht="15" customHeight="1">
      <c r="B159" s="316"/>
      <c r="C159" s="343" t="s">
        <v>85</v>
      </c>
      <c r="D159" s="291"/>
      <c r="E159" s="291"/>
      <c r="F159" s="344" t="s">
        <v>1112</v>
      </c>
      <c r="G159" s="291"/>
      <c r="H159" s="343" t="s">
        <v>1174</v>
      </c>
      <c r="I159" s="343" t="s">
        <v>1114</v>
      </c>
      <c r="J159" s="343" t="s">
        <v>1175</v>
      </c>
      <c r="K159" s="339"/>
    </row>
    <row r="160" s="1" customFormat="1" ht="15" customHeight="1">
      <c r="B160" s="316"/>
      <c r="C160" s="343" t="s">
        <v>1176</v>
      </c>
      <c r="D160" s="291"/>
      <c r="E160" s="291"/>
      <c r="F160" s="344" t="s">
        <v>1112</v>
      </c>
      <c r="G160" s="291"/>
      <c r="H160" s="343" t="s">
        <v>1177</v>
      </c>
      <c r="I160" s="343" t="s">
        <v>1147</v>
      </c>
      <c r="J160" s="343"/>
      <c r="K160" s="339"/>
    </row>
    <row r="161" s="1" customFormat="1" ht="15" customHeight="1">
      <c r="B161" s="345"/>
      <c r="C161" s="325"/>
      <c r="D161" s="325"/>
      <c r="E161" s="325"/>
      <c r="F161" s="325"/>
      <c r="G161" s="325"/>
      <c r="H161" s="325"/>
      <c r="I161" s="325"/>
      <c r="J161" s="325"/>
      <c r="K161" s="346"/>
    </row>
    <row r="162" s="1" customFormat="1" ht="18.75" customHeight="1">
      <c r="B162" s="327"/>
      <c r="C162" s="337"/>
      <c r="D162" s="337"/>
      <c r="E162" s="337"/>
      <c r="F162" s="347"/>
      <c r="G162" s="337"/>
      <c r="H162" s="337"/>
      <c r="I162" s="337"/>
      <c r="J162" s="337"/>
      <c r="K162" s="327"/>
    </row>
    <row r="163" s="1" customFormat="1" ht="18.75" customHeight="1">
      <c r="B163" s="299"/>
      <c r="C163" s="299"/>
      <c r="D163" s="299"/>
      <c r="E163" s="299"/>
      <c r="F163" s="299"/>
      <c r="G163" s="299"/>
      <c r="H163" s="299"/>
      <c r="I163" s="299"/>
      <c r="J163" s="299"/>
      <c r="K163" s="299"/>
    </row>
    <row r="164" s="1" customFormat="1" ht="7.5" customHeight="1">
      <c r="B164" s="278"/>
      <c r="C164" s="279"/>
      <c r="D164" s="279"/>
      <c r="E164" s="279"/>
      <c r="F164" s="279"/>
      <c r="G164" s="279"/>
      <c r="H164" s="279"/>
      <c r="I164" s="279"/>
      <c r="J164" s="279"/>
      <c r="K164" s="280"/>
    </row>
    <row r="165" s="1" customFormat="1" ht="45" customHeight="1">
      <c r="B165" s="281"/>
      <c r="C165" s="282" t="s">
        <v>1178</v>
      </c>
      <c r="D165" s="282"/>
      <c r="E165" s="282"/>
      <c r="F165" s="282"/>
      <c r="G165" s="282"/>
      <c r="H165" s="282"/>
      <c r="I165" s="282"/>
      <c r="J165" s="282"/>
      <c r="K165" s="283"/>
    </row>
    <row r="166" s="1" customFormat="1" ht="17.25" customHeight="1">
      <c r="B166" s="281"/>
      <c r="C166" s="306" t="s">
        <v>1106</v>
      </c>
      <c r="D166" s="306"/>
      <c r="E166" s="306"/>
      <c r="F166" s="306" t="s">
        <v>1107</v>
      </c>
      <c r="G166" s="348"/>
      <c r="H166" s="349" t="s">
        <v>57</v>
      </c>
      <c r="I166" s="349" t="s">
        <v>60</v>
      </c>
      <c r="J166" s="306" t="s">
        <v>1108</v>
      </c>
      <c r="K166" s="283"/>
    </row>
    <row r="167" s="1" customFormat="1" ht="17.25" customHeight="1">
      <c r="B167" s="284"/>
      <c r="C167" s="308" t="s">
        <v>1109</v>
      </c>
      <c r="D167" s="308"/>
      <c r="E167" s="308"/>
      <c r="F167" s="309" t="s">
        <v>1110</v>
      </c>
      <c r="G167" s="350"/>
      <c r="H167" s="351"/>
      <c r="I167" s="351"/>
      <c r="J167" s="308" t="s">
        <v>1111</v>
      </c>
      <c r="K167" s="286"/>
    </row>
    <row r="168" s="1" customFormat="1" ht="5.25" customHeight="1">
      <c r="B168" s="316"/>
      <c r="C168" s="311"/>
      <c r="D168" s="311"/>
      <c r="E168" s="311"/>
      <c r="F168" s="311"/>
      <c r="G168" s="312"/>
      <c r="H168" s="311"/>
      <c r="I168" s="311"/>
      <c r="J168" s="311"/>
      <c r="K168" s="339"/>
    </row>
    <row r="169" s="1" customFormat="1" ht="15" customHeight="1">
      <c r="B169" s="316"/>
      <c r="C169" s="291" t="s">
        <v>1115</v>
      </c>
      <c r="D169" s="291"/>
      <c r="E169" s="291"/>
      <c r="F169" s="314" t="s">
        <v>1112</v>
      </c>
      <c r="G169" s="291"/>
      <c r="H169" s="291" t="s">
        <v>1152</v>
      </c>
      <c r="I169" s="291" t="s">
        <v>1114</v>
      </c>
      <c r="J169" s="291">
        <v>120</v>
      </c>
      <c r="K169" s="339"/>
    </row>
    <row r="170" s="1" customFormat="1" ht="15" customHeight="1">
      <c r="B170" s="316"/>
      <c r="C170" s="291" t="s">
        <v>1161</v>
      </c>
      <c r="D170" s="291"/>
      <c r="E170" s="291"/>
      <c r="F170" s="314" t="s">
        <v>1112</v>
      </c>
      <c r="G170" s="291"/>
      <c r="H170" s="291" t="s">
        <v>1162</v>
      </c>
      <c r="I170" s="291" t="s">
        <v>1114</v>
      </c>
      <c r="J170" s="291" t="s">
        <v>1163</v>
      </c>
      <c r="K170" s="339"/>
    </row>
    <row r="171" s="1" customFormat="1" ht="15" customHeight="1">
      <c r="B171" s="316"/>
      <c r="C171" s="291" t="s">
        <v>1060</v>
      </c>
      <c r="D171" s="291"/>
      <c r="E171" s="291"/>
      <c r="F171" s="314" t="s">
        <v>1112</v>
      </c>
      <c r="G171" s="291"/>
      <c r="H171" s="291" t="s">
        <v>1179</v>
      </c>
      <c r="I171" s="291" t="s">
        <v>1114</v>
      </c>
      <c r="J171" s="291" t="s">
        <v>1163</v>
      </c>
      <c r="K171" s="339"/>
    </row>
    <row r="172" s="1" customFormat="1" ht="15" customHeight="1">
      <c r="B172" s="316"/>
      <c r="C172" s="291" t="s">
        <v>1117</v>
      </c>
      <c r="D172" s="291"/>
      <c r="E172" s="291"/>
      <c r="F172" s="314" t="s">
        <v>1118</v>
      </c>
      <c r="G172" s="291"/>
      <c r="H172" s="291" t="s">
        <v>1179</v>
      </c>
      <c r="I172" s="291" t="s">
        <v>1114</v>
      </c>
      <c r="J172" s="291">
        <v>50</v>
      </c>
      <c r="K172" s="339"/>
    </row>
    <row r="173" s="1" customFormat="1" ht="15" customHeight="1">
      <c r="B173" s="316"/>
      <c r="C173" s="291" t="s">
        <v>1120</v>
      </c>
      <c r="D173" s="291"/>
      <c r="E173" s="291"/>
      <c r="F173" s="314" t="s">
        <v>1112</v>
      </c>
      <c r="G173" s="291"/>
      <c r="H173" s="291" t="s">
        <v>1179</v>
      </c>
      <c r="I173" s="291" t="s">
        <v>1122</v>
      </c>
      <c r="J173" s="291"/>
      <c r="K173" s="339"/>
    </row>
    <row r="174" s="1" customFormat="1" ht="15" customHeight="1">
      <c r="B174" s="316"/>
      <c r="C174" s="291" t="s">
        <v>1131</v>
      </c>
      <c r="D174" s="291"/>
      <c r="E174" s="291"/>
      <c r="F174" s="314" t="s">
        <v>1118</v>
      </c>
      <c r="G174" s="291"/>
      <c r="H174" s="291" t="s">
        <v>1179</v>
      </c>
      <c r="I174" s="291" t="s">
        <v>1114</v>
      </c>
      <c r="J174" s="291">
        <v>50</v>
      </c>
      <c r="K174" s="339"/>
    </row>
    <row r="175" s="1" customFormat="1" ht="15" customHeight="1">
      <c r="B175" s="316"/>
      <c r="C175" s="291" t="s">
        <v>1139</v>
      </c>
      <c r="D175" s="291"/>
      <c r="E175" s="291"/>
      <c r="F175" s="314" t="s">
        <v>1118</v>
      </c>
      <c r="G175" s="291"/>
      <c r="H175" s="291" t="s">
        <v>1179</v>
      </c>
      <c r="I175" s="291" t="s">
        <v>1114</v>
      </c>
      <c r="J175" s="291">
        <v>50</v>
      </c>
      <c r="K175" s="339"/>
    </row>
    <row r="176" s="1" customFormat="1" ht="15" customHeight="1">
      <c r="B176" s="316"/>
      <c r="C176" s="291" t="s">
        <v>1137</v>
      </c>
      <c r="D176" s="291"/>
      <c r="E176" s="291"/>
      <c r="F176" s="314" t="s">
        <v>1118</v>
      </c>
      <c r="G176" s="291"/>
      <c r="H176" s="291" t="s">
        <v>1179</v>
      </c>
      <c r="I176" s="291" t="s">
        <v>1114</v>
      </c>
      <c r="J176" s="291">
        <v>50</v>
      </c>
      <c r="K176" s="339"/>
    </row>
    <row r="177" s="1" customFormat="1" ht="15" customHeight="1">
      <c r="B177" s="316"/>
      <c r="C177" s="291" t="s">
        <v>119</v>
      </c>
      <c r="D177" s="291"/>
      <c r="E177" s="291"/>
      <c r="F177" s="314" t="s">
        <v>1112</v>
      </c>
      <c r="G177" s="291"/>
      <c r="H177" s="291" t="s">
        <v>1180</v>
      </c>
      <c r="I177" s="291" t="s">
        <v>1181</v>
      </c>
      <c r="J177" s="291"/>
      <c r="K177" s="339"/>
    </row>
    <row r="178" s="1" customFormat="1" ht="15" customHeight="1">
      <c r="B178" s="316"/>
      <c r="C178" s="291" t="s">
        <v>60</v>
      </c>
      <c r="D178" s="291"/>
      <c r="E178" s="291"/>
      <c r="F178" s="314" t="s">
        <v>1112</v>
      </c>
      <c r="G178" s="291"/>
      <c r="H178" s="291" t="s">
        <v>1182</v>
      </c>
      <c r="I178" s="291" t="s">
        <v>1183</v>
      </c>
      <c r="J178" s="291">
        <v>1</v>
      </c>
      <c r="K178" s="339"/>
    </row>
    <row r="179" s="1" customFormat="1" ht="15" customHeight="1">
      <c r="B179" s="316"/>
      <c r="C179" s="291" t="s">
        <v>56</v>
      </c>
      <c r="D179" s="291"/>
      <c r="E179" s="291"/>
      <c r="F179" s="314" t="s">
        <v>1112</v>
      </c>
      <c r="G179" s="291"/>
      <c r="H179" s="291" t="s">
        <v>1184</v>
      </c>
      <c r="I179" s="291" t="s">
        <v>1114</v>
      </c>
      <c r="J179" s="291">
        <v>20</v>
      </c>
      <c r="K179" s="339"/>
    </row>
    <row r="180" s="1" customFormat="1" ht="15" customHeight="1">
      <c r="B180" s="316"/>
      <c r="C180" s="291" t="s">
        <v>57</v>
      </c>
      <c r="D180" s="291"/>
      <c r="E180" s="291"/>
      <c r="F180" s="314" t="s">
        <v>1112</v>
      </c>
      <c r="G180" s="291"/>
      <c r="H180" s="291" t="s">
        <v>1185</v>
      </c>
      <c r="I180" s="291" t="s">
        <v>1114</v>
      </c>
      <c r="J180" s="291">
        <v>255</v>
      </c>
      <c r="K180" s="339"/>
    </row>
    <row r="181" s="1" customFormat="1" ht="15" customHeight="1">
      <c r="B181" s="316"/>
      <c r="C181" s="291" t="s">
        <v>120</v>
      </c>
      <c r="D181" s="291"/>
      <c r="E181" s="291"/>
      <c r="F181" s="314" t="s">
        <v>1112</v>
      </c>
      <c r="G181" s="291"/>
      <c r="H181" s="291" t="s">
        <v>1076</v>
      </c>
      <c r="I181" s="291" t="s">
        <v>1114</v>
      </c>
      <c r="J181" s="291">
        <v>10</v>
      </c>
      <c r="K181" s="339"/>
    </row>
    <row r="182" s="1" customFormat="1" ht="15" customHeight="1">
      <c r="B182" s="316"/>
      <c r="C182" s="291" t="s">
        <v>121</v>
      </c>
      <c r="D182" s="291"/>
      <c r="E182" s="291"/>
      <c r="F182" s="314" t="s">
        <v>1112</v>
      </c>
      <c r="G182" s="291"/>
      <c r="H182" s="291" t="s">
        <v>1186</v>
      </c>
      <c r="I182" s="291" t="s">
        <v>1147</v>
      </c>
      <c r="J182" s="291"/>
      <c r="K182" s="339"/>
    </row>
    <row r="183" s="1" customFormat="1" ht="15" customHeight="1">
      <c r="B183" s="316"/>
      <c r="C183" s="291" t="s">
        <v>1187</v>
      </c>
      <c r="D183" s="291"/>
      <c r="E183" s="291"/>
      <c r="F183" s="314" t="s">
        <v>1112</v>
      </c>
      <c r="G183" s="291"/>
      <c r="H183" s="291" t="s">
        <v>1188</v>
      </c>
      <c r="I183" s="291" t="s">
        <v>1147</v>
      </c>
      <c r="J183" s="291"/>
      <c r="K183" s="339"/>
    </row>
    <row r="184" s="1" customFormat="1" ht="15" customHeight="1">
      <c r="B184" s="316"/>
      <c r="C184" s="291" t="s">
        <v>1176</v>
      </c>
      <c r="D184" s="291"/>
      <c r="E184" s="291"/>
      <c r="F184" s="314" t="s">
        <v>1112</v>
      </c>
      <c r="G184" s="291"/>
      <c r="H184" s="291" t="s">
        <v>1189</v>
      </c>
      <c r="I184" s="291" t="s">
        <v>1147</v>
      </c>
      <c r="J184" s="291"/>
      <c r="K184" s="339"/>
    </row>
    <row r="185" s="1" customFormat="1" ht="15" customHeight="1">
      <c r="B185" s="316"/>
      <c r="C185" s="291" t="s">
        <v>123</v>
      </c>
      <c r="D185" s="291"/>
      <c r="E185" s="291"/>
      <c r="F185" s="314" t="s">
        <v>1118</v>
      </c>
      <c r="G185" s="291"/>
      <c r="H185" s="291" t="s">
        <v>1190</v>
      </c>
      <c r="I185" s="291" t="s">
        <v>1114</v>
      </c>
      <c r="J185" s="291">
        <v>50</v>
      </c>
      <c r="K185" s="339"/>
    </row>
    <row r="186" s="1" customFormat="1" ht="15" customHeight="1">
      <c r="B186" s="316"/>
      <c r="C186" s="291" t="s">
        <v>1191</v>
      </c>
      <c r="D186" s="291"/>
      <c r="E186" s="291"/>
      <c r="F186" s="314" t="s">
        <v>1118</v>
      </c>
      <c r="G186" s="291"/>
      <c r="H186" s="291" t="s">
        <v>1192</v>
      </c>
      <c r="I186" s="291" t="s">
        <v>1193</v>
      </c>
      <c r="J186" s="291"/>
      <c r="K186" s="339"/>
    </row>
    <row r="187" s="1" customFormat="1" ht="15" customHeight="1">
      <c r="B187" s="316"/>
      <c r="C187" s="291" t="s">
        <v>1194</v>
      </c>
      <c r="D187" s="291"/>
      <c r="E187" s="291"/>
      <c r="F187" s="314" t="s">
        <v>1118</v>
      </c>
      <c r="G187" s="291"/>
      <c r="H187" s="291" t="s">
        <v>1195</v>
      </c>
      <c r="I187" s="291" t="s">
        <v>1193</v>
      </c>
      <c r="J187" s="291"/>
      <c r="K187" s="339"/>
    </row>
    <row r="188" s="1" customFormat="1" ht="15" customHeight="1">
      <c r="B188" s="316"/>
      <c r="C188" s="291" t="s">
        <v>1196</v>
      </c>
      <c r="D188" s="291"/>
      <c r="E188" s="291"/>
      <c r="F188" s="314" t="s">
        <v>1118</v>
      </c>
      <c r="G188" s="291"/>
      <c r="H188" s="291" t="s">
        <v>1197</v>
      </c>
      <c r="I188" s="291" t="s">
        <v>1193</v>
      </c>
      <c r="J188" s="291"/>
      <c r="K188" s="339"/>
    </row>
    <row r="189" s="1" customFormat="1" ht="15" customHeight="1">
      <c r="B189" s="316"/>
      <c r="C189" s="352" t="s">
        <v>1198</v>
      </c>
      <c r="D189" s="291"/>
      <c r="E189" s="291"/>
      <c r="F189" s="314" t="s">
        <v>1118</v>
      </c>
      <c r="G189" s="291"/>
      <c r="H189" s="291" t="s">
        <v>1199</v>
      </c>
      <c r="I189" s="291" t="s">
        <v>1200</v>
      </c>
      <c r="J189" s="353" t="s">
        <v>1201</v>
      </c>
      <c r="K189" s="339"/>
    </row>
    <row r="190" s="18" customFormat="1" ht="15" customHeight="1">
      <c r="B190" s="354"/>
      <c r="C190" s="355" t="s">
        <v>1202</v>
      </c>
      <c r="D190" s="356"/>
      <c r="E190" s="356"/>
      <c r="F190" s="357" t="s">
        <v>1118</v>
      </c>
      <c r="G190" s="356"/>
      <c r="H190" s="356" t="s">
        <v>1203</v>
      </c>
      <c r="I190" s="356" t="s">
        <v>1200</v>
      </c>
      <c r="J190" s="358" t="s">
        <v>1201</v>
      </c>
      <c r="K190" s="359"/>
    </row>
    <row r="191" s="1" customFormat="1" ht="15" customHeight="1">
      <c r="B191" s="316"/>
      <c r="C191" s="352" t="s">
        <v>45</v>
      </c>
      <c r="D191" s="291"/>
      <c r="E191" s="291"/>
      <c r="F191" s="314" t="s">
        <v>1112</v>
      </c>
      <c r="G191" s="291"/>
      <c r="H191" s="288" t="s">
        <v>1204</v>
      </c>
      <c r="I191" s="291" t="s">
        <v>1205</v>
      </c>
      <c r="J191" s="291"/>
      <c r="K191" s="339"/>
    </row>
    <row r="192" s="1" customFormat="1" ht="15" customHeight="1">
      <c r="B192" s="316"/>
      <c r="C192" s="352" t="s">
        <v>1206</v>
      </c>
      <c r="D192" s="291"/>
      <c r="E192" s="291"/>
      <c r="F192" s="314" t="s">
        <v>1112</v>
      </c>
      <c r="G192" s="291"/>
      <c r="H192" s="291" t="s">
        <v>1207</v>
      </c>
      <c r="I192" s="291" t="s">
        <v>1147</v>
      </c>
      <c r="J192" s="291"/>
      <c r="K192" s="339"/>
    </row>
    <row r="193" s="1" customFormat="1" ht="15" customHeight="1">
      <c r="B193" s="316"/>
      <c r="C193" s="352" t="s">
        <v>1208</v>
      </c>
      <c r="D193" s="291"/>
      <c r="E193" s="291"/>
      <c r="F193" s="314" t="s">
        <v>1112</v>
      </c>
      <c r="G193" s="291"/>
      <c r="H193" s="291" t="s">
        <v>1209</v>
      </c>
      <c r="I193" s="291" t="s">
        <v>1147</v>
      </c>
      <c r="J193" s="291"/>
      <c r="K193" s="339"/>
    </row>
    <row r="194" s="1" customFormat="1" ht="15" customHeight="1">
      <c r="B194" s="316"/>
      <c r="C194" s="352" t="s">
        <v>1210</v>
      </c>
      <c r="D194" s="291"/>
      <c r="E194" s="291"/>
      <c r="F194" s="314" t="s">
        <v>1118</v>
      </c>
      <c r="G194" s="291"/>
      <c r="H194" s="291" t="s">
        <v>1211</v>
      </c>
      <c r="I194" s="291" t="s">
        <v>1147</v>
      </c>
      <c r="J194" s="291"/>
      <c r="K194" s="339"/>
    </row>
    <row r="195" s="1" customFormat="1" ht="15" customHeight="1">
      <c r="B195" s="345"/>
      <c r="C195" s="360"/>
      <c r="D195" s="325"/>
      <c r="E195" s="325"/>
      <c r="F195" s="325"/>
      <c r="G195" s="325"/>
      <c r="H195" s="325"/>
      <c r="I195" s="325"/>
      <c r="J195" s="325"/>
      <c r="K195" s="346"/>
    </row>
    <row r="196" s="1" customFormat="1" ht="18.75" customHeight="1">
      <c r="B196" s="327"/>
      <c r="C196" s="337"/>
      <c r="D196" s="337"/>
      <c r="E196" s="337"/>
      <c r="F196" s="347"/>
      <c r="G196" s="337"/>
      <c r="H196" s="337"/>
      <c r="I196" s="337"/>
      <c r="J196" s="337"/>
      <c r="K196" s="327"/>
    </row>
    <row r="197" s="1" customFormat="1" ht="18.75" customHeight="1">
      <c r="B197" s="327"/>
      <c r="C197" s="337"/>
      <c r="D197" s="337"/>
      <c r="E197" s="337"/>
      <c r="F197" s="347"/>
      <c r="G197" s="337"/>
      <c r="H197" s="337"/>
      <c r="I197" s="337"/>
      <c r="J197" s="337"/>
      <c r="K197" s="327"/>
    </row>
    <row r="198" s="1" customFormat="1" ht="18.75" customHeight="1">
      <c r="B198" s="299"/>
      <c r="C198" s="299"/>
      <c r="D198" s="299"/>
      <c r="E198" s="299"/>
      <c r="F198" s="299"/>
      <c r="G198" s="299"/>
      <c r="H198" s="299"/>
      <c r="I198" s="299"/>
      <c r="J198" s="299"/>
      <c r="K198" s="299"/>
    </row>
    <row r="199" s="1" customFormat="1" ht="13.5">
      <c r="B199" s="278"/>
      <c r="C199" s="279"/>
      <c r="D199" s="279"/>
      <c r="E199" s="279"/>
      <c r="F199" s="279"/>
      <c r="G199" s="279"/>
      <c r="H199" s="279"/>
      <c r="I199" s="279"/>
      <c r="J199" s="279"/>
      <c r="K199" s="280"/>
    </row>
    <row r="200" s="1" customFormat="1" ht="21">
      <c r="B200" s="281"/>
      <c r="C200" s="282" t="s">
        <v>1212</v>
      </c>
      <c r="D200" s="282"/>
      <c r="E200" s="282"/>
      <c r="F200" s="282"/>
      <c r="G200" s="282"/>
      <c r="H200" s="282"/>
      <c r="I200" s="282"/>
      <c r="J200" s="282"/>
      <c r="K200" s="283"/>
    </row>
    <row r="201" s="1" customFormat="1" ht="25.5" customHeight="1">
      <c r="B201" s="281"/>
      <c r="C201" s="361" t="s">
        <v>1213</v>
      </c>
      <c r="D201" s="361"/>
      <c r="E201" s="361"/>
      <c r="F201" s="361" t="s">
        <v>1214</v>
      </c>
      <c r="G201" s="362"/>
      <c r="H201" s="361" t="s">
        <v>1215</v>
      </c>
      <c r="I201" s="361"/>
      <c r="J201" s="361"/>
      <c r="K201" s="283"/>
    </row>
    <row r="202" s="1" customFormat="1" ht="5.25" customHeight="1">
      <c r="B202" s="316"/>
      <c r="C202" s="311"/>
      <c r="D202" s="311"/>
      <c r="E202" s="311"/>
      <c r="F202" s="311"/>
      <c r="G202" s="337"/>
      <c r="H202" s="311"/>
      <c r="I202" s="311"/>
      <c r="J202" s="311"/>
      <c r="K202" s="339"/>
    </row>
    <row r="203" s="1" customFormat="1" ht="15" customHeight="1">
      <c r="B203" s="316"/>
      <c r="C203" s="291" t="s">
        <v>1205</v>
      </c>
      <c r="D203" s="291"/>
      <c r="E203" s="291"/>
      <c r="F203" s="314" t="s">
        <v>46</v>
      </c>
      <c r="G203" s="291"/>
      <c r="H203" s="291" t="s">
        <v>1216</v>
      </c>
      <c r="I203" s="291"/>
      <c r="J203" s="291"/>
      <c r="K203" s="339"/>
    </row>
    <row r="204" s="1" customFormat="1" ht="15" customHeight="1">
      <c r="B204" s="316"/>
      <c r="C204" s="291"/>
      <c r="D204" s="291"/>
      <c r="E204" s="291"/>
      <c r="F204" s="314" t="s">
        <v>47</v>
      </c>
      <c r="G204" s="291"/>
      <c r="H204" s="291" t="s">
        <v>1217</v>
      </c>
      <c r="I204" s="291"/>
      <c r="J204" s="291"/>
      <c r="K204" s="339"/>
    </row>
    <row r="205" s="1" customFormat="1" ht="15" customHeight="1">
      <c r="B205" s="316"/>
      <c r="C205" s="291"/>
      <c r="D205" s="291"/>
      <c r="E205" s="291"/>
      <c r="F205" s="314" t="s">
        <v>50</v>
      </c>
      <c r="G205" s="291"/>
      <c r="H205" s="291" t="s">
        <v>1218</v>
      </c>
      <c r="I205" s="291"/>
      <c r="J205" s="291"/>
      <c r="K205" s="339"/>
    </row>
    <row r="206" s="1" customFormat="1" ht="15" customHeight="1">
      <c r="B206" s="316"/>
      <c r="C206" s="291"/>
      <c r="D206" s="291"/>
      <c r="E206" s="291"/>
      <c r="F206" s="314" t="s">
        <v>48</v>
      </c>
      <c r="G206" s="291"/>
      <c r="H206" s="291" t="s">
        <v>1219</v>
      </c>
      <c r="I206" s="291"/>
      <c r="J206" s="291"/>
      <c r="K206" s="339"/>
    </row>
    <row r="207" s="1" customFormat="1" ht="15" customHeight="1">
      <c r="B207" s="316"/>
      <c r="C207" s="291"/>
      <c r="D207" s="291"/>
      <c r="E207" s="291"/>
      <c r="F207" s="314" t="s">
        <v>49</v>
      </c>
      <c r="G207" s="291"/>
      <c r="H207" s="291" t="s">
        <v>1220</v>
      </c>
      <c r="I207" s="291"/>
      <c r="J207" s="291"/>
      <c r="K207" s="339"/>
    </row>
    <row r="208" s="1" customFormat="1" ht="15" customHeight="1">
      <c r="B208" s="316"/>
      <c r="C208" s="291"/>
      <c r="D208" s="291"/>
      <c r="E208" s="291"/>
      <c r="F208" s="314"/>
      <c r="G208" s="291"/>
      <c r="H208" s="291"/>
      <c r="I208" s="291"/>
      <c r="J208" s="291"/>
      <c r="K208" s="339"/>
    </row>
    <row r="209" s="1" customFormat="1" ht="15" customHeight="1">
      <c r="B209" s="316"/>
      <c r="C209" s="291" t="s">
        <v>1159</v>
      </c>
      <c r="D209" s="291"/>
      <c r="E209" s="291"/>
      <c r="F209" s="314" t="s">
        <v>79</v>
      </c>
      <c r="G209" s="291"/>
      <c r="H209" s="291" t="s">
        <v>1221</v>
      </c>
      <c r="I209" s="291"/>
      <c r="J209" s="291"/>
      <c r="K209" s="339"/>
    </row>
    <row r="210" s="1" customFormat="1" ht="15" customHeight="1">
      <c r="B210" s="316"/>
      <c r="C210" s="291"/>
      <c r="D210" s="291"/>
      <c r="E210" s="291"/>
      <c r="F210" s="314" t="s">
        <v>1054</v>
      </c>
      <c r="G210" s="291"/>
      <c r="H210" s="291" t="s">
        <v>1055</v>
      </c>
      <c r="I210" s="291"/>
      <c r="J210" s="291"/>
      <c r="K210" s="339"/>
    </row>
    <row r="211" s="1" customFormat="1" ht="15" customHeight="1">
      <c r="B211" s="316"/>
      <c r="C211" s="291"/>
      <c r="D211" s="291"/>
      <c r="E211" s="291"/>
      <c r="F211" s="314" t="s">
        <v>1052</v>
      </c>
      <c r="G211" s="291"/>
      <c r="H211" s="291" t="s">
        <v>1222</v>
      </c>
      <c r="I211" s="291"/>
      <c r="J211" s="291"/>
      <c r="K211" s="339"/>
    </row>
    <row r="212" s="1" customFormat="1" ht="15" customHeight="1">
      <c r="B212" s="363"/>
      <c r="C212" s="291"/>
      <c r="D212" s="291"/>
      <c r="E212" s="291"/>
      <c r="F212" s="314" t="s">
        <v>1056</v>
      </c>
      <c r="G212" s="352"/>
      <c r="H212" s="343" t="s">
        <v>1057</v>
      </c>
      <c r="I212" s="343"/>
      <c r="J212" s="343"/>
      <c r="K212" s="364"/>
    </row>
    <row r="213" s="1" customFormat="1" ht="15" customHeight="1">
      <c r="B213" s="363"/>
      <c r="C213" s="291"/>
      <c r="D213" s="291"/>
      <c r="E213" s="291"/>
      <c r="F213" s="314" t="s">
        <v>1058</v>
      </c>
      <c r="G213" s="352"/>
      <c r="H213" s="343" t="s">
        <v>1223</v>
      </c>
      <c r="I213" s="343"/>
      <c r="J213" s="343"/>
      <c r="K213" s="364"/>
    </row>
    <row r="214" s="1" customFormat="1" ht="15" customHeight="1">
      <c r="B214" s="363"/>
      <c r="C214" s="291"/>
      <c r="D214" s="291"/>
      <c r="E214" s="291"/>
      <c r="F214" s="314"/>
      <c r="G214" s="352"/>
      <c r="H214" s="343"/>
      <c r="I214" s="343"/>
      <c r="J214" s="343"/>
      <c r="K214" s="364"/>
    </row>
    <row r="215" s="1" customFormat="1" ht="15" customHeight="1">
      <c r="B215" s="363"/>
      <c r="C215" s="291" t="s">
        <v>1183</v>
      </c>
      <c r="D215" s="291"/>
      <c r="E215" s="291"/>
      <c r="F215" s="314">
        <v>1</v>
      </c>
      <c r="G215" s="352"/>
      <c r="H215" s="343" t="s">
        <v>1224</v>
      </c>
      <c r="I215" s="343"/>
      <c r="J215" s="343"/>
      <c r="K215" s="364"/>
    </row>
    <row r="216" s="1" customFormat="1" ht="15" customHeight="1">
      <c r="B216" s="363"/>
      <c r="C216" s="291"/>
      <c r="D216" s="291"/>
      <c r="E216" s="291"/>
      <c r="F216" s="314">
        <v>2</v>
      </c>
      <c r="G216" s="352"/>
      <c r="H216" s="343" t="s">
        <v>1225</v>
      </c>
      <c r="I216" s="343"/>
      <c r="J216" s="343"/>
      <c r="K216" s="364"/>
    </row>
    <row r="217" s="1" customFormat="1" ht="15" customHeight="1">
      <c r="B217" s="363"/>
      <c r="C217" s="291"/>
      <c r="D217" s="291"/>
      <c r="E217" s="291"/>
      <c r="F217" s="314">
        <v>3</v>
      </c>
      <c r="G217" s="352"/>
      <c r="H217" s="343" t="s">
        <v>1226</v>
      </c>
      <c r="I217" s="343"/>
      <c r="J217" s="343"/>
      <c r="K217" s="364"/>
    </row>
    <row r="218" s="1" customFormat="1" ht="15" customHeight="1">
      <c r="B218" s="363"/>
      <c r="C218" s="291"/>
      <c r="D218" s="291"/>
      <c r="E218" s="291"/>
      <c r="F218" s="314">
        <v>4</v>
      </c>
      <c r="G218" s="352"/>
      <c r="H218" s="343" t="s">
        <v>1227</v>
      </c>
      <c r="I218" s="343"/>
      <c r="J218" s="343"/>
      <c r="K218" s="364"/>
    </row>
    <row r="219" s="1" customFormat="1" ht="12.75" customHeight="1">
      <c r="B219" s="365"/>
      <c r="C219" s="366"/>
      <c r="D219" s="366"/>
      <c r="E219" s="366"/>
      <c r="F219" s="366"/>
      <c r="G219" s="366"/>
      <c r="H219" s="366"/>
      <c r="I219" s="366"/>
      <c r="J219" s="366"/>
      <c r="K219" s="36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TATA\pc</dc:creator>
  <cp:lastModifiedBy>TATA\pc</cp:lastModifiedBy>
  <dcterms:created xsi:type="dcterms:W3CDTF">2024-06-11T01:04:36Z</dcterms:created>
  <dcterms:modified xsi:type="dcterms:W3CDTF">2024-06-11T01:04:40Z</dcterms:modified>
</cp:coreProperties>
</file>