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rofese\Documents\RS_SOUBORY\2024\DECIN\001_UCEBNY\ROZP\001_ODEVZD_27_5_2024\"/>
    </mc:Choice>
  </mc:AlternateContent>
  <bookViews>
    <workbookView xWindow="0" yWindow="0" windowWidth="0" windowHeight="0"/>
  </bookViews>
  <sheets>
    <sheet name="Rekapitulace stavby" sheetId="1" r:id="rId1"/>
    <sheet name="E01 - Stavební část" sheetId="2" r:id="rId2"/>
    <sheet name="001 - Chlazení" sheetId="3" r:id="rId3"/>
    <sheet name="002 - VZDUCHOTECHNIKA" sheetId="4" r:id="rId4"/>
    <sheet name="003 - Zdravotně technické..." sheetId="5" r:id="rId5"/>
    <sheet name="01 - BEZBARIEROVÉ WC" sheetId="6" r:id="rId6"/>
    <sheet name="02 - ODBORNÁ UČEBNA IT" sheetId="7" r:id="rId7"/>
    <sheet name="E04.01 - Schodolez" sheetId="8" r:id="rId8"/>
    <sheet name="E05 - Vedlejší rozpočtové..." sheetId="9" r:id="rId9"/>
    <sheet name="Pokyny pro vyplnění" sheetId="10" r:id="rId10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'E01 - Stavební část'!$C$99:$K$329</definedName>
    <definedName name="_xlnm.Print_Area" localSheetId="1">'E01 - Stavební část'!$C$4:$J$39,'E01 - Stavební část'!$C$45:$J$81,'E01 - Stavební část'!$C$87:$K$329</definedName>
    <definedName name="_xlnm.Print_Titles" localSheetId="1">'E01 - Stavební část'!$99:$99</definedName>
    <definedName name="_xlnm._FilterDatabase" localSheetId="2" hidden="1">'001 - Chlazení'!$C$86:$K$117</definedName>
    <definedName name="_xlnm.Print_Area" localSheetId="2">'001 - Chlazení'!$C$4:$J$41,'001 - Chlazení'!$C$47:$J$66,'001 - Chlazení'!$C$72:$K$117</definedName>
    <definedName name="_xlnm.Print_Titles" localSheetId="2">'001 - Chlazení'!$86:$86</definedName>
    <definedName name="_xlnm._FilterDatabase" localSheetId="3" hidden="1">'002 - VZDUCHOTECHNIKA'!$C$87:$K$119</definedName>
    <definedName name="_xlnm.Print_Area" localSheetId="3">'002 - VZDUCHOTECHNIKA'!$C$4:$J$41,'002 - VZDUCHOTECHNIKA'!$C$47:$J$67,'002 - VZDUCHOTECHNIKA'!$C$73:$K$119</definedName>
    <definedName name="_xlnm.Print_Titles" localSheetId="3">'002 - VZDUCHOTECHNIKA'!$87:$87</definedName>
    <definedName name="_xlnm._FilterDatabase" localSheetId="4" hidden="1">'003 - Zdravotně technické...'!$C$86:$K$139</definedName>
    <definedName name="_xlnm.Print_Area" localSheetId="4">'003 - Zdravotně technické...'!$C$4:$J$41,'003 - Zdravotně technické...'!$C$47:$J$66,'003 - Zdravotně technické...'!$C$72:$K$139</definedName>
    <definedName name="_xlnm.Print_Titles" localSheetId="4">'003 - Zdravotně technické...'!$86:$86</definedName>
    <definedName name="_xlnm._FilterDatabase" localSheetId="5" hidden="1">'01 - BEZBARIEROVÉ WC'!$C$89:$K$111</definedName>
    <definedName name="_xlnm.Print_Area" localSheetId="5">'01 - BEZBARIEROVÉ WC'!$C$4:$J$41,'01 - BEZBARIEROVÉ WC'!$C$47:$J$69,'01 - BEZBARIEROVÉ WC'!$C$75:$K$111</definedName>
    <definedName name="_xlnm.Print_Titles" localSheetId="5">'01 - BEZBARIEROVÉ WC'!$89:$89</definedName>
    <definedName name="_xlnm._FilterDatabase" localSheetId="6" hidden="1">'02 - ODBORNÁ UČEBNA IT'!$C$95:$K$217</definedName>
    <definedName name="_xlnm.Print_Area" localSheetId="6">'02 - ODBORNÁ UČEBNA IT'!$C$4:$J$41,'02 - ODBORNÁ UČEBNA IT'!$C$47:$J$75,'02 - ODBORNÁ UČEBNA IT'!$C$81:$K$217</definedName>
    <definedName name="_xlnm.Print_Titles" localSheetId="6">'02 - ODBORNÁ UČEBNA IT'!$95:$95</definedName>
    <definedName name="_xlnm._FilterDatabase" localSheetId="7" hidden="1">'E04.01 - Schodolez'!$C$85:$K$89</definedName>
    <definedName name="_xlnm.Print_Area" localSheetId="7">'E04.01 - Schodolez'!$C$4:$J$41,'E04.01 - Schodolez'!$C$47:$J$65,'E04.01 - Schodolez'!$C$71:$K$89</definedName>
    <definedName name="_xlnm.Print_Titles" localSheetId="7">'E04.01 - Schodolez'!$85:$85</definedName>
    <definedName name="_xlnm._FilterDatabase" localSheetId="8" hidden="1">'E05 - Vedlejší rozpočtové...'!$C$82:$K$99</definedName>
    <definedName name="_xlnm.Print_Area" localSheetId="8">'E05 - Vedlejší rozpočtové...'!$C$4:$J$39,'E05 - Vedlejší rozpočtové...'!$C$45:$J$64,'E05 - Vedlejší rozpočtové...'!$C$70:$K$99</definedName>
    <definedName name="_xlnm.Print_Titles" localSheetId="8">'E05 - Vedlejší rozpočtové...'!$82:$82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7"/>
  <c r="J36"/>
  <c i="1" r="AY65"/>
  <c i="9" r="J35"/>
  <c i="1" r="AX65"/>
  <c i="9" r="BI98"/>
  <c r="BH98"/>
  <c r="BG98"/>
  <c r="BF98"/>
  <c r="T98"/>
  <c r="T97"/>
  <c r="R98"/>
  <c r="R97"/>
  <c r="P98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T85"/>
  <c r="R86"/>
  <c r="R85"/>
  <c r="P86"/>
  <c r="P85"/>
  <c r="F79"/>
  <c r="F77"/>
  <c r="E75"/>
  <c r="F54"/>
  <c r="F52"/>
  <c r="E50"/>
  <c r="J24"/>
  <c r="E24"/>
  <c r="J80"/>
  <c r="J23"/>
  <c r="J21"/>
  <c r="E21"/>
  <c r="J79"/>
  <c r="J20"/>
  <c r="J18"/>
  <c r="E18"/>
  <c r="F80"/>
  <c r="J17"/>
  <c r="J12"/>
  <c r="J77"/>
  <c r="E7"/>
  <c r="E48"/>
  <c i="8" r="J39"/>
  <c r="J38"/>
  <c i="1" r="AY64"/>
  <c i="8" r="J37"/>
  <c i="1" r="AX64"/>
  <c i="8" r="BI88"/>
  <c r="BH88"/>
  <c r="BG88"/>
  <c r="BF88"/>
  <c r="T88"/>
  <c r="T87"/>
  <c r="T86"/>
  <c r="R88"/>
  <c r="R87"/>
  <c r="R86"/>
  <c r="P88"/>
  <c r="P87"/>
  <c r="P86"/>
  <c i="1" r="AU64"/>
  <c i="8" r="F80"/>
  <c r="E78"/>
  <c r="F56"/>
  <c r="E54"/>
  <c r="J26"/>
  <c r="E26"/>
  <c r="J59"/>
  <c r="J25"/>
  <c r="J23"/>
  <c r="E23"/>
  <c r="J82"/>
  <c r="J22"/>
  <c r="J20"/>
  <c r="E20"/>
  <c r="F59"/>
  <c r="J19"/>
  <c r="J17"/>
  <c r="E17"/>
  <c r="F82"/>
  <c r="J16"/>
  <c r="J14"/>
  <c r="J56"/>
  <c r="E7"/>
  <c r="E74"/>
  <c i="7" r="J39"/>
  <c r="J38"/>
  <c i="1" r="AY62"/>
  <c i="7" r="J37"/>
  <c i="1" r="AX62"/>
  <c i="7"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T97"/>
  <c r="R98"/>
  <c r="R97"/>
  <c r="P98"/>
  <c r="P97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92"/>
  <c r="J16"/>
  <c r="J14"/>
  <c r="J90"/>
  <c r="E7"/>
  <c r="E50"/>
  <c i="6" r="J39"/>
  <c r="J38"/>
  <c i="1" r="AY61"/>
  <c i="6" r="J37"/>
  <c i="1" r="AX61"/>
  <c i="6" r="BI110"/>
  <c r="BH110"/>
  <c r="BG110"/>
  <c r="BF110"/>
  <c r="T110"/>
  <c r="T109"/>
  <c r="R110"/>
  <c r="R109"/>
  <c r="P110"/>
  <c r="P109"/>
  <c r="BI107"/>
  <c r="BH107"/>
  <c r="BG107"/>
  <c r="BF107"/>
  <c r="T107"/>
  <c r="T106"/>
  <c r="R107"/>
  <c r="R106"/>
  <c r="P107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84"/>
  <c r="E7"/>
  <c r="E78"/>
  <c i="5" r="J39"/>
  <c r="J38"/>
  <c i="1" r="AY59"/>
  <c i="5" r="J37"/>
  <c i="1" r="AX59"/>
  <c i="5"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50"/>
  <c i="4" r="J39"/>
  <c r="J38"/>
  <c i="1" r="AY58"/>
  <c i="4" r="J37"/>
  <c i="1" r="AX58"/>
  <c i="4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84"/>
  <c r="J16"/>
  <c r="J14"/>
  <c r="J56"/>
  <c r="E7"/>
  <c r="E76"/>
  <c i="3" r="J39"/>
  <c r="J38"/>
  <c i="1" r="AY57"/>
  <c i="3" r="J37"/>
  <c i="1" r="AX57"/>
  <c i="3"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59"/>
  <c r="J25"/>
  <c r="J23"/>
  <c r="E23"/>
  <c r="J58"/>
  <c r="J22"/>
  <c r="J20"/>
  <c r="E20"/>
  <c r="F84"/>
  <c r="J19"/>
  <c r="J17"/>
  <c r="E17"/>
  <c r="F83"/>
  <c r="J16"/>
  <c r="J14"/>
  <c r="J56"/>
  <c r="E7"/>
  <c r="E75"/>
  <c i="2" r="J37"/>
  <c r="J36"/>
  <c i="1" r="AY55"/>
  <c i="2" r="J35"/>
  <c i="1" r="AX55"/>
  <c i="2"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T292"/>
  <c r="R293"/>
  <c r="R292"/>
  <c r="P293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T102"/>
  <c r="R103"/>
  <c r="R102"/>
  <c r="P103"/>
  <c r="P102"/>
  <c r="F94"/>
  <c r="E92"/>
  <c r="F52"/>
  <c r="E50"/>
  <c r="J24"/>
  <c r="E24"/>
  <c r="J97"/>
  <c r="J23"/>
  <c r="J21"/>
  <c r="E21"/>
  <c r="J96"/>
  <c r="J20"/>
  <c r="J18"/>
  <c r="E18"/>
  <c r="F97"/>
  <c r="J17"/>
  <c r="J15"/>
  <c r="E15"/>
  <c r="F54"/>
  <c r="J14"/>
  <c r="J12"/>
  <c r="J94"/>
  <c r="E7"/>
  <c r="E90"/>
  <c i="1" r="L50"/>
  <c r="AM50"/>
  <c r="AM49"/>
  <c r="L49"/>
  <c r="AM47"/>
  <c r="L47"/>
  <c r="L45"/>
  <c r="L44"/>
  <c i="2" r="J106"/>
  <c r="BK326"/>
  <c r="J324"/>
  <c r="BK315"/>
  <c r="J315"/>
  <c r="J302"/>
  <c r="BK298"/>
  <c r="J286"/>
  <c r="J282"/>
  <c r="BK274"/>
  <c r="J270"/>
  <c r="J247"/>
  <c r="J244"/>
  <c r="BK235"/>
  <c r="J229"/>
  <c r="BK220"/>
  <c r="BK213"/>
  <c r="BK201"/>
  <c r="BK197"/>
  <c r="J190"/>
  <c r="BK182"/>
  <c r="J174"/>
  <c r="BK168"/>
  <c r="BK152"/>
  <c r="J150"/>
  <c r="J142"/>
  <c r="J135"/>
  <c r="BK131"/>
  <c r="BK123"/>
  <c r="J116"/>
  <c r="BK106"/>
  <c r="BK317"/>
  <c r="J317"/>
  <c r="J308"/>
  <c r="BK304"/>
  <c r="BK300"/>
  <c r="J293"/>
  <c r="J280"/>
  <c r="J274"/>
  <c r="J265"/>
  <c r="J257"/>
  <c r="J249"/>
  <c r="BK240"/>
  <c r="J235"/>
  <c r="BK229"/>
  <c r="J220"/>
  <c r="J213"/>
  <c r="BK209"/>
  <c r="J197"/>
  <c r="BK190"/>
  <c r="J184"/>
  <c r="BK179"/>
  <c r="BK172"/>
  <c r="BK163"/>
  <c r="BK157"/>
  <c r="BK148"/>
  <c r="BK142"/>
  <c r="J131"/>
  <c r="BK127"/>
  <c r="J118"/>
  <c r="BK110"/>
  <c i="3" r="J108"/>
  <c r="J102"/>
  <c r="BK91"/>
  <c r="J114"/>
  <c r="BK106"/>
  <c r="BK100"/>
  <c r="BK116"/>
  <c r="J112"/>
  <c r="BK98"/>
  <c i="4" r="BK110"/>
  <c r="J116"/>
  <c r="BK112"/>
  <c r="BK103"/>
  <c r="BK96"/>
  <c r="BK92"/>
  <c r="J112"/>
  <c r="J103"/>
  <c r="J92"/>
  <c i="5" r="J122"/>
  <c r="BK112"/>
  <c r="J97"/>
  <c r="BK132"/>
  <c r="BK120"/>
  <c r="J110"/>
  <c r="J105"/>
  <c i="2" r="BK328"/>
  <c r="BK324"/>
  <c r="BK322"/>
  <c r="J320"/>
  <c r="BK310"/>
  <c r="J304"/>
  <c r="J300"/>
  <c r="J290"/>
  <c r="BK284"/>
  <c r="J276"/>
  <c r="BK267"/>
  <c r="BK265"/>
  <c r="J261"/>
  <c r="BK259"/>
  <c r="BK255"/>
  <c r="BK253"/>
  <c r="J242"/>
  <c r="J231"/>
  <c r="J224"/>
  <c r="J215"/>
  <c r="BK211"/>
  <c r="BK205"/>
  <c r="BK192"/>
  <c r="J186"/>
  <c r="BK177"/>
  <c r="J170"/>
  <c r="J166"/>
  <c r="BK161"/>
  <c r="J148"/>
  <c r="J139"/>
  <c r="BK133"/>
  <c r="J125"/>
  <c r="BK120"/>
  <c r="BK114"/>
  <c r="J110"/>
  <c i="1" r="AS63"/>
  <c i="2" r="J310"/>
  <c r="BK306"/>
  <c r="BK302"/>
  <c r="J296"/>
  <c r="J288"/>
  <c r="BK282"/>
  <c r="J278"/>
  <c r="J272"/>
  <c r="BK263"/>
  <c r="BK261"/>
  <c r="J253"/>
  <c r="BK247"/>
  <c r="BK244"/>
  <c r="J237"/>
  <c r="BK231"/>
  <c r="BK224"/>
  <c r="J217"/>
  <c r="BK203"/>
  <c r="J194"/>
  <c r="J182"/>
  <c r="BK174"/>
  <c r="BK166"/>
  <c r="J161"/>
  <c r="J152"/>
  <c r="J144"/>
  <c r="BK137"/>
  <c r="J129"/>
  <c r="J120"/>
  <c r="J114"/>
  <c i="3" r="J116"/>
  <c r="BK104"/>
  <c r="BK94"/>
  <c r="J89"/>
  <c r="J110"/>
  <c r="J104"/>
  <c r="J98"/>
  <c r="J96"/>
  <c r="BK110"/>
  <c r="J100"/>
  <c r="BK89"/>
  <c i="4" r="J105"/>
  <c r="J114"/>
  <c r="J110"/>
  <c r="J99"/>
  <c r="BK94"/>
  <c r="BK114"/>
  <c r="J107"/>
  <c r="J96"/>
  <c i="5" r="J128"/>
  <c r="J101"/>
  <c r="BK134"/>
  <c r="BK130"/>
  <c r="J116"/>
  <c r="BK108"/>
  <c r="BK97"/>
  <c r="BK136"/>
  <c r="BK128"/>
  <c r="J126"/>
  <c r="BK122"/>
  <c r="BK110"/>
  <c r="J99"/>
  <c r="J93"/>
  <c r="BK89"/>
  <c i="6" r="BK107"/>
  <c r="BK97"/>
  <c r="J110"/>
  <c r="BK100"/>
  <c i="7" r="J176"/>
  <c r="J160"/>
  <c r="BK154"/>
  <c r="J149"/>
  <c r="J141"/>
  <c r="BK135"/>
  <c r="BK126"/>
  <c r="BK107"/>
  <c r="BK211"/>
  <c r="BK207"/>
  <c r="J203"/>
  <c r="J198"/>
  <c r="J191"/>
  <c r="BK186"/>
  <c r="J184"/>
  <c r="BK176"/>
  <c r="J166"/>
  <c r="J162"/>
  <c r="J145"/>
  <c r="BK133"/>
  <c r="J124"/>
  <c r="BK120"/>
  <c r="BK116"/>
  <c r="J109"/>
  <c r="BK103"/>
  <c i="8" r="J88"/>
  <c r="F36"/>
  <c i="1" r="BA64"/>
  <c r="BA63"/>
  <c i="9" r="BK86"/>
  <c i="2" r="BK103"/>
  <c r="J312"/>
  <c r="BK288"/>
  <c r="BK257"/>
  <c r="BK233"/>
  <c r="J209"/>
  <c r="J179"/>
  <c r="J137"/>
  <c r="BK108"/>
  <c r="BK276"/>
  <c r="J259"/>
  <c r="J233"/>
  <c r="J207"/>
  <c r="J168"/>
  <c r="BK125"/>
  <c i="3" r="BK96"/>
  <c i="4" r="BK107"/>
  <c i="5" r="J124"/>
  <c r="BK126"/>
  <c r="BK93"/>
  <c r="BK101"/>
  <c i="7" r="BK156"/>
  <c r="J143"/>
  <c r="BK112"/>
  <c r="J209"/>
  <c r="BK191"/>
  <c r="BK178"/>
  <c r="BK158"/>
  <c i="8" r="BK88"/>
  <c i="9" r="J95"/>
  <c i="2" r="J328"/>
  <c r="BK320"/>
  <c r="BK312"/>
  <c r="BK308"/>
  <c r="BK293"/>
  <c r="BK278"/>
  <c r="BK251"/>
  <c r="BK237"/>
  <c r="BK222"/>
  <c r="BK207"/>
  <c r="BK199"/>
  <c r="BK184"/>
  <c r="J157"/>
  <c r="BK146"/>
  <c r="J127"/>
  <c r="BK112"/>
  <c r="J108"/>
  <c r="J103"/>
  <c r="J298"/>
  <c r="BK290"/>
  <c r="BK286"/>
  <c r="BK270"/>
  <c r="J255"/>
  <c r="J222"/>
  <c r="J211"/>
  <c r="J205"/>
  <c r="J201"/>
  <c r="BK188"/>
  <c r="BK170"/>
  <c r="BK150"/>
  <c r="BK135"/>
  <c r="J123"/>
  <c r="J112"/>
  <c i="3" r="BK112"/>
  <c r="J106"/>
  <c r="BK102"/>
  <c r="J94"/>
  <c r="BK114"/>
  <c r="BK108"/>
  <c i="4" r="BK99"/>
  <c r="J101"/>
  <c r="BK118"/>
  <c r="BK101"/>
  <c r="J90"/>
  <c i="5" r="J118"/>
  <c r="BK138"/>
  <c r="BK99"/>
  <c r="BK95"/>
  <c r="BK91"/>
  <c r="J89"/>
  <c r="J138"/>
  <c r="J134"/>
  <c r="J132"/>
  <c r="BK124"/>
  <c r="BK118"/>
  <c r="BK116"/>
  <c r="BK105"/>
  <c r="BK103"/>
  <c r="J95"/>
  <c r="J91"/>
  <c i="6" r="BK110"/>
  <c r="BK104"/>
  <c r="J100"/>
  <c r="J92"/>
  <c r="J104"/>
  <c r="BK95"/>
  <c i="7" r="J172"/>
  <c r="J156"/>
  <c r="BK149"/>
  <c r="BK143"/>
  <c r="BK139"/>
  <c r="J133"/>
  <c r="BK109"/>
  <c r="BK101"/>
  <c r="BK98"/>
  <c r="BK213"/>
  <c r="BK209"/>
  <c r="J205"/>
  <c r="J200"/>
  <c r="J196"/>
  <c r="J193"/>
  <c r="BK188"/>
  <c r="BK184"/>
  <c r="BK180"/>
  <c r="J178"/>
  <c r="BK172"/>
  <c r="BK164"/>
  <c r="BK162"/>
  <c r="J147"/>
  <c r="BK141"/>
  <c r="J126"/>
  <c r="BK122"/>
  <c r="J120"/>
  <c r="J118"/>
  <c r="J114"/>
  <c r="J105"/>
  <c r="J98"/>
  <c i="8" r="F39"/>
  <c i="1" r="BD64"/>
  <c r="BD63"/>
  <c i="9" r="J98"/>
  <c r="BK91"/>
  <c r="BK98"/>
  <c r="J91"/>
  <c i="2" r="J326"/>
  <c r="J306"/>
  <c r="BK280"/>
  <c r="J263"/>
  <c r="J240"/>
  <c r="BK227"/>
  <c r="J203"/>
  <c r="J188"/>
  <c r="J163"/>
  <c r="BK144"/>
  <c r="BK118"/>
  <c i="1" r="AS60"/>
  <c i="2" r="BK242"/>
  <c r="BK215"/>
  <c r="J192"/>
  <c r="J177"/>
  <c r="J155"/>
  <c r="J133"/>
  <c r="BK116"/>
  <c i="3" r="J91"/>
  <c i="4" r="J118"/>
  <c r="BK90"/>
  <c r="J94"/>
  <c i="5" r="J136"/>
  <c r="J103"/>
  <c r="J120"/>
  <c i="6" r="J107"/>
  <c i="7" r="J169"/>
  <c r="BK147"/>
  <c r="J137"/>
  <c r="BK216"/>
  <c r="BK205"/>
  <c r="BK196"/>
  <c r="BK182"/>
  <c r="BK166"/>
  <c r="J139"/>
  <c i="8" r="F38"/>
  <c i="1" r="BC64"/>
  <c r="BC63"/>
  <c r="AU63"/>
  <c i="5" r="J114"/>
  <c i="6" r="J102"/>
  <c r="J95"/>
  <c r="BK102"/>
  <c r="BK92"/>
  <c i="7" r="BK160"/>
  <c r="J158"/>
  <c r="BK152"/>
  <c r="BK145"/>
  <c r="BK137"/>
  <c r="J131"/>
  <c r="J116"/>
  <c r="J103"/>
  <c r="J216"/>
  <c r="J211"/>
  <c r="J207"/>
  <c r="BK203"/>
  <c r="BK198"/>
  <c r="BK193"/>
  <c r="J186"/>
  <c r="J182"/>
  <c r="J180"/>
  <c r="BK174"/>
  <c r="BK169"/>
  <c r="J164"/>
  <c r="J154"/>
  <c r="J135"/>
  <c r="BK128"/>
  <c r="BK124"/>
  <c r="J122"/>
  <c r="BK118"/>
  <c r="BK114"/>
  <c r="J112"/>
  <c r="J107"/>
  <c r="J101"/>
  <c i="8" r="F37"/>
  <c i="1" r="BB64"/>
  <c r="BB63"/>
  <c i="9" r="BK95"/>
  <c r="BK89"/>
  <c r="BK93"/>
  <c r="J89"/>
  <c i="2" r="J322"/>
  <c r="BK296"/>
  <c r="BK272"/>
  <c r="BK249"/>
  <c r="BK217"/>
  <c r="BK194"/>
  <c r="J172"/>
  <c r="BK155"/>
  <c r="BK129"/>
  <c r="J284"/>
  <c r="J267"/>
  <c r="J251"/>
  <c r="J227"/>
  <c r="J199"/>
  <c r="BK186"/>
  <c r="J146"/>
  <c r="BK139"/>
  <c i="1" r="AS56"/>
  <c i="4" r="BK116"/>
  <c r="BK105"/>
  <c i="5" r="J108"/>
  <c r="BK114"/>
  <c r="J130"/>
  <c r="J112"/>
  <c i="6" r="J97"/>
  <c i="7" r="J152"/>
  <c r="BK131"/>
  <c r="BK105"/>
  <c r="J213"/>
  <c r="BK200"/>
  <c r="J188"/>
  <c r="J174"/>
  <c r="J128"/>
  <c i="9" r="J93"/>
  <c r="J86"/>
  <c i="2" l="1" r="T105"/>
  <c r="R122"/>
  <c r="R141"/>
  <c r="P154"/>
  <c r="BK160"/>
  <c r="J160"/>
  <c r="J67"/>
  <c r="P165"/>
  <c r="BK176"/>
  <c r="J176"/>
  <c r="J69"/>
  <c r="BK181"/>
  <c r="J181"/>
  <c r="J70"/>
  <c r="T181"/>
  <c r="T196"/>
  <c r="R219"/>
  <c r="R226"/>
  <c r="BK246"/>
  <c r="J246"/>
  <c r="J75"/>
  <c r="BK269"/>
  <c r="J269"/>
  <c r="J76"/>
  <c r="T269"/>
  <c r="R295"/>
  <c r="R314"/>
  <c r="R319"/>
  <c i="3" r="BK88"/>
  <c r="J88"/>
  <c r="J64"/>
  <c r="T88"/>
  <c r="R93"/>
  <c i="4" r="BK89"/>
  <c r="J89"/>
  <c r="J64"/>
  <c r="BK98"/>
  <c r="J98"/>
  <c r="J65"/>
  <c r="R109"/>
  <c i="6" r="R94"/>
  <c r="T99"/>
  <c i="7" r="P100"/>
  <c r="T100"/>
  <c r="R111"/>
  <c r="R130"/>
  <c r="R151"/>
  <c r="P171"/>
  <c r="P190"/>
  <c r="T190"/>
  <c r="R195"/>
  <c r="T202"/>
  <c i="9" r="R88"/>
  <c r="R84"/>
  <c r="R83"/>
  <c i="2" r="BK105"/>
  <c r="J105"/>
  <c r="J62"/>
  <c r="P105"/>
  <c r="R105"/>
  <c r="BK122"/>
  <c r="J122"/>
  <c r="J63"/>
  <c r="P122"/>
  <c r="T122"/>
  <c r="BK141"/>
  <c r="J141"/>
  <c r="J64"/>
  <c r="P141"/>
  <c r="T141"/>
  <c r="BK154"/>
  <c r="J154"/>
  <c r="J65"/>
  <c r="R154"/>
  <c r="T154"/>
  <c r="P160"/>
  <c r="R160"/>
  <c r="T160"/>
  <c r="BK165"/>
  <c r="J165"/>
  <c r="J68"/>
  <c r="R165"/>
  <c r="T165"/>
  <c r="P176"/>
  <c r="R176"/>
  <c r="T176"/>
  <c r="P181"/>
  <c r="R181"/>
  <c r="BK196"/>
  <c r="J196"/>
  <c r="J71"/>
  <c r="P196"/>
  <c r="R196"/>
  <c r="BK219"/>
  <c r="J219"/>
  <c r="J72"/>
  <c r="P219"/>
  <c r="T219"/>
  <c r="BK226"/>
  <c r="J226"/>
  <c r="J73"/>
  <c r="P226"/>
  <c r="T226"/>
  <c r="BK239"/>
  <c r="J239"/>
  <c r="J74"/>
  <c r="P239"/>
  <c r="R239"/>
  <c r="T239"/>
  <c r="P246"/>
  <c r="R246"/>
  <c r="T246"/>
  <c r="P269"/>
  <c r="R269"/>
  <c r="BK295"/>
  <c r="J295"/>
  <c r="J78"/>
  <c r="P295"/>
  <c r="T295"/>
  <c r="BK314"/>
  <c r="J314"/>
  <c r="J79"/>
  <c r="P314"/>
  <c r="T314"/>
  <c r="BK319"/>
  <c r="J319"/>
  <c r="J80"/>
  <c r="P319"/>
  <c r="T319"/>
  <c i="3" r="P88"/>
  <c r="R88"/>
  <c r="R87"/>
  <c r="BK93"/>
  <c r="J93"/>
  <c r="J65"/>
  <c r="P93"/>
  <c r="T93"/>
  <c i="4" r="P89"/>
  <c r="R89"/>
  <c r="T89"/>
  <c r="P98"/>
  <c r="R98"/>
  <c r="T98"/>
  <c r="BK109"/>
  <c r="J109"/>
  <c r="J66"/>
  <c r="P109"/>
  <c r="T109"/>
  <c i="5" r="BK88"/>
  <c r="J88"/>
  <c r="J64"/>
  <c r="P88"/>
  <c r="R88"/>
  <c r="T88"/>
  <c r="BK107"/>
  <c r="J107"/>
  <c r="J65"/>
  <c r="P107"/>
  <c r="R107"/>
  <c r="T107"/>
  <c i="6" r="BK94"/>
  <c r="J94"/>
  <c r="J65"/>
  <c r="BK99"/>
  <c r="J99"/>
  <c r="J66"/>
  <c r="R99"/>
  <c i="7" r="BK100"/>
  <c r="J100"/>
  <c r="J65"/>
  <c r="R100"/>
  <c r="T111"/>
  <c r="T130"/>
  <c r="T151"/>
  <c r="BK171"/>
  <c r="J171"/>
  <c r="J70"/>
  <c r="BK190"/>
  <c r="J190"/>
  <c r="J71"/>
  <c r="BK195"/>
  <c r="J195"/>
  <c r="J72"/>
  <c r="T195"/>
  <c r="R202"/>
  <c i="9" r="BK88"/>
  <c r="J88"/>
  <c r="J62"/>
  <c i="6" r="T94"/>
  <c r="T90"/>
  <c r="P99"/>
  <c i="7" r="BK111"/>
  <c r="J111"/>
  <c r="J66"/>
  <c r="BK130"/>
  <c r="J130"/>
  <c r="J67"/>
  <c r="P130"/>
  <c r="P151"/>
  <c r="R171"/>
  <c r="R190"/>
  <c r="P195"/>
  <c r="BK202"/>
  <c r="J202"/>
  <c r="J73"/>
  <c i="9" r="P88"/>
  <c r="P84"/>
  <c r="P83"/>
  <c i="1" r="AU65"/>
  <c i="6" r="P94"/>
  <c r="P90"/>
  <c i="1" r="AU61"/>
  <c i="7" r="P111"/>
  <c r="BK151"/>
  <c r="J151"/>
  <c r="J68"/>
  <c r="T171"/>
  <c r="P202"/>
  <c i="9" r="T88"/>
  <c r="T84"/>
  <c r="T83"/>
  <c i="2" r="BK102"/>
  <c r="J102"/>
  <c r="J61"/>
  <c i="7" r="BK97"/>
  <c r="J97"/>
  <c r="J64"/>
  <c i="8" r="BK87"/>
  <c r="J87"/>
  <c r="J64"/>
  <c i="9" r="BK85"/>
  <c r="J85"/>
  <c r="J61"/>
  <c r="BK97"/>
  <c r="J97"/>
  <c r="J63"/>
  <c i="2" r="BK292"/>
  <c r="J292"/>
  <c r="J77"/>
  <c i="6" r="BK91"/>
  <c r="J91"/>
  <c r="J64"/>
  <c r="BK106"/>
  <c r="J106"/>
  <c r="J67"/>
  <c r="BK109"/>
  <c r="J109"/>
  <c r="J68"/>
  <c i="7" r="BK168"/>
  <c r="J168"/>
  <c r="J69"/>
  <c r="BK215"/>
  <c r="J215"/>
  <c r="J74"/>
  <c i="9" r="J52"/>
  <c r="F55"/>
  <c r="BE93"/>
  <c r="BE95"/>
  <c r="BE98"/>
  <c r="E73"/>
  <c r="BE89"/>
  <c r="J54"/>
  <c r="J55"/>
  <c r="BE86"/>
  <c r="BE91"/>
  <c i="8" r="E50"/>
  <c r="F58"/>
  <c r="J80"/>
  <c r="F83"/>
  <c r="J83"/>
  <c r="J58"/>
  <c r="BE88"/>
  <c i="7" r="J56"/>
  <c r="J58"/>
  <c r="J59"/>
  <c r="E84"/>
  <c r="BE98"/>
  <c r="BE101"/>
  <c r="BE105"/>
  <c r="BE107"/>
  <c r="BE109"/>
  <c r="BE112"/>
  <c r="BE116"/>
  <c r="BE118"/>
  <c r="BE120"/>
  <c r="BE122"/>
  <c r="BE124"/>
  <c r="BE126"/>
  <c r="BE145"/>
  <c r="BE149"/>
  <c r="BE160"/>
  <c r="BE162"/>
  <c r="BE164"/>
  <c r="BE169"/>
  <c r="BE172"/>
  <c r="BE174"/>
  <c r="BE176"/>
  <c r="BE178"/>
  <c r="BE180"/>
  <c r="BE182"/>
  <c r="BE184"/>
  <c r="BE186"/>
  <c r="BE188"/>
  <c r="BE191"/>
  <c r="BE193"/>
  <c r="BE196"/>
  <c r="BE198"/>
  <c r="BE200"/>
  <c r="BE203"/>
  <c r="BE205"/>
  <c r="BE207"/>
  <c r="BE209"/>
  <c r="BE211"/>
  <c r="BE213"/>
  <c r="BE216"/>
  <c r="F58"/>
  <c r="F59"/>
  <c r="BE103"/>
  <c r="BE114"/>
  <c r="BE128"/>
  <c r="BE131"/>
  <c r="BE133"/>
  <c r="BE135"/>
  <c r="BE137"/>
  <c r="BE139"/>
  <c r="BE141"/>
  <c r="BE143"/>
  <c r="BE147"/>
  <c r="BE152"/>
  <c r="BE154"/>
  <c r="BE156"/>
  <c r="BE158"/>
  <c r="BE166"/>
  <c i="5" r="BK87"/>
  <c r="J87"/>
  <c r="J63"/>
  <c i="6" r="J56"/>
  <c r="F59"/>
  <c r="F86"/>
  <c r="BE92"/>
  <c r="BE100"/>
  <c r="BE110"/>
  <c r="E50"/>
  <c r="J58"/>
  <c r="J59"/>
  <c r="BE95"/>
  <c r="BE97"/>
  <c r="BE102"/>
  <c r="BE104"/>
  <c r="BE107"/>
  <c i="5" r="J58"/>
  <c r="E75"/>
  <c r="BE91"/>
  <c r="BE99"/>
  <c r="BE101"/>
  <c r="BE114"/>
  <c r="BE118"/>
  <c r="BE120"/>
  <c r="BE122"/>
  <c r="BE124"/>
  <c r="BE128"/>
  <c r="BE134"/>
  <c r="F58"/>
  <c r="J59"/>
  <c r="BE89"/>
  <c r="BE93"/>
  <c r="BE95"/>
  <c r="BE97"/>
  <c r="BE105"/>
  <c r="BE108"/>
  <c r="BE110"/>
  <c r="BE112"/>
  <c r="BE116"/>
  <c r="BE132"/>
  <c r="BE138"/>
  <c r="J56"/>
  <c r="F59"/>
  <c r="BE103"/>
  <c r="BE126"/>
  <c r="BE130"/>
  <c r="BE136"/>
  <c i="4" r="E50"/>
  <c r="J58"/>
  <c r="F85"/>
  <c r="BE90"/>
  <c r="BE92"/>
  <c r="BE99"/>
  <c r="BE105"/>
  <c r="BE112"/>
  <c r="BE116"/>
  <c r="F58"/>
  <c r="J82"/>
  <c r="BE94"/>
  <c r="BE96"/>
  <c r="BE101"/>
  <c r="BE103"/>
  <c r="BE107"/>
  <c r="BE110"/>
  <c r="BE114"/>
  <c r="BE118"/>
  <c r="J59"/>
  <c i="3" r="E50"/>
  <c r="F58"/>
  <c r="F59"/>
  <c r="J83"/>
  <c r="J84"/>
  <c r="BE91"/>
  <c r="BE106"/>
  <c r="BE112"/>
  <c r="BE114"/>
  <c r="J81"/>
  <c r="BE89"/>
  <c r="BE94"/>
  <c r="BE96"/>
  <c r="BE102"/>
  <c r="BE104"/>
  <c r="BE108"/>
  <c r="BE98"/>
  <c r="BE100"/>
  <c r="BE110"/>
  <c r="BE116"/>
  <c i="2" r="BE112"/>
  <c r="BE114"/>
  <c r="BE123"/>
  <c r="BE125"/>
  <c r="BE127"/>
  <c r="BE131"/>
  <c r="BE133"/>
  <c r="BE135"/>
  <c r="BE139"/>
  <c r="BE142"/>
  <c r="BE148"/>
  <c r="BE152"/>
  <c r="BE155"/>
  <c r="BE161"/>
  <c r="BE168"/>
  <c r="BE174"/>
  <c r="BE184"/>
  <c r="BE186"/>
  <c r="BE188"/>
  <c r="BE194"/>
  <c r="BE197"/>
  <c r="BE201"/>
  <c r="BE203"/>
  <c r="BE207"/>
  <c r="BE209"/>
  <c r="BE213"/>
  <c r="BE215"/>
  <c r="BE224"/>
  <c r="BE227"/>
  <c r="BE229"/>
  <c r="BE240"/>
  <c r="BE242"/>
  <c r="BE244"/>
  <c r="BE247"/>
  <c r="BE259"/>
  <c r="BE261"/>
  <c r="BE267"/>
  <c r="BE270"/>
  <c r="BE274"/>
  <c r="BE276"/>
  <c r="BE278"/>
  <c r="BE282"/>
  <c r="BE284"/>
  <c r="BE288"/>
  <c r="BE290"/>
  <c r="BE293"/>
  <c r="BE298"/>
  <c r="BE306"/>
  <c r="BE308"/>
  <c r="BE310"/>
  <c r="BE326"/>
  <c r="BE328"/>
  <c r="E48"/>
  <c r="J52"/>
  <c r="F55"/>
  <c r="F96"/>
  <c r="BE103"/>
  <c r="BE110"/>
  <c r="BE116"/>
  <c r="BE118"/>
  <c r="BE120"/>
  <c r="BE129"/>
  <c r="BE137"/>
  <c r="BE144"/>
  <c r="BE146"/>
  <c r="BE150"/>
  <c r="BE157"/>
  <c r="BE163"/>
  <c r="BE166"/>
  <c r="BE170"/>
  <c r="BE172"/>
  <c r="BE177"/>
  <c r="BE179"/>
  <c r="BE182"/>
  <c r="BE190"/>
  <c r="BE192"/>
  <c r="BE199"/>
  <c r="BE205"/>
  <c r="BE211"/>
  <c r="BE217"/>
  <c r="BE220"/>
  <c r="BE222"/>
  <c r="BE231"/>
  <c r="BE233"/>
  <c r="BE235"/>
  <c r="BE237"/>
  <c r="BE249"/>
  <c r="BE251"/>
  <c r="BE253"/>
  <c r="BE255"/>
  <c r="BE257"/>
  <c r="BE263"/>
  <c r="BE265"/>
  <c r="BE272"/>
  <c r="BE280"/>
  <c r="BE286"/>
  <c r="BE296"/>
  <c r="BE300"/>
  <c r="BE302"/>
  <c r="BE304"/>
  <c r="BE312"/>
  <c r="BE317"/>
  <c r="BE320"/>
  <c r="BE322"/>
  <c r="BE324"/>
  <c r="J54"/>
  <c r="J55"/>
  <c r="BE106"/>
  <c r="BE108"/>
  <c r="BE315"/>
  <c r="J34"/>
  <c i="1" r="AW55"/>
  <c i="4" r="F39"/>
  <c i="1" r="BD58"/>
  <c i="4" r="F38"/>
  <c i="1" r="BC58"/>
  <c i="5" r="F37"/>
  <c i="1" r="BB59"/>
  <c i="6" r="J36"/>
  <c i="1" r="AW61"/>
  <c i="6" r="F38"/>
  <c i="1" r="BC61"/>
  <c i="7" r="F36"/>
  <c i="1" r="BA62"/>
  <c r="AX63"/>
  <c r="AY63"/>
  <c r="AW63"/>
  <c i="9" r="J34"/>
  <c i="1" r="AW65"/>
  <c i="9" r="F36"/>
  <c i="1" r="BC65"/>
  <c i="2" r="F34"/>
  <c i="1" r="BA55"/>
  <c i="2" r="F37"/>
  <c i="1" r="BD55"/>
  <c i="5" r="F38"/>
  <c i="1" r="BC59"/>
  <c i="7" r="F37"/>
  <c i="1" r="BB62"/>
  <c i="8" r="J35"/>
  <c i="1" r="AV64"/>
  <c i="8" r="J36"/>
  <c i="1" r="AW64"/>
  <c i="9" r="F37"/>
  <c i="1" r="BD65"/>
  <c i="2" r="F36"/>
  <c i="1" r="BC55"/>
  <c i="4" r="J36"/>
  <c i="1" r="AW58"/>
  <c i="5" r="F36"/>
  <c i="1" r="BA59"/>
  <c i="5" r="J36"/>
  <c i="1" r="AW59"/>
  <c i="6" r="F39"/>
  <c i="1" r="BD61"/>
  <c i="6" r="F36"/>
  <c i="1" r="BA61"/>
  <c i="6" r="F37"/>
  <c i="1" r="BB61"/>
  <c i="7" r="F39"/>
  <c i="1" r="BD62"/>
  <c i="9" r="F35"/>
  <c i="1" r="BB65"/>
  <c i="2" r="F35"/>
  <c i="1" r="BB55"/>
  <c i="7" r="J36"/>
  <c i="1" r="AW62"/>
  <c i="4" r="F37"/>
  <c i="1" r="BB58"/>
  <c i="5" r="F39"/>
  <c i="1" r="BD59"/>
  <c i="9" r="F34"/>
  <c i="1" r="BA65"/>
  <c r="AS54"/>
  <c i="3" r="J36"/>
  <c i="1" r="AW57"/>
  <c i="3" r="F36"/>
  <c i="1" r="BA57"/>
  <c i="3" r="F39"/>
  <c i="1" r="BD57"/>
  <c i="3" r="F37"/>
  <c i="1" r="BB57"/>
  <c i="3" r="F38"/>
  <c i="1" r="BC57"/>
  <c i="4" r="F36"/>
  <c i="1" r="BA58"/>
  <c i="7" r="F38"/>
  <c i="1" r="BC62"/>
  <c i="2" l="1" r="P101"/>
  <c i="7" r="P96"/>
  <c i="1" r="AU62"/>
  <c i="2" r="R101"/>
  <c i="7" r="R96"/>
  <c i="6" r="R90"/>
  <c i="7" r="T96"/>
  <c i="2" r="T101"/>
  <c i="5" r="P87"/>
  <c i="1" r="AU59"/>
  <c i="4" r="R88"/>
  <c i="2" r="T159"/>
  <c r="T100"/>
  <c i="3" r="T87"/>
  <c i="5" r="R87"/>
  <c i="4" r="T88"/>
  <c i="2" r="R159"/>
  <c r="R100"/>
  <c i="5" r="T87"/>
  <c i="4" r="P88"/>
  <c i="1" r="AU58"/>
  <c i="3" r="P87"/>
  <c i="1" r="AU57"/>
  <c i="2" r="P159"/>
  <c r="P100"/>
  <c i="1" r="AU55"/>
  <c i="9" r="BK84"/>
  <c r="BK83"/>
  <c r="J83"/>
  <c r="J59"/>
  <c i="2" r="BK101"/>
  <c r="J101"/>
  <c r="J60"/>
  <c r="BK159"/>
  <c r="J159"/>
  <c r="J66"/>
  <c i="3" r="BK87"/>
  <c r="J87"/>
  <c r="J63"/>
  <c i="4" r="BK88"/>
  <c r="J88"/>
  <c r="J63"/>
  <c i="7" r="BK96"/>
  <c r="J96"/>
  <c i="8" r="BK86"/>
  <c r="J86"/>
  <c i="6" r="BK90"/>
  <c r="J90"/>
  <c r="J63"/>
  <c i="2" r="J33"/>
  <c i="1" r="AV55"/>
  <c r="AT55"/>
  <c i="3" r="F35"/>
  <c i="1" r="AZ57"/>
  <c i="5" r="F35"/>
  <c i="1" r="AZ59"/>
  <c r="BD60"/>
  <c i="9" r="F33"/>
  <c i="1" r="AZ65"/>
  <c r="AU60"/>
  <c i="4" r="J35"/>
  <c i="1" r="AV58"/>
  <c r="AT58"/>
  <c i="5" r="J35"/>
  <c i="1" r="AV59"/>
  <c r="AT59"/>
  <c r="BB60"/>
  <c r="AX60"/>
  <c r="BC60"/>
  <c r="AY60"/>
  <c i="7" r="F35"/>
  <c i="1" r="AZ62"/>
  <c r="BC56"/>
  <c r="AY56"/>
  <c i="7" r="J35"/>
  <c i="1" r="AV62"/>
  <c r="AT62"/>
  <c i="3" r="J35"/>
  <c i="1" r="AV57"/>
  <c r="AT57"/>
  <c r="BD56"/>
  <c r="BB56"/>
  <c r="AX56"/>
  <c i="5" r="J32"/>
  <c i="1" r="AG59"/>
  <c i="6" r="J35"/>
  <c i="1" r="AV61"/>
  <c r="AT61"/>
  <c r="BA60"/>
  <c r="AW60"/>
  <c i="8" r="F35"/>
  <c i="1" r="AZ64"/>
  <c r="AZ63"/>
  <c r="AV63"/>
  <c r="AT63"/>
  <c i="9" r="J33"/>
  <c i="1" r="AV65"/>
  <c r="AT65"/>
  <c i="8" r="J32"/>
  <c i="1" r="AG64"/>
  <c r="AG63"/>
  <c i="2" r="F33"/>
  <c i="1" r="AZ55"/>
  <c i="4" r="F35"/>
  <c i="1" r="AZ58"/>
  <c r="BA56"/>
  <c r="AW56"/>
  <c i="6" r="F35"/>
  <c i="1" r="AZ61"/>
  <c r="AT64"/>
  <c r="AN64"/>
  <c i="7" r="J32"/>
  <c i="1" r="AG62"/>
  <c i="8" l="1" r="J41"/>
  <c i="2" r="BK100"/>
  <c r="J100"/>
  <c r="J59"/>
  <c i="7" r="J63"/>
  <c i="9" r="J84"/>
  <c r="J60"/>
  <c i="8" r="J63"/>
  <c i="7" r="J41"/>
  <c i="1" r="AN59"/>
  <c i="5" r="J41"/>
  <c i="1" r="AN63"/>
  <c r="AN62"/>
  <c r="AU56"/>
  <c i="4" r="J32"/>
  <c i="1" r="AG58"/>
  <c r="AZ56"/>
  <c r="AV56"/>
  <c r="AT56"/>
  <c i="6" r="J32"/>
  <c i="1" r="AG61"/>
  <c r="AG60"/>
  <c r="BA54"/>
  <c r="W30"/>
  <c i="9" r="J30"/>
  <c i="1" r="AG65"/>
  <c i="3" r="J32"/>
  <c i="1" r="AG57"/>
  <c r="BD54"/>
  <c r="W33"/>
  <c r="AZ60"/>
  <c r="AV60"/>
  <c r="AT60"/>
  <c r="AN60"/>
  <c r="BC54"/>
  <c r="W32"/>
  <c r="BB54"/>
  <c r="W31"/>
  <c i="4" l="1" r="J41"/>
  <c i="3" r="J41"/>
  <c i="9" r="J39"/>
  <c i="6" r="J41"/>
  <c i="1" r="AN57"/>
  <c r="AN58"/>
  <c r="AN61"/>
  <c r="AN65"/>
  <c r="AX54"/>
  <c i="2" r="J30"/>
  <c i="1" r="AG55"/>
  <c r="AG56"/>
  <c r="AU54"/>
  <c r="AW54"/>
  <c r="AK30"/>
  <c r="AY54"/>
  <c r="AZ54"/>
  <c r="W29"/>
  <c l="1" r="AN56"/>
  <c i="2" r="J39"/>
  <c i="1" r="AN55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<sst xmlns="http://schemas.openxmlformats.org/spreadsheetml/2006/main">
  <si>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</si>
  <si>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</si>
  <si>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</si>
  <si>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</si>
  <si>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</si>
  <si>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{3a541839-01c3-474d-b786-1793cee8fc28}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</si>
  <si>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</si>
  <si>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</si>
  <si>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</si>
  <si>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</si>
  <si>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</si>
  <si>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</si>
  <si>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</si>
  <si>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</si>
  <si>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D-2401-A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</si>
  <si>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</si>
  <si>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</si>
  <si>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stavební E</t>
  </si>
  <si>
    <t>KSO:</t>
  </si>
  <si>
    <t/>
  </si>
  <si>
    <t>CC-CZ:</t>
  </si>
  <si>
    <t>Místo:</t>
  </si>
  <si>
    <t>ZŠ Kamenická</t>
  </si>
  <si>
    <t>Datum:</t>
  </si>
  <si>
    <t>27. 5. 2024</t>
  </si>
  <si>
    <t>Zadavatel:</t>
  </si>
  <si>
    <t>IČ:</t>
  </si>
  <si>
    <t>00261238</t>
  </si>
  <si>
    <t>Statutární město Děčín</t>
  </si>
  <si>
    <t>DIČ:</t>
  </si>
  <si>
    <t>CZ00261238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</si>
  <si>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</si>
  <si>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</si>
  <si>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</si>
  <si>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</si>
  <si>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</si>
  <si>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</si>
  <si>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</si>
  <si>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</si>
  <si>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</si>
  <si>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</si>
  <si>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</si>
  <si>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</si>
  <si>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</si>
  <si>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</si>
  <si>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</si>
  <si>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</si>
  <si>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</si>
  <si>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</si>
  <si>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</si>
  <si>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</si>
  <si>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</si>
  <si>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</si>
  <si>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</si>
  <si>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</si>
  <si>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</si>
  <si>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</si>
  <si>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</si>
  <si>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</si>
  <si>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</si>
  <si>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</si>
  <si>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</si>
  <si>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</si>
  <si>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</si>
  <si>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</si>
  <si>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</si>
  <si>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</si>
  <si>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</si>
  <si>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</si>
  <si>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</si>
  <si>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</si>
  <si>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</si>
  <si>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</si>
  <si>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</si>
  <si>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</si>
  <si>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</si>
  <si>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</si>
  <si>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</si>
  <si>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E01</t>
  </si>
  <si>
    <t>Stavební část</t>
  </si>
  <si>
    <t>STA</t>
  </si>
  <si>
    <t>1</t>
  </si>
  <si>
    <t>{bdcd0e83-8721-43e1-8545-8b2333c5a24c}</t>
  </si>
  <si>
    <t>2</t>
  </si>
  <si>
    <t>E02</t>
  </si>
  <si>
    <t>ZTI a VZT</t>
  </si>
  <si>
    <t>{008d1441-4901-402b-9b4f-e4f40ea1ab29}</t>
  </si>
  <si>
    <t>-1</t>
  </si>
  <si>
    <t>001</t>
  </si>
  <si>
    <t>Chlazení</t>
  </si>
  <si>
    <t>Soupis</t>
  </si>
  <si>
    <t>{f233e580-f888-4a34-88c1-2f0d12b235b0}</t>
  </si>
  <si>
    <t>002</t>
  </si>
  <si>
    <t>VZDUCHOTECHNIKA</t>
  </si>
  <si>
    <t>{39ae4365-a9de-449d-903c-679aba11ef88}</t>
  </si>
  <si>
    <t>003</t>
  </si>
  <si>
    <t>Zdravotně technické instalace</t>
  </si>
  <si>
    <t>{b05cb6f3-2ebe-49ab-af6c-c770e4b9a7ed}</t>
  </si>
  <si>
    <t>E03</t>
  </si>
  <si>
    <t>Elektroinstalace</t>
  </si>
  <si>
    <t>{50fb8659-4b32-41cd-a104-e727e3bc30de}</t>
  </si>
  <si>
    <t>01</t>
  </si>
  <si>
    <t>BEZBARIEROVÉ WC</t>
  </si>
  <si>
    <t>{6c2ad564-a7f0-4c77-be91-877c761927ac}</t>
  </si>
  <si>
    <t>02</t>
  </si>
  <si>
    <t>ODBORNÁ UČEBNA IT</t>
  </si>
  <si>
    <t>{df7aad5c-d165-438c-bd40-5fb6df51e81f}</t>
  </si>
  <si>
    <t>E04</t>
  </si>
  <si>
    <t>Schodolez</t>
  </si>
  <si>
    <t>{1f25c424-a37d-42cd-af89-e47ed6380f71}</t>
  </si>
  <si>
    <t>E04.01</t>
  </si>
  <si>
    <t>{0ff3e605-55b0-497e-9d8e-a2c6bda41619}</t>
  </si>
  <si>
    <t>E05</t>
  </si>
  <si>
    <t>Vedlejší rozpočtové náklady</t>
  </si>
  <si>
    <t>{0230b59e-7e5f-45ba-a29f-b8cbbc464b0b}</t>
  </si>
  <si>
    <t>KRYCÍ LIST SOUPISU PRACÍ</t>
  </si>
  <si>
    <t>Objekt:</t>
  </si>
  <si>
    <t>E01 - Stavební část</t>
  </si>
  <si>
    <t>REKAPITULACE ČLENĚNÍ SOUPISU PRACÍ</t>
  </si>
  <si>
    <t>Kód dílu - Popis</t>
  </si>
  <si>
    <t>Cena celkem [CZK]</t>
  </si>
  <si>
    <t xml:space="preserve">HSV - Práce a dodávky HSV   </t>
  </si>
  <si>
    <t xml:space="preserve">    4 - Vodorovné konstrukce   </t>
  </si>
  <si>
    <t xml:space="preserve">    6 - Úpravy povrchů, podlahy a osazování výplní   </t>
  </si>
  <si>
    <t xml:space="preserve">    9 - Ostatní konstrukce a práce, bourání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</si>
  <si>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</si>
  <si>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</si>
  <si>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</si>
  <si>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725 - Zdravotechnika - zařizovací předměty   </t>
  </si>
  <si>
    <t xml:space="preserve">    742 - Elektroinstalace - slaboproud   </t>
  </si>
  <si>
    <t xml:space="preserve">    751 - Vzduchotechnika   </t>
  </si>
  <si>
    <t xml:space="preserve">    763 - Konstrukce suché výstavby   </t>
  </si>
  <si>
    <t xml:space="preserve">    766 - Konstrukce truhlářské   </t>
  </si>
  <si>
    <t xml:space="preserve">    767 - Konstrukce zámečnické   </t>
  </si>
  <si>
    <t xml:space="preserve">    771 - Podlahy z dlaždic   </t>
  </si>
  <si>
    <t xml:space="preserve">    775 - Podlahy skládané   </t>
  </si>
  <si>
    <t xml:space="preserve">    776 - Podlahy povlakové   </t>
  </si>
  <si>
    <t xml:space="preserve">    781 - Dokončovací práce - obklady   </t>
  </si>
  <si>
    <t xml:space="preserve">    783 - Dokončovací práce - nátěry   </t>
  </si>
  <si>
    <t xml:space="preserve">    784 - Dokončovací práce - malby a tapety   </t>
  </si>
  <si>
    <t xml:space="preserve">    786 - Zastiňující technika</t>
  </si>
  <si>
    <t xml:space="preserve">    789 - Povrchové úpravy ocelových konstrukcí a technologických zařízení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</si>
  <si>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</si>
  <si>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</si>
  <si>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</si>
  <si>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</si>
  <si>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</si>
  <si>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</si>
  <si>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</si>
  <si>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</si>
  <si>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</si>
  <si>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</si>
  <si>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</si>
  <si>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</si>
  <si>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</si>
  <si>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</si>
  <si>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  </t>
  </si>
  <si>
    <t>ROZPOCET</t>
  </si>
  <si>
    <t>4</t>
  </si>
  <si>
    <t xml:space="preserve">Vodorovné konstrukce   </t>
  </si>
  <si>
    <t>K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</si>
  <si>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</si>
  <si>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</si>
  <si>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m3</t>
  </si>
  <si>
    <t>URS 24/I</t>
  </si>
  <si>
    <t>PP</t>
  </si>
  <si>
    <t>6</t>
  </si>
  <si>
    <t xml:space="preserve">Úpravy povrchů, podlahy a osazování výplní   </t>
  </si>
  <si>
    <t>612325422</t>
  </si>
  <si>
    <t>Oprava vápenocementové omítky vnitřních ploch štukové dvouvrstvé, tloušťky do 20 mm a tloušťky štuku do 3 mm stěn, v rozsahu opravované plochy přes 10 do 30%</t>
  </si>
  <si>
    <t>m2</t>
  </si>
  <si>
    <t>3</t>
  </si>
  <si>
    <t>619995001</t>
  </si>
  <si>
    <t>Začištění omítek (s dodáním hmot) kolem oken, dveří, podlah, obkladů apod.</t>
  </si>
  <si>
    <t>m</t>
  </si>
  <si>
    <t>629991011</t>
  </si>
  <si>
    <t>Zakrytí vnějších ploch před znečištěním včetně pozdějšího odkrytí výplní otvorů a svislých ploch fólií přilepenou lepící páskou</t>
  </si>
  <si>
    <t>8</t>
  </si>
  <si>
    <t>5</t>
  </si>
  <si>
    <t>632450134</t>
  </si>
  <si>
    <t>Potěr cementový vyrovnávací ze suchých směsí v ploše o průměrné (střední) tl. přes 40 do 50 mm</t>
  </si>
  <si>
    <t>10</t>
  </si>
  <si>
    <t>632451234</t>
  </si>
  <si>
    <t>Potěr cementový samonivelační litý tř. C 25, tl. přes 45 do 50 mm</t>
  </si>
  <si>
    <t>7</t>
  </si>
  <si>
    <t>632451292</t>
  </si>
  <si>
    <t>Potěr cementový samonivelační litý Příplatek k cenám za každých dalších i započatých 5 mm tloušťky přes 50 mm tř. C 25</t>
  </si>
  <si>
    <t>14</t>
  </si>
  <si>
    <t>632452421</t>
  </si>
  <si>
    <t>Doplnění cementového potěru na mazaninách a betonových podkladech (s dodáním hmot), hlazeného dřevěným nebo ocelovým hladítkem, plochy jednotlivě přes 1 m2 do 4 m2 a tl. přes 10 do 20 mm</t>
  </si>
  <si>
    <t>16</t>
  </si>
  <si>
    <t>9</t>
  </si>
  <si>
    <t>R632450134</t>
  </si>
  <si>
    <t>Vyčištění, vybroušení, vyrovnání st.podlahy do 50 mm včetně materiálu</t>
  </si>
  <si>
    <t>18</t>
  </si>
  <si>
    <t xml:space="preserve">Ostatní konstrukce a práce, bourání   </t>
  </si>
  <si>
    <t>949101112</t>
  </si>
  <si>
    <t>Lešení pomocné pracovní pro objekty pozemních staveb pro zatížení do 150 kg/m2, o výšce lešeňové podlahy přes 1,9 do 3,5 m</t>
  </si>
  <si>
    <t>20</t>
  </si>
  <si>
    <t>11</t>
  </si>
  <si>
    <t>952901111</t>
  </si>
  <si>
    <t>Vyčištění budov nebo objektů před předáním do užívání budov bytové nebo občanské výstavby, světlé výšky podlaží do 4 m</t>
  </si>
  <si>
    <t>22</t>
  </si>
  <si>
    <t>962032432</t>
  </si>
  <si>
    <t>Bourání zdiva nadzákladového z cihel nebo tvárnic z dutých cihel nebo tvárnic pálených nebo nepálených, na maltu vápennou nebo vápenocementovou, objemu přes 1 m3</t>
  </si>
  <si>
    <t>24</t>
  </si>
  <si>
    <t>13</t>
  </si>
  <si>
    <t>965081213</t>
  </si>
  <si>
    <t>Bourání podlah z dlaždic bez podkladního lože nebo mazaniny, s jakoukoliv výplní spár keramických nebo xylolitových tl. do 10 mm, plochy přes 1 m2</t>
  </si>
  <si>
    <t>26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</si>
  <si>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</si>
  <si>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</si>
  <si>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kus</t>
  </si>
  <si>
    <t>28</t>
  </si>
  <si>
    <t>15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</si>
  <si>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</si>
  <si>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</si>
  <si>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30</t>
  </si>
  <si>
    <t>972055241</t>
  </si>
  <si>
    <t>Vybourání otvorů ve stropech nebo klenbách železobetonových ve stropech z dutých prefabrikátů, plochy do 0,09 m2, tl. přes 120 mm</t>
  </si>
  <si>
    <t>32</t>
  </si>
  <si>
    <t>17</t>
  </si>
  <si>
    <t>974042555</t>
  </si>
  <si>
    <t>Vysekání rýh v betonové nebo jiné monolitické dlažbě s betonovým podkladem do hl. 100 mm a šířky do 200 mm</t>
  </si>
  <si>
    <t>34</t>
  </si>
  <si>
    <t>978059541</t>
  </si>
  <si>
    <t>Odsekání obkladů stěn včetně otlučení podkladní omítky až na zdivo z obkládaček vnitřních, z jakýchkoliv materiálů, plochy přes 1 m2</t>
  </si>
  <si>
    <t>36</t>
  </si>
  <si>
    <t>997</t>
  </si>
  <si>
    <t xml:space="preserve">Přesun sutě   </t>
  </si>
  <si>
    <t>19</t>
  </si>
  <si>
    <t>997013112</t>
  </si>
  <si>
    <t>Vnitrostaveništní doprava suti a vybouraných hmot vodorovně do 50 m svisle s použitím mechanizace pro budovy a haly výšky přes 6 do 9 m</t>
  </si>
  <si>
    <t>t</t>
  </si>
  <si>
    <t>38</t>
  </si>
  <si>
    <t>997013213</t>
  </si>
  <si>
    <t>Vnitrostaveništní doprava suti a vybouraných hmot vodorovně do 50 m svisle ručně pro budovy a haly výšky přes 9 do 12 m</t>
  </si>
  <si>
    <t>40</t>
  </si>
  <si>
    <t>997013501</t>
  </si>
  <si>
    <t>Odvoz suti a vybouraných hmot na skládku nebo meziskládku se složením, na vzdálenost do 1 km</t>
  </si>
  <si>
    <t>42</t>
  </si>
  <si>
    <t>997013509</t>
  </si>
  <si>
    <t>Odvoz suti a vybouraných hmot na skládku nebo meziskládku se složením, na vzdálenost Příplatek k ceně za každý další i započatý 1 km přes 1 km</t>
  </si>
  <si>
    <t>44</t>
  </si>
  <si>
    <t>23</t>
  </si>
  <si>
    <t>997013511</t>
  </si>
  <si>
    <t>Odvoz suti a vybouraných hmot z meziskládky na skládku s naložením a se složením, na vzdálenost do 1 km</t>
  </si>
  <si>
    <t>46</t>
  </si>
  <si>
    <t>997013631</t>
  </si>
  <si>
    <t>Poplatek za uložení stavebního odpadu na skládce (skládkovné) směsného stavebního a demoličního zatříděného do Katalogu odpadů pod kódem 17 09 04</t>
  </si>
  <si>
    <t>48</t>
  </si>
  <si>
    <t>998</t>
  </si>
  <si>
    <t xml:space="preserve">Přesun hmot   </t>
  </si>
  <si>
    <t>25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</si>
  <si>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</si>
  <si>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</si>
  <si>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50</t>
  </si>
  <si>
    <t>998011015</t>
  </si>
  <si>
    <t>Přesun hmot pro budovy občanské výstavby, bydlení, výrobu a služby s nosnou svislou konstrukcí zděnou z cihel, tvárnic nebo kamene Příplatek k cenám za zvětšený přesun přes vymezenou největší dopravní vzdálenost do 1000 m</t>
  </si>
  <si>
    <t>52</t>
  </si>
  <si>
    <t>PSV</t>
  </si>
  <si>
    <t xml:space="preserve">Práce a dodávky PSV   </t>
  </si>
  <si>
    <t>725</t>
  </si>
  <si>
    <t xml:space="preserve">Zdravotechnika - zařizovací předměty   </t>
  </si>
  <si>
    <t>27</t>
  </si>
  <si>
    <t>725210821</t>
  </si>
  <si>
    <t>Demontáž umyvadel bez výtokových armatur umyvadel</t>
  </si>
  <si>
    <t>soubor</t>
  </si>
  <si>
    <t>54</t>
  </si>
  <si>
    <t>725820801</t>
  </si>
  <si>
    <t>Demontáž baterií nástěnných do G 3/4</t>
  </si>
  <si>
    <t>56</t>
  </si>
  <si>
    <t>742</t>
  </si>
  <si>
    <t xml:space="preserve">Elektroinstalace - slaboproud   </t>
  </si>
  <si>
    <t>29</t>
  </si>
  <si>
    <t>742330801</t>
  </si>
  <si>
    <t>Demontáž strukturované kabeláže rozvaděče</t>
  </si>
  <si>
    <t>58</t>
  </si>
  <si>
    <t>742330811</t>
  </si>
  <si>
    <t>Demontáž strukturované kabeláže zařízení do rozvaděče switche, UPS, DVR, server</t>
  </si>
  <si>
    <t>60</t>
  </si>
  <si>
    <t>31</t>
  </si>
  <si>
    <t>742340821</t>
  </si>
  <si>
    <t>Demontáž jednotného času školního zvonku</t>
  </si>
  <si>
    <t>62</t>
  </si>
  <si>
    <t>742410801</t>
  </si>
  <si>
    <t>Demontáž rozhlasu reproduktoru podhledového, nástěnného, směrového</t>
  </si>
  <si>
    <t>64</t>
  </si>
  <si>
    <t>33</t>
  </si>
  <si>
    <t>742430801</t>
  </si>
  <si>
    <t>Demontáž audiovizuální techniky projektoru včetně držáku</t>
  </si>
  <si>
    <t>66</t>
  </si>
  <si>
    <t>751</t>
  </si>
  <si>
    <t xml:space="preserve">Vzduchotechnika   </t>
  </si>
  <si>
    <t>751510863</t>
  </si>
  <si>
    <t>Demontáž vzduchotechnického potrubí plechového do suti čtyřhranného s přírubou, průřezu přes 0,50 do 1,13 m2</t>
  </si>
  <si>
    <t>68</t>
  </si>
  <si>
    <t>35</t>
  </si>
  <si>
    <t>751581812</t>
  </si>
  <si>
    <t>Demontáž protipožární ochrany vzduchotechnického potrubí přímé potrubí z protipožárních desek čtyřhranné požární odolnost EI 60 nebo EI 90</t>
  </si>
  <si>
    <t>70</t>
  </si>
  <si>
    <t>763</t>
  </si>
  <si>
    <t xml:space="preserve">Konstrukce suché výstavby   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</si>
  <si>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</si>
  <si>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</si>
  <si>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72</t>
  </si>
  <si>
    <t>37</t>
  </si>
  <si>
    <t>763111717</t>
  </si>
  <si>
    <t>Příčka ze sádrokartonových desek ostatní konstrukce a práce na příčkách ze sádrokartonových desek základní penetrační nátěr (oboustranný)</t>
  </si>
  <si>
    <t>74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</si>
  <si>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</si>
  <si>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</si>
  <si>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76</t>
  </si>
  <si>
    <t>39</t>
  </si>
  <si>
    <t>763158121</t>
  </si>
  <si>
    <t>Podlaha ze sádrokartonových desek ostatní práce a konstrukce na sádrokartonových podlahách povrchové úpravy hydroizolační nátěr</t>
  </si>
  <si>
    <t>78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</si>
  <si>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</si>
  <si>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</si>
  <si>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80</t>
  </si>
  <si>
    <t>41</t>
  </si>
  <si>
    <t>M</t>
  </si>
  <si>
    <t>55331613</t>
  </si>
  <si>
    <t>pouzdro stavební posuvných dveří jednopouzdrové 900mm standardní rozměr</t>
  </si>
  <si>
    <t>82</t>
  </si>
  <si>
    <t>998763402</t>
  </si>
  <si>
    <t>Přesun hmot pro konstrukce montované z desek stanovený procentní sazbou (%) z ceny vodorovná dopravní vzdálenost do 50 m v objektech výšky přes 6 do 12 m</t>
  </si>
  <si>
    <t>%</t>
  </si>
  <si>
    <t>84</t>
  </si>
  <si>
    <t>766</t>
  </si>
  <si>
    <t xml:space="preserve">Konstrukce truhlářské   </t>
  </si>
  <si>
    <t>43</t>
  </si>
  <si>
    <t>766431811</t>
  </si>
  <si>
    <t>Demontáž obložení sloupů nebo pilířů panely, plochy do 1,5 m2</t>
  </si>
  <si>
    <t>86</t>
  </si>
  <si>
    <t>766441822</t>
  </si>
  <si>
    <t>Demontáž parapetních desek dřevěných nebo plastových šířky přes 300 mm, délky přes 1000 do 2000 mm</t>
  </si>
  <si>
    <t>88</t>
  </si>
  <si>
    <t>45</t>
  </si>
  <si>
    <t>766660729</t>
  </si>
  <si>
    <t>Montáž dveřních doplňků dveřního kování interiérového štítku s klikou</t>
  </si>
  <si>
    <t>90</t>
  </si>
  <si>
    <t>54914610</t>
  </si>
  <si>
    <t>kování dveřní vrchní klika včetně rozet a montážního materiálu R BB nerez PK</t>
  </si>
  <si>
    <t>92</t>
  </si>
  <si>
    <t>47</t>
  </si>
  <si>
    <t>766694122</t>
  </si>
  <si>
    <t>Montáž ostatních truhlářských konstrukcí parapetních desek dřevěných nebo plastových šířky přes 300 mm, délky přes 1000 do 1600 mm</t>
  </si>
  <si>
    <t>94</t>
  </si>
  <si>
    <t>60794104</t>
  </si>
  <si>
    <t>parapet dřevotřískový vnitřní povrch laminátový š 340mm</t>
  </si>
  <si>
    <t>96</t>
  </si>
  <si>
    <t>49</t>
  </si>
  <si>
    <t>998766202</t>
  </si>
  <si>
    <t>Přesun hmot pro konstrukce truhlářské stanovený procentní sazbou (%) z ceny vodorovná dopravní vzdálenost do 50 m v objektech výšky přes 6 do 12 m</t>
  </si>
  <si>
    <t>98</t>
  </si>
  <si>
    <t>R766111820</t>
  </si>
  <si>
    <t>Demontáž dřevěného stupínku</t>
  </si>
  <si>
    <t>100</t>
  </si>
  <si>
    <t>51</t>
  </si>
  <si>
    <t>R766660002</t>
  </si>
  <si>
    <t>Montáž dveřních křídel dřevěných nebo plastových otevíravých do ocelové zárubně povrchově upravených jednokřídlových, šířky přes 800 mm</t>
  </si>
  <si>
    <t>102</t>
  </si>
  <si>
    <t>R62075</t>
  </si>
  <si>
    <t>Posuvné dveře jednokřídlé voštinové povrch laminátový plné 900x1970-2100mm</t>
  </si>
  <si>
    <t>104</t>
  </si>
  <si>
    <t>53</t>
  </si>
  <si>
    <t>766825821</t>
  </si>
  <si>
    <t>Demontáž nábytku vestavěného skříní dvoukřídlových</t>
  </si>
  <si>
    <t>106</t>
  </si>
  <si>
    <t>767</t>
  </si>
  <si>
    <t xml:space="preserve">Konstrukce zámečnické   </t>
  </si>
  <si>
    <t>767649194</t>
  </si>
  <si>
    <t>Montáž dveří ocelových nebo hliníkových doplňků dveří madel</t>
  </si>
  <si>
    <t>108</t>
  </si>
  <si>
    <t>55</t>
  </si>
  <si>
    <t>54914113</t>
  </si>
  <si>
    <t>kování bezpečnostní R1 /madlo Cr</t>
  </si>
  <si>
    <t>110</t>
  </si>
  <si>
    <t>998767202</t>
  </si>
  <si>
    <t>Přesun hmot pro zámečnické konstrukce stanovený procentní sazbou (%) z ceny vodorovná dopravní vzdálenost do 50 m v objektech výšky přes 6 do 12 m</t>
  </si>
  <si>
    <t>112</t>
  </si>
  <si>
    <t>771</t>
  </si>
  <si>
    <t xml:space="preserve">Podlahy z dlaždic   </t>
  </si>
  <si>
    <t>57</t>
  </si>
  <si>
    <t>771121011</t>
  </si>
  <si>
    <t>Příprava podkladu před provedením dlažby nátěr penetrační na podlahu</t>
  </si>
  <si>
    <t>114</t>
  </si>
  <si>
    <t>771151013</t>
  </si>
  <si>
    <t>Příprava podkladu před provedením dlažby samonivelační stěrka min.pevnosti 20 MPa, tloušťky přes 5 do 8 mm</t>
  </si>
  <si>
    <t>116</t>
  </si>
  <si>
    <t>59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</si>
  <si>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</si>
  <si>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</si>
  <si>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118</t>
  </si>
  <si>
    <t>59761420</t>
  </si>
  <si>
    <t>dlažba velkoformátová keramická slinutá protiskluzná do interiéru i exteriéru pro vysoké mechanické namáhání přes 4 do 6ks/m2</t>
  </si>
  <si>
    <t>120</t>
  </si>
  <si>
    <t>61</t>
  </si>
  <si>
    <t>771591117</t>
  </si>
  <si>
    <t>Podlahy - dokončovací práce spárování akrylem</t>
  </si>
  <si>
    <t>122</t>
  </si>
  <si>
    <t>998771202</t>
  </si>
  <si>
    <t>Přesun hmot pro podlahy z dlaždic stanovený procentní sazbou (%) z ceny vodorovná dopravní vzdálenost do 50 m v objektech výšky přes 6 do 12 m</t>
  </si>
  <si>
    <t>124</t>
  </si>
  <si>
    <t>775</t>
  </si>
  <si>
    <t xml:space="preserve">Podlahy skládané   </t>
  </si>
  <si>
    <t>63</t>
  </si>
  <si>
    <t>775429121</t>
  </si>
  <si>
    <t>Montáž lišty přechodové (vyrovnávací) připevněné vruty</t>
  </si>
  <si>
    <t>126</t>
  </si>
  <si>
    <t>55343110</t>
  </si>
  <si>
    <t>profil přechodový Al narážecí 30mm stříbro</t>
  </si>
  <si>
    <t>128</t>
  </si>
  <si>
    <t>65</t>
  </si>
  <si>
    <t>998775202</t>
  </si>
  <si>
    <t>Přesun hmot pro podlahy skládané stanovený procentní sazbou (%) z ceny vodorovná dopravní vzdálenost do 50 m v objektech výšky přes 6 do 12 m</t>
  </si>
  <si>
    <t>130</t>
  </si>
  <si>
    <t>776</t>
  </si>
  <si>
    <t xml:space="preserve">Podlahy povlakové   </t>
  </si>
  <si>
    <t>776111311</t>
  </si>
  <si>
    <t>Příprava podkladu vysátí podlah</t>
  </si>
  <si>
    <t>132</t>
  </si>
  <si>
    <t>67</t>
  </si>
  <si>
    <t>776121112</t>
  </si>
  <si>
    <t>Příprava podkladu penetrace vodou ředitelná podlah</t>
  </si>
  <si>
    <t>134</t>
  </si>
  <si>
    <t>776141122</t>
  </si>
  <si>
    <t>Příprava podkladu vyrovnání samonivelační stěrkou podlah min.pevnosti 30 MPa, tloušťky přes 3 do 5 mm</t>
  </si>
  <si>
    <t>136</t>
  </si>
  <si>
    <t>69</t>
  </si>
  <si>
    <t>776201812</t>
  </si>
  <si>
    <t>Demontáž povlakových podlahovin lepených ručně s podložkou</t>
  </si>
  <si>
    <t>138</t>
  </si>
  <si>
    <t>776221111</t>
  </si>
  <si>
    <t>Montáž podlahovin z PVC lepením standardním lepidlem z pásů standardních</t>
  </si>
  <si>
    <t>140</t>
  </si>
  <si>
    <t>71</t>
  </si>
  <si>
    <t>R11015</t>
  </si>
  <si>
    <t>PVC vinyl heterogenní protiskluzná (třída C) tl 2,00mm, nášlapná vrstva 0,70mm, otlak do 0,05 mm, R10, hořlavost Bfl S1</t>
  </si>
  <si>
    <t>142</t>
  </si>
  <si>
    <t>776411111</t>
  </si>
  <si>
    <t>Montáž soklíků lepením obvodových, výšky do 80 mm</t>
  </si>
  <si>
    <t>144</t>
  </si>
  <si>
    <t>73</t>
  </si>
  <si>
    <t>776421311</t>
  </si>
  <si>
    <t>Montáž lišt přechodových samolepících</t>
  </si>
  <si>
    <t>146</t>
  </si>
  <si>
    <t>28411003</t>
  </si>
  <si>
    <t>lišta soklová PVC 30x30mm</t>
  </si>
  <si>
    <t>148</t>
  </si>
  <si>
    <t>75</t>
  </si>
  <si>
    <t>59054130</t>
  </si>
  <si>
    <t>profil přechodový nerezový samolepící 35mm</t>
  </si>
  <si>
    <t>150</t>
  </si>
  <si>
    <t>998776202</t>
  </si>
  <si>
    <t>Přesun hmot pro podlahy povlakové stanovený procentní sazbou (%) z ceny vodorovná dopravní vzdálenost do 50 m v objektech výšky přes 6 do 12 m</t>
  </si>
  <si>
    <t>152</t>
  </si>
  <si>
    <t>781</t>
  </si>
  <si>
    <t xml:space="preserve">Dokončovací práce - obklady   </t>
  </si>
  <si>
    <t>77</t>
  </si>
  <si>
    <t>781121011</t>
  </si>
  <si>
    <t>Příprava podkladu před provedením obkladu nátěr penetrační na stěnu</t>
  </si>
  <si>
    <t>154</t>
  </si>
  <si>
    <t>781121015</t>
  </si>
  <si>
    <t>Příprava podkladu před provedením obkladu nátěr kontaktní pro nesavé podklady na stěnu</t>
  </si>
  <si>
    <t>156</t>
  </si>
  <si>
    <t>79</t>
  </si>
  <si>
    <t>781131112</t>
  </si>
  <si>
    <t>Izolace stěny pod obklad izolace nátěrem nebo stěrkou ve dvou vrstvách</t>
  </si>
  <si>
    <t>158</t>
  </si>
  <si>
    <t>781151031</t>
  </si>
  <si>
    <t>Příprava podkladu před provedením obkladu celoplošné vyrovnání podkladu stěrkou, tloušťky 3 mm</t>
  </si>
  <si>
    <t>160</t>
  </si>
  <si>
    <t>81</t>
  </si>
  <si>
    <t>781151041</t>
  </si>
  <si>
    <t>Příprava podkladu před provedením obkladu celoplošné vyrovnání podkladu příplatek za každý další 1 mm tloušťky přes 3 mm</t>
  </si>
  <si>
    <t>162</t>
  </si>
  <si>
    <t>781474115</t>
  </si>
  <si>
    <t>Montáž obkladů vnitřních stěn z dlaždic keramických lepených flexibilním lepidlem maloformátových hladkých přes 22 do 25 ks/m2</t>
  </si>
  <si>
    <t>164</t>
  </si>
  <si>
    <t>83</t>
  </si>
  <si>
    <t>59761039</t>
  </si>
  <si>
    <t>obklad keramický hladký přes 22 do 25ks/m2</t>
  </si>
  <si>
    <t>166</t>
  </si>
  <si>
    <t>781477111</t>
  </si>
  <si>
    <t>Montáž obkladů vnitřních stěn z dlaždic keramických Příplatek k cenám za plochu do 10 m2 jednotlivě</t>
  </si>
  <si>
    <t>168</t>
  </si>
  <si>
    <t>85</t>
  </si>
  <si>
    <t>998781102</t>
  </si>
  <si>
    <t>Přesun hmot pro obklady keramické stanovený z hmotnosti přesunovaného materiálu vodorovná dopravní vzdálenost do 50 m v objektech výšky přes 6 do 12 m</t>
  </si>
  <si>
    <t>170</t>
  </si>
  <si>
    <t>58582063</t>
  </si>
  <si>
    <t>lepidlo cementové vysoce flexibilní C2S2</t>
  </si>
  <si>
    <t>kg</t>
  </si>
  <si>
    <t>172</t>
  </si>
  <si>
    <t>87</t>
  </si>
  <si>
    <t>58582019</t>
  </si>
  <si>
    <t>spárovací hmota cementová flexibilní CG2 různé barvy</t>
  </si>
  <si>
    <t>174</t>
  </si>
  <si>
    <t>783</t>
  </si>
  <si>
    <t xml:space="preserve">Dokončovací práce - nátěry   </t>
  </si>
  <si>
    <t>783913151</t>
  </si>
  <si>
    <t>Penetrační nátěr betonových podlah hladkých (z pohledového nebo gletovaného betonu, stěrky apod.) syntetický</t>
  </si>
  <si>
    <t>176</t>
  </si>
  <si>
    <t>784</t>
  </si>
  <si>
    <t xml:space="preserve">Dokončovací práce - malby a tapety   </t>
  </si>
  <si>
    <t>89</t>
  </si>
  <si>
    <t>784121001</t>
  </si>
  <si>
    <t>Oškrabání malby v místnostech výšky do 3,80 m</t>
  </si>
  <si>
    <t>178</t>
  </si>
  <si>
    <t>784161003</t>
  </si>
  <si>
    <t>Tmelení spar a rohů, šířky do 3 mm akrylátovým tmelem v místnostech výšky přes 3,80 do 5,00 m</t>
  </si>
  <si>
    <t>180</t>
  </si>
  <si>
    <t>91</t>
  </si>
  <si>
    <t>784161201</t>
  </si>
  <si>
    <t>Lokální vyrovnání podkladu sádrovou stěrkou, tloušťky do 3 mm, plochy do 0,1 m2 v místnostech výšky do 3,80 m</t>
  </si>
  <si>
    <t>182</t>
  </si>
  <si>
    <t>784171123</t>
  </si>
  <si>
    <t>Zakrytí nemalovaných ploch (materiál ve specifikaci) včetně pozdějšího odkrytí konstrukcí nebo samostatných prvků např. schodišť, nábytku, radiátorů, zábradlí v místnostech výšky přes 3,80 do 5,00</t>
  </si>
  <si>
    <t>184</t>
  </si>
  <si>
    <t>93</t>
  </si>
  <si>
    <t>58124842</t>
  </si>
  <si>
    <t>fólie pro malířské potřeby zakrývací tl 7µ 4x5m</t>
  </si>
  <si>
    <t>186</t>
  </si>
  <si>
    <t>784181103</t>
  </si>
  <si>
    <t>Penetrace podkladu jednonásobná základní akrylátová bezbarvá v místnostech výšky přes 3,80 do 5,00 m</t>
  </si>
  <si>
    <t>188</t>
  </si>
  <si>
    <t>95</t>
  </si>
  <si>
    <t>784191001</t>
  </si>
  <si>
    <t>Čištění vnitřních ploch hrubý úklid po provedení malířských prací omytím oken nebo balkonových dveří jednoduchých</t>
  </si>
  <si>
    <t>190</t>
  </si>
  <si>
    <t>784221101</t>
  </si>
  <si>
    <t>Malby z malířských směsí otěruvzdorných za sucha dvojnásobné, bílé za sucha otěruvzdorné dobře v místnostech výšky do 3,80 m</t>
  </si>
  <si>
    <t>192</t>
  </si>
  <si>
    <t>97</t>
  </si>
  <si>
    <t>784221151</t>
  </si>
  <si>
    <t>Malby z malířských směsí otěruvzdorných za sucha Příplatek k cenám dvojnásobných maleb na tónovacích automatech, v odstínu světlém</t>
  </si>
  <si>
    <t>194</t>
  </si>
  <si>
    <t>786</t>
  </si>
  <si>
    <t>Zastiňující technika</t>
  </si>
  <si>
    <t>786612200</t>
  </si>
  <si>
    <t>Montáž rolet textilních</t>
  </si>
  <si>
    <t>196</t>
  </si>
  <si>
    <t>99</t>
  </si>
  <si>
    <t>61140029</t>
  </si>
  <si>
    <t>Roleta textilní, silná látka, vnitřní 2300 x 2100 mm, manuální řetízkové ovládání, kovová konzole kotvená do stropu s kazetou</t>
  </si>
  <si>
    <t>ks</t>
  </si>
  <si>
    <t>198</t>
  </si>
  <si>
    <t>789</t>
  </si>
  <si>
    <t xml:space="preserve">Povrchové úpravy ocelových konstrukcí a technologických zařízení   </t>
  </si>
  <si>
    <t>789132240</t>
  </si>
  <si>
    <t>Úpravy povrchů pod nátěry potrubí do DN 150 očištění odmaštěním</t>
  </si>
  <si>
    <t>200</t>
  </si>
  <si>
    <t>101</t>
  </si>
  <si>
    <t>789332110</t>
  </si>
  <si>
    <t>Zhotovení nátěru potrubí do DN 150 jednosložkového základního, tloušťky do 40 µm</t>
  </si>
  <si>
    <t>202</t>
  </si>
  <si>
    <t>24629024</t>
  </si>
  <si>
    <t>hmota nátěrová syntetická základní na ocelové konstrukce</t>
  </si>
  <si>
    <t>204</t>
  </si>
  <si>
    <t>103</t>
  </si>
  <si>
    <t>789332120</t>
  </si>
  <si>
    <t>Zhotovení nátěru potrubí do DN 150 jednosložkového krycího (vrchního), tloušťky do 40 µm</t>
  </si>
  <si>
    <t>206</t>
  </si>
  <si>
    <t>24629162</t>
  </si>
  <si>
    <t>hmota nátěrová alkydová krycí (email) na ocelové konstrukce</t>
  </si>
  <si>
    <t>208</t>
  </si>
  <si>
    <t>E02 - ZTI a VZT</t>
  </si>
  <si>
    <t>Soupis:</t>
  </si>
  <si>
    <t>001 - Chlazení</t>
  </si>
  <si>
    <t>CH-01 - KLIMATIZAČNÍ JEDNOTKY</t>
  </si>
  <si>
    <t>CH-02 - POTRUBÍ, IZOLACE OSTATNÍ</t>
  </si>
  <si>
    <t>CH-01</t>
  </si>
  <si>
    <t>KLIMATIZAČNÍ JEDNOTKY</t>
  </si>
  <si>
    <t xml:space="preserve">1.1 </t>
  </si>
  <si>
    <t>Venkovní klimatizační jednotka včetně konzole</t>
  </si>
  <si>
    <t>Vlastní</t>
  </si>
  <si>
    <t>838292717</t>
  </si>
  <si>
    <t>referenční výrobek např. RAS-16 J2AVG-E			
	Výkon chlazení	4,7	kW
	Výkon vytápění	6	kW
	Akustický tlak	49-52	dB(A) v 1m
	Příkon	1,8	W
	Napětí	230	V</t>
  </si>
  <si>
    <t xml:space="preserve">1.2 </t>
  </si>
  <si>
    <t>Nástěnná klimatizační jednotka včetně dálkového ovladače</t>
  </si>
  <si>
    <t>1312481326</t>
  </si>
  <si>
    <t>referenční výrobek např. RAS-B16J2KBRG-E			
	Výkon chlazení	4,7	kW
	Výkon vytápění	6	kW
	Vzduchový výkon	768	 m3/h
	Akustický tlak	22-43	dB(A) v 1m
	Příkon	40	W
	Napětí	230	V</t>
  </si>
  <si>
    <t>CH-02</t>
  </si>
  <si>
    <t>POTRUBÍ, IZOLACE OSTATNÍ</t>
  </si>
  <si>
    <t>1.01</t>
  </si>
  <si>
    <t>Potrubí Cu 6x1</t>
  </si>
  <si>
    <t>1688145080</t>
  </si>
  <si>
    <t>1.02</t>
  </si>
  <si>
    <t>Potrubí Cu 10x1</t>
  </si>
  <si>
    <t>-1242230812</t>
  </si>
  <si>
    <t xml:space="preserve">2. </t>
  </si>
  <si>
    <t>Tlakové zkoušky potrubí do DN 50</t>
  </si>
  <si>
    <t>1440367244</t>
  </si>
  <si>
    <t>3.01</t>
  </si>
  <si>
    <t xml:space="preserve">Návleková izolace pro chlad  6/9,5</t>
  </si>
  <si>
    <t>1128459725</t>
  </si>
  <si>
    <t>Návleková izolace pro chlad 6/9,5</t>
  </si>
  <si>
    <t>3.02</t>
  </si>
  <si>
    <t>Návleková izolace pro chlad 10/11</t>
  </si>
  <si>
    <t>-1396920698</t>
  </si>
  <si>
    <t xml:space="preserve">4. </t>
  </si>
  <si>
    <t>Odvod kondenzátu ohebné potrubí PE 25</t>
  </si>
  <si>
    <t>-1705157312</t>
  </si>
  <si>
    <t xml:space="preserve">5. </t>
  </si>
  <si>
    <t>Pomocný materiál objímky, konzole, šrouby</t>
  </si>
  <si>
    <t>986646088</t>
  </si>
  <si>
    <t>6.</t>
  </si>
  <si>
    <t>Provozní zkouška</t>
  </si>
  <si>
    <t>hod</t>
  </si>
  <si>
    <t>-1694447684</t>
  </si>
  <si>
    <t xml:space="preserve">7. </t>
  </si>
  <si>
    <t>Drobné stavební úpravy drážky pro potrubí, průchody</t>
  </si>
  <si>
    <t>-1446324887</t>
  </si>
  <si>
    <t xml:space="preserve">8. </t>
  </si>
  <si>
    <t>Vnitrostaveništní přemístění do 16m</t>
  </si>
  <si>
    <t>-1569005868</t>
  </si>
  <si>
    <t>9.</t>
  </si>
  <si>
    <t>Zaučení obsluhy</t>
  </si>
  <si>
    <t>-163473902</t>
  </si>
  <si>
    <t>10.</t>
  </si>
  <si>
    <t>Technický dozor na stavbě</t>
  </si>
  <si>
    <t>-1812570375</t>
  </si>
  <si>
    <t>002 - VZDUCHOTECHNIKA</t>
  </si>
  <si>
    <t>ON - Ostatní náklady</t>
  </si>
  <si>
    <t>VZT-001 - ZAŘÍZENÍ Č.1 - Větrání učebny IT</t>
  </si>
  <si>
    <t>VZT-002 - ZAŘÍZENÍ Č.2 - Větrání WC INVALIDŮ</t>
  </si>
  <si>
    <t>ON</t>
  </si>
  <si>
    <t>Ostatní náklady</t>
  </si>
  <si>
    <t>1.</t>
  </si>
  <si>
    <t>Zprovoznění a zkoušky zařízení</t>
  </si>
  <si>
    <t>1398554950</t>
  </si>
  <si>
    <t>2.</t>
  </si>
  <si>
    <t>Vnitrostaveništní přemístění</t>
  </si>
  <si>
    <t>1636458811</t>
  </si>
  <si>
    <t>3.</t>
  </si>
  <si>
    <t>Drobné stavební úpravy</t>
  </si>
  <si>
    <t>-1867179208</t>
  </si>
  <si>
    <t>4.</t>
  </si>
  <si>
    <t>1558190919</t>
  </si>
  <si>
    <t>VZT-001</t>
  </si>
  <si>
    <t>ZAŘÍZENÍ Č.1 - Větrání učebny IT</t>
  </si>
  <si>
    <t>Decentrální vzt. jednotka s rekuperací vzduchu a el.ohřevem vzduchu , filtr vzduchu, digitální regulace, integrovaný ohřívač vzduchu</t>
  </si>
  <si>
    <t>688882838</t>
  </si>
  <si>
    <t>set potrubí pro připojení, fasádní výustka, atd 					
		rozměry:		2000x800x665	mm
		hmotnost		229	kg
		akust .tlak v 1m		36	dB(A)
		účinnost rekuperace		88	%
	přívod				
		jmen. výkon		750	m3/h
		disp. tlak		100	pa
		topný výkon		1,5	kW
		příkon		0,168	kW
		napětí		230	V
	odvod				
		jmen. výkon		750	m3/h
		disp. tlak		100	pa
		příkon		0,168	kW
		napětí		230	V</t>
  </si>
  <si>
    <t>Pevné kruhové potrubí včetně tvarovek do 25% , d280</t>
  </si>
  <si>
    <t>-1451285822</t>
  </si>
  <si>
    <t xml:space="preserve">1.3 </t>
  </si>
  <si>
    <t>Izolační návlek d280</t>
  </si>
  <si>
    <t>45081433</t>
  </si>
  <si>
    <t>1.4</t>
  </si>
  <si>
    <t>Zapojení a prokabelování ovladače a čidel</t>
  </si>
  <si>
    <t>-1157829388</t>
  </si>
  <si>
    <t xml:space="preserve">1.5 </t>
  </si>
  <si>
    <t>Ostatní</t>
  </si>
  <si>
    <t>-628274091</t>
  </si>
  <si>
    <t>objímky
spojovací materiál
závěsy</t>
  </si>
  <si>
    <t>VZT-002</t>
  </si>
  <si>
    <t>ZAŘÍZENÍ Č.2 - Větrání WC INVALIDŮ</t>
  </si>
  <si>
    <t xml:space="preserve">2.1 </t>
  </si>
  <si>
    <t>Nástěnný radiální ventilátor</t>
  </si>
  <si>
    <t>1844597183</t>
  </si>
  <si>
    <t>např. SILENT 200 CRZ				
	jmen. výkon		80	m3/h
	disp. tlak		20	pa
	příkon		21	W
	napětí		230	V
	akust .tlak v 3m		36	dB(A)</t>
  </si>
  <si>
    <t xml:space="preserve">2.2 </t>
  </si>
  <si>
    <t>Pevné potrubí včetně tvarovek do 30%, SPIRO 125</t>
  </si>
  <si>
    <t>1460911600</t>
  </si>
  <si>
    <t xml:space="preserve">2.3 </t>
  </si>
  <si>
    <t>Protideštová žaluzie PER 125</t>
  </si>
  <si>
    <t>1733731556</t>
  </si>
  <si>
    <t xml:space="preserve">2.4 </t>
  </si>
  <si>
    <t>Dveřní mřížka, součástí dodávky stavby</t>
  </si>
  <si>
    <t>1163138109</t>
  </si>
  <si>
    <t xml:space="preserve">2.5 </t>
  </si>
  <si>
    <t>1194360390</t>
  </si>
  <si>
    <t>003 - Zdravotně technické instalace</t>
  </si>
  <si>
    <t>721 - Vnitřní kanalizace</t>
  </si>
  <si>
    <t>722 - Vnitřní vodovod</t>
  </si>
  <si>
    <t>721</t>
  </si>
  <si>
    <t>Vnitřní kanalizace</t>
  </si>
  <si>
    <t>721-01</t>
  </si>
  <si>
    <t>Potrubí HT d40 včetně tvarovek</t>
  </si>
  <si>
    <t>-195655852</t>
  </si>
  <si>
    <t>721-02</t>
  </si>
  <si>
    <t>Potrubí HT včetně tvarovek d110</t>
  </si>
  <si>
    <t>312187678</t>
  </si>
  <si>
    <t>721-03</t>
  </si>
  <si>
    <t>Zkouška těsnosti</t>
  </si>
  <si>
    <t>-1220710634</t>
  </si>
  <si>
    <t>721-04</t>
  </si>
  <si>
    <t>Umyvadlový sifon-pro imobilní d40</t>
  </si>
  <si>
    <t>91666922</t>
  </si>
  <si>
    <t>721-05</t>
  </si>
  <si>
    <t>Umyvadlový sifon do učebny</t>
  </si>
  <si>
    <t>213353049</t>
  </si>
  <si>
    <t>721-06</t>
  </si>
  <si>
    <t>Napojení na stávající splaškovou kanalizaci</t>
  </si>
  <si>
    <t>81715811</t>
  </si>
  <si>
    <t>721-07</t>
  </si>
  <si>
    <t>-1821251590</t>
  </si>
  <si>
    <t>721-08</t>
  </si>
  <si>
    <t>1245115404</t>
  </si>
  <si>
    <t>721-09</t>
  </si>
  <si>
    <t>Technický dozor</t>
  </si>
  <si>
    <t>1607688299</t>
  </si>
  <si>
    <t>722</t>
  </si>
  <si>
    <t>Vnitřní vodovod</t>
  </si>
  <si>
    <t>725-01.1</t>
  </si>
  <si>
    <t>WC pro invalidy - mísa</t>
  </si>
  <si>
    <t>1010031666</t>
  </si>
  <si>
    <t xml:space="preserve">725-01.2 </t>
  </si>
  <si>
    <t>WC pro invalidy - sedátko</t>
  </si>
  <si>
    <t>-979507718</t>
  </si>
  <si>
    <t>725-02</t>
  </si>
  <si>
    <t>Umyvadlo pro imobilní 60cm</t>
  </si>
  <si>
    <t>-836855396</t>
  </si>
  <si>
    <t>725-03</t>
  </si>
  <si>
    <t>Umyvadlo do učebny 60 cm</t>
  </si>
  <si>
    <t>-1942543753</t>
  </si>
  <si>
    <t>725-04</t>
  </si>
  <si>
    <t xml:space="preserve">Umyvadlová baterie - stojánková  pro imobilní s keramickou katuší</t>
  </si>
  <si>
    <t>-1608719356</t>
  </si>
  <si>
    <t>Umyvadlová baterie - stojánková pro imobilní s keramickou katuší</t>
  </si>
  <si>
    <t>725-05</t>
  </si>
  <si>
    <t>Umyvadlová baterie - stojánková do učebny</t>
  </si>
  <si>
    <t>951337866</t>
  </si>
  <si>
    <t>722-01</t>
  </si>
  <si>
    <t>Potrubí PPr včetně tvarovek PN 16 d20x2,8</t>
  </si>
  <si>
    <t>-919233082</t>
  </si>
  <si>
    <t>722-02</t>
  </si>
  <si>
    <t>Tlaková zkouška a proplach</t>
  </si>
  <si>
    <t>1127114727</t>
  </si>
  <si>
    <t>722-03</t>
  </si>
  <si>
    <t>Izolace PP 20/20</t>
  </si>
  <si>
    <t>-165739620</t>
  </si>
  <si>
    <t>722-04</t>
  </si>
  <si>
    <t>Sponka, páska</t>
  </si>
  <si>
    <t>kpl</t>
  </si>
  <si>
    <t>-490398042</t>
  </si>
  <si>
    <t>722-05</t>
  </si>
  <si>
    <t>Ventil rohový DN 10</t>
  </si>
  <si>
    <t>1562173991</t>
  </si>
  <si>
    <t>722-06</t>
  </si>
  <si>
    <t>Pancéřová hadička DN 10</t>
  </si>
  <si>
    <t>-616601910</t>
  </si>
  <si>
    <t>722-07</t>
  </si>
  <si>
    <t>Napojení na stávající vnitřní vodovod</t>
  </si>
  <si>
    <t>666253157</t>
  </si>
  <si>
    <t>722-08</t>
  </si>
  <si>
    <t>764871822</t>
  </si>
  <si>
    <t>722-09</t>
  </si>
  <si>
    <t>-1657103887</t>
  </si>
  <si>
    <t>722-10</t>
  </si>
  <si>
    <t>-1483145201</t>
  </si>
  <si>
    <t>E03 - Elektroinstalace</t>
  </si>
  <si>
    <t>01 - BEZBARIEROVÉ WC</t>
  </si>
  <si>
    <t>_1 - Nouzová signalizace 398/2009</t>
  </si>
  <si>
    <t>_2 - Osvětlení</t>
  </si>
  <si>
    <t>_3 - Instalační materiál</t>
  </si>
  <si>
    <t>_4 - Kabely</t>
  </si>
  <si>
    <t>_1</t>
  </si>
  <si>
    <t>Nouzová signalizace 398/2009</t>
  </si>
  <si>
    <t>Pol__0001</t>
  </si>
  <si>
    <t>Sada pro nouzovou signalizaci, kompletní dodávka</t>
  </si>
  <si>
    <t>-811408246</t>
  </si>
  <si>
    <t>_2</t>
  </si>
  <si>
    <t>Osvětlení</t>
  </si>
  <si>
    <t>Pol__0002</t>
  </si>
  <si>
    <t>D - LENTIL IP44 3450/840 32W</t>
  </si>
  <si>
    <t>-2071579804</t>
  </si>
  <si>
    <t>Pol__0003</t>
  </si>
  <si>
    <t>NO - HALM EXIT 1,6W, 1h, piktogram</t>
  </si>
  <si>
    <t>620788425</t>
  </si>
  <si>
    <t>_3</t>
  </si>
  <si>
    <t>Instalační materiál</t>
  </si>
  <si>
    <t>Pol__0004</t>
  </si>
  <si>
    <t>Spínač jednopólový; řazení 1</t>
  </si>
  <si>
    <t>-1467362896</t>
  </si>
  <si>
    <t>Pol__0005</t>
  </si>
  <si>
    <t>Automatické pohybové čidlo</t>
  </si>
  <si>
    <t>1091491758</t>
  </si>
  <si>
    <t>Pol__0006</t>
  </si>
  <si>
    <t>Ventilátor s doběhem 230V</t>
  </si>
  <si>
    <t>1533492333</t>
  </si>
  <si>
    <t>_4</t>
  </si>
  <si>
    <t>Kabely</t>
  </si>
  <si>
    <t>Pol__0007</t>
  </si>
  <si>
    <t>CYKY-J 3x1.5</t>
  </si>
  <si>
    <t>-1830157151</t>
  </si>
  <si>
    <t>M21-PPV</t>
  </si>
  <si>
    <t>Přidružené výkony z montáže : materiál + práce</t>
  </si>
  <si>
    <t>celek</t>
  </si>
  <si>
    <t>-1259066700</t>
  </si>
  <si>
    <t>02 - ODBORNÁ UČEBNA IT</t>
  </si>
  <si>
    <t>M21.0 - Rozváděč RJ7 - úprava</t>
  </si>
  <si>
    <t>M21.01 - Rozváděč RJ7.1</t>
  </si>
  <si>
    <t>M21.02 - Instalační materiál</t>
  </si>
  <si>
    <t>M21.03 - Slaboproudy</t>
  </si>
  <si>
    <t>M21.04 - Kabely</t>
  </si>
  <si>
    <t>M21.05 - Demontáže</t>
  </si>
  <si>
    <t>M21.06 - Ostatní</t>
  </si>
  <si>
    <t>M21.07 - Ukončení vodičů izolovaných s označením a zapojením na svorkovnici s otevřením a uzavřením krytu</t>
  </si>
  <si>
    <t>M21.08 - Zkoušky a prohlídky elektrických rozvodů a zařízení celková prohlídka a vyhotovení revizní zprávy pr</t>
  </si>
  <si>
    <t>M21.09 - Hodinové zúčtovací sazby</t>
  </si>
  <si>
    <t>M21.0</t>
  </si>
  <si>
    <t>Rozváděč RJ7 - úprava</t>
  </si>
  <si>
    <t>Jistič C25/3</t>
  </si>
  <si>
    <t>-779979009</t>
  </si>
  <si>
    <t>M21.01</t>
  </si>
  <si>
    <t>Rozváděč RJ7.1</t>
  </si>
  <si>
    <t>Rozváděč oceloplastový 72M zapuštěný, IP43, Svorka PE+N, DIN, kryty, plechové dveře, schránka,, kompletný</t>
  </si>
  <si>
    <t>-1238000827</t>
  </si>
  <si>
    <t>Hlavní vypínač 40A/3</t>
  </si>
  <si>
    <t>2112820656</t>
  </si>
  <si>
    <t>T2 svodič přepětí, vhodné pro 3-fázový systém TN-S, 160 kA (8/20)</t>
  </si>
  <si>
    <t>-719889470</t>
  </si>
  <si>
    <t>10C-1N-030A Proudový chránič s nadproudovou ochranou, In 10 A, Ue AC 230 V, charakteristika C, Idn, 30 mA, 1+N-pól, šířka 1 modul, Icn 6 kA, typ A</t>
  </si>
  <si>
    <t>-238966994</t>
  </si>
  <si>
    <t>16C-1N-030A Proudový chránič s nadproudovou ochranou, In 10 A, Ue AC 230 V, charakteristika C, Idn, 30 mA, 1+N-pól, šířka 1 modul, Icn 6 kA, typ A</t>
  </si>
  <si>
    <t>1853491205</t>
  </si>
  <si>
    <t>M21.02</t>
  </si>
  <si>
    <t>Zásuvka jednonásobná, s ochranným kolíkem; 2P+PE</t>
  </si>
  <si>
    <t>230325934</t>
  </si>
  <si>
    <t>Pol__0008</t>
  </si>
  <si>
    <t>Dvojzásuvka jednonásobná, s ochranným kolíkem; 2P+PE</t>
  </si>
  <si>
    <t>-369821041</t>
  </si>
  <si>
    <t>Pol__0009</t>
  </si>
  <si>
    <t>SVD-335-1N-AS Svodič přepětí</t>
  </si>
  <si>
    <t>1722207108</t>
  </si>
  <si>
    <t>Pol__0010</t>
  </si>
  <si>
    <t>Přístrojová krabice</t>
  </si>
  <si>
    <t>237094122</t>
  </si>
  <si>
    <t>Pol__0011</t>
  </si>
  <si>
    <t>Ohebná hadice PVC 25</t>
  </si>
  <si>
    <t>-18978847</t>
  </si>
  <si>
    <t>Pol__0012</t>
  </si>
  <si>
    <t>Ohebná hadice PVC 40</t>
  </si>
  <si>
    <t>1354777941</t>
  </si>
  <si>
    <t>Pol__0013</t>
  </si>
  <si>
    <t>Dvojkomorový kabelový žlab do podlahy 150x38</t>
  </si>
  <si>
    <t>1202704632</t>
  </si>
  <si>
    <t>Pol__0014</t>
  </si>
  <si>
    <t>Spínač rolety</t>
  </si>
  <si>
    <t>430758578</t>
  </si>
  <si>
    <t>Pol__0015</t>
  </si>
  <si>
    <t>Reléový box</t>
  </si>
  <si>
    <t>292855064</t>
  </si>
  <si>
    <t>M21.03</t>
  </si>
  <si>
    <t>Slaboproudy</t>
  </si>
  <si>
    <t>Pol__0016</t>
  </si>
  <si>
    <t>Patch kabely cat 6</t>
  </si>
  <si>
    <t>895355441</t>
  </si>
  <si>
    <t>Pol__0017</t>
  </si>
  <si>
    <t>Patch cordy</t>
  </si>
  <si>
    <t>-2064367476</t>
  </si>
  <si>
    <t>Pol__0018</t>
  </si>
  <si>
    <t>WIFI AP</t>
  </si>
  <si>
    <t>1149535422</t>
  </si>
  <si>
    <t>Pol__0019</t>
  </si>
  <si>
    <t>HDMI zásuvka</t>
  </si>
  <si>
    <t>1464068193</t>
  </si>
  <si>
    <t>Pol__0020</t>
  </si>
  <si>
    <t>HDMI kabel 20m</t>
  </si>
  <si>
    <t>1957013700</t>
  </si>
  <si>
    <t>Pol__0021</t>
  </si>
  <si>
    <t>Kabelová chránička pro HDMI kabel</t>
  </si>
  <si>
    <t>1036599722</t>
  </si>
  <si>
    <t>Pol__0022</t>
  </si>
  <si>
    <t>Dvojzásuvka datová RJ45</t>
  </si>
  <si>
    <t>-1347293986</t>
  </si>
  <si>
    <t>Pol__0023</t>
  </si>
  <si>
    <t>Konektor RJ45</t>
  </si>
  <si>
    <t>-1526709591</t>
  </si>
  <si>
    <t>Pol__0024</t>
  </si>
  <si>
    <t>Optický kabel 8 vláken</t>
  </si>
  <si>
    <t>-1192637902</t>
  </si>
  <si>
    <t>Pol__0025</t>
  </si>
  <si>
    <t>Datový kabel LSOH cat6</t>
  </si>
  <si>
    <t>-526859141</t>
  </si>
  <si>
    <t>M21.04</t>
  </si>
  <si>
    <t>Pol__0026</t>
  </si>
  <si>
    <t>CYKY-J 5x6</t>
  </si>
  <si>
    <t>-1549897963</t>
  </si>
  <si>
    <t>Pol__0027</t>
  </si>
  <si>
    <t>135502970</t>
  </si>
  <si>
    <t>Pol__0028</t>
  </si>
  <si>
    <t>CYKY-J 3x2.5</t>
  </si>
  <si>
    <t>-264162777</t>
  </si>
  <si>
    <t>Pol__0029</t>
  </si>
  <si>
    <t>CYKY-J 5x1.5</t>
  </si>
  <si>
    <t>-984400227</t>
  </si>
  <si>
    <t>Pol__0030</t>
  </si>
  <si>
    <t>CYKY-O 3x1.5</t>
  </si>
  <si>
    <t>-1889510217</t>
  </si>
  <si>
    <t>Pol__0031</t>
  </si>
  <si>
    <t>H07 Z-K 1x6</t>
  </si>
  <si>
    <t>1187660042</t>
  </si>
  <si>
    <t>Pol__0032</t>
  </si>
  <si>
    <t>H07 Z-K 1x4</t>
  </si>
  <si>
    <t>-771460870</t>
  </si>
  <si>
    <t>Pol__0033</t>
  </si>
  <si>
    <t>H07 Z-K 1x16</t>
  </si>
  <si>
    <t>1833253755</t>
  </si>
  <si>
    <t>M21.05</t>
  </si>
  <si>
    <t>Demontáže</t>
  </si>
  <si>
    <t>Pol__0034</t>
  </si>
  <si>
    <t>Demontáž stávajícího zařízení</t>
  </si>
  <si>
    <t>-415456990</t>
  </si>
  <si>
    <t>M21.06</t>
  </si>
  <si>
    <t>Pol__0035</t>
  </si>
  <si>
    <t>Protipožární ucpávka</t>
  </si>
  <si>
    <t>-1778712302</t>
  </si>
  <si>
    <t>Pol__0036</t>
  </si>
  <si>
    <t>Drážky pro uložení kabelů</t>
  </si>
  <si>
    <t>-875728978</t>
  </si>
  <si>
    <t>Pol__0037</t>
  </si>
  <si>
    <t>Hrubá výplň kabelových rýh</t>
  </si>
  <si>
    <t>-769919767</t>
  </si>
  <si>
    <t>Pol__0038</t>
  </si>
  <si>
    <t>Jemná omítka kabelových rýh</t>
  </si>
  <si>
    <t>383866605</t>
  </si>
  <si>
    <t>Pol__0039</t>
  </si>
  <si>
    <t>Začištění ostatních otvorů</t>
  </si>
  <si>
    <t>1025786759</t>
  </si>
  <si>
    <t>Pol__0040</t>
  </si>
  <si>
    <t>Oživení, nastavení, uvedení do provozu</t>
  </si>
  <si>
    <t>-284790300</t>
  </si>
  <si>
    <t>Pol__0041</t>
  </si>
  <si>
    <t>Úklid</t>
  </si>
  <si>
    <t>-1883209477</t>
  </si>
  <si>
    <t>Pol__0042</t>
  </si>
  <si>
    <t>Zednické přípomoci</t>
  </si>
  <si>
    <t>662027151</t>
  </si>
  <si>
    <t>Pol__0043</t>
  </si>
  <si>
    <t>Napojení slaboproudů na stávající datový rozvod</t>
  </si>
  <si>
    <t>-1954598559</t>
  </si>
  <si>
    <t>M21.07</t>
  </si>
  <si>
    <t>Ukončení vodičů izolovaných s označením a zapojením na svorkovnici s otevřením a uzavřením krytu</t>
  </si>
  <si>
    <t>Pol__0044</t>
  </si>
  <si>
    <t>Silnoproudé kabely komplet</t>
  </si>
  <si>
    <t>1250858535</t>
  </si>
  <si>
    <t>Pol__0045</t>
  </si>
  <si>
    <t>Slaboproudé kabely komplet</t>
  </si>
  <si>
    <t>1750293746</t>
  </si>
  <si>
    <t>M21.08</t>
  </si>
  <si>
    <t>Zkoušky a prohlídky elektrických rozvodů a zařízení celková prohlídka a vyhotovení revizní zprávy pr</t>
  </si>
  <si>
    <t>Pol__0046</t>
  </si>
  <si>
    <t>Revize</t>
  </si>
  <si>
    <t>952622469</t>
  </si>
  <si>
    <t>Pol__0047</t>
  </si>
  <si>
    <t>Měření osvětlení, protokol</t>
  </si>
  <si>
    <t>-890467938</t>
  </si>
  <si>
    <t>Pol__0048</t>
  </si>
  <si>
    <t>Měření zemních odporů</t>
  </si>
  <si>
    <t>1052028063</t>
  </si>
  <si>
    <t>M21.09</t>
  </si>
  <si>
    <t>Hodinové zúčtovací sazby</t>
  </si>
  <si>
    <t>Pol__0049</t>
  </si>
  <si>
    <t>Zabezpečení pracoviště</t>
  </si>
  <si>
    <t>-291802455</t>
  </si>
  <si>
    <t>Pol__0050</t>
  </si>
  <si>
    <t>Napojení na stávající zařízení</t>
  </si>
  <si>
    <t>-108809602</t>
  </si>
  <si>
    <t>Pol__0051</t>
  </si>
  <si>
    <t>Úprava stávajícího rozváděče</t>
  </si>
  <si>
    <t>-1624351871</t>
  </si>
  <si>
    <t>Pol__0052</t>
  </si>
  <si>
    <t>Nepředvídatelná práce</t>
  </si>
  <si>
    <t>954321283</t>
  </si>
  <si>
    <t>Pol__0053</t>
  </si>
  <si>
    <t>Dokumentace skutečného provedení</t>
  </si>
  <si>
    <t>1699448268</t>
  </si>
  <si>
    <t>Pol__0054</t>
  </si>
  <si>
    <t>Podružný materiál</t>
  </si>
  <si>
    <t>-1778480329</t>
  </si>
  <si>
    <t>233879977</t>
  </si>
  <si>
    <t>E04 - Schodolez</t>
  </si>
  <si>
    <t>E04.01 - Schodolez</t>
  </si>
  <si>
    <t>VOM - Volné prvky</t>
  </si>
  <si>
    <t>VOM</t>
  </si>
  <si>
    <t>Volné prvky</t>
  </si>
  <si>
    <t>SCH-001</t>
  </si>
  <si>
    <t>-2056483313</t>
  </si>
  <si>
    <t>Schodolez – školní pásový schodolez , nosnost min. 130kg, s elektronickou ochranou proti přetížení, kontrolou náklonu, s možností nastavení rychlostí integrovaným diagnostickým systémem,
indikací stavu baterií LED diodami, nouzovým tlačítkem Stop,
Nastavitelné úchytky pro vozíček, bezpečnostní pás, opěrka hlavy, 4 pojezdová kolečka pro rychlý pojezd po rovině, el. šňůra pro nabíjení.</t>
  </si>
  <si>
    <t>E05 - Vedlejší rozpočtové náklady</t>
  </si>
  <si>
    <t xml:space="preserve">VRN - Vedlejší rozpočtové náklady   </t>
  </si>
  <si>
    <t xml:space="preserve">    VRN3 - Zařízení staveniště   </t>
  </si>
  <si>
    <t xml:space="preserve">    VRN4 - Inženýrská činnost   </t>
  </si>
  <si>
    <t xml:space="preserve">    VRN7 - Provozní vlivy   </t>
  </si>
  <si>
    <t>VRN</t>
  </si>
  <si>
    <t xml:space="preserve">Vedlejší rozpočtové náklady   </t>
  </si>
  <si>
    <t>VRN3</t>
  </si>
  <si>
    <t xml:space="preserve">Zařízení staveniště   </t>
  </si>
  <si>
    <t>R032103000</t>
  </si>
  <si>
    <t>Zařízení staveniště - zřízení, provoz, odstranění</t>
  </si>
  <si>
    <t>985581557</t>
  </si>
  <si>
    <t>VRN4</t>
  </si>
  <si>
    <t xml:space="preserve">Inženýrská činnost   </t>
  </si>
  <si>
    <t>043103000</t>
  </si>
  <si>
    <t>Zkoušky bez rozlišení</t>
  </si>
  <si>
    <t>-510531378</t>
  </si>
  <si>
    <t>045303000</t>
  </si>
  <si>
    <t>Koordinační činnost</t>
  </si>
  <si>
    <t>311477084</t>
  </si>
  <si>
    <t>049303000</t>
  </si>
  <si>
    <t>Náklady vzniklé v souvislosti s předáním stavby</t>
  </si>
  <si>
    <t>-204471283</t>
  </si>
  <si>
    <t>R043194000</t>
  </si>
  <si>
    <t>Ostatní zkoušky - měření doby dozvuku po realizaci prací</t>
  </si>
  <si>
    <t>-254286001</t>
  </si>
  <si>
    <t>VRN7</t>
  </si>
  <si>
    <t xml:space="preserve">Provozní vlivy   </t>
  </si>
  <si>
    <t>071103000</t>
  </si>
  <si>
    <t>Provoz investora</t>
  </si>
  <si>
    <t>-1305216044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</si>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</sst>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D-2401-A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Infrastruktura - stavební 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ZŠ Kamenická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27. 5. 2024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Statutární město Děčín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ROUND(AG55+AG56+AG60+AG63+AG65,2)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ROUND(AS55+AS56+AS60+AS63+AS65,2)</f>
        <v>0</v>
      </c>
      <c r="AT54" s="105">
        <f>ROUND(SUM(AV54:AW54),2)</f>
        <v>0</v>
      </c>
      <c r="AU54" s="106">
        <f>ROUND(AU55+AU56+AU60+AU63+AU65,5)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ROUND(AZ55+AZ56+AZ60+AZ63+AZ65,2)</f>
        <v>0</v>
      </c>
      <c r="BA54" s="105">
        <f>ROUND(BA55+BA56+BA60+BA63+BA65,2)</f>
        <v>0</v>
      </c>
      <c r="BB54" s="105">
        <f>ROUND(BB55+BB56+BB60+BB63+BB65,2)</f>
        <v>0</v>
      </c>
      <c r="BC54" s="105">
        <f>ROUND(BC55+BC56+BC60+BC63+BC65,2)</f>
        <v>0</v>
      </c>
      <c r="BD54" s="107">
        <f>ROUND(BD55+BD56+BD60+BD63+BD65,2)</f>
        <v>0</v>
      </c>
      <c r="BE54" s="6"/>
      <c r="BS54" s="108" t="s">
        <v>72</v>
      </c>
      <c r="BT54" s="108" t="s">
        <v>73</v>
      </c>
      <c r="BU54" s="109" t="s">
        <v>74</v>
      </c>
      <c r="BV54" s="108" t="s">
        <v>75</v>
      </c>
      <c r="BW54" s="108" t="s">
        <v>5</v>
      </c>
      <c r="BX54" s="108" t="s">
        <v>76</v>
      </c>
      <c r="CL54" s="108" t="s">
        <v>19</v>
      </c>
    </row>
    <row r="55" s="7" customFormat="1" ht="16.5" customHeight="1">
      <c r="A55" s="110" t="s">
        <v>77</v>
      </c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'E01 - Stavební část'!J30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'E01 - Stavební část'!P100</f>
        <v>0</v>
      </c>
      <c r="AV55" s="119">
        <f>'E01 - Stavební část'!J33</f>
        <v>0</v>
      </c>
      <c r="AW55" s="119">
        <f>'E01 - Stavební část'!J34</f>
        <v>0</v>
      </c>
      <c r="AX55" s="119">
        <f>'E01 - Stavební část'!J35</f>
        <v>0</v>
      </c>
      <c r="AY55" s="119">
        <f>'E01 - Stavební část'!J36</f>
        <v>0</v>
      </c>
      <c r="AZ55" s="119">
        <f>'E01 - Stavební část'!F33</f>
        <v>0</v>
      </c>
      <c r="BA55" s="119">
        <f>'E01 - Stavební část'!F34</f>
        <v>0</v>
      </c>
      <c r="BB55" s="119">
        <f>'E01 - Stavební část'!F35</f>
        <v>0</v>
      </c>
      <c r="BC55" s="119">
        <f>'E01 - Stavební část'!F36</f>
        <v>0</v>
      </c>
      <c r="BD55" s="121">
        <f>'E01 - Stavební část'!F37</f>
        <v>0</v>
      </c>
      <c r="BE55" s="7"/>
      <c r="BT55" s="122" t="s">
        <v>81</v>
      </c>
      <c r="BV55" s="122" t="s">
        <v>75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7" customFormat="1" ht="16.5" customHeight="1">
      <c r="A56" s="7"/>
      <c r="B56" s="111"/>
      <c r="C56" s="112"/>
      <c r="D56" s="113" t="s">
        <v>84</v>
      </c>
      <c r="E56" s="113"/>
      <c r="F56" s="113"/>
      <c r="G56" s="113"/>
      <c r="H56" s="113"/>
      <c r="I56" s="114"/>
      <c r="J56" s="113" t="s">
        <v>85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23">
        <f>ROUND(SUM(AG57:AG59),2)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80</v>
      </c>
      <c r="AR56" s="117"/>
      <c r="AS56" s="118">
        <f>ROUND(SUM(AS57:AS59),2)</f>
        <v>0</v>
      </c>
      <c r="AT56" s="119">
        <f>ROUND(SUM(AV56:AW56),2)</f>
        <v>0</v>
      </c>
      <c r="AU56" s="120">
        <f>ROUND(SUM(AU57:AU59),5)</f>
        <v>0</v>
      </c>
      <c r="AV56" s="119">
        <f>ROUND(AZ56*L29,2)</f>
        <v>0</v>
      </c>
      <c r="AW56" s="119">
        <f>ROUND(BA56*L30,2)</f>
        <v>0</v>
      </c>
      <c r="AX56" s="119">
        <f>ROUND(BB56*L29,2)</f>
        <v>0</v>
      </c>
      <c r="AY56" s="119">
        <f>ROUND(BC56*L30,2)</f>
        <v>0</v>
      </c>
      <c r="AZ56" s="119">
        <f>ROUND(SUM(AZ57:AZ59),2)</f>
        <v>0</v>
      </c>
      <c r="BA56" s="119">
        <f>ROUND(SUM(BA57:BA59),2)</f>
        <v>0</v>
      </c>
      <c r="BB56" s="119">
        <f>ROUND(SUM(BB57:BB59),2)</f>
        <v>0</v>
      </c>
      <c r="BC56" s="119">
        <f>ROUND(SUM(BC57:BC59),2)</f>
        <v>0</v>
      </c>
      <c r="BD56" s="121">
        <f>ROUND(SUM(BD57:BD59),2)</f>
        <v>0</v>
      </c>
      <c r="BE56" s="7"/>
      <c r="BS56" s="122" t="s">
        <v>72</v>
      </c>
      <c r="BT56" s="122" t="s">
        <v>81</v>
      </c>
      <c r="BU56" s="122" t="s">
        <v>74</v>
      </c>
      <c r="BV56" s="122" t="s">
        <v>75</v>
      </c>
      <c r="BW56" s="122" t="s">
        <v>86</v>
      </c>
      <c r="BX56" s="122" t="s">
        <v>5</v>
      </c>
      <c r="CL56" s="122" t="s">
        <v>19</v>
      </c>
      <c r="CM56" s="122" t="s">
        <v>87</v>
      </c>
    </row>
    <row r="57" s="4" customFormat="1" ht="16.5" customHeight="1">
      <c r="A57" s="110" t="s">
        <v>77</v>
      </c>
      <c r="B57" s="62"/>
      <c r="C57" s="124"/>
      <c r="D57" s="124"/>
      <c r="E57" s="125" t="s">
        <v>88</v>
      </c>
      <c r="F57" s="125"/>
      <c r="G57" s="125"/>
      <c r="H57" s="125"/>
      <c r="I57" s="125"/>
      <c r="J57" s="124"/>
      <c r="K57" s="125" t="s">
        <v>89</v>
      </c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6">
        <f>'001 - Chlazení'!J32</f>
        <v>0</v>
      </c>
      <c r="AH57" s="124"/>
      <c r="AI57" s="124"/>
      <c r="AJ57" s="124"/>
      <c r="AK57" s="124"/>
      <c r="AL57" s="124"/>
      <c r="AM57" s="124"/>
      <c r="AN57" s="126">
        <f>SUM(AG57,AT57)</f>
        <v>0</v>
      </c>
      <c r="AO57" s="124"/>
      <c r="AP57" s="124"/>
      <c r="AQ57" s="127" t="s">
        <v>90</v>
      </c>
      <c r="AR57" s="64"/>
      <c r="AS57" s="128">
        <v>0</v>
      </c>
      <c r="AT57" s="129">
        <f>ROUND(SUM(AV57:AW57),2)</f>
        <v>0</v>
      </c>
      <c r="AU57" s="130">
        <f>'001 - Chlazení'!P87</f>
        <v>0</v>
      </c>
      <c r="AV57" s="129">
        <f>'001 - Chlazení'!J35</f>
        <v>0</v>
      </c>
      <c r="AW57" s="129">
        <f>'001 - Chlazení'!J36</f>
        <v>0</v>
      </c>
      <c r="AX57" s="129">
        <f>'001 - Chlazení'!J37</f>
        <v>0</v>
      </c>
      <c r="AY57" s="129">
        <f>'001 - Chlazení'!J38</f>
        <v>0</v>
      </c>
      <c r="AZ57" s="129">
        <f>'001 - Chlazení'!F35</f>
        <v>0</v>
      </c>
      <c r="BA57" s="129">
        <f>'001 - Chlazení'!F36</f>
        <v>0</v>
      </c>
      <c r="BB57" s="129">
        <f>'001 - Chlazení'!F37</f>
        <v>0</v>
      </c>
      <c r="BC57" s="129">
        <f>'001 - Chlazení'!F38</f>
        <v>0</v>
      </c>
      <c r="BD57" s="131">
        <f>'001 - Chlazení'!F39</f>
        <v>0</v>
      </c>
      <c r="BE57" s="4"/>
      <c r="BT57" s="132" t="s">
        <v>83</v>
      </c>
      <c r="BV57" s="132" t="s">
        <v>75</v>
      </c>
      <c r="BW57" s="132" t="s">
        <v>91</v>
      </c>
      <c r="BX57" s="132" t="s">
        <v>86</v>
      </c>
      <c r="CL57" s="132" t="s">
        <v>19</v>
      </c>
    </row>
    <row r="58" s="4" customFormat="1" ht="16.5" customHeight="1">
      <c r="A58" s="110" t="s">
        <v>77</v>
      </c>
      <c r="B58" s="62"/>
      <c r="C58" s="124"/>
      <c r="D58" s="124"/>
      <c r="E58" s="125" t="s">
        <v>92</v>
      </c>
      <c r="F58" s="125"/>
      <c r="G58" s="125"/>
      <c r="H58" s="125"/>
      <c r="I58" s="125"/>
      <c r="J58" s="124"/>
      <c r="K58" s="125" t="s">
        <v>93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6">
        <f>'002 - VZDUCHOTECHNIKA'!J32</f>
        <v>0</v>
      </c>
      <c r="AH58" s="124"/>
      <c r="AI58" s="124"/>
      <c r="AJ58" s="124"/>
      <c r="AK58" s="124"/>
      <c r="AL58" s="124"/>
      <c r="AM58" s="124"/>
      <c r="AN58" s="126">
        <f>SUM(AG58,AT58)</f>
        <v>0</v>
      </c>
      <c r="AO58" s="124"/>
      <c r="AP58" s="124"/>
      <c r="AQ58" s="127" t="s">
        <v>90</v>
      </c>
      <c r="AR58" s="64"/>
      <c r="AS58" s="128">
        <v>0</v>
      </c>
      <c r="AT58" s="129">
        <f>ROUND(SUM(AV58:AW58),2)</f>
        <v>0</v>
      </c>
      <c r="AU58" s="130">
        <f>'002 - VZDUCHOTECHNIKA'!P88</f>
        <v>0</v>
      </c>
      <c r="AV58" s="129">
        <f>'002 - VZDUCHOTECHNIKA'!J35</f>
        <v>0</v>
      </c>
      <c r="AW58" s="129">
        <f>'002 - VZDUCHOTECHNIKA'!J36</f>
        <v>0</v>
      </c>
      <c r="AX58" s="129">
        <f>'002 - VZDUCHOTECHNIKA'!J37</f>
        <v>0</v>
      </c>
      <c r="AY58" s="129">
        <f>'002 - VZDUCHOTECHNIKA'!J38</f>
        <v>0</v>
      </c>
      <c r="AZ58" s="129">
        <f>'002 - VZDUCHOTECHNIKA'!F35</f>
        <v>0</v>
      </c>
      <c r="BA58" s="129">
        <f>'002 - VZDUCHOTECHNIKA'!F36</f>
        <v>0</v>
      </c>
      <c r="BB58" s="129">
        <f>'002 - VZDUCHOTECHNIKA'!F37</f>
        <v>0</v>
      </c>
      <c r="BC58" s="129">
        <f>'002 - VZDUCHOTECHNIKA'!F38</f>
        <v>0</v>
      </c>
      <c r="BD58" s="131">
        <f>'002 - VZDUCHOTECHNIKA'!F39</f>
        <v>0</v>
      </c>
      <c r="BE58" s="4"/>
      <c r="BT58" s="132" t="s">
        <v>83</v>
      </c>
      <c r="BV58" s="132" t="s">
        <v>75</v>
      </c>
      <c r="BW58" s="132" t="s">
        <v>94</v>
      </c>
      <c r="BX58" s="132" t="s">
        <v>86</v>
      </c>
      <c r="CL58" s="132" t="s">
        <v>19</v>
      </c>
    </row>
    <row r="59" s="4" customFormat="1" ht="16.5" customHeight="1">
      <c r="A59" s="110" t="s">
        <v>77</v>
      </c>
      <c r="B59" s="62"/>
      <c r="C59" s="124"/>
      <c r="D59" s="124"/>
      <c r="E59" s="125" t="s">
        <v>95</v>
      </c>
      <c r="F59" s="125"/>
      <c r="G59" s="125"/>
      <c r="H59" s="125"/>
      <c r="I59" s="125"/>
      <c r="J59" s="124"/>
      <c r="K59" s="125" t="s">
        <v>96</v>
      </c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6">
        <f>'003 - Zdravotně technické...'!J32</f>
        <v>0</v>
      </c>
      <c r="AH59" s="124"/>
      <c r="AI59" s="124"/>
      <c r="AJ59" s="124"/>
      <c r="AK59" s="124"/>
      <c r="AL59" s="124"/>
      <c r="AM59" s="124"/>
      <c r="AN59" s="126">
        <f>SUM(AG59,AT59)</f>
        <v>0</v>
      </c>
      <c r="AO59" s="124"/>
      <c r="AP59" s="124"/>
      <c r="AQ59" s="127" t="s">
        <v>90</v>
      </c>
      <c r="AR59" s="64"/>
      <c r="AS59" s="128">
        <v>0</v>
      </c>
      <c r="AT59" s="129">
        <f>ROUND(SUM(AV59:AW59),2)</f>
        <v>0</v>
      </c>
      <c r="AU59" s="130">
        <f>'003 - Zdravotně technické...'!P87</f>
        <v>0</v>
      </c>
      <c r="AV59" s="129">
        <f>'003 - Zdravotně technické...'!J35</f>
        <v>0</v>
      </c>
      <c r="AW59" s="129">
        <f>'003 - Zdravotně technické...'!J36</f>
        <v>0</v>
      </c>
      <c r="AX59" s="129">
        <f>'003 - Zdravotně technické...'!J37</f>
        <v>0</v>
      </c>
      <c r="AY59" s="129">
        <f>'003 - Zdravotně technické...'!J38</f>
        <v>0</v>
      </c>
      <c r="AZ59" s="129">
        <f>'003 - Zdravotně technické...'!F35</f>
        <v>0</v>
      </c>
      <c r="BA59" s="129">
        <f>'003 - Zdravotně technické...'!F36</f>
        <v>0</v>
      </c>
      <c r="BB59" s="129">
        <f>'003 - Zdravotně technické...'!F37</f>
        <v>0</v>
      </c>
      <c r="BC59" s="129">
        <f>'003 - Zdravotně technické...'!F38</f>
        <v>0</v>
      </c>
      <c r="BD59" s="131">
        <f>'003 - Zdravotně technické...'!F39</f>
        <v>0</v>
      </c>
      <c r="BE59" s="4"/>
      <c r="BT59" s="132" t="s">
        <v>83</v>
      </c>
      <c r="BV59" s="132" t="s">
        <v>75</v>
      </c>
      <c r="BW59" s="132" t="s">
        <v>97</v>
      </c>
      <c r="BX59" s="132" t="s">
        <v>86</v>
      </c>
      <c r="CL59" s="132" t="s">
        <v>19</v>
      </c>
    </row>
    <row r="60" s="7" customFormat="1" ht="16.5" customHeight="1">
      <c r="A60" s="7"/>
      <c r="B60" s="111"/>
      <c r="C60" s="112"/>
      <c r="D60" s="113" t="s">
        <v>98</v>
      </c>
      <c r="E60" s="113"/>
      <c r="F60" s="113"/>
      <c r="G60" s="113"/>
      <c r="H60" s="113"/>
      <c r="I60" s="114"/>
      <c r="J60" s="113" t="s">
        <v>99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23">
        <f>ROUND(SUM(AG61:AG62),2)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80</v>
      </c>
      <c r="AR60" s="117"/>
      <c r="AS60" s="118">
        <f>ROUND(SUM(AS61:AS62),2)</f>
        <v>0</v>
      </c>
      <c r="AT60" s="119">
        <f>ROUND(SUM(AV60:AW60),2)</f>
        <v>0</v>
      </c>
      <c r="AU60" s="120">
        <f>ROUND(SUM(AU61:AU62),5)</f>
        <v>0</v>
      </c>
      <c r="AV60" s="119">
        <f>ROUND(AZ60*L29,2)</f>
        <v>0</v>
      </c>
      <c r="AW60" s="119">
        <f>ROUND(BA60*L30,2)</f>
        <v>0</v>
      </c>
      <c r="AX60" s="119">
        <f>ROUND(BB60*L29,2)</f>
        <v>0</v>
      </c>
      <c r="AY60" s="119">
        <f>ROUND(BC60*L30,2)</f>
        <v>0</v>
      </c>
      <c r="AZ60" s="119">
        <f>ROUND(SUM(AZ61:AZ62),2)</f>
        <v>0</v>
      </c>
      <c r="BA60" s="119">
        <f>ROUND(SUM(BA61:BA62),2)</f>
        <v>0</v>
      </c>
      <c r="BB60" s="119">
        <f>ROUND(SUM(BB61:BB62),2)</f>
        <v>0</v>
      </c>
      <c r="BC60" s="119">
        <f>ROUND(SUM(BC61:BC62),2)</f>
        <v>0</v>
      </c>
      <c r="BD60" s="121">
        <f>ROUND(SUM(BD61:BD62),2)</f>
        <v>0</v>
      </c>
      <c r="BE60" s="7"/>
      <c r="BS60" s="122" t="s">
        <v>72</v>
      </c>
      <c r="BT60" s="122" t="s">
        <v>81</v>
      </c>
      <c r="BU60" s="122" t="s">
        <v>74</v>
      </c>
      <c r="BV60" s="122" t="s">
        <v>75</v>
      </c>
      <c r="BW60" s="122" t="s">
        <v>100</v>
      </c>
      <c r="BX60" s="122" t="s">
        <v>5</v>
      </c>
      <c r="CL60" s="122" t="s">
        <v>19</v>
      </c>
      <c r="CM60" s="122" t="s">
        <v>87</v>
      </c>
    </row>
    <row r="61" s="4" customFormat="1" ht="16.5" customHeight="1">
      <c r="A61" s="110" t="s">
        <v>77</v>
      </c>
      <c r="B61" s="62"/>
      <c r="C61" s="124"/>
      <c r="D61" s="124"/>
      <c r="E61" s="125" t="s">
        <v>101</v>
      </c>
      <c r="F61" s="125"/>
      <c r="G61" s="125"/>
      <c r="H61" s="125"/>
      <c r="I61" s="125"/>
      <c r="J61" s="124"/>
      <c r="K61" s="125" t="s">
        <v>102</v>
      </c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>
        <f>'01 - BEZBARIEROVÉ WC'!J32</f>
        <v>0</v>
      </c>
      <c r="AH61" s="124"/>
      <c r="AI61" s="124"/>
      <c r="AJ61" s="124"/>
      <c r="AK61" s="124"/>
      <c r="AL61" s="124"/>
      <c r="AM61" s="124"/>
      <c r="AN61" s="126">
        <f>SUM(AG61,AT61)</f>
        <v>0</v>
      </c>
      <c r="AO61" s="124"/>
      <c r="AP61" s="124"/>
      <c r="AQ61" s="127" t="s">
        <v>90</v>
      </c>
      <c r="AR61" s="64"/>
      <c r="AS61" s="128">
        <v>0</v>
      </c>
      <c r="AT61" s="129">
        <f>ROUND(SUM(AV61:AW61),2)</f>
        <v>0</v>
      </c>
      <c r="AU61" s="130">
        <f>'01 - BEZBARIEROVÉ WC'!P90</f>
        <v>0</v>
      </c>
      <c r="AV61" s="129">
        <f>'01 - BEZBARIEROVÉ WC'!J35</f>
        <v>0</v>
      </c>
      <c r="AW61" s="129">
        <f>'01 - BEZBARIEROVÉ WC'!J36</f>
        <v>0</v>
      </c>
      <c r="AX61" s="129">
        <f>'01 - BEZBARIEROVÉ WC'!J37</f>
        <v>0</v>
      </c>
      <c r="AY61" s="129">
        <f>'01 - BEZBARIEROVÉ WC'!J38</f>
        <v>0</v>
      </c>
      <c r="AZ61" s="129">
        <f>'01 - BEZBARIEROVÉ WC'!F35</f>
        <v>0</v>
      </c>
      <c r="BA61" s="129">
        <f>'01 - BEZBARIEROVÉ WC'!F36</f>
        <v>0</v>
      </c>
      <c r="BB61" s="129">
        <f>'01 - BEZBARIEROVÉ WC'!F37</f>
        <v>0</v>
      </c>
      <c r="BC61" s="129">
        <f>'01 - BEZBARIEROVÉ WC'!F38</f>
        <v>0</v>
      </c>
      <c r="BD61" s="131">
        <f>'01 - BEZBARIEROVÉ WC'!F39</f>
        <v>0</v>
      </c>
      <c r="BE61" s="4"/>
      <c r="BT61" s="132" t="s">
        <v>83</v>
      </c>
      <c r="BV61" s="132" t="s">
        <v>75</v>
      </c>
      <c r="BW61" s="132" t="s">
        <v>103</v>
      </c>
      <c r="BX61" s="132" t="s">
        <v>100</v>
      </c>
      <c r="CL61" s="132" t="s">
        <v>19</v>
      </c>
    </row>
    <row r="62" s="4" customFormat="1" ht="16.5" customHeight="1">
      <c r="A62" s="110" t="s">
        <v>77</v>
      </c>
      <c r="B62" s="62"/>
      <c r="C62" s="124"/>
      <c r="D62" s="124"/>
      <c r="E62" s="125" t="s">
        <v>104</v>
      </c>
      <c r="F62" s="125"/>
      <c r="G62" s="125"/>
      <c r="H62" s="125"/>
      <c r="I62" s="125"/>
      <c r="J62" s="124"/>
      <c r="K62" s="125" t="s">
        <v>105</v>
      </c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6">
        <f>'02 - ODBORNÁ UČEBNA IT'!J32</f>
        <v>0</v>
      </c>
      <c r="AH62" s="124"/>
      <c r="AI62" s="124"/>
      <c r="AJ62" s="124"/>
      <c r="AK62" s="124"/>
      <c r="AL62" s="124"/>
      <c r="AM62" s="124"/>
      <c r="AN62" s="126">
        <f>SUM(AG62,AT62)</f>
        <v>0</v>
      </c>
      <c r="AO62" s="124"/>
      <c r="AP62" s="124"/>
      <c r="AQ62" s="127" t="s">
        <v>90</v>
      </c>
      <c r="AR62" s="64"/>
      <c r="AS62" s="128">
        <v>0</v>
      </c>
      <c r="AT62" s="129">
        <f>ROUND(SUM(AV62:AW62),2)</f>
        <v>0</v>
      </c>
      <c r="AU62" s="130">
        <f>'02 - ODBORNÁ UČEBNA IT'!P96</f>
        <v>0</v>
      </c>
      <c r="AV62" s="129">
        <f>'02 - ODBORNÁ UČEBNA IT'!J35</f>
        <v>0</v>
      </c>
      <c r="AW62" s="129">
        <f>'02 - ODBORNÁ UČEBNA IT'!J36</f>
        <v>0</v>
      </c>
      <c r="AX62" s="129">
        <f>'02 - ODBORNÁ UČEBNA IT'!J37</f>
        <v>0</v>
      </c>
      <c r="AY62" s="129">
        <f>'02 - ODBORNÁ UČEBNA IT'!J38</f>
        <v>0</v>
      </c>
      <c r="AZ62" s="129">
        <f>'02 - ODBORNÁ UČEBNA IT'!F35</f>
        <v>0</v>
      </c>
      <c r="BA62" s="129">
        <f>'02 - ODBORNÁ UČEBNA IT'!F36</f>
        <v>0</v>
      </c>
      <c r="BB62" s="129">
        <f>'02 - ODBORNÁ UČEBNA IT'!F37</f>
        <v>0</v>
      </c>
      <c r="BC62" s="129">
        <f>'02 - ODBORNÁ UČEBNA IT'!F38</f>
        <v>0</v>
      </c>
      <c r="BD62" s="131">
        <f>'02 - ODBORNÁ UČEBNA IT'!F39</f>
        <v>0</v>
      </c>
      <c r="BE62" s="4"/>
      <c r="BT62" s="132" t="s">
        <v>83</v>
      </c>
      <c r="BV62" s="132" t="s">
        <v>75</v>
      </c>
      <c r="BW62" s="132" t="s">
        <v>106</v>
      </c>
      <c r="BX62" s="132" t="s">
        <v>100</v>
      </c>
      <c r="CL62" s="132" t="s">
        <v>19</v>
      </c>
    </row>
    <row r="63" s="7" customFormat="1" ht="16.5" customHeight="1">
      <c r="A63" s="7"/>
      <c r="B63" s="111"/>
      <c r="C63" s="112"/>
      <c r="D63" s="113" t="s">
        <v>107</v>
      </c>
      <c r="E63" s="113"/>
      <c r="F63" s="113"/>
      <c r="G63" s="113"/>
      <c r="H63" s="113"/>
      <c r="I63" s="114"/>
      <c r="J63" s="113" t="s">
        <v>108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23">
        <f>ROUND(AG64,2)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80</v>
      </c>
      <c r="AR63" s="117"/>
      <c r="AS63" s="118">
        <f>ROUND(AS64,2)</f>
        <v>0</v>
      </c>
      <c r="AT63" s="119">
        <f>ROUND(SUM(AV63:AW63),2)</f>
        <v>0</v>
      </c>
      <c r="AU63" s="120">
        <f>ROUND(AU64,5)</f>
        <v>0</v>
      </c>
      <c r="AV63" s="119">
        <f>ROUND(AZ63*L29,2)</f>
        <v>0</v>
      </c>
      <c r="AW63" s="119">
        <f>ROUND(BA63*L30,2)</f>
        <v>0</v>
      </c>
      <c r="AX63" s="119">
        <f>ROUND(BB63*L29,2)</f>
        <v>0</v>
      </c>
      <c r="AY63" s="119">
        <f>ROUND(BC63*L30,2)</f>
        <v>0</v>
      </c>
      <c r="AZ63" s="119">
        <f>ROUND(AZ64,2)</f>
        <v>0</v>
      </c>
      <c r="BA63" s="119">
        <f>ROUND(BA64,2)</f>
        <v>0</v>
      </c>
      <c r="BB63" s="119">
        <f>ROUND(BB64,2)</f>
        <v>0</v>
      </c>
      <c r="BC63" s="119">
        <f>ROUND(BC64,2)</f>
        <v>0</v>
      </c>
      <c r="BD63" s="121">
        <f>ROUND(BD64,2)</f>
        <v>0</v>
      </c>
      <c r="BE63" s="7"/>
      <c r="BS63" s="122" t="s">
        <v>72</v>
      </c>
      <c r="BT63" s="122" t="s">
        <v>81</v>
      </c>
      <c r="BU63" s="122" t="s">
        <v>74</v>
      </c>
      <c r="BV63" s="122" t="s">
        <v>75</v>
      </c>
      <c r="BW63" s="122" t="s">
        <v>109</v>
      </c>
      <c r="BX63" s="122" t="s">
        <v>5</v>
      </c>
      <c r="CL63" s="122" t="s">
        <v>19</v>
      </c>
      <c r="CM63" s="122" t="s">
        <v>87</v>
      </c>
    </row>
    <row r="64" s="4" customFormat="1" ht="16.5" customHeight="1">
      <c r="A64" s="110" t="s">
        <v>77</v>
      </c>
      <c r="B64" s="62"/>
      <c r="C64" s="124"/>
      <c r="D64" s="124"/>
      <c r="E64" s="125" t="s">
        <v>110</v>
      </c>
      <c r="F64" s="125"/>
      <c r="G64" s="125"/>
      <c r="H64" s="125"/>
      <c r="I64" s="125"/>
      <c r="J64" s="124"/>
      <c r="K64" s="125" t="s">
        <v>108</v>
      </c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6">
        <f>'E04.01 - Schodolez'!J32</f>
        <v>0</v>
      </c>
      <c r="AH64" s="124"/>
      <c r="AI64" s="124"/>
      <c r="AJ64" s="124"/>
      <c r="AK64" s="124"/>
      <c r="AL64" s="124"/>
      <c r="AM64" s="124"/>
      <c r="AN64" s="126">
        <f>SUM(AG64,AT64)</f>
        <v>0</v>
      </c>
      <c r="AO64" s="124"/>
      <c r="AP64" s="124"/>
      <c r="AQ64" s="127" t="s">
        <v>90</v>
      </c>
      <c r="AR64" s="64"/>
      <c r="AS64" s="128">
        <v>0</v>
      </c>
      <c r="AT64" s="129">
        <f>ROUND(SUM(AV64:AW64),2)</f>
        <v>0</v>
      </c>
      <c r="AU64" s="130">
        <f>'E04.01 - Schodolez'!P86</f>
        <v>0</v>
      </c>
      <c r="AV64" s="129">
        <f>'E04.01 - Schodolez'!J35</f>
        <v>0</v>
      </c>
      <c r="AW64" s="129">
        <f>'E04.01 - Schodolez'!J36</f>
        <v>0</v>
      </c>
      <c r="AX64" s="129">
        <f>'E04.01 - Schodolez'!J37</f>
        <v>0</v>
      </c>
      <c r="AY64" s="129">
        <f>'E04.01 - Schodolez'!J38</f>
        <v>0</v>
      </c>
      <c r="AZ64" s="129">
        <f>'E04.01 - Schodolez'!F35</f>
        <v>0</v>
      </c>
      <c r="BA64" s="129">
        <f>'E04.01 - Schodolez'!F36</f>
        <v>0</v>
      </c>
      <c r="BB64" s="129">
        <f>'E04.01 - Schodolez'!F37</f>
        <v>0</v>
      </c>
      <c r="BC64" s="129">
        <f>'E04.01 - Schodolez'!F38</f>
        <v>0</v>
      </c>
      <c r="BD64" s="131">
        <f>'E04.01 - Schodolez'!F39</f>
        <v>0</v>
      </c>
      <c r="BE64" s="4"/>
      <c r="BT64" s="132" t="s">
        <v>83</v>
      </c>
      <c r="BV64" s="132" t="s">
        <v>75</v>
      </c>
      <c r="BW64" s="132" t="s">
        <v>111</v>
      </c>
      <c r="BX64" s="132" t="s">
        <v>109</v>
      </c>
      <c r="CL64" s="132" t="s">
        <v>19</v>
      </c>
    </row>
    <row r="65" s="7" customFormat="1" ht="16.5" customHeight="1">
      <c r="A65" s="110" t="s">
        <v>77</v>
      </c>
      <c r="B65" s="111"/>
      <c r="C65" s="112"/>
      <c r="D65" s="113" t="s">
        <v>112</v>
      </c>
      <c r="E65" s="113"/>
      <c r="F65" s="113"/>
      <c r="G65" s="113"/>
      <c r="H65" s="113"/>
      <c r="I65" s="114"/>
      <c r="J65" s="113" t="s">
        <v>113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'E05 - Vedlejší rozpočtové...'!J30</f>
        <v>0</v>
      </c>
      <c r="AH65" s="114"/>
      <c r="AI65" s="114"/>
      <c r="AJ65" s="114"/>
      <c r="AK65" s="114"/>
      <c r="AL65" s="114"/>
      <c r="AM65" s="114"/>
      <c r="AN65" s="115">
        <f>SUM(AG65,AT65)</f>
        <v>0</v>
      </c>
      <c r="AO65" s="114"/>
      <c r="AP65" s="114"/>
      <c r="AQ65" s="116" t="s">
        <v>80</v>
      </c>
      <c r="AR65" s="117"/>
      <c r="AS65" s="133">
        <v>0</v>
      </c>
      <c r="AT65" s="134">
        <f>ROUND(SUM(AV65:AW65),2)</f>
        <v>0</v>
      </c>
      <c r="AU65" s="135">
        <f>'E05 - Vedlejší rozpočtové...'!P83</f>
        <v>0</v>
      </c>
      <c r="AV65" s="134">
        <f>'E05 - Vedlejší rozpočtové...'!J33</f>
        <v>0</v>
      </c>
      <c r="AW65" s="134">
        <f>'E05 - Vedlejší rozpočtové...'!J34</f>
        <v>0</v>
      </c>
      <c r="AX65" s="134">
        <f>'E05 - Vedlejší rozpočtové...'!J35</f>
        <v>0</v>
      </c>
      <c r="AY65" s="134">
        <f>'E05 - Vedlejší rozpočtové...'!J36</f>
        <v>0</v>
      </c>
      <c r="AZ65" s="134">
        <f>'E05 - Vedlejší rozpočtové...'!F33</f>
        <v>0</v>
      </c>
      <c r="BA65" s="134">
        <f>'E05 - Vedlejší rozpočtové...'!F34</f>
        <v>0</v>
      </c>
      <c r="BB65" s="134">
        <f>'E05 - Vedlejší rozpočtové...'!F35</f>
        <v>0</v>
      </c>
      <c r="BC65" s="134">
        <f>'E05 - Vedlejší rozpočtové...'!F36</f>
        <v>0</v>
      </c>
      <c r="BD65" s="136">
        <f>'E05 - Vedlejší rozpočtové...'!F37</f>
        <v>0</v>
      </c>
      <c r="BE65" s="7"/>
      <c r="BT65" s="122" t="s">
        <v>81</v>
      </c>
      <c r="BV65" s="122" t="s">
        <v>75</v>
      </c>
      <c r="BW65" s="122" t="s">
        <v>114</v>
      </c>
      <c r="BX65" s="122" t="s">
        <v>5</v>
      </c>
      <c r="CL65" s="122" t="s">
        <v>19</v>
      </c>
      <c r="CM65" s="122" t="s">
        <v>83</v>
      </c>
    </row>
    <row r="66" s="2" customFormat="1" ht="30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3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43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</row>
  </sheetData>
  <sheetProtection sheet="1" formatColumns="0" formatRows="0" objects="1" scenarios="1" spinCount="100000" saltValue="DaQ6O0NyVRW4m9ZoJBR/E2OxjIvf1U31yshonvzT/xoDDIlZz4DyE3a2aisqnsoYe8qb+9UVSajabMQrp+uEVg==" hashValue="o6Ut9QpZ+/csrRGSWJpAoT+l6TwBTkpNXQYMjpq0i3+mkAeE82Ov8kVsFjQm24R4CZFfLnAzsFa00MlpJNrtBg==" algorithmName="SHA-512" password="9159"/>
  <mergeCells count="82">
    <mergeCell ref="C52:G52"/>
    <mergeCell ref="D60:H60"/>
    <mergeCell ref="D56:H56"/>
    <mergeCell ref="D63:H63"/>
    <mergeCell ref="D55:H55"/>
    <mergeCell ref="E58:I58"/>
    <mergeCell ref="E59:I59"/>
    <mergeCell ref="E64:I64"/>
    <mergeCell ref="E61:I61"/>
    <mergeCell ref="E62:I62"/>
    <mergeCell ref="E57:I57"/>
    <mergeCell ref="I52:AF52"/>
    <mergeCell ref="J56:AF56"/>
    <mergeCell ref="J60:AF60"/>
    <mergeCell ref="J55:AF55"/>
    <mergeCell ref="J63:AF63"/>
    <mergeCell ref="K59:AF59"/>
    <mergeCell ref="K61:AF61"/>
    <mergeCell ref="K62:AF62"/>
    <mergeCell ref="K64:AF64"/>
    <mergeCell ref="K58:AF58"/>
    <mergeCell ref="K57:AF57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4:AM64"/>
    <mergeCell ref="AG63:AM63"/>
    <mergeCell ref="AG62:AM62"/>
    <mergeCell ref="AG61:AM61"/>
    <mergeCell ref="AG60:AM60"/>
    <mergeCell ref="AG55:AM55"/>
    <mergeCell ref="AG52:AM52"/>
    <mergeCell ref="AG57:AM57"/>
    <mergeCell ref="AG59:AM59"/>
    <mergeCell ref="AG58:AM58"/>
    <mergeCell ref="AG56:AM56"/>
    <mergeCell ref="AM47:AN47"/>
    <mergeCell ref="AM49:AP49"/>
    <mergeCell ref="AM50:AP50"/>
    <mergeCell ref="AN57:AP57"/>
    <mergeCell ref="AN64:AP64"/>
    <mergeCell ref="AN63:AP63"/>
    <mergeCell ref="AN62:AP62"/>
    <mergeCell ref="AN58:AP58"/>
    <mergeCell ref="AN56:AP56"/>
    <mergeCell ref="AN52:AP52"/>
    <mergeCell ref="AN61:AP61"/>
    <mergeCell ref="AN60:AP60"/>
    <mergeCell ref="AN55:AP55"/>
    <mergeCell ref="AN59:AP59"/>
    <mergeCell ref="AS49:AT51"/>
    <mergeCell ref="AN65:AP65"/>
    <mergeCell ref="AG65:AM65"/>
    <mergeCell ref="AN54:AP54"/>
  </mergeCells>
  <hyperlinks>
    <hyperlink ref="A55" location="'E01 - Stavební část'!C2" display="/"/>
    <hyperlink ref="A57" location="'001 - Chlazení'!C2" display="/"/>
    <hyperlink ref="A58" location="'002 - VZDUCHOTECHNIKA'!C2" display="/"/>
    <hyperlink ref="A59" location="'003 - Zdravotně technické...'!C2" display="/"/>
    <hyperlink ref="A61" location="'01 - BEZBARIEROVÉ WC'!C2" display="/"/>
    <hyperlink ref="A62" location="'02 - ODBORNÁ UČEBNA IT'!C2" display="/"/>
    <hyperlink ref="A64" location="'E04.01 - Schodolez'!C2" display="/"/>
    <hyperlink ref="A65" location="'E05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83</v>
      </c>
    </row>
    <row r="4" s="1" customFormat="1" ht="24.96" customHeight="1">
      <c r="B4" s="19"/>
      <c r="D4" s="139" t="s">
        <v>115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Infrastruktura - stavební E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116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117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34</v>
      </c>
      <c r="G12" s="37"/>
      <c r="H12" s="37"/>
      <c r="I12" s="141" t="s">
        <v>23</v>
      </c>
      <c r="J12" s="145" t="str">
        <f>'Rekapitulace stavby'!AN8</f>
        <v>27. 5. 2024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tr">
        <f>IF('Rekapitulace stavby'!AN10="","",'Rekapitulace stavby'!AN10)</f>
        <v>00261238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tr">
        <f>IF('Rekapitulace stavby'!E11="","",'Rekapitulace stavby'!E11)</f>
        <v>Statutární město Děčín</v>
      </c>
      <c r="F15" s="37"/>
      <c r="G15" s="37"/>
      <c r="H15" s="37"/>
      <c r="I15" s="141" t="s">
        <v>29</v>
      </c>
      <c r="J15" s="132" t="str">
        <f>IF('Rekapitulace stavby'!AN11="","",'Rekapitulace stavby'!AN11)</f>
        <v>CZ00261238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tr">
        <f>IF('Rekapitulace stavby'!AN16="","",'Rekapitulace stavby'!AN16)</f>
        <v/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tr">
        <f>IF('Rekapitulace stavby'!E17="","",'Rekapitulace stavby'!E17)</f>
        <v xml:space="preserve"> </v>
      </c>
      <c r="F21" s="37"/>
      <c r="G21" s="37"/>
      <c r="H21" s="37"/>
      <c r="I21" s="141" t="s">
        <v>29</v>
      </c>
      <c r="J21" s="132" t="str">
        <f>IF('Rekapitulace stavby'!AN17="","",'Rekapitulace stavby'!AN17)</f>
        <v/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36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37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39</v>
      </c>
      <c r="E30" s="37"/>
      <c r="F30" s="37"/>
      <c r="G30" s="37"/>
      <c r="H30" s="37"/>
      <c r="I30" s="37"/>
      <c r="J30" s="152">
        <f>ROUND(J100,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41</v>
      </c>
      <c r="G32" s="37"/>
      <c r="H32" s="37"/>
      <c r="I32" s="153" t="s">
        <v>40</v>
      </c>
      <c r="J32" s="153" t="s">
        <v>42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43</v>
      </c>
      <c r="E33" s="141" t="s">
        <v>44</v>
      </c>
      <c r="F33" s="155">
        <f>ROUND((SUM(BE100:BE329)),  2)</f>
        <v>0</v>
      </c>
      <c r="G33" s="37"/>
      <c r="H33" s="37"/>
      <c r="I33" s="156">
        <v>0.20999999999999999</v>
      </c>
      <c r="J33" s="155">
        <f>ROUND(((SUM(BE100:BE329))*I33),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55">
        <f>ROUND((SUM(BF100:BF329)),  2)</f>
        <v>0</v>
      </c>
      <c r="G34" s="37"/>
      <c r="H34" s="37"/>
      <c r="I34" s="156">
        <v>0.12</v>
      </c>
      <c r="J34" s="155">
        <f>ROUND(((SUM(BF100:BF329))*I34),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55">
        <f>ROUND((SUM(BG100:BG329)),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55">
        <f>ROUND((SUM(BH100:BH329)),  2)</f>
        <v>0</v>
      </c>
      <c r="G36" s="37"/>
      <c r="H36" s="37"/>
      <c r="I36" s="156">
        <v>0.12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55">
        <f>ROUND((SUM(BI100:BI329)),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118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Infrastruktura - stavební E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E01 - Stavební část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27. 5. 2024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Statutární město Děčín</v>
      </c>
      <c r="G54" s="39"/>
      <c r="H54" s="39"/>
      <c r="I54" s="31" t="s">
        <v>33</v>
      </c>
      <c r="J54" s="35" t="str">
        <f>E21</f>
        <v xml:space="preserve"> 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119</v>
      </c>
      <c r="D57" s="170"/>
      <c r="E57" s="170"/>
      <c r="F57" s="170"/>
      <c r="G57" s="170"/>
      <c r="H57" s="170"/>
      <c r="I57" s="170"/>
      <c r="J57" s="171" t="s">
        <v>120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71</v>
      </c>
      <c r="D59" s="39"/>
      <c r="E59" s="39"/>
      <c r="F59" s="39"/>
      <c r="G59" s="39"/>
      <c r="H59" s="39"/>
      <c r="I59" s="39"/>
      <c r="J59" s="101">
        <f>J100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87</v>
      </c>
    </row>
    <row r="60" s="9" customFormat="1" ht="24.96" customHeight="1">
      <c r="A60" s="9"/>
      <c r="B60" s="173"/>
      <c r="C60" s="174"/>
      <c r="D60" s="175" t="s">
        <v>121</v>
      </c>
      <c r="E60" s="176"/>
      <c r="F60" s="176"/>
      <c r="G60" s="176"/>
      <c r="H60" s="176"/>
      <c r="I60" s="176"/>
      <c r="J60" s="177">
        <f>J101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122</v>
      </c>
      <c r="E61" s="181"/>
      <c r="F61" s="181"/>
      <c r="G61" s="181"/>
      <c r="H61" s="181"/>
      <c r="I61" s="181"/>
      <c r="J61" s="182">
        <f>J102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123</v>
      </c>
      <c r="E62" s="181"/>
      <c r="F62" s="181"/>
      <c r="G62" s="181"/>
      <c r="H62" s="181"/>
      <c r="I62" s="181"/>
      <c r="J62" s="182">
        <f>J105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124</v>
      </c>
      <c r="E63" s="181"/>
      <c r="F63" s="181"/>
      <c r="G63" s="181"/>
      <c r="H63" s="181"/>
      <c r="I63" s="181"/>
      <c r="J63" s="182">
        <f>J122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125</v>
      </c>
      <c r="E64" s="181"/>
      <c r="F64" s="181"/>
      <c r="G64" s="181"/>
      <c r="H64" s="181"/>
      <c r="I64" s="181"/>
      <c r="J64" s="182">
        <f>J141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9"/>
      <c r="C65" s="124"/>
      <c r="D65" s="180" t="s">
        <v>126</v>
      </c>
      <c r="E65" s="181"/>
      <c r="F65" s="181"/>
      <c r="G65" s="181"/>
      <c r="H65" s="181"/>
      <c r="I65" s="181"/>
      <c r="J65" s="182">
        <f>J154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3"/>
      <c r="C66" s="174"/>
      <c r="D66" s="175" t="s">
        <v>127</v>
      </c>
      <c r="E66" s="176"/>
      <c r="F66" s="176"/>
      <c r="G66" s="176"/>
      <c r="H66" s="176"/>
      <c r="I66" s="176"/>
      <c r="J66" s="177">
        <f>J159</f>
        <v>0</v>
      </c>
      <c r="K66" s="174"/>
      <c r="L66" s="17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9"/>
      <c r="C67" s="124"/>
      <c r="D67" s="180" t="s">
        <v>128</v>
      </c>
      <c r="E67" s="181"/>
      <c r="F67" s="181"/>
      <c r="G67" s="181"/>
      <c r="H67" s="181"/>
      <c r="I67" s="181"/>
      <c r="J67" s="182">
        <f>J160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129</v>
      </c>
      <c r="E68" s="181"/>
      <c r="F68" s="181"/>
      <c r="G68" s="181"/>
      <c r="H68" s="181"/>
      <c r="I68" s="181"/>
      <c r="J68" s="182">
        <f>J165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130</v>
      </c>
      <c r="E69" s="181"/>
      <c r="F69" s="181"/>
      <c r="G69" s="181"/>
      <c r="H69" s="181"/>
      <c r="I69" s="181"/>
      <c r="J69" s="182">
        <f>J176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131</v>
      </c>
      <c r="E70" s="181"/>
      <c r="F70" s="181"/>
      <c r="G70" s="181"/>
      <c r="H70" s="181"/>
      <c r="I70" s="181"/>
      <c r="J70" s="182">
        <f>J181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132</v>
      </c>
      <c r="E71" s="181"/>
      <c r="F71" s="181"/>
      <c r="G71" s="181"/>
      <c r="H71" s="181"/>
      <c r="I71" s="181"/>
      <c r="J71" s="182">
        <f>J196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9"/>
      <c r="C72" s="124"/>
      <c r="D72" s="180" t="s">
        <v>133</v>
      </c>
      <c r="E72" s="181"/>
      <c r="F72" s="181"/>
      <c r="G72" s="181"/>
      <c r="H72" s="181"/>
      <c r="I72" s="181"/>
      <c r="J72" s="182">
        <f>J219</f>
        <v>0</v>
      </c>
      <c r="K72" s="124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9"/>
      <c r="C73" s="124"/>
      <c r="D73" s="180" t="s">
        <v>134</v>
      </c>
      <c r="E73" s="181"/>
      <c r="F73" s="181"/>
      <c r="G73" s="181"/>
      <c r="H73" s="181"/>
      <c r="I73" s="181"/>
      <c r="J73" s="182">
        <f>J226</f>
        <v>0</v>
      </c>
      <c r="K73" s="124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24"/>
      <c r="D74" s="180" t="s">
        <v>135</v>
      </c>
      <c r="E74" s="181"/>
      <c r="F74" s="181"/>
      <c r="G74" s="181"/>
      <c r="H74" s="181"/>
      <c r="I74" s="181"/>
      <c r="J74" s="182">
        <f>J239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24"/>
      <c r="D75" s="180" t="s">
        <v>136</v>
      </c>
      <c r="E75" s="181"/>
      <c r="F75" s="181"/>
      <c r="G75" s="181"/>
      <c r="H75" s="181"/>
      <c r="I75" s="181"/>
      <c r="J75" s="182">
        <f>J246</f>
        <v>0</v>
      </c>
      <c r="K75" s="124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9"/>
      <c r="C76" s="124"/>
      <c r="D76" s="180" t="s">
        <v>137</v>
      </c>
      <c r="E76" s="181"/>
      <c r="F76" s="181"/>
      <c r="G76" s="181"/>
      <c r="H76" s="181"/>
      <c r="I76" s="181"/>
      <c r="J76" s="182">
        <f>J269</f>
        <v>0</v>
      </c>
      <c r="K76" s="124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9"/>
      <c r="C77" s="124"/>
      <c r="D77" s="180" t="s">
        <v>138</v>
      </c>
      <c r="E77" s="181"/>
      <c r="F77" s="181"/>
      <c r="G77" s="181"/>
      <c r="H77" s="181"/>
      <c r="I77" s="181"/>
      <c r="J77" s="182">
        <f>J292</f>
        <v>0</v>
      </c>
      <c r="K77" s="124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9"/>
      <c r="C78" s="124"/>
      <c r="D78" s="180" t="s">
        <v>139</v>
      </c>
      <c r="E78" s="181"/>
      <c r="F78" s="181"/>
      <c r="G78" s="181"/>
      <c r="H78" s="181"/>
      <c r="I78" s="181"/>
      <c r="J78" s="182">
        <f>J295</f>
        <v>0</v>
      </c>
      <c r="K78" s="124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9"/>
      <c r="C79" s="124"/>
      <c r="D79" s="180" t="s">
        <v>140</v>
      </c>
      <c r="E79" s="181"/>
      <c r="F79" s="181"/>
      <c r="G79" s="181"/>
      <c r="H79" s="181"/>
      <c r="I79" s="181"/>
      <c r="J79" s="182">
        <f>J314</f>
        <v>0</v>
      </c>
      <c r="K79" s="124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9"/>
      <c r="C80" s="124"/>
      <c r="D80" s="180" t="s">
        <v>141</v>
      </c>
      <c r="E80" s="181"/>
      <c r="F80" s="181"/>
      <c r="G80" s="181"/>
      <c r="H80" s="181"/>
      <c r="I80" s="181"/>
      <c r="J80" s="182">
        <f>J319</f>
        <v>0</v>
      </c>
      <c r="K80" s="124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6" s="2" customFormat="1" ht="6.96" customHeight="1">
      <c r="A86" s="37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24.96" customHeight="1">
      <c r="A87" s="37"/>
      <c r="B87" s="38"/>
      <c r="C87" s="22" t="s">
        <v>142</v>
      </c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16</v>
      </c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6.5" customHeight="1">
      <c r="A90" s="37"/>
      <c r="B90" s="38"/>
      <c r="C90" s="39"/>
      <c r="D90" s="39"/>
      <c r="E90" s="168" t="str">
        <f>E7</f>
        <v>Infrastruktura - stavební E</v>
      </c>
      <c r="F90" s="31"/>
      <c r="G90" s="31"/>
      <c r="H90" s="31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116</v>
      </c>
      <c r="D91" s="39"/>
      <c r="E91" s="39"/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6.5" customHeight="1">
      <c r="A92" s="37"/>
      <c r="B92" s="38"/>
      <c r="C92" s="39"/>
      <c r="D92" s="39"/>
      <c r="E92" s="68" t="str">
        <f>E9</f>
        <v>E01 - Stavební část</v>
      </c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6.96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2" customHeight="1">
      <c r="A94" s="37"/>
      <c r="B94" s="38"/>
      <c r="C94" s="31" t="s">
        <v>21</v>
      </c>
      <c r="D94" s="39"/>
      <c r="E94" s="39"/>
      <c r="F94" s="26" t="str">
        <f>F12</f>
        <v xml:space="preserve"> </v>
      </c>
      <c r="G94" s="39"/>
      <c r="H94" s="39"/>
      <c r="I94" s="31" t="s">
        <v>23</v>
      </c>
      <c r="J94" s="71" t="str">
        <f>IF(J12="","",J12)</f>
        <v>27. 5. 2024</v>
      </c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6.96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25</v>
      </c>
      <c r="D96" s="39"/>
      <c r="E96" s="39"/>
      <c r="F96" s="26" t="str">
        <f>E15</f>
        <v>Statutární město Děčín</v>
      </c>
      <c r="G96" s="39"/>
      <c r="H96" s="39"/>
      <c r="I96" s="31" t="s">
        <v>33</v>
      </c>
      <c r="J96" s="35" t="str">
        <f>E21</f>
        <v xml:space="preserve"> </v>
      </c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31</v>
      </c>
      <c r="D97" s="39"/>
      <c r="E97" s="39"/>
      <c r="F97" s="26" t="str">
        <f>IF(E18="","",E18)</f>
        <v>Vyplň údaj</v>
      </c>
      <c r="G97" s="39"/>
      <c r="H97" s="39"/>
      <c r="I97" s="31" t="s">
        <v>36</v>
      </c>
      <c r="J97" s="35" t="str">
        <f>E24</f>
        <v xml:space="preserve"> </v>
      </c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0.32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11" customFormat="1" ht="29.28" customHeight="1">
      <c r="A99" s="184"/>
      <c r="B99" s="185"/>
      <c r="C99" s="186" t="s">
        <v>143</v>
      </c>
      <c r="D99" s="187" t="s">
        <v>58</v>
      </c>
      <c r="E99" s="187" t="s">
        <v>54</v>
      </c>
      <c r="F99" s="187" t="s">
        <v>55</v>
      </c>
      <c r="G99" s="187" t="s">
        <v>144</v>
      </c>
      <c r="H99" s="187" t="s">
        <v>145</v>
      </c>
      <c r="I99" s="187" t="s">
        <v>146</v>
      </c>
      <c r="J99" s="187" t="s">
        <v>120</v>
      </c>
      <c r="K99" s="188" t="s">
        <v>147</v>
      </c>
      <c r="L99" s="189"/>
      <c r="M99" s="91" t="s">
        <v>19</v>
      </c>
      <c r="N99" s="92" t="s">
        <v>43</v>
      </c>
      <c r="O99" s="92" t="s">
        <v>148</v>
      </c>
      <c r="P99" s="92" t="s">
        <v>149</v>
      </c>
      <c r="Q99" s="92" t="s">
        <v>150</v>
      </c>
      <c r="R99" s="92" t="s">
        <v>151</v>
      </c>
      <c r="S99" s="92" t="s">
        <v>152</v>
      </c>
      <c r="T99" s="93" t="s">
        <v>153</v>
      </c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</row>
    <row r="100" s="2" customFormat="1" ht="22.8" customHeight="1">
      <c r="A100" s="37"/>
      <c r="B100" s="38"/>
      <c r="C100" s="98" t="s">
        <v>154</v>
      </c>
      <c r="D100" s="39"/>
      <c r="E100" s="39"/>
      <c r="F100" s="39"/>
      <c r="G100" s="39"/>
      <c r="H100" s="39"/>
      <c r="I100" s="39"/>
      <c r="J100" s="190">
        <f>BK100</f>
        <v>0</v>
      </c>
      <c r="K100" s="39"/>
      <c r="L100" s="43"/>
      <c r="M100" s="94"/>
      <c r="N100" s="191"/>
      <c r="O100" s="95"/>
      <c r="P100" s="192">
        <f>P101+P159</f>
        <v>0</v>
      </c>
      <c r="Q100" s="95"/>
      <c r="R100" s="192">
        <f>R101+R159</f>
        <v>12.6486</v>
      </c>
      <c r="S100" s="95"/>
      <c r="T100" s="193">
        <f>T101+T159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72</v>
      </c>
      <c r="AU100" s="16" t="s">
        <v>87</v>
      </c>
      <c r="BK100" s="194">
        <f>BK101+BK159</f>
        <v>0</v>
      </c>
    </row>
    <row r="101" s="12" customFormat="1" ht="25.92" customHeight="1">
      <c r="A101" s="12"/>
      <c r="B101" s="195"/>
      <c r="C101" s="196"/>
      <c r="D101" s="197" t="s">
        <v>72</v>
      </c>
      <c r="E101" s="198" t="s">
        <v>155</v>
      </c>
      <c r="F101" s="198" t="s">
        <v>156</v>
      </c>
      <c r="G101" s="196"/>
      <c r="H101" s="196"/>
      <c r="I101" s="199"/>
      <c r="J101" s="200">
        <f>BK101</f>
        <v>0</v>
      </c>
      <c r="K101" s="196"/>
      <c r="L101" s="201"/>
      <c r="M101" s="202"/>
      <c r="N101" s="203"/>
      <c r="O101" s="203"/>
      <c r="P101" s="204">
        <f>P102+P105+P122+P141+P154</f>
        <v>0</v>
      </c>
      <c r="Q101" s="203"/>
      <c r="R101" s="204">
        <f>R102+R105+R122+R141+R154</f>
        <v>10.129750000000001</v>
      </c>
      <c r="S101" s="203"/>
      <c r="T101" s="205">
        <f>T102+T105+T122+T141+T154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6" t="s">
        <v>81</v>
      </c>
      <c r="AT101" s="207" t="s">
        <v>72</v>
      </c>
      <c r="AU101" s="207" t="s">
        <v>73</v>
      </c>
      <c r="AY101" s="206" t="s">
        <v>157</v>
      </c>
      <c r="BK101" s="208">
        <f>BK102+BK105+BK122+BK141+BK154</f>
        <v>0</v>
      </c>
    </row>
    <row r="102" s="12" customFormat="1" ht="22.8" customHeight="1">
      <c r="A102" s="12"/>
      <c r="B102" s="195"/>
      <c r="C102" s="196"/>
      <c r="D102" s="197" t="s">
        <v>72</v>
      </c>
      <c r="E102" s="209" t="s">
        <v>158</v>
      </c>
      <c r="F102" s="209" t="s">
        <v>159</v>
      </c>
      <c r="G102" s="196"/>
      <c r="H102" s="196"/>
      <c r="I102" s="199"/>
      <c r="J102" s="210">
        <f>BK102</f>
        <v>0</v>
      </c>
      <c r="K102" s="196"/>
      <c r="L102" s="201"/>
      <c r="M102" s="202"/>
      <c r="N102" s="203"/>
      <c r="O102" s="203"/>
      <c r="P102" s="204">
        <f>SUM(P103:P104)</f>
        <v>0</v>
      </c>
      <c r="Q102" s="203"/>
      <c r="R102" s="204">
        <f>SUM(R103:R104)</f>
        <v>1.0844000000000011</v>
      </c>
      <c r="S102" s="203"/>
      <c r="T102" s="205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6" t="s">
        <v>81</v>
      </c>
      <c r="AT102" s="207" t="s">
        <v>72</v>
      </c>
      <c r="AU102" s="207" t="s">
        <v>81</v>
      </c>
      <c r="AY102" s="206" t="s">
        <v>157</v>
      </c>
      <c r="BK102" s="208">
        <f>SUM(BK103:BK104)</f>
        <v>0</v>
      </c>
    </row>
    <row r="103" s="2" customFormat="1" ht="24.15" customHeight="1">
      <c r="A103" s="37"/>
      <c r="B103" s="38"/>
      <c r="C103" s="211" t="s">
        <v>81</v>
      </c>
      <c r="D103" s="211" t="s">
        <v>160</v>
      </c>
      <c r="E103" s="212" t="s">
        <v>161</v>
      </c>
      <c r="F103" s="213" t="s">
        <v>162</v>
      </c>
      <c r="G103" s="214" t="s">
        <v>163</v>
      </c>
      <c r="H103" s="215">
        <v>0.45000000000000001</v>
      </c>
      <c r="I103" s="216"/>
      <c r="J103" s="217">
        <f>ROUND(I103*H103,2)</f>
        <v>0</v>
      </c>
      <c r="K103" s="213" t="s">
        <v>164</v>
      </c>
      <c r="L103" s="43"/>
      <c r="M103" s="218" t="s">
        <v>19</v>
      </c>
      <c r="N103" s="219" t="s">
        <v>44</v>
      </c>
      <c r="O103" s="83"/>
      <c r="P103" s="220">
        <f>O103*H103</f>
        <v>0</v>
      </c>
      <c r="Q103" s="220">
        <v>2.40977777777778</v>
      </c>
      <c r="R103" s="220">
        <f>Q103*H103</f>
        <v>1.0844000000000011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158</v>
      </c>
      <c r="AT103" s="222" t="s">
        <v>160</v>
      </c>
      <c r="AU103" s="222" t="s">
        <v>83</v>
      </c>
      <c r="AY103" s="16" t="s">
        <v>157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81</v>
      </c>
      <c r="BK103" s="223">
        <f>ROUND(I103*H103,2)</f>
        <v>0</v>
      </c>
      <c r="BL103" s="16" t="s">
        <v>158</v>
      </c>
      <c r="BM103" s="222" t="s">
        <v>83</v>
      </c>
    </row>
    <row r="104" s="2" customFormat="1">
      <c r="A104" s="37"/>
      <c r="B104" s="38"/>
      <c r="C104" s="39"/>
      <c r="D104" s="224" t="s">
        <v>165</v>
      </c>
      <c r="E104" s="39"/>
      <c r="F104" s="225" t="s">
        <v>162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165</v>
      </c>
      <c r="AU104" s="16" t="s">
        <v>83</v>
      </c>
    </row>
    <row r="105" s="12" customFormat="1" ht="22.8" customHeight="1">
      <c r="A105" s="12"/>
      <c r="B105" s="195"/>
      <c r="C105" s="196"/>
      <c r="D105" s="197" t="s">
        <v>72</v>
      </c>
      <c r="E105" s="209" t="s">
        <v>166</v>
      </c>
      <c r="F105" s="209" t="s">
        <v>167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SUM(P106:P121)</f>
        <v>0</v>
      </c>
      <c r="Q105" s="203"/>
      <c r="R105" s="204">
        <f>SUM(R106:R121)</f>
        <v>9.0277600000000007</v>
      </c>
      <c r="S105" s="203"/>
      <c r="T105" s="205">
        <f>SUM(T106:T121)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6" t="s">
        <v>81</v>
      </c>
      <c r="AT105" s="207" t="s">
        <v>72</v>
      </c>
      <c r="AU105" s="207" t="s">
        <v>81</v>
      </c>
      <c r="AY105" s="206" t="s">
        <v>157</v>
      </c>
      <c r="BK105" s="208">
        <f>SUM(BK106:BK121)</f>
        <v>0</v>
      </c>
    </row>
    <row r="106" s="2" customFormat="1" ht="24.15" customHeight="1">
      <c r="A106" s="37"/>
      <c r="B106" s="38"/>
      <c r="C106" s="211" t="s">
        <v>83</v>
      </c>
      <c r="D106" s="211" t="s">
        <v>160</v>
      </c>
      <c r="E106" s="212" t="s">
        <v>168</v>
      </c>
      <c r="F106" s="213" t="s">
        <v>169</v>
      </c>
      <c r="G106" s="214" t="s">
        <v>170</v>
      </c>
      <c r="H106" s="215">
        <v>91.530000000000001</v>
      </c>
      <c r="I106" s="216"/>
      <c r="J106" s="217">
        <f>ROUND(I106*H106,2)</f>
        <v>0</v>
      </c>
      <c r="K106" s="213" t="s">
        <v>164</v>
      </c>
      <c r="L106" s="43"/>
      <c r="M106" s="218" t="s">
        <v>19</v>
      </c>
      <c r="N106" s="219" t="s">
        <v>44</v>
      </c>
      <c r="O106" s="83"/>
      <c r="P106" s="220">
        <f>O106*H106</f>
        <v>0</v>
      </c>
      <c r="Q106" s="220">
        <v>0.017000000000000001</v>
      </c>
      <c r="R106" s="220">
        <f>Q106*H106</f>
        <v>1.5560100000000001</v>
      </c>
      <c r="S106" s="220">
        <v>0</v>
      </c>
      <c r="T106" s="22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2" t="s">
        <v>158</v>
      </c>
      <c r="AT106" s="222" t="s">
        <v>160</v>
      </c>
      <c r="AU106" s="222" t="s">
        <v>83</v>
      </c>
      <c r="AY106" s="16" t="s">
        <v>157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6" t="s">
        <v>81</v>
      </c>
      <c r="BK106" s="223">
        <f>ROUND(I106*H106,2)</f>
        <v>0</v>
      </c>
      <c r="BL106" s="16" t="s">
        <v>158</v>
      </c>
      <c r="BM106" s="222" t="s">
        <v>158</v>
      </c>
    </row>
    <row r="107" s="2" customFormat="1">
      <c r="A107" s="37"/>
      <c r="B107" s="38"/>
      <c r="C107" s="39"/>
      <c r="D107" s="224" t="s">
        <v>165</v>
      </c>
      <c r="E107" s="39"/>
      <c r="F107" s="225" t="s">
        <v>169</v>
      </c>
      <c r="G107" s="39"/>
      <c r="H107" s="39"/>
      <c r="I107" s="226"/>
      <c r="J107" s="39"/>
      <c r="K107" s="39"/>
      <c r="L107" s="43"/>
      <c r="M107" s="227"/>
      <c r="N107" s="228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165</v>
      </c>
      <c r="AU107" s="16" t="s">
        <v>83</v>
      </c>
    </row>
    <row r="108" s="2" customFormat="1" ht="16.5" customHeight="1">
      <c r="A108" s="37"/>
      <c r="B108" s="38"/>
      <c r="C108" s="211" t="s">
        <v>171</v>
      </c>
      <c r="D108" s="211" t="s">
        <v>160</v>
      </c>
      <c r="E108" s="212" t="s">
        <v>172</v>
      </c>
      <c r="F108" s="213" t="s">
        <v>173</v>
      </c>
      <c r="G108" s="214" t="s">
        <v>174</v>
      </c>
      <c r="H108" s="215">
        <v>27.579999999999998</v>
      </c>
      <c r="I108" s="216"/>
      <c r="J108" s="217">
        <f>ROUND(I108*H108,2)</f>
        <v>0</v>
      </c>
      <c r="K108" s="213" t="s">
        <v>164</v>
      </c>
      <c r="L108" s="43"/>
      <c r="M108" s="218" t="s">
        <v>19</v>
      </c>
      <c r="N108" s="219" t="s">
        <v>44</v>
      </c>
      <c r="O108" s="83"/>
      <c r="P108" s="220">
        <f>O108*H108</f>
        <v>0</v>
      </c>
      <c r="Q108" s="220">
        <v>0.0015</v>
      </c>
      <c r="R108" s="220">
        <f>Q108*H108</f>
        <v>0.041369999999999997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158</v>
      </c>
      <c r="AT108" s="222" t="s">
        <v>160</v>
      </c>
      <c r="AU108" s="222" t="s">
        <v>83</v>
      </c>
      <c r="AY108" s="16" t="s">
        <v>157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81</v>
      </c>
      <c r="BK108" s="223">
        <f>ROUND(I108*H108,2)</f>
        <v>0</v>
      </c>
      <c r="BL108" s="16" t="s">
        <v>158</v>
      </c>
      <c r="BM108" s="222" t="s">
        <v>166</v>
      </c>
    </row>
    <row r="109" s="2" customFormat="1">
      <c r="A109" s="37"/>
      <c r="B109" s="38"/>
      <c r="C109" s="39"/>
      <c r="D109" s="224" t="s">
        <v>165</v>
      </c>
      <c r="E109" s="39"/>
      <c r="F109" s="225" t="s">
        <v>173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165</v>
      </c>
      <c r="AU109" s="16" t="s">
        <v>83</v>
      </c>
    </row>
    <row r="110" s="2" customFormat="1" ht="24.15" customHeight="1">
      <c r="A110" s="37"/>
      <c r="B110" s="38"/>
      <c r="C110" s="211" t="s">
        <v>158</v>
      </c>
      <c r="D110" s="211" t="s">
        <v>160</v>
      </c>
      <c r="E110" s="212" t="s">
        <v>175</v>
      </c>
      <c r="F110" s="213" t="s">
        <v>176</v>
      </c>
      <c r="G110" s="214" t="s">
        <v>170</v>
      </c>
      <c r="H110" s="215">
        <v>19.100000000000001</v>
      </c>
      <c r="I110" s="216"/>
      <c r="J110" s="217">
        <f>ROUND(I110*H110,2)</f>
        <v>0</v>
      </c>
      <c r="K110" s="213" t="s">
        <v>164</v>
      </c>
      <c r="L110" s="43"/>
      <c r="M110" s="218" t="s">
        <v>19</v>
      </c>
      <c r="N110" s="219" t="s">
        <v>44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158</v>
      </c>
      <c r="AT110" s="222" t="s">
        <v>160</v>
      </c>
      <c r="AU110" s="222" t="s">
        <v>83</v>
      </c>
      <c r="AY110" s="16" t="s">
        <v>157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81</v>
      </c>
      <c r="BK110" s="223">
        <f>ROUND(I110*H110,2)</f>
        <v>0</v>
      </c>
      <c r="BL110" s="16" t="s">
        <v>158</v>
      </c>
      <c r="BM110" s="222" t="s">
        <v>177</v>
      </c>
    </row>
    <row r="111" s="2" customFormat="1">
      <c r="A111" s="37"/>
      <c r="B111" s="38"/>
      <c r="C111" s="39"/>
      <c r="D111" s="224" t="s">
        <v>165</v>
      </c>
      <c r="E111" s="39"/>
      <c r="F111" s="225" t="s">
        <v>176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165</v>
      </c>
      <c r="AU111" s="16" t="s">
        <v>83</v>
      </c>
    </row>
    <row r="112" s="2" customFormat="1" ht="21.75" customHeight="1">
      <c r="A112" s="37"/>
      <c r="B112" s="38"/>
      <c r="C112" s="211" t="s">
        <v>178</v>
      </c>
      <c r="D112" s="211" t="s">
        <v>160</v>
      </c>
      <c r="E112" s="212" t="s">
        <v>179</v>
      </c>
      <c r="F112" s="213" t="s">
        <v>180</v>
      </c>
      <c r="G112" s="214" t="s">
        <v>170</v>
      </c>
      <c r="H112" s="215">
        <v>6.3499999999999996</v>
      </c>
      <c r="I112" s="216"/>
      <c r="J112" s="217">
        <f>ROUND(I112*H112,2)</f>
        <v>0</v>
      </c>
      <c r="K112" s="213" t="s">
        <v>164</v>
      </c>
      <c r="L112" s="43"/>
      <c r="M112" s="218" t="s">
        <v>19</v>
      </c>
      <c r="N112" s="219" t="s">
        <v>44</v>
      </c>
      <c r="O112" s="83"/>
      <c r="P112" s="220">
        <f>O112*H112</f>
        <v>0</v>
      </c>
      <c r="Q112" s="220">
        <v>0.105</v>
      </c>
      <c r="R112" s="220">
        <f>Q112*H112</f>
        <v>0.66674999999999995</v>
      </c>
      <c r="S112" s="220">
        <v>0</v>
      </c>
      <c r="T112" s="22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2" t="s">
        <v>158</v>
      </c>
      <c r="AT112" s="222" t="s">
        <v>160</v>
      </c>
      <c r="AU112" s="222" t="s">
        <v>83</v>
      </c>
      <c r="AY112" s="16" t="s">
        <v>157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6" t="s">
        <v>81</v>
      </c>
      <c r="BK112" s="223">
        <f>ROUND(I112*H112,2)</f>
        <v>0</v>
      </c>
      <c r="BL112" s="16" t="s">
        <v>158</v>
      </c>
      <c r="BM112" s="222" t="s">
        <v>181</v>
      </c>
    </row>
    <row r="113" s="2" customFormat="1">
      <c r="A113" s="37"/>
      <c r="B113" s="38"/>
      <c r="C113" s="39"/>
      <c r="D113" s="224" t="s">
        <v>165</v>
      </c>
      <c r="E113" s="39"/>
      <c r="F113" s="225" t="s">
        <v>180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165</v>
      </c>
      <c r="AU113" s="16" t="s">
        <v>83</v>
      </c>
    </row>
    <row r="114" s="2" customFormat="1" ht="16.5" customHeight="1">
      <c r="A114" s="37"/>
      <c r="B114" s="38"/>
      <c r="C114" s="211" t="s">
        <v>166</v>
      </c>
      <c r="D114" s="211" t="s">
        <v>160</v>
      </c>
      <c r="E114" s="212" t="s">
        <v>182</v>
      </c>
      <c r="F114" s="213" t="s">
        <v>183</v>
      </c>
      <c r="G114" s="214" t="s">
        <v>170</v>
      </c>
      <c r="H114" s="215">
        <v>1.6000000000000001</v>
      </c>
      <c r="I114" s="216"/>
      <c r="J114" s="217">
        <f>ROUND(I114*H114,2)</f>
        <v>0</v>
      </c>
      <c r="K114" s="213" t="s">
        <v>164</v>
      </c>
      <c r="L114" s="43"/>
      <c r="M114" s="218" t="s">
        <v>19</v>
      </c>
      <c r="N114" s="219" t="s">
        <v>44</v>
      </c>
      <c r="O114" s="83"/>
      <c r="P114" s="220">
        <f>O114*H114</f>
        <v>0</v>
      </c>
      <c r="Q114" s="220">
        <v>0.11</v>
      </c>
      <c r="R114" s="220">
        <f>Q114*H114</f>
        <v>0.17600000000000002</v>
      </c>
      <c r="S114" s="220">
        <v>0</v>
      </c>
      <c r="T114" s="22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2" t="s">
        <v>158</v>
      </c>
      <c r="AT114" s="222" t="s">
        <v>160</v>
      </c>
      <c r="AU114" s="222" t="s">
        <v>83</v>
      </c>
      <c r="AY114" s="16" t="s">
        <v>157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6" t="s">
        <v>81</v>
      </c>
      <c r="BK114" s="223">
        <f>ROUND(I114*H114,2)</f>
        <v>0</v>
      </c>
      <c r="BL114" s="16" t="s">
        <v>158</v>
      </c>
      <c r="BM114" s="222" t="s">
        <v>8</v>
      </c>
    </row>
    <row r="115" s="2" customFormat="1">
      <c r="A115" s="37"/>
      <c r="B115" s="38"/>
      <c r="C115" s="39"/>
      <c r="D115" s="224" t="s">
        <v>165</v>
      </c>
      <c r="E115" s="39"/>
      <c r="F115" s="225" t="s">
        <v>183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165</v>
      </c>
      <c r="AU115" s="16" t="s">
        <v>83</v>
      </c>
    </row>
    <row r="116" s="2" customFormat="1" ht="24.15" customHeight="1">
      <c r="A116" s="37"/>
      <c r="B116" s="38"/>
      <c r="C116" s="211" t="s">
        <v>184</v>
      </c>
      <c r="D116" s="211" t="s">
        <v>160</v>
      </c>
      <c r="E116" s="212" t="s">
        <v>185</v>
      </c>
      <c r="F116" s="213" t="s">
        <v>186</v>
      </c>
      <c r="G116" s="214" t="s">
        <v>170</v>
      </c>
      <c r="H116" s="215">
        <v>1.6000000000000001</v>
      </c>
      <c r="I116" s="216"/>
      <c r="J116" s="217">
        <f>ROUND(I116*H116,2)</f>
        <v>0</v>
      </c>
      <c r="K116" s="213" t="s">
        <v>164</v>
      </c>
      <c r="L116" s="43"/>
      <c r="M116" s="218" t="s">
        <v>19</v>
      </c>
      <c r="N116" s="219" t="s">
        <v>44</v>
      </c>
      <c r="O116" s="83"/>
      <c r="P116" s="220">
        <f>O116*H116</f>
        <v>0</v>
      </c>
      <c r="Q116" s="220">
        <v>0.010999999999999999</v>
      </c>
      <c r="R116" s="220">
        <f>Q116*H116</f>
        <v>0.017600000000000001</v>
      </c>
      <c r="S116" s="220">
        <v>0</v>
      </c>
      <c r="T116" s="22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158</v>
      </c>
      <c r="AT116" s="222" t="s">
        <v>160</v>
      </c>
      <c r="AU116" s="222" t="s">
        <v>83</v>
      </c>
      <c r="AY116" s="16" t="s">
        <v>157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81</v>
      </c>
      <c r="BK116" s="223">
        <f>ROUND(I116*H116,2)</f>
        <v>0</v>
      </c>
      <c r="BL116" s="16" t="s">
        <v>158</v>
      </c>
      <c r="BM116" s="222" t="s">
        <v>187</v>
      </c>
    </row>
    <row r="117" s="2" customFormat="1">
      <c r="A117" s="37"/>
      <c r="B117" s="38"/>
      <c r="C117" s="39"/>
      <c r="D117" s="224" t="s">
        <v>165</v>
      </c>
      <c r="E117" s="39"/>
      <c r="F117" s="225" t="s">
        <v>186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165</v>
      </c>
      <c r="AU117" s="16" t="s">
        <v>83</v>
      </c>
    </row>
    <row r="118" s="2" customFormat="1" ht="33" customHeight="1">
      <c r="A118" s="37"/>
      <c r="B118" s="38"/>
      <c r="C118" s="211" t="s">
        <v>177</v>
      </c>
      <c r="D118" s="211" t="s">
        <v>160</v>
      </c>
      <c r="E118" s="212" t="s">
        <v>188</v>
      </c>
      <c r="F118" s="213" t="s">
        <v>189</v>
      </c>
      <c r="G118" s="214" t="s">
        <v>170</v>
      </c>
      <c r="H118" s="215">
        <v>4.9000000000000004</v>
      </c>
      <c r="I118" s="216"/>
      <c r="J118" s="217">
        <f>ROUND(I118*H118,2)</f>
        <v>0</v>
      </c>
      <c r="K118" s="213" t="s">
        <v>164</v>
      </c>
      <c r="L118" s="43"/>
      <c r="M118" s="218" t="s">
        <v>19</v>
      </c>
      <c r="N118" s="219" t="s">
        <v>44</v>
      </c>
      <c r="O118" s="83"/>
      <c r="P118" s="220">
        <f>O118*H118</f>
        <v>0</v>
      </c>
      <c r="Q118" s="220">
        <v>0.048679591836734697</v>
      </c>
      <c r="R118" s="220">
        <f>Q118*H118</f>
        <v>0.23853000000000002</v>
      </c>
      <c r="S118" s="220">
        <v>0</v>
      </c>
      <c r="T118" s="22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2" t="s">
        <v>158</v>
      </c>
      <c r="AT118" s="222" t="s">
        <v>160</v>
      </c>
      <c r="AU118" s="222" t="s">
        <v>83</v>
      </c>
      <c r="AY118" s="16" t="s">
        <v>157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6" t="s">
        <v>81</v>
      </c>
      <c r="BK118" s="223">
        <f>ROUND(I118*H118,2)</f>
        <v>0</v>
      </c>
      <c r="BL118" s="16" t="s">
        <v>158</v>
      </c>
      <c r="BM118" s="222" t="s">
        <v>190</v>
      </c>
    </row>
    <row r="119" s="2" customFormat="1">
      <c r="A119" s="37"/>
      <c r="B119" s="38"/>
      <c r="C119" s="39"/>
      <c r="D119" s="224" t="s">
        <v>165</v>
      </c>
      <c r="E119" s="39"/>
      <c r="F119" s="225" t="s">
        <v>189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165</v>
      </c>
      <c r="AU119" s="16" t="s">
        <v>83</v>
      </c>
    </row>
    <row r="120" s="2" customFormat="1" ht="16.5" customHeight="1">
      <c r="A120" s="37"/>
      <c r="B120" s="38"/>
      <c r="C120" s="211" t="s">
        <v>191</v>
      </c>
      <c r="D120" s="211" t="s">
        <v>160</v>
      </c>
      <c r="E120" s="212" t="s">
        <v>192</v>
      </c>
      <c r="F120" s="213" t="s">
        <v>193</v>
      </c>
      <c r="G120" s="214" t="s">
        <v>170</v>
      </c>
      <c r="H120" s="215">
        <v>60.299999999999997</v>
      </c>
      <c r="I120" s="216"/>
      <c r="J120" s="217">
        <f>ROUND(I120*H120,2)</f>
        <v>0</v>
      </c>
      <c r="K120" s="213" t="s">
        <v>19</v>
      </c>
      <c r="L120" s="43"/>
      <c r="M120" s="218" t="s">
        <v>19</v>
      </c>
      <c r="N120" s="219" t="s">
        <v>44</v>
      </c>
      <c r="O120" s="83"/>
      <c r="P120" s="220">
        <f>O120*H120</f>
        <v>0</v>
      </c>
      <c r="Q120" s="220">
        <v>0.105</v>
      </c>
      <c r="R120" s="220">
        <f>Q120*H120</f>
        <v>6.3314999999999992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158</v>
      </c>
      <c r="AT120" s="222" t="s">
        <v>160</v>
      </c>
      <c r="AU120" s="222" t="s">
        <v>83</v>
      </c>
      <c r="AY120" s="16" t="s">
        <v>157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81</v>
      </c>
      <c r="BK120" s="223">
        <f>ROUND(I120*H120,2)</f>
        <v>0</v>
      </c>
      <c r="BL120" s="16" t="s">
        <v>158</v>
      </c>
      <c r="BM120" s="222" t="s">
        <v>194</v>
      </c>
    </row>
    <row r="121" s="2" customFormat="1">
      <c r="A121" s="37"/>
      <c r="B121" s="38"/>
      <c r="C121" s="39"/>
      <c r="D121" s="224" t="s">
        <v>165</v>
      </c>
      <c r="E121" s="39"/>
      <c r="F121" s="225" t="s">
        <v>193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165</v>
      </c>
      <c r="AU121" s="16" t="s">
        <v>83</v>
      </c>
    </row>
    <row r="122" s="12" customFormat="1" ht="22.8" customHeight="1">
      <c r="A122" s="12"/>
      <c r="B122" s="195"/>
      <c r="C122" s="196"/>
      <c r="D122" s="197" t="s">
        <v>72</v>
      </c>
      <c r="E122" s="209" t="s">
        <v>191</v>
      </c>
      <c r="F122" s="209" t="s">
        <v>195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SUM(P123:P140)</f>
        <v>0</v>
      </c>
      <c r="Q122" s="203"/>
      <c r="R122" s="204">
        <f>SUM(R123:R140)</f>
        <v>0.01758999999999997</v>
      </c>
      <c r="S122" s="203"/>
      <c r="T122" s="205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6" t="s">
        <v>81</v>
      </c>
      <c r="AT122" s="207" t="s">
        <v>72</v>
      </c>
      <c r="AU122" s="207" t="s">
        <v>81</v>
      </c>
      <c r="AY122" s="206" t="s">
        <v>157</v>
      </c>
      <c r="BK122" s="208">
        <f>SUM(BK123:BK140)</f>
        <v>0</v>
      </c>
    </row>
    <row r="123" s="2" customFormat="1" ht="24.15" customHeight="1">
      <c r="A123" s="37"/>
      <c r="B123" s="38"/>
      <c r="C123" s="211" t="s">
        <v>181</v>
      </c>
      <c r="D123" s="211" t="s">
        <v>160</v>
      </c>
      <c r="E123" s="212" t="s">
        <v>196</v>
      </c>
      <c r="F123" s="213" t="s">
        <v>197</v>
      </c>
      <c r="G123" s="214" t="s">
        <v>170</v>
      </c>
      <c r="H123" s="215">
        <v>72.299999999999997</v>
      </c>
      <c r="I123" s="216"/>
      <c r="J123" s="217">
        <f>ROUND(I123*H123,2)</f>
        <v>0</v>
      </c>
      <c r="K123" s="213" t="s">
        <v>164</v>
      </c>
      <c r="L123" s="43"/>
      <c r="M123" s="218" t="s">
        <v>19</v>
      </c>
      <c r="N123" s="219" t="s">
        <v>44</v>
      </c>
      <c r="O123" s="83"/>
      <c r="P123" s="220">
        <f>O123*H123</f>
        <v>0</v>
      </c>
      <c r="Q123" s="220">
        <v>0.000209958506224066</v>
      </c>
      <c r="R123" s="220">
        <f>Q123*H123</f>
        <v>0.015179999999999971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158</v>
      </c>
      <c r="AT123" s="222" t="s">
        <v>160</v>
      </c>
      <c r="AU123" s="222" t="s">
        <v>83</v>
      </c>
      <c r="AY123" s="16" t="s">
        <v>157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81</v>
      </c>
      <c r="BK123" s="223">
        <f>ROUND(I123*H123,2)</f>
        <v>0</v>
      </c>
      <c r="BL123" s="16" t="s">
        <v>158</v>
      </c>
      <c r="BM123" s="222" t="s">
        <v>198</v>
      </c>
    </row>
    <row r="124" s="2" customFormat="1">
      <c r="A124" s="37"/>
      <c r="B124" s="38"/>
      <c r="C124" s="39"/>
      <c r="D124" s="224" t="s">
        <v>165</v>
      </c>
      <c r="E124" s="39"/>
      <c r="F124" s="225" t="s">
        <v>197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165</v>
      </c>
      <c r="AU124" s="16" t="s">
        <v>83</v>
      </c>
    </row>
    <row r="125" s="2" customFormat="1" ht="24.15" customHeight="1">
      <c r="A125" s="37"/>
      <c r="B125" s="38"/>
      <c r="C125" s="211" t="s">
        <v>199</v>
      </c>
      <c r="D125" s="211" t="s">
        <v>160</v>
      </c>
      <c r="E125" s="212" t="s">
        <v>200</v>
      </c>
      <c r="F125" s="213" t="s">
        <v>201</v>
      </c>
      <c r="G125" s="214" t="s">
        <v>170</v>
      </c>
      <c r="H125" s="215">
        <v>60.299999999999997</v>
      </c>
      <c r="I125" s="216"/>
      <c r="J125" s="217">
        <f>ROUND(I125*H125,2)</f>
        <v>0</v>
      </c>
      <c r="K125" s="213" t="s">
        <v>164</v>
      </c>
      <c r="L125" s="43"/>
      <c r="M125" s="218" t="s">
        <v>19</v>
      </c>
      <c r="N125" s="219" t="s">
        <v>44</v>
      </c>
      <c r="O125" s="83"/>
      <c r="P125" s="220">
        <f>O125*H125</f>
        <v>0</v>
      </c>
      <c r="Q125" s="220">
        <v>3.9966832504145898E-05</v>
      </c>
      <c r="R125" s="220">
        <f>Q125*H125</f>
        <v>0.0024099999999999976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158</v>
      </c>
      <c r="AT125" s="222" t="s">
        <v>160</v>
      </c>
      <c r="AU125" s="222" t="s">
        <v>83</v>
      </c>
      <c r="AY125" s="16" t="s">
        <v>157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81</v>
      </c>
      <c r="BK125" s="223">
        <f>ROUND(I125*H125,2)</f>
        <v>0</v>
      </c>
      <c r="BL125" s="16" t="s">
        <v>158</v>
      </c>
      <c r="BM125" s="222" t="s">
        <v>202</v>
      </c>
    </row>
    <row r="126" s="2" customFormat="1">
      <c r="A126" s="37"/>
      <c r="B126" s="38"/>
      <c r="C126" s="39"/>
      <c r="D126" s="224" t="s">
        <v>165</v>
      </c>
      <c r="E126" s="39"/>
      <c r="F126" s="225" t="s">
        <v>201</v>
      </c>
      <c r="G126" s="39"/>
      <c r="H126" s="39"/>
      <c r="I126" s="226"/>
      <c r="J126" s="39"/>
      <c r="K126" s="39"/>
      <c r="L126" s="43"/>
      <c r="M126" s="227"/>
      <c r="N126" s="228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165</v>
      </c>
      <c r="AU126" s="16" t="s">
        <v>83</v>
      </c>
    </row>
    <row r="127" s="2" customFormat="1" ht="24.15" customHeight="1">
      <c r="A127" s="37"/>
      <c r="B127" s="38"/>
      <c r="C127" s="211" t="s">
        <v>8</v>
      </c>
      <c r="D127" s="211" t="s">
        <v>160</v>
      </c>
      <c r="E127" s="212" t="s">
        <v>203</v>
      </c>
      <c r="F127" s="213" t="s">
        <v>204</v>
      </c>
      <c r="G127" s="214" t="s">
        <v>163</v>
      </c>
      <c r="H127" s="215">
        <v>1.6699999999999999</v>
      </c>
      <c r="I127" s="216"/>
      <c r="J127" s="217">
        <f>ROUND(I127*H127,2)</f>
        <v>0</v>
      </c>
      <c r="K127" s="213" t="s">
        <v>164</v>
      </c>
      <c r="L127" s="43"/>
      <c r="M127" s="218" t="s">
        <v>19</v>
      </c>
      <c r="N127" s="219" t="s">
        <v>44</v>
      </c>
      <c r="O127" s="83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158</v>
      </c>
      <c r="AT127" s="222" t="s">
        <v>160</v>
      </c>
      <c r="AU127" s="222" t="s">
        <v>83</v>
      </c>
      <c r="AY127" s="16" t="s">
        <v>157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81</v>
      </c>
      <c r="BK127" s="223">
        <f>ROUND(I127*H127,2)</f>
        <v>0</v>
      </c>
      <c r="BL127" s="16" t="s">
        <v>158</v>
      </c>
      <c r="BM127" s="222" t="s">
        <v>205</v>
      </c>
    </row>
    <row r="128" s="2" customFormat="1">
      <c r="A128" s="37"/>
      <c r="B128" s="38"/>
      <c r="C128" s="39"/>
      <c r="D128" s="224" t="s">
        <v>165</v>
      </c>
      <c r="E128" s="39"/>
      <c r="F128" s="225" t="s">
        <v>204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165</v>
      </c>
      <c r="AU128" s="16" t="s">
        <v>83</v>
      </c>
    </row>
    <row r="129" s="2" customFormat="1" ht="24.15" customHeight="1">
      <c r="A129" s="37"/>
      <c r="B129" s="38"/>
      <c r="C129" s="211" t="s">
        <v>206</v>
      </c>
      <c r="D129" s="211" t="s">
        <v>160</v>
      </c>
      <c r="E129" s="212" t="s">
        <v>207</v>
      </c>
      <c r="F129" s="213" t="s">
        <v>208</v>
      </c>
      <c r="G129" s="214" t="s">
        <v>170</v>
      </c>
      <c r="H129" s="215">
        <v>4.9000000000000004</v>
      </c>
      <c r="I129" s="216"/>
      <c r="J129" s="217">
        <f>ROUND(I129*H129,2)</f>
        <v>0</v>
      </c>
      <c r="K129" s="213" t="s">
        <v>164</v>
      </c>
      <c r="L129" s="43"/>
      <c r="M129" s="218" t="s">
        <v>19</v>
      </c>
      <c r="N129" s="219" t="s">
        <v>44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158</v>
      </c>
      <c r="AT129" s="222" t="s">
        <v>160</v>
      </c>
      <c r="AU129" s="222" t="s">
        <v>83</v>
      </c>
      <c r="AY129" s="16" t="s">
        <v>157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81</v>
      </c>
      <c r="BK129" s="223">
        <f>ROUND(I129*H129,2)</f>
        <v>0</v>
      </c>
      <c r="BL129" s="16" t="s">
        <v>158</v>
      </c>
      <c r="BM129" s="222" t="s">
        <v>209</v>
      </c>
    </row>
    <row r="130" s="2" customFormat="1">
      <c r="A130" s="37"/>
      <c r="B130" s="38"/>
      <c r="C130" s="39"/>
      <c r="D130" s="224" t="s">
        <v>165</v>
      </c>
      <c r="E130" s="39"/>
      <c r="F130" s="225" t="s">
        <v>208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165</v>
      </c>
      <c r="AU130" s="16" t="s">
        <v>83</v>
      </c>
    </row>
    <row r="131" s="2" customFormat="1" ht="24.15" customHeight="1">
      <c r="A131" s="37"/>
      <c r="B131" s="38"/>
      <c r="C131" s="211" t="s">
        <v>187</v>
      </c>
      <c r="D131" s="211" t="s">
        <v>160</v>
      </c>
      <c r="E131" s="212" t="s">
        <v>210</v>
      </c>
      <c r="F131" s="213" t="s">
        <v>211</v>
      </c>
      <c r="G131" s="214" t="s">
        <v>212</v>
      </c>
      <c r="H131" s="215">
        <v>2</v>
      </c>
      <c r="I131" s="216"/>
      <c r="J131" s="217">
        <f>ROUND(I131*H131,2)</f>
        <v>0</v>
      </c>
      <c r="K131" s="213" t="s">
        <v>164</v>
      </c>
      <c r="L131" s="43"/>
      <c r="M131" s="218" t="s">
        <v>19</v>
      </c>
      <c r="N131" s="219" t="s">
        <v>44</v>
      </c>
      <c r="O131" s="83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158</v>
      </c>
      <c r="AT131" s="222" t="s">
        <v>160</v>
      </c>
      <c r="AU131" s="222" t="s">
        <v>83</v>
      </c>
      <c r="AY131" s="16" t="s">
        <v>157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81</v>
      </c>
      <c r="BK131" s="223">
        <f>ROUND(I131*H131,2)</f>
        <v>0</v>
      </c>
      <c r="BL131" s="16" t="s">
        <v>158</v>
      </c>
      <c r="BM131" s="222" t="s">
        <v>213</v>
      </c>
    </row>
    <row r="132" s="2" customFormat="1">
      <c r="A132" s="37"/>
      <c r="B132" s="38"/>
      <c r="C132" s="39"/>
      <c r="D132" s="224" t="s">
        <v>165</v>
      </c>
      <c r="E132" s="39"/>
      <c r="F132" s="225" t="s">
        <v>211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165</v>
      </c>
      <c r="AU132" s="16" t="s">
        <v>83</v>
      </c>
    </row>
    <row r="133" s="2" customFormat="1" ht="24.15" customHeight="1">
      <c r="A133" s="37"/>
      <c r="B133" s="38"/>
      <c r="C133" s="211" t="s">
        <v>214</v>
      </c>
      <c r="D133" s="211" t="s">
        <v>160</v>
      </c>
      <c r="E133" s="212" t="s">
        <v>215</v>
      </c>
      <c r="F133" s="213" t="s">
        <v>216</v>
      </c>
      <c r="G133" s="214" t="s">
        <v>212</v>
      </c>
      <c r="H133" s="215">
        <v>1</v>
      </c>
      <c r="I133" s="216"/>
      <c r="J133" s="217">
        <f>ROUND(I133*H133,2)</f>
        <v>0</v>
      </c>
      <c r="K133" s="213" t="s">
        <v>164</v>
      </c>
      <c r="L133" s="43"/>
      <c r="M133" s="218" t="s">
        <v>19</v>
      </c>
      <c r="N133" s="219" t="s">
        <v>44</v>
      </c>
      <c r="O133" s="83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158</v>
      </c>
      <c r="AT133" s="222" t="s">
        <v>160</v>
      </c>
      <c r="AU133" s="222" t="s">
        <v>83</v>
      </c>
      <c r="AY133" s="16" t="s">
        <v>157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81</v>
      </c>
      <c r="BK133" s="223">
        <f>ROUND(I133*H133,2)</f>
        <v>0</v>
      </c>
      <c r="BL133" s="16" t="s">
        <v>158</v>
      </c>
      <c r="BM133" s="222" t="s">
        <v>217</v>
      </c>
    </row>
    <row r="134" s="2" customFormat="1">
      <c r="A134" s="37"/>
      <c r="B134" s="38"/>
      <c r="C134" s="39"/>
      <c r="D134" s="224" t="s">
        <v>165</v>
      </c>
      <c r="E134" s="39"/>
      <c r="F134" s="225" t="s">
        <v>216</v>
      </c>
      <c r="G134" s="39"/>
      <c r="H134" s="39"/>
      <c r="I134" s="226"/>
      <c r="J134" s="39"/>
      <c r="K134" s="39"/>
      <c r="L134" s="43"/>
      <c r="M134" s="227"/>
      <c r="N134" s="22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165</v>
      </c>
      <c r="AU134" s="16" t="s">
        <v>83</v>
      </c>
    </row>
    <row r="135" s="2" customFormat="1" ht="24.15" customHeight="1">
      <c r="A135" s="37"/>
      <c r="B135" s="38"/>
      <c r="C135" s="211" t="s">
        <v>190</v>
      </c>
      <c r="D135" s="211" t="s">
        <v>160</v>
      </c>
      <c r="E135" s="212" t="s">
        <v>218</v>
      </c>
      <c r="F135" s="213" t="s">
        <v>219</v>
      </c>
      <c r="G135" s="214" t="s">
        <v>212</v>
      </c>
      <c r="H135" s="215">
        <v>1</v>
      </c>
      <c r="I135" s="216"/>
      <c r="J135" s="217">
        <f>ROUND(I135*H135,2)</f>
        <v>0</v>
      </c>
      <c r="K135" s="213" t="s">
        <v>164</v>
      </c>
      <c r="L135" s="43"/>
      <c r="M135" s="218" t="s">
        <v>19</v>
      </c>
      <c r="N135" s="219" t="s">
        <v>44</v>
      </c>
      <c r="O135" s="83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158</v>
      </c>
      <c r="AT135" s="222" t="s">
        <v>160</v>
      </c>
      <c r="AU135" s="222" t="s">
        <v>83</v>
      </c>
      <c r="AY135" s="16" t="s">
        <v>157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81</v>
      </c>
      <c r="BK135" s="223">
        <f>ROUND(I135*H135,2)</f>
        <v>0</v>
      </c>
      <c r="BL135" s="16" t="s">
        <v>158</v>
      </c>
      <c r="BM135" s="222" t="s">
        <v>220</v>
      </c>
    </row>
    <row r="136" s="2" customFormat="1">
      <c r="A136" s="37"/>
      <c r="B136" s="38"/>
      <c r="C136" s="39"/>
      <c r="D136" s="224" t="s">
        <v>165</v>
      </c>
      <c r="E136" s="39"/>
      <c r="F136" s="225" t="s">
        <v>219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165</v>
      </c>
      <c r="AU136" s="16" t="s">
        <v>83</v>
      </c>
    </row>
    <row r="137" s="2" customFormat="1" ht="24.15" customHeight="1">
      <c r="A137" s="37"/>
      <c r="B137" s="38"/>
      <c r="C137" s="211" t="s">
        <v>221</v>
      </c>
      <c r="D137" s="211" t="s">
        <v>160</v>
      </c>
      <c r="E137" s="212" t="s">
        <v>222</v>
      </c>
      <c r="F137" s="213" t="s">
        <v>223</v>
      </c>
      <c r="G137" s="214" t="s">
        <v>174</v>
      </c>
      <c r="H137" s="215">
        <v>17.399999999999999</v>
      </c>
      <c r="I137" s="216"/>
      <c r="J137" s="217">
        <f>ROUND(I137*H137,2)</f>
        <v>0</v>
      </c>
      <c r="K137" s="213" t="s">
        <v>164</v>
      </c>
      <c r="L137" s="43"/>
      <c r="M137" s="218" t="s">
        <v>19</v>
      </c>
      <c r="N137" s="219" t="s">
        <v>44</v>
      </c>
      <c r="O137" s="83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158</v>
      </c>
      <c r="AT137" s="222" t="s">
        <v>160</v>
      </c>
      <c r="AU137" s="222" t="s">
        <v>83</v>
      </c>
      <c r="AY137" s="16" t="s">
        <v>157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81</v>
      </c>
      <c r="BK137" s="223">
        <f>ROUND(I137*H137,2)</f>
        <v>0</v>
      </c>
      <c r="BL137" s="16" t="s">
        <v>158</v>
      </c>
      <c r="BM137" s="222" t="s">
        <v>224</v>
      </c>
    </row>
    <row r="138" s="2" customFormat="1">
      <c r="A138" s="37"/>
      <c r="B138" s="38"/>
      <c r="C138" s="39"/>
      <c r="D138" s="224" t="s">
        <v>165</v>
      </c>
      <c r="E138" s="39"/>
      <c r="F138" s="225" t="s">
        <v>223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165</v>
      </c>
      <c r="AU138" s="16" t="s">
        <v>83</v>
      </c>
    </row>
    <row r="139" s="2" customFormat="1" ht="24.15" customHeight="1">
      <c r="A139" s="37"/>
      <c r="B139" s="38"/>
      <c r="C139" s="211" t="s">
        <v>194</v>
      </c>
      <c r="D139" s="211" t="s">
        <v>160</v>
      </c>
      <c r="E139" s="212" t="s">
        <v>225</v>
      </c>
      <c r="F139" s="213" t="s">
        <v>226</v>
      </c>
      <c r="G139" s="214" t="s">
        <v>170</v>
      </c>
      <c r="H139" s="215">
        <v>2.8799999999999999</v>
      </c>
      <c r="I139" s="216"/>
      <c r="J139" s="217">
        <f>ROUND(I139*H139,2)</f>
        <v>0</v>
      </c>
      <c r="K139" s="213" t="s">
        <v>164</v>
      </c>
      <c r="L139" s="43"/>
      <c r="M139" s="218" t="s">
        <v>19</v>
      </c>
      <c r="N139" s="219" t="s">
        <v>44</v>
      </c>
      <c r="O139" s="83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158</v>
      </c>
      <c r="AT139" s="222" t="s">
        <v>160</v>
      </c>
      <c r="AU139" s="222" t="s">
        <v>83</v>
      </c>
      <c r="AY139" s="16" t="s">
        <v>157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81</v>
      </c>
      <c r="BK139" s="223">
        <f>ROUND(I139*H139,2)</f>
        <v>0</v>
      </c>
      <c r="BL139" s="16" t="s">
        <v>158</v>
      </c>
      <c r="BM139" s="222" t="s">
        <v>227</v>
      </c>
    </row>
    <row r="140" s="2" customFormat="1">
      <c r="A140" s="37"/>
      <c r="B140" s="38"/>
      <c r="C140" s="39"/>
      <c r="D140" s="224" t="s">
        <v>165</v>
      </c>
      <c r="E140" s="39"/>
      <c r="F140" s="225" t="s">
        <v>226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165</v>
      </c>
      <c r="AU140" s="16" t="s">
        <v>83</v>
      </c>
    </row>
    <row r="141" s="12" customFormat="1" ht="22.8" customHeight="1">
      <c r="A141" s="12"/>
      <c r="B141" s="195"/>
      <c r="C141" s="196"/>
      <c r="D141" s="197" t="s">
        <v>72</v>
      </c>
      <c r="E141" s="209" t="s">
        <v>228</v>
      </c>
      <c r="F141" s="209" t="s">
        <v>229</v>
      </c>
      <c r="G141" s="196"/>
      <c r="H141" s="196"/>
      <c r="I141" s="199"/>
      <c r="J141" s="210">
        <f>BK141</f>
        <v>0</v>
      </c>
      <c r="K141" s="196"/>
      <c r="L141" s="201"/>
      <c r="M141" s="202"/>
      <c r="N141" s="203"/>
      <c r="O141" s="203"/>
      <c r="P141" s="204">
        <f>SUM(P142:P153)</f>
        <v>0</v>
      </c>
      <c r="Q141" s="203"/>
      <c r="R141" s="204">
        <f>SUM(R142:R153)</f>
        <v>0</v>
      </c>
      <c r="S141" s="203"/>
      <c r="T141" s="205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6" t="s">
        <v>81</v>
      </c>
      <c r="AT141" s="207" t="s">
        <v>72</v>
      </c>
      <c r="AU141" s="207" t="s">
        <v>81</v>
      </c>
      <c r="AY141" s="206" t="s">
        <v>157</v>
      </c>
      <c r="BK141" s="208">
        <f>SUM(BK142:BK153)</f>
        <v>0</v>
      </c>
    </row>
    <row r="142" s="2" customFormat="1" ht="24.15" customHeight="1">
      <c r="A142" s="37"/>
      <c r="B142" s="38"/>
      <c r="C142" s="211" t="s">
        <v>230</v>
      </c>
      <c r="D142" s="211" t="s">
        <v>160</v>
      </c>
      <c r="E142" s="212" t="s">
        <v>231</v>
      </c>
      <c r="F142" s="213" t="s">
        <v>232</v>
      </c>
      <c r="G142" s="214" t="s">
        <v>233</v>
      </c>
      <c r="H142" s="215">
        <v>4.5620000000000003</v>
      </c>
      <c r="I142" s="216"/>
      <c r="J142" s="217">
        <f>ROUND(I142*H142,2)</f>
        <v>0</v>
      </c>
      <c r="K142" s="213" t="s">
        <v>164</v>
      </c>
      <c r="L142" s="43"/>
      <c r="M142" s="218" t="s">
        <v>19</v>
      </c>
      <c r="N142" s="219" t="s">
        <v>44</v>
      </c>
      <c r="O142" s="83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158</v>
      </c>
      <c r="AT142" s="222" t="s">
        <v>160</v>
      </c>
      <c r="AU142" s="222" t="s">
        <v>83</v>
      </c>
      <c r="AY142" s="16" t="s">
        <v>157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81</v>
      </c>
      <c r="BK142" s="223">
        <f>ROUND(I142*H142,2)</f>
        <v>0</v>
      </c>
      <c r="BL142" s="16" t="s">
        <v>158</v>
      </c>
      <c r="BM142" s="222" t="s">
        <v>234</v>
      </c>
    </row>
    <row r="143" s="2" customFormat="1">
      <c r="A143" s="37"/>
      <c r="B143" s="38"/>
      <c r="C143" s="39"/>
      <c r="D143" s="224" t="s">
        <v>165</v>
      </c>
      <c r="E143" s="39"/>
      <c r="F143" s="225" t="s">
        <v>232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165</v>
      </c>
      <c r="AU143" s="16" t="s">
        <v>83</v>
      </c>
    </row>
    <row r="144" s="2" customFormat="1" ht="24.15" customHeight="1">
      <c r="A144" s="37"/>
      <c r="B144" s="38"/>
      <c r="C144" s="211" t="s">
        <v>198</v>
      </c>
      <c r="D144" s="211" t="s">
        <v>160</v>
      </c>
      <c r="E144" s="212" t="s">
        <v>235</v>
      </c>
      <c r="F144" s="213" t="s">
        <v>236</v>
      </c>
      <c r="G144" s="214" t="s">
        <v>233</v>
      </c>
      <c r="H144" s="215">
        <v>4.5620000000000003</v>
      </c>
      <c r="I144" s="216"/>
      <c r="J144" s="217">
        <f>ROUND(I144*H144,2)</f>
        <v>0</v>
      </c>
      <c r="K144" s="213" t="s">
        <v>164</v>
      </c>
      <c r="L144" s="43"/>
      <c r="M144" s="218" t="s">
        <v>19</v>
      </c>
      <c r="N144" s="219" t="s">
        <v>44</v>
      </c>
      <c r="O144" s="83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158</v>
      </c>
      <c r="AT144" s="222" t="s">
        <v>160</v>
      </c>
      <c r="AU144" s="222" t="s">
        <v>83</v>
      </c>
      <c r="AY144" s="16" t="s">
        <v>157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81</v>
      </c>
      <c r="BK144" s="223">
        <f>ROUND(I144*H144,2)</f>
        <v>0</v>
      </c>
      <c r="BL144" s="16" t="s">
        <v>158</v>
      </c>
      <c r="BM144" s="222" t="s">
        <v>237</v>
      </c>
    </row>
    <row r="145" s="2" customFormat="1">
      <c r="A145" s="37"/>
      <c r="B145" s="38"/>
      <c r="C145" s="39"/>
      <c r="D145" s="224" t="s">
        <v>165</v>
      </c>
      <c r="E145" s="39"/>
      <c r="F145" s="225" t="s">
        <v>236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165</v>
      </c>
      <c r="AU145" s="16" t="s">
        <v>83</v>
      </c>
    </row>
    <row r="146" s="2" customFormat="1" ht="21.75" customHeight="1">
      <c r="A146" s="37"/>
      <c r="B146" s="38"/>
      <c r="C146" s="211" t="s">
        <v>7</v>
      </c>
      <c r="D146" s="211" t="s">
        <v>160</v>
      </c>
      <c r="E146" s="212" t="s">
        <v>238</v>
      </c>
      <c r="F146" s="213" t="s">
        <v>239</v>
      </c>
      <c r="G146" s="214" t="s">
        <v>233</v>
      </c>
      <c r="H146" s="215">
        <v>4.5620000000000003</v>
      </c>
      <c r="I146" s="216"/>
      <c r="J146" s="217">
        <f>ROUND(I146*H146,2)</f>
        <v>0</v>
      </c>
      <c r="K146" s="213" t="s">
        <v>164</v>
      </c>
      <c r="L146" s="43"/>
      <c r="M146" s="218" t="s">
        <v>19</v>
      </c>
      <c r="N146" s="219" t="s">
        <v>44</v>
      </c>
      <c r="O146" s="83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158</v>
      </c>
      <c r="AT146" s="222" t="s">
        <v>160</v>
      </c>
      <c r="AU146" s="222" t="s">
        <v>83</v>
      </c>
      <c r="AY146" s="16" t="s">
        <v>157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81</v>
      </c>
      <c r="BK146" s="223">
        <f>ROUND(I146*H146,2)</f>
        <v>0</v>
      </c>
      <c r="BL146" s="16" t="s">
        <v>158</v>
      </c>
      <c r="BM146" s="222" t="s">
        <v>240</v>
      </c>
    </row>
    <row r="147" s="2" customFormat="1">
      <c r="A147" s="37"/>
      <c r="B147" s="38"/>
      <c r="C147" s="39"/>
      <c r="D147" s="224" t="s">
        <v>165</v>
      </c>
      <c r="E147" s="39"/>
      <c r="F147" s="225" t="s">
        <v>239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165</v>
      </c>
      <c r="AU147" s="16" t="s">
        <v>83</v>
      </c>
    </row>
    <row r="148" s="2" customFormat="1" ht="24.15" customHeight="1">
      <c r="A148" s="37"/>
      <c r="B148" s="38"/>
      <c r="C148" s="211" t="s">
        <v>202</v>
      </c>
      <c r="D148" s="211" t="s">
        <v>160</v>
      </c>
      <c r="E148" s="212" t="s">
        <v>241</v>
      </c>
      <c r="F148" s="213" t="s">
        <v>242</v>
      </c>
      <c r="G148" s="214" t="s">
        <v>233</v>
      </c>
      <c r="H148" s="215">
        <v>24.425000000000001</v>
      </c>
      <c r="I148" s="216"/>
      <c r="J148" s="217">
        <f>ROUND(I148*H148,2)</f>
        <v>0</v>
      </c>
      <c r="K148" s="213" t="s">
        <v>164</v>
      </c>
      <c r="L148" s="43"/>
      <c r="M148" s="218" t="s">
        <v>19</v>
      </c>
      <c r="N148" s="219" t="s">
        <v>44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158</v>
      </c>
      <c r="AT148" s="222" t="s">
        <v>160</v>
      </c>
      <c r="AU148" s="222" t="s">
        <v>83</v>
      </c>
      <c r="AY148" s="16" t="s">
        <v>157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81</v>
      </c>
      <c r="BK148" s="223">
        <f>ROUND(I148*H148,2)</f>
        <v>0</v>
      </c>
      <c r="BL148" s="16" t="s">
        <v>158</v>
      </c>
      <c r="BM148" s="222" t="s">
        <v>243</v>
      </c>
    </row>
    <row r="149" s="2" customFormat="1">
      <c r="A149" s="37"/>
      <c r="B149" s="38"/>
      <c r="C149" s="39"/>
      <c r="D149" s="224" t="s">
        <v>165</v>
      </c>
      <c r="E149" s="39"/>
      <c r="F149" s="225" t="s">
        <v>242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165</v>
      </c>
      <c r="AU149" s="16" t="s">
        <v>83</v>
      </c>
    </row>
    <row r="150" s="2" customFormat="1" ht="21.75" customHeight="1">
      <c r="A150" s="37"/>
      <c r="B150" s="38"/>
      <c r="C150" s="211" t="s">
        <v>244</v>
      </c>
      <c r="D150" s="211" t="s">
        <v>160</v>
      </c>
      <c r="E150" s="212" t="s">
        <v>245</v>
      </c>
      <c r="F150" s="213" t="s">
        <v>246</v>
      </c>
      <c r="G150" s="214" t="s">
        <v>233</v>
      </c>
      <c r="H150" s="215">
        <v>4.5620000000000003</v>
      </c>
      <c r="I150" s="216"/>
      <c r="J150" s="217">
        <f>ROUND(I150*H150,2)</f>
        <v>0</v>
      </c>
      <c r="K150" s="213" t="s">
        <v>164</v>
      </c>
      <c r="L150" s="43"/>
      <c r="M150" s="218" t="s">
        <v>19</v>
      </c>
      <c r="N150" s="219" t="s">
        <v>44</v>
      </c>
      <c r="O150" s="83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158</v>
      </c>
      <c r="AT150" s="222" t="s">
        <v>160</v>
      </c>
      <c r="AU150" s="222" t="s">
        <v>83</v>
      </c>
      <c r="AY150" s="16" t="s">
        <v>157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81</v>
      </c>
      <c r="BK150" s="223">
        <f>ROUND(I150*H150,2)</f>
        <v>0</v>
      </c>
      <c r="BL150" s="16" t="s">
        <v>158</v>
      </c>
      <c r="BM150" s="222" t="s">
        <v>247</v>
      </c>
    </row>
    <row r="151" s="2" customFormat="1">
      <c r="A151" s="37"/>
      <c r="B151" s="38"/>
      <c r="C151" s="39"/>
      <c r="D151" s="224" t="s">
        <v>165</v>
      </c>
      <c r="E151" s="39"/>
      <c r="F151" s="225" t="s">
        <v>246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165</v>
      </c>
      <c r="AU151" s="16" t="s">
        <v>83</v>
      </c>
    </row>
    <row r="152" s="2" customFormat="1" ht="24.15" customHeight="1">
      <c r="A152" s="37"/>
      <c r="B152" s="38"/>
      <c r="C152" s="211" t="s">
        <v>205</v>
      </c>
      <c r="D152" s="211" t="s">
        <v>160</v>
      </c>
      <c r="E152" s="212" t="s">
        <v>248</v>
      </c>
      <c r="F152" s="213" t="s">
        <v>249</v>
      </c>
      <c r="G152" s="214" t="s">
        <v>233</v>
      </c>
      <c r="H152" s="215">
        <v>4.8849999999999998</v>
      </c>
      <c r="I152" s="216"/>
      <c r="J152" s="217">
        <f>ROUND(I152*H152,2)</f>
        <v>0</v>
      </c>
      <c r="K152" s="213" t="s">
        <v>164</v>
      </c>
      <c r="L152" s="43"/>
      <c r="M152" s="218" t="s">
        <v>19</v>
      </c>
      <c r="N152" s="219" t="s">
        <v>44</v>
      </c>
      <c r="O152" s="83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158</v>
      </c>
      <c r="AT152" s="222" t="s">
        <v>160</v>
      </c>
      <c r="AU152" s="222" t="s">
        <v>83</v>
      </c>
      <c r="AY152" s="16" t="s">
        <v>157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81</v>
      </c>
      <c r="BK152" s="223">
        <f>ROUND(I152*H152,2)</f>
        <v>0</v>
      </c>
      <c r="BL152" s="16" t="s">
        <v>158</v>
      </c>
      <c r="BM152" s="222" t="s">
        <v>250</v>
      </c>
    </row>
    <row r="153" s="2" customFormat="1">
      <c r="A153" s="37"/>
      <c r="B153" s="38"/>
      <c r="C153" s="39"/>
      <c r="D153" s="224" t="s">
        <v>165</v>
      </c>
      <c r="E153" s="39"/>
      <c r="F153" s="225" t="s">
        <v>249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165</v>
      </c>
      <c r="AU153" s="16" t="s">
        <v>83</v>
      </c>
    </row>
    <row r="154" s="12" customFormat="1" ht="22.8" customHeight="1">
      <c r="A154" s="12"/>
      <c r="B154" s="195"/>
      <c r="C154" s="196"/>
      <c r="D154" s="197" t="s">
        <v>72</v>
      </c>
      <c r="E154" s="209" t="s">
        <v>251</v>
      </c>
      <c r="F154" s="209" t="s">
        <v>252</v>
      </c>
      <c r="G154" s="196"/>
      <c r="H154" s="196"/>
      <c r="I154" s="199"/>
      <c r="J154" s="210">
        <f>BK154</f>
        <v>0</v>
      </c>
      <c r="K154" s="196"/>
      <c r="L154" s="201"/>
      <c r="M154" s="202"/>
      <c r="N154" s="203"/>
      <c r="O154" s="203"/>
      <c r="P154" s="204">
        <f>SUM(P155:P158)</f>
        <v>0</v>
      </c>
      <c r="Q154" s="203"/>
      <c r="R154" s="204">
        <f>SUM(R155:R158)</f>
        <v>0</v>
      </c>
      <c r="S154" s="203"/>
      <c r="T154" s="205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6" t="s">
        <v>81</v>
      </c>
      <c r="AT154" s="207" t="s">
        <v>72</v>
      </c>
      <c r="AU154" s="207" t="s">
        <v>81</v>
      </c>
      <c r="AY154" s="206" t="s">
        <v>157</v>
      </c>
      <c r="BK154" s="208">
        <f>SUM(BK155:BK158)</f>
        <v>0</v>
      </c>
    </row>
    <row r="155" s="2" customFormat="1" ht="33" customHeight="1">
      <c r="A155" s="37"/>
      <c r="B155" s="38"/>
      <c r="C155" s="211" t="s">
        <v>253</v>
      </c>
      <c r="D155" s="211" t="s">
        <v>160</v>
      </c>
      <c r="E155" s="212" t="s">
        <v>254</v>
      </c>
      <c r="F155" s="213" t="s">
        <v>255</v>
      </c>
      <c r="G155" s="214" t="s">
        <v>233</v>
      </c>
      <c r="H155" s="215">
        <v>10.130000000000001</v>
      </c>
      <c r="I155" s="216"/>
      <c r="J155" s="217">
        <f>ROUND(I155*H155,2)</f>
        <v>0</v>
      </c>
      <c r="K155" s="213" t="s">
        <v>164</v>
      </c>
      <c r="L155" s="43"/>
      <c r="M155" s="218" t="s">
        <v>19</v>
      </c>
      <c r="N155" s="219" t="s">
        <v>44</v>
      </c>
      <c r="O155" s="83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158</v>
      </c>
      <c r="AT155" s="222" t="s">
        <v>160</v>
      </c>
      <c r="AU155" s="222" t="s">
        <v>83</v>
      </c>
      <c r="AY155" s="16" t="s">
        <v>157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81</v>
      </c>
      <c r="BK155" s="223">
        <f>ROUND(I155*H155,2)</f>
        <v>0</v>
      </c>
      <c r="BL155" s="16" t="s">
        <v>158</v>
      </c>
      <c r="BM155" s="222" t="s">
        <v>256</v>
      </c>
    </row>
    <row r="156" s="2" customFormat="1">
      <c r="A156" s="37"/>
      <c r="B156" s="38"/>
      <c r="C156" s="39"/>
      <c r="D156" s="224" t="s">
        <v>165</v>
      </c>
      <c r="E156" s="39"/>
      <c r="F156" s="225" t="s">
        <v>255</v>
      </c>
      <c r="G156" s="39"/>
      <c r="H156" s="39"/>
      <c r="I156" s="226"/>
      <c r="J156" s="39"/>
      <c r="K156" s="39"/>
      <c r="L156" s="43"/>
      <c r="M156" s="227"/>
      <c r="N156" s="228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165</v>
      </c>
      <c r="AU156" s="16" t="s">
        <v>83</v>
      </c>
    </row>
    <row r="157" s="2" customFormat="1" ht="37.8" customHeight="1">
      <c r="A157" s="37"/>
      <c r="B157" s="38"/>
      <c r="C157" s="211" t="s">
        <v>209</v>
      </c>
      <c r="D157" s="211" t="s">
        <v>160</v>
      </c>
      <c r="E157" s="212" t="s">
        <v>257</v>
      </c>
      <c r="F157" s="213" t="s">
        <v>258</v>
      </c>
      <c r="G157" s="214" t="s">
        <v>233</v>
      </c>
      <c r="H157" s="215">
        <v>10.130000000000001</v>
      </c>
      <c r="I157" s="216"/>
      <c r="J157" s="217">
        <f>ROUND(I157*H157,2)</f>
        <v>0</v>
      </c>
      <c r="K157" s="213" t="s">
        <v>164</v>
      </c>
      <c r="L157" s="43"/>
      <c r="M157" s="218" t="s">
        <v>19</v>
      </c>
      <c r="N157" s="219" t="s">
        <v>44</v>
      </c>
      <c r="O157" s="83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158</v>
      </c>
      <c r="AT157" s="222" t="s">
        <v>160</v>
      </c>
      <c r="AU157" s="222" t="s">
        <v>83</v>
      </c>
      <c r="AY157" s="16" t="s">
        <v>157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81</v>
      </c>
      <c r="BK157" s="223">
        <f>ROUND(I157*H157,2)</f>
        <v>0</v>
      </c>
      <c r="BL157" s="16" t="s">
        <v>158</v>
      </c>
      <c r="BM157" s="222" t="s">
        <v>259</v>
      </c>
    </row>
    <row r="158" s="2" customFormat="1">
      <c r="A158" s="37"/>
      <c r="B158" s="38"/>
      <c r="C158" s="39"/>
      <c r="D158" s="224" t="s">
        <v>165</v>
      </c>
      <c r="E158" s="39"/>
      <c r="F158" s="225" t="s">
        <v>258</v>
      </c>
      <c r="G158" s="39"/>
      <c r="H158" s="39"/>
      <c r="I158" s="226"/>
      <c r="J158" s="39"/>
      <c r="K158" s="39"/>
      <c r="L158" s="43"/>
      <c r="M158" s="227"/>
      <c r="N158" s="22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165</v>
      </c>
      <c r="AU158" s="16" t="s">
        <v>83</v>
      </c>
    </row>
    <row r="159" s="12" customFormat="1" ht="25.92" customHeight="1">
      <c r="A159" s="12"/>
      <c r="B159" s="195"/>
      <c r="C159" s="196"/>
      <c r="D159" s="197" t="s">
        <v>72</v>
      </c>
      <c r="E159" s="198" t="s">
        <v>260</v>
      </c>
      <c r="F159" s="198" t="s">
        <v>261</v>
      </c>
      <c r="G159" s="196"/>
      <c r="H159" s="196"/>
      <c r="I159" s="199"/>
      <c r="J159" s="200">
        <f>BK159</f>
        <v>0</v>
      </c>
      <c r="K159" s="196"/>
      <c r="L159" s="201"/>
      <c r="M159" s="202"/>
      <c r="N159" s="203"/>
      <c r="O159" s="203"/>
      <c r="P159" s="204">
        <f>P160+P165+P176+P181+P196+P219+P226+P239+P246+P269+P292+P295+P314+P319</f>
        <v>0</v>
      </c>
      <c r="Q159" s="203"/>
      <c r="R159" s="204">
        <f>R160+R165+R176+R181+R196+R219+R226+R239+R246+R269+R292+R295+R314+R319</f>
        <v>2.5188499999999991</v>
      </c>
      <c r="S159" s="203"/>
      <c r="T159" s="205">
        <f>T160+T165+T176+T181+T196+T219+T226+T239+T246+T269+T292+T295+T314+T319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6" t="s">
        <v>83</v>
      </c>
      <c r="AT159" s="207" t="s">
        <v>72</v>
      </c>
      <c r="AU159" s="207" t="s">
        <v>73</v>
      </c>
      <c r="AY159" s="206" t="s">
        <v>157</v>
      </c>
      <c r="BK159" s="208">
        <f>BK160+BK165+BK176+BK181+BK196+BK219+BK226+BK239+BK246+BK269+BK292+BK295+BK314+BK319</f>
        <v>0</v>
      </c>
    </row>
    <row r="160" s="12" customFormat="1" ht="22.8" customHeight="1">
      <c r="A160" s="12"/>
      <c r="B160" s="195"/>
      <c r="C160" s="196"/>
      <c r="D160" s="197" t="s">
        <v>72</v>
      </c>
      <c r="E160" s="209" t="s">
        <v>262</v>
      </c>
      <c r="F160" s="209" t="s">
        <v>263</v>
      </c>
      <c r="G160" s="196"/>
      <c r="H160" s="196"/>
      <c r="I160" s="199"/>
      <c r="J160" s="210">
        <f>BK160</f>
        <v>0</v>
      </c>
      <c r="K160" s="196"/>
      <c r="L160" s="201"/>
      <c r="M160" s="202"/>
      <c r="N160" s="203"/>
      <c r="O160" s="203"/>
      <c r="P160" s="204">
        <f>SUM(P161:P164)</f>
        <v>0</v>
      </c>
      <c r="Q160" s="203"/>
      <c r="R160" s="204">
        <f>SUM(R161:R164)</f>
        <v>0</v>
      </c>
      <c r="S160" s="203"/>
      <c r="T160" s="205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6" t="s">
        <v>83</v>
      </c>
      <c r="AT160" s="207" t="s">
        <v>72</v>
      </c>
      <c r="AU160" s="207" t="s">
        <v>81</v>
      </c>
      <c r="AY160" s="206" t="s">
        <v>157</v>
      </c>
      <c r="BK160" s="208">
        <f>SUM(BK161:BK164)</f>
        <v>0</v>
      </c>
    </row>
    <row r="161" s="2" customFormat="1" ht="16.5" customHeight="1">
      <c r="A161" s="37"/>
      <c r="B161" s="38"/>
      <c r="C161" s="211" t="s">
        <v>264</v>
      </c>
      <c r="D161" s="211" t="s">
        <v>160</v>
      </c>
      <c r="E161" s="212" t="s">
        <v>265</v>
      </c>
      <c r="F161" s="213" t="s">
        <v>266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164</v>
      </c>
      <c r="L161" s="43"/>
      <c r="M161" s="218" t="s">
        <v>19</v>
      </c>
      <c r="N161" s="219" t="s">
        <v>44</v>
      </c>
      <c r="O161" s="83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190</v>
      </c>
      <c r="AT161" s="222" t="s">
        <v>160</v>
      </c>
      <c r="AU161" s="222" t="s">
        <v>83</v>
      </c>
      <c r="AY161" s="16" t="s">
        <v>157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81</v>
      </c>
      <c r="BK161" s="223">
        <f>ROUND(I161*H161,2)</f>
        <v>0</v>
      </c>
      <c r="BL161" s="16" t="s">
        <v>190</v>
      </c>
      <c r="BM161" s="222" t="s">
        <v>268</v>
      </c>
    </row>
    <row r="162" s="2" customFormat="1">
      <c r="A162" s="37"/>
      <c r="B162" s="38"/>
      <c r="C162" s="39"/>
      <c r="D162" s="224" t="s">
        <v>165</v>
      </c>
      <c r="E162" s="39"/>
      <c r="F162" s="225" t="s">
        <v>266</v>
      </c>
      <c r="G162" s="39"/>
      <c r="H162" s="39"/>
      <c r="I162" s="226"/>
      <c r="J162" s="39"/>
      <c r="K162" s="39"/>
      <c r="L162" s="43"/>
      <c r="M162" s="227"/>
      <c r="N162" s="228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165</v>
      </c>
      <c r="AU162" s="16" t="s">
        <v>83</v>
      </c>
    </row>
    <row r="163" s="2" customFormat="1" ht="16.5" customHeight="1">
      <c r="A163" s="37"/>
      <c r="B163" s="38"/>
      <c r="C163" s="211" t="s">
        <v>213</v>
      </c>
      <c r="D163" s="211" t="s">
        <v>160</v>
      </c>
      <c r="E163" s="212" t="s">
        <v>269</v>
      </c>
      <c r="F163" s="213" t="s">
        <v>270</v>
      </c>
      <c r="G163" s="214" t="s">
        <v>267</v>
      </c>
      <c r="H163" s="215">
        <v>1</v>
      </c>
      <c r="I163" s="216"/>
      <c r="J163" s="217">
        <f>ROUND(I163*H163,2)</f>
        <v>0</v>
      </c>
      <c r="K163" s="213" t="s">
        <v>164</v>
      </c>
      <c r="L163" s="43"/>
      <c r="M163" s="218" t="s">
        <v>19</v>
      </c>
      <c r="N163" s="219" t="s">
        <v>44</v>
      </c>
      <c r="O163" s="83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190</v>
      </c>
      <c r="AT163" s="222" t="s">
        <v>160</v>
      </c>
      <c r="AU163" s="222" t="s">
        <v>83</v>
      </c>
      <c r="AY163" s="16" t="s">
        <v>157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6" t="s">
        <v>81</v>
      </c>
      <c r="BK163" s="223">
        <f>ROUND(I163*H163,2)</f>
        <v>0</v>
      </c>
      <c r="BL163" s="16" t="s">
        <v>190</v>
      </c>
      <c r="BM163" s="222" t="s">
        <v>271</v>
      </c>
    </row>
    <row r="164" s="2" customFormat="1">
      <c r="A164" s="37"/>
      <c r="B164" s="38"/>
      <c r="C164" s="39"/>
      <c r="D164" s="224" t="s">
        <v>165</v>
      </c>
      <c r="E164" s="39"/>
      <c r="F164" s="225" t="s">
        <v>270</v>
      </c>
      <c r="G164" s="39"/>
      <c r="H164" s="39"/>
      <c r="I164" s="226"/>
      <c r="J164" s="39"/>
      <c r="K164" s="39"/>
      <c r="L164" s="43"/>
      <c r="M164" s="227"/>
      <c r="N164" s="228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165</v>
      </c>
      <c r="AU164" s="16" t="s">
        <v>83</v>
      </c>
    </row>
    <row r="165" s="12" customFormat="1" ht="22.8" customHeight="1">
      <c r="A165" s="12"/>
      <c r="B165" s="195"/>
      <c r="C165" s="196"/>
      <c r="D165" s="197" t="s">
        <v>72</v>
      </c>
      <c r="E165" s="209" t="s">
        <v>272</v>
      </c>
      <c r="F165" s="209" t="s">
        <v>273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SUM(P166:P175)</f>
        <v>0</v>
      </c>
      <c r="Q165" s="203"/>
      <c r="R165" s="204">
        <f>SUM(R166:R175)</f>
        <v>0</v>
      </c>
      <c r="S165" s="203"/>
      <c r="T165" s="205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6" t="s">
        <v>83</v>
      </c>
      <c r="AT165" s="207" t="s">
        <v>72</v>
      </c>
      <c r="AU165" s="207" t="s">
        <v>81</v>
      </c>
      <c r="AY165" s="206" t="s">
        <v>157</v>
      </c>
      <c r="BK165" s="208">
        <f>SUM(BK166:BK175)</f>
        <v>0</v>
      </c>
    </row>
    <row r="166" s="2" customFormat="1" ht="16.5" customHeight="1">
      <c r="A166" s="37"/>
      <c r="B166" s="38"/>
      <c r="C166" s="211" t="s">
        <v>274</v>
      </c>
      <c r="D166" s="211" t="s">
        <v>160</v>
      </c>
      <c r="E166" s="212" t="s">
        <v>275</v>
      </c>
      <c r="F166" s="213" t="s">
        <v>276</v>
      </c>
      <c r="G166" s="214" t="s">
        <v>212</v>
      </c>
      <c r="H166" s="215">
        <v>1</v>
      </c>
      <c r="I166" s="216"/>
      <c r="J166" s="217">
        <f>ROUND(I166*H166,2)</f>
        <v>0</v>
      </c>
      <c r="K166" s="213" t="s">
        <v>164</v>
      </c>
      <c r="L166" s="43"/>
      <c r="M166" s="218" t="s">
        <v>19</v>
      </c>
      <c r="N166" s="219" t="s">
        <v>44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190</v>
      </c>
      <c r="AT166" s="222" t="s">
        <v>160</v>
      </c>
      <c r="AU166" s="222" t="s">
        <v>83</v>
      </c>
      <c r="AY166" s="16" t="s">
        <v>157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81</v>
      </c>
      <c r="BK166" s="223">
        <f>ROUND(I166*H166,2)</f>
        <v>0</v>
      </c>
      <c r="BL166" s="16" t="s">
        <v>190</v>
      </c>
      <c r="BM166" s="222" t="s">
        <v>277</v>
      </c>
    </row>
    <row r="167" s="2" customFormat="1">
      <c r="A167" s="37"/>
      <c r="B167" s="38"/>
      <c r="C167" s="39"/>
      <c r="D167" s="224" t="s">
        <v>165</v>
      </c>
      <c r="E167" s="39"/>
      <c r="F167" s="225" t="s">
        <v>276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165</v>
      </c>
      <c r="AU167" s="16" t="s">
        <v>83</v>
      </c>
    </row>
    <row r="168" s="2" customFormat="1" ht="16.5" customHeight="1">
      <c r="A168" s="37"/>
      <c r="B168" s="38"/>
      <c r="C168" s="211" t="s">
        <v>217</v>
      </c>
      <c r="D168" s="211" t="s">
        <v>160</v>
      </c>
      <c r="E168" s="212" t="s">
        <v>278</v>
      </c>
      <c r="F168" s="213" t="s">
        <v>279</v>
      </c>
      <c r="G168" s="214" t="s">
        <v>212</v>
      </c>
      <c r="H168" s="215">
        <v>1</v>
      </c>
      <c r="I168" s="216"/>
      <c r="J168" s="217">
        <f>ROUND(I168*H168,2)</f>
        <v>0</v>
      </c>
      <c r="K168" s="213" t="s">
        <v>164</v>
      </c>
      <c r="L168" s="43"/>
      <c r="M168" s="218" t="s">
        <v>19</v>
      </c>
      <c r="N168" s="219" t="s">
        <v>44</v>
      </c>
      <c r="O168" s="83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190</v>
      </c>
      <c r="AT168" s="222" t="s">
        <v>160</v>
      </c>
      <c r="AU168" s="222" t="s">
        <v>83</v>
      </c>
      <c r="AY168" s="16" t="s">
        <v>157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6" t="s">
        <v>81</v>
      </c>
      <c r="BK168" s="223">
        <f>ROUND(I168*H168,2)</f>
        <v>0</v>
      </c>
      <c r="BL168" s="16" t="s">
        <v>190</v>
      </c>
      <c r="BM168" s="222" t="s">
        <v>280</v>
      </c>
    </row>
    <row r="169" s="2" customFormat="1">
      <c r="A169" s="37"/>
      <c r="B169" s="38"/>
      <c r="C169" s="39"/>
      <c r="D169" s="224" t="s">
        <v>165</v>
      </c>
      <c r="E169" s="39"/>
      <c r="F169" s="225" t="s">
        <v>279</v>
      </c>
      <c r="G169" s="39"/>
      <c r="H169" s="39"/>
      <c r="I169" s="226"/>
      <c r="J169" s="39"/>
      <c r="K169" s="39"/>
      <c r="L169" s="43"/>
      <c r="M169" s="227"/>
      <c r="N169" s="228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165</v>
      </c>
      <c r="AU169" s="16" t="s">
        <v>83</v>
      </c>
    </row>
    <row r="170" s="2" customFormat="1" ht="16.5" customHeight="1">
      <c r="A170" s="37"/>
      <c r="B170" s="38"/>
      <c r="C170" s="211" t="s">
        <v>281</v>
      </c>
      <c r="D170" s="211" t="s">
        <v>160</v>
      </c>
      <c r="E170" s="212" t="s">
        <v>282</v>
      </c>
      <c r="F170" s="213" t="s">
        <v>283</v>
      </c>
      <c r="G170" s="214" t="s">
        <v>212</v>
      </c>
      <c r="H170" s="215">
        <v>1</v>
      </c>
      <c r="I170" s="216"/>
      <c r="J170" s="217">
        <f>ROUND(I170*H170,2)</f>
        <v>0</v>
      </c>
      <c r="K170" s="213" t="s">
        <v>164</v>
      </c>
      <c r="L170" s="43"/>
      <c r="M170" s="218" t="s">
        <v>19</v>
      </c>
      <c r="N170" s="219" t="s">
        <v>44</v>
      </c>
      <c r="O170" s="83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190</v>
      </c>
      <c r="AT170" s="222" t="s">
        <v>160</v>
      </c>
      <c r="AU170" s="222" t="s">
        <v>83</v>
      </c>
      <c r="AY170" s="16" t="s">
        <v>157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81</v>
      </c>
      <c r="BK170" s="223">
        <f>ROUND(I170*H170,2)</f>
        <v>0</v>
      </c>
      <c r="BL170" s="16" t="s">
        <v>190</v>
      </c>
      <c r="BM170" s="222" t="s">
        <v>284</v>
      </c>
    </row>
    <row r="171" s="2" customFormat="1">
      <c r="A171" s="37"/>
      <c r="B171" s="38"/>
      <c r="C171" s="39"/>
      <c r="D171" s="224" t="s">
        <v>165</v>
      </c>
      <c r="E171" s="39"/>
      <c r="F171" s="225" t="s">
        <v>283</v>
      </c>
      <c r="G171" s="39"/>
      <c r="H171" s="39"/>
      <c r="I171" s="226"/>
      <c r="J171" s="39"/>
      <c r="K171" s="39"/>
      <c r="L171" s="43"/>
      <c r="M171" s="227"/>
      <c r="N171" s="22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165</v>
      </c>
      <c r="AU171" s="16" t="s">
        <v>83</v>
      </c>
    </row>
    <row r="172" s="2" customFormat="1" ht="16.5" customHeight="1">
      <c r="A172" s="37"/>
      <c r="B172" s="38"/>
      <c r="C172" s="211" t="s">
        <v>220</v>
      </c>
      <c r="D172" s="211" t="s">
        <v>160</v>
      </c>
      <c r="E172" s="212" t="s">
        <v>285</v>
      </c>
      <c r="F172" s="213" t="s">
        <v>286</v>
      </c>
      <c r="G172" s="214" t="s">
        <v>212</v>
      </c>
      <c r="H172" s="215">
        <v>1</v>
      </c>
      <c r="I172" s="216"/>
      <c r="J172" s="217">
        <f>ROUND(I172*H172,2)</f>
        <v>0</v>
      </c>
      <c r="K172" s="213" t="s">
        <v>164</v>
      </c>
      <c r="L172" s="43"/>
      <c r="M172" s="218" t="s">
        <v>19</v>
      </c>
      <c r="N172" s="219" t="s">
        <v>44</v>
      </c>
      <c r="O172" s="83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190</v>
      </c>
      <c r="AT172" s="222" t="s">
        <v>160</v>
      </c>
      <c r="AU172" s="222" t="s">
        <v>83</v>
      </c>
      <c r="AY172" s="16" t="s">
        <v>157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81</v>
      </c>
      <c r="BK172" s="223">
        <f>ROUND(I172*H172,2)</f>
        <v>0</v>
      </c>
      <c r="BL172" s="16" t="s">
        <v>190</v>
      </c>
      <c r="BM172" s="222" t="s">
        <v>287</v>
      </c>
    </row>
    <row r="173" s="2" customFormat="1">
      <c r="A173" s="37"/>
      <c r="B173" s="38"/>
      <c r="C173" s="39"/>
      <c r="D173" s="224" t="s">
        <v>165</v>
      </c>
      <c r="E173" s="39"/>
      <c r="F173" s="225" t="s">
        <v>286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165</v>
      </c>
      <c r="AU173" s="16" t="s">
        <v>83</v>
      </c>
    </row>
    <row r="174" s="2" customFormat="1" ht="16.5" customHeight="1">
      <c r="A174" s="37"/>
      <c r="B174" s="38"/>
      <c r="C174" s="211" t="s">
        <v>288</v>
      </c>
      <c r="D174" s="211" t="s">
        <v>160</v>
      </c>
      <c r="E174" s="212" t="s">
        <v>289</v>
      </c>
      <c r="F174" s="213" t="s">
        <v>290</v>
      </c>
      <c r="G174" s="214" t="s">
        <v>212</v>
      </c>
      <c r="H174" s="215">
        <v>1</v>
      </c>
      <c r="I174" s="216"/>
      <c r="J174" s="217">
        <f>ROUND(I174*H174,2)</f>
        <v>0</v>
      </c>
      <c r="K174" s="213" t="s">
        <v>164</v>
      </c>
      <c r="L174" s="43"/>
      <c r="M174" s="218" t="s">
        <v>19</v>
      </c>
      <c r="N174" s="219" t="s">
        <v>44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190</v>
      </c>
      <c r="AT174" s="222" t="s">
        <v>160</v>
      </c>
      <c r="AU174" s="222" t="s">
        <v>83</v>
      </c>
      <c r="AY174" s="16" t="s">
        <v>157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81</v>
      </c>
      <c r="BK174" s="223">
        <f>ROUND(I174*H174,2)</f>
        <v>0</v>
      </c>
      <c r="BL174" s="16" t="s">
        <v>190</v>
      </c>
      <c r="BM174" s="222" t="s">
        <v>291</v>
      </c>
    </row>
    <row r="175" s="2" customFormat="1">
      <c r="A175" s="37"/>
      <c r="B175" s="38"/>
      <c r="C175" s="39"/>
      <c r="D175" s="224" t="s">
        <v>165</v>
      </c>
      <c r="E175" s="39"/>
      <c r="F175" s="225" t="s">
        <v>290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165</v>
      </c>
      <c r="AU175" s="16" t="s">
        <v>83</v>
      </c>
    </row>
    <row r="176" s="12" customFormat="1" ht="22.8" customHeight="1">
      <c r="A176" s="12"/>
      <c r="B176" s="195"/>
      <c r="C176" s="196"/>
      <c r="D176" s="197" t="s">
        <v>72</v>
      </c>
      <c r="E176" s="209" t="s">
        <v>292</v>
      </c>
      <c r="F176" s="209" t="s">
        <v>293</v>
      </c>
      <c r="G176" s="196"/>
      <c r="H176" s="196"/>
      <c r="I176" s="199"/>
      <c r="J176" s="210">
        <f>BK176</f>
        <v>0</v>
      </c>
      <c r="K176" s="196"/>
      <c r="L176" s="201"/>
      <c r="M176" s="202"/>
      <c r="N176" s="203"/>
      <c r="O176" s="203"/>
      <c r="P176" s="204">
        <f>SUM(P177:P180)</f>
        <v>0</v>
      </c>
      <c r="Q176" s="203"/>
      <c r="R176" s="204">
        <f>SUM(R177:R180)</f>
        <v>0</v>
      </c>
      <c r="S176" s="203"/>
      <c r="T176" s="205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6" t="s">
        <v>83</v>
      </c>
      <c r="AT176" s="207" t="s">
        <v>72</v>
      </c>
      <c r="AU176" s="207" t="s">
        <v>81</v>
      </c>
      <c r="AY176" s="206" t="s">
        <v>157</v>
      </c>
      <c r="BK176" s="208">
        <f>SUM(BK177:BK180)</f>
        <v>0</v>
      </c>
    </row>
    <row r="177" s="2" customFormat="1" ht="24.15" customHeight="1">
      <c r="A177" s="37"/>
      <c r="B177" s="38"/>
      <c r="C177" s="211" t="s">
        <v>224</v>
      </c>
      <c r="D177" s="211" t="s">
        <v>160</v>
      </c>
      <c r="E177" s="212" t="s">
        <v>294</v>
      </c>
      <c r="F177" s="213" t="s">
        <v>295</v>
      </c>
      <c r="G177" s="214" t="s">
        <v>174</v>
      </c>
      <c r="H177" s="215">
        <v>7.5</v>
      </c>
      <c r="I177" s="216"/>
      <c r="J177" s="217">
        <f>ROUND(I177*H177,2)</f>
        <v>0</v>
      </c>
      <c r="K177" s="213" t="s">
        <v>164</v>
      </c>
      <c r="L177" s="43"/>
      <c r="M177" s="218" t="s">
        <v>19</v>
      </c>
      <c r="N177" s="219" t="s">
        <v>44</v>
      </c>
      <c r="O177" s="83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190</v>
      </c>
      <c r="AT177" s="222" t="s">
        <v>160</v>
      </c>
      <c r="AU177" s="222" t="s">
        <v>83</v>
      </c>
      <c r="AY177" s="16" t="s">
        <v>157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6" t="s">
        <v>81</v>
      </c>
      <c r="BK177" s="223">
        <f>ROUND(I177*H177,2)</f>
        <v>0</v>
      </c>
      <c r="BL177" s="16" t="s">
        <v>190</v>
      </c>
      <c r="BM177" s="222" t="s">
        <v>296</v>
      </c>
    </row>
    <row r="178" s="2" customFormat="1">
      <c r="A178" s="37"/>
      <c r="B178" s="38"/>
      <c r="C178" s="39"/>
      <c r="D178" s="224" t="s">
        <v>165</v>
      </c>
      <c r="E178" s="39"/>
      <c r="F178" s="225" t="s">
        <v>295</v>
      </c>
      <c r="G178" s="39"/>
      <c r="H178" s="39"/>
      <c r="I178" s="226"/>
      <c r="J178" s="39"/>
      <c r="K178" s="39"/>
      <c r="L178" s="43"/>
      <c r="M178" s="227"/>
      <c r="N178" s="228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165</v>
      </c>
      <c r="AU178" s="16" t="s">
        <v>83</v>
      </c>
    </row>
    <row r="179" s="2" customFormat="1" ht="24.15" customHeight="1">
      <c r="A179" s="37"/>
      <c r="B179" s="38"/>
      <c r="C179" s="211" t="s">
        <v>297</v>
      </c>
      <c r="D179" s="211" t="s">
        <v>160</v>
      </c>
      <c r="E179" s="212" t="s">
        <v>298</v>
      </c>
      <c r="F179" s="213" t="s">
        <v>299</v>
      </c>
      <c r="G179" s="214" t="s">
        <v>170</v>
      </c>
      <c r="H179" s="215">
        <v>1</v>
      </c>
      <c r="I179" s="216"/>
      <c r="J179" s="217">
        <f>ROUND(I179*H179,2)</f>
        <v>0</v>
      </c>
      <c r="K179" s="213" t="s">
        <v>164</v>
      </c>
      <c r="L179" s="43"/>
      <c r="M179" s="218" t="s">
        <v>19</v>
      </c>
      <c r="N179" s="219" t="s">
        <v>44</v>
      </c>
      <c r="O179" s="83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190</v>
      </c>
      <c r="AT179" s="222" t="s">
        <v>160</v>
      </c>
      <c r="AU179" s="222" t="s">
        <v>83</v>
      </c>
      <c r="AY179" s="16" t="s">
        <v>157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81</v>
      </c>
      <c r="BK179" s="223">
        <f>ROUND(I179*H179,2)</f>
        <v>0</v>
      </c>
      <c r="BL179" s="16" t="s">
        <v>190</v>
      </c>
      <c r="BM179" s="222" t="s">
        <v>300</v>
      </c>
    </row>
    <row r="180" s="2" customFormat="1">
      <c r="A180" s="37"/>
      <c r="B180" s="38"/>
      <c r="C180" s="39"/>
      <c r="D180" s="224" t="s">
        <v>165</v>
      </c>
      <c r="E180" s="39"/>
      <c r="F180" s="225" t="s">
        <v>299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165</v>
      </c>
      <c r="AU180" s="16" t="s">
        <v>83</v>
      </c>
    </row>
    <row r="181" s="12" customFormat="1" ht="22.8" customHeight="1">
      <c r="A181" s="12"/>
      <c r="B181" s="195"/>
      <c r="C181" s="196"/>
      <c r="D181" s="197" t="s">
        <v>72</v>
      </c>
      <c r="E181" s="209" t="s">
        <v>301</v>
      </c>
      <c r="F181" s="209" t="s">
        <v>302</v>
      </c>
      <c r="G181" s="196"/>
      <c r="H181" s="196"/>
      <c r="I181" s="199"/>
      <c r="J181" s="210">
        <f>BK181</f>
        <v>0</v>
      </c>
      <c r="K181" s="196"/>
      <c r="L181" s="201"/>
      <c r="M181" s="202"/>
      <c r="N181" s="203"/>
      <c r="O181" s="203"/>
      <c r="P181" s="204">
        <f>SUM(P182:P195)</f>
        <v>0</v>
      </c>
      <c r="Q181" s="203"/>
      <c r="R181" s="204">
        <f>SUM(R182:R195)</f>
        <v>0.95951999999999937</v>
      </c>
      <c r="S181" s="203"/>
      <c r="T181" s="205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6" t="s">
        <v>83</v>
      </c>
      <c r="AT181" s="207" t="s">
        <v>72</v>
      </c>
      <c r="AU181" s="207" t="s">
        <v>81</v>
      </c>
      <c r="AY181" s="206" t="s">
        <v>157</v>
      </c>
      <c r="BK181" s="208">
        <f>SUM(BK182:BK195)</f>
        <v>0</v>
      </c>
    </row>
    <row r="182" s="2" customFormat="1" ht="33" customHeight="1">
      <c r="A182" s="37"/>
      <c r="B182" s="38"/>
      <c r="C182" s="211" t="s">
        <v>227</v>
      </c>
      <c r="D182" s="211" t="s">
        <v>160</v>
      </c>
      <c r="E182" s="212" t="s">
        <v>303</v>
      </c>
      <c r="F182" s="213" t="s">
        <v>304</v>
      </c>
      <c r="G182" s="214" t="s">
        <v>170</v>
      </c>
      <c r="H182" s="215">
        <v>18.629999999999999</v>
      </c>
      <c r="I182" s="216"/>
      <c r="J182" s="217">
        <f>ROUND(I182*H182,2)</f>
        <v>0</v>
      </c>
      <c r="K182" s="213" t="s">
        <v>164</v>
      </c>
      <c r="L182" s="43"/>
      <c r="M182" s="218" t="s">
        <v>19</v>
      </c>
      <c r="N182" s="219" t="s">
        <v>44</v>
      </c>
      <c r="O182" s="83"/>
      <c r="P182" s="220">
        <f>O182*H182</f>
        <v>0</v>
      </c>
      <c r="Q182" s="220">
        <v>0.045699946323134698</v>
      </c>
      <c r="R182" s="220">
        <f>Q182*H182</f>
        <v>0.85138999999999942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190</v>
      </c>
      <c r="AT182" s="222" t="s">
        <v>160</v>
      </c>
      <c r="AU182" s="222" t="s">
        <v>83</v>
      </c>
      <c r="AY182" s="16" t="s">
        <v>157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81</v>
      </c>
      <c r="BK182" s="223">
        <f>ROUND(I182*H182,2)</f>
        <v>0</v>
      </c>
      <c r="BL182" s="16" t="s">
        <v>190</v>
      </c>
      <c r="BM182" s="222" t="s">
        <v>305</v>
      </c>
    </row>
    <row r="183" s="2" customFormat="1">
      <c r="A183" s="37"/>
      <c r="B183" s="38"/>
      <c r="C183" s="39"/>
      <c r="D183" s="224" t="s">
        <v>165</v>
      </c>
      <c r="E183" s="39"/>
      <c r="F183" s="225" t="s">
        <v>304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165</v>
      </c>
      <c r="AU183" s="16" t="s">
        <v>83</v>
      </c>
    </row>
    <row r="184" s="2" customFormat="1" ht="24.15" customHeight="1">
      <c r="A184" s="37"/>
      <c r="B184" s="38"/>
      <c r="C184" s="211" t="s">
        <v>306</v>
      </c>
      <c r="D184" s="211" t="s">
        <v>160</v>
      </c>
      <c r="E184" s="212" t="s">
        <v>307</v>
      </c>
      <c r="F184" s="213" t="s">
        <v>308</v>
      </c>
      <c r="G184" s="214" t="s">
        <v>170</v>
      </c>
      <c r="H184" s="215">
        <v>18.629999999999999</v>
      </c>
      <c r="I184" s="216"/>
      <c r="J184" s="217">
        <f>ROUND(I184*H184,2)</f>
        <v>0</v>
      </c>
      <c r="K184" s="213" t="s">
        <v>164</v>
      </c>
      <c r="L184" s="43"/>
      <c r="M184" s="218" t="s">
        <v>19</v>
      </c>
      <c r="N184" s="219" t="s">
        <v>44</v>
      </c>
      <c r="O184" s="83"/>
      <c r="P184" s="220">
        <f>O184*H184</f>
        <v>0</v>
      </c>
      <c r="Q184" s="220">
        <v>0.00020021470746108401</v>
      </c>
      <c r="R184" s="220">
        <f>Q184*H184</f>
        <v>0.003729999999999995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190</v>
      </c>
      <c r="AT184" s="222" t="s">
        <v>160</v>
      </c>
      <c r="AU184" s="222" t="s">
        <v>83</v>
      </c>
      <c r="AY184" s="16" t="s">
        <v>157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81</v>
      </c>
      <c r="BK184" s="223">
        <f>ROUND(I184*H184,2)</f>
        <v>0</v>
      </c>
      <c r="BL184" s="16" t="s">
        <v>190</v>
      </c>
      <c r="BM184" s="222" t="s">
        <v>309</v>
      </c>
    </row>
    <row r="185" s="2" customFormat="1">
      <c r="A185" s="37"/>
      <c r="B185" s="38"/>
      <c r="C185" s="39"/>
      <c r="D185" s="224" t="s">
        <v>165</v>
      </c>
      <c r="E185" s="39"/>
      <c r="F185" s="225" t="s">
        <v>308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165</v>
      </c>
      <c r="AU185" s="16" t="s">
        <v>83</v>
      </c>
    </row>
    <row r="186" s="2" customFormat="1" ht="24.15" customHeight="1">
      <c r="A186" s="37"/>
      <c r="B186" s="38"/>
      <c r="C186" s="211" t="s">
        <v>234</v>
      </c>
      <c r="D186" s="211" t="s">
        <v>160</v>
      </c>
      <c r="E186" s="212" t="s">
        <v>310</v>
      </c>
      <c r="F186" s="213" t="s">
        <v>311</v>
      </c>
      <c r="G186" s="214" t="s">
        <v>170</v>
      </c>
      <c r="H186" s="215">
        <v>3.8700000000000001</v>
      </c>
      <c r="I186" s="216"/>
      <c r="J186" s="217">
        <f>ROUND(I186*H186,2)</f>
        <v>0</v>
      </c>
      <c r="K186" s="213" t="s">
        <v>164</v>
      </c>
      <c r="L186" s="43"/>
      <c r="M186" s="218" t="s">
        <v>19</v>
      </c>
      <c r="N186" s="219" t="s">
        <v>44</v>
      </c>
      <c r="O186" s="83"/>
      <c r="P186" s="220">
        <f>O186*H186</f>
        <v>0</v>
      </c>
      <c r="Q186" s="220">
        <v>0.0138501291989664</v>
      </c>
      <c r="R186" s="220">
        <f>Q186*H186</f>
        <v>0.053599999999999967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190</v>
      </c>
      <c r="AT186" s="222" t="s">
        <v>160</v>
      </c>
      <c r="AU186" s="222" t="s">
        <v>83</v>
      </c>
      <c r="AY186" s="16" t="s">
        <v>157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81</v>
      </c>
      <c r="BK186" s="223">
        <f>ROUND(I186*H186,2)</f>
        <v>0</v>
      </c>
      <c r="BL186" s="16" t="s">
        <v>190</v>
      </c>
      <c r="BM186" s="222" t="s">
        <v>312</v>
      </c>
    </row>
    <row r="187" s="2" customFormat="1">
      <c r="A187" s="37"/>
      <c r="B187" s="38"/>
      <c r="C187" s="39"/>
      <c r="D187" s="224" t="s">
        <v>165</v>
      </c>
      <c r="E187" s="39"/>
      <c r="F187" s="225" t="s">
        <v>311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165</v>
      </c>
      <c r="AU187" s="16" t="s">
        <v>83</v>
      </c>
    </row>
    <row r="188" s="2" customFormat="1" ht="24.15" customHeight="1">
      <c r="A188" s="37"/>
      <c r="B188" s="38"/>
      <c r="C188" s="211" t="s">
        <v>313</v>
      </c>
      <c r="D188" s="211" t="s">
        <v>160</v>
      </c>
      <c r="E188" s="212" t="s">
        <v>314</v>
      </c>
      <c r="F188" s="213" t="s">
        <v>315</v>
      </c>
      <c r="G188" s="214" t="s">
        <v>170</v>
      </c>
      <c r="H188" s="215">
        <v>3.8700000000000001</v>
      </c>
      <c r="I188" s="216"/>
      <c r="J188" s="217">
        <f>ROUND(I188*H188,2)</f>
        <v>0</v>
      </c>
      <c r="K188" s="213" t="s">
        <v>164</v>
      </c>
      <c r="L188" s="43"/>
      <c r="M188" s="218" t="s">
        <v>19</v>
      </c>
      <c r="N188" s="219" t="s">
        <v>44</v>
      </c>
      <c r="O188" s="83"/>
      <c r="P188" s="220">
        <f>O188*H188</f>
        <v>0</v>
      </c>
      <c r="Q188" s="220">
        <v>0.0014987080103359199</v>
      </c>
      <c r="R188" s="220">
        <f>Q188*H188</f>
        <v>0.00580000000000001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190</v>
      </c>
      <c r="AT188" s="222" t="s">
        <v>160</v>
      </c>
      <c r="AU188" s="222" t="s">
        <v>83</v>
      </c>
      <c r="AY188" s="16" t="s">
        <v>157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81</v>
      </c>
      <c r="BK188" s="223">
        <f>ROUND(I188*H188,2)</f>
        <v>0</v>
      </c>
      <c r="BL188" s="16" t="s">
        <v>190</v>
      </c>
      <c r="BM188" s="222" t="s">
        <v>316</v>
      </c>
    </row>
    <row r="189" s="2" customFormat="1">
      <c r="A189" s="37"/>
      <c r="B189" s="38"/>
      <c r="C189" s="39"/>
      <c r="D189" s="224" t="s">
        <v>165</v>
      </c>
      <c r="E189" s="39"/>
      <c r="F189" s="225" t="s">
        <v>315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165</v>
      </c>
      <c r="AU189" s="16" t="s">
        <v>83</v>
      </c>
    </row>
    <row r="190" s="2" customFormat="1" ht="33" customHeight="1">
      <c r="A190" s="37"/>
      <c r="B190" s="38"/>
      <c r="C190" s="211" t="s">
        <v>237</v>
      </c>
      <c r="D190" s="211" t="s">
        <v>160</v>
      </c>
      <c r="E190" s="212" t="s">
        <v>317</v>
      </c>
      <c r="F190" s="213" t="s">
        <v>318</v>
      </c>
      <c r="G190" s="214" t="s">
        <v>212</v>
      </c>
      <c r="H190" s="215">
        <v>1</v>
      </c>
      <c r="I190" s="216"/>
      <c r="J190" s="217">
        <f>ROUND(I190*H190,2)</f>
        <v>0</v>
      </c>
      <c r="K190" s="213" t="s">
        <v>164</v>
      </c>
      <c r="L190" s="43"/>
      <c r="M190" s="218" t="s">
        <v>19</v>
      </c>
      <c r="N190" s="219" t="s">
        <v>44</v>
      </c>
      <c r="O190" s="83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190</v>
      </c>
      <c r="AT190" s="222" t="s">
        <v>160</v>
      </c>
      <c r="AU190" s="222" t="s">
        <v>83</v>
      </c>
      <c r="AY190" s="16" t="s">
        <v>157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81</v>
      </c>
      <c r="BK190" s="223">
        <f>ROUND(I190*H190,2)</f>
        <v>0</v>
      </c>
      <c r="BL190" s="16" t="s">
        <v>190</v>
      </c>
      <c r="BM190" s="222" t="s">
        <v>319</v>
      </c>
    </row>
    <row r="191" s="2" customFormat="1">
      <c r="A191" s="37"/>
      <c r="B191" s="38"/>
      <c r="C191" s="39"/>
      <c r="D191" s="224" t="s">
        <v>165</v>
      </c>
      <c r="E191" s="39"/>
      <c r="F191" s="225" t="s">
        <v>318</v>
      </c>
      <c r="G191" s="39"/>
      <c r="H191" s="39"/>
      <c r="I191" s="226"/>
      <c r="J191" s="39"/>
      <c r="K191" s="39"/>
      <c r="L191" s="43"/>
      <c r="M191" s="227"/>
      <c r="N191" s="22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165</v>
      </c>
      <c r="AU191" s="16" t="s">
        <v>83</v>
      </c>
    </row>
    <row r="192" s="2" customFormat="1" ht="16.5" customHeight="1">
      <c r="A192" s="37"/>
      <c r="B192" s="38"/>
      <c r="C192" s="229" t="s">
        <v>320</v>
      </c>
      <c r="D192" s="229" t="s">
        <v>321</v>
      </c>
      <c r="E192" s="230" t="s">
        <v>322</v>
      </c>
      <c r="F192" s="231" t="s">
        <v>323</v>
      </c>
      <c r="G192" s="232" t="s">
        <v>212</v>
      </c>
      <c r="H192" s="233">
        <v>1</v>
      </c>
      <c r="I192" s="234"/>
      <c r="J192" s="235">
        <f>ROUND(I192*H192,2)</f>
        <v>0</v>
      </c>
      <c r="K192" s="231" t="s">
        <v>164</v>
      </c>
      <c r="L192" s="236"/>
      <c r="M192" s="237" t="s">
        <v>19</v>
      </c>
      <c r="N192" s="238" t="s">
        <v>44</v>
      </c>
      <c r="O192" s="83"/>
      <c r="P192" s="220">
        <f>O192*H192</f>
        <v>0</v>
      </c>
      <c r="Q192" s="220">
        <v>0.044999999999999998</v>
      </c>
      <c r="R192" s="220">
        <f>Q192*H192</f>
        <v>0.044999999999999998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220</v>
      </c>
      <c r="AT192" s="222" t="s">
        <v>321</v>
      </c>
      <c r="AU192" s="222" t="s">
        <v>83</v>
      </c>
      <c r="AY192" s="16" t="s">
        <v>157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81</v>
      </c>
      <c r="BK192" s="223">
        <f>ROUND(I192*H192,2)</f>
        <v>0</v>
      </c>
      <c r="BL192" s="16" t="s">
        <v>190</v>
      </c>
      <c r="BM192" s="222" t="s">
        <v>324</v>
      </c>
    </row>
    <row r="193" s="2" customFormat="1">
      <c r="A193" s="37"/>
      <c r="B193" s="38"/>
      <c r="C193" s="39"/>
      <c r="D193" s="224" t="s">
        <v>165</v>
      </c>
      <c r="E193" s="39"/>
      <c r="F193" s="225" t="s">
        <v>323</v>
      </c>
      <c r="G193" s="39"/>
      <c r="H193" s="39"/>
      <c r="I193" s="226"/>
      <c r="J193" s="39"/>
      <c r="K193" s="39"/>
      <c r="L193" s="43"/>
      <c r="M193" s="227"/>
      <c r="N193" s="228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165</v>
      </c>
      <c r="AU193" s="16" t="s">
        <v>83</v>
      </c>
    </row>
    <row r="194" s="2" customFormat="1" ht="24.15" customHeight="1">
      <c r="A194" s="37"/>
      <c r="B194" s="38"/>
      <c r="C194" s="211" t="s">
        <v>240</v>
      </c>
      <c r="D194" s="211" t="s">
        <v>160</v>
      </c>
      <c r="E194" s="212" t="s">
        <v>325</v>
      </c>
      <c r="F194" s="213" t="s">
        <v>326</v>
      </c>
      <c r="G194" s="214" t="s">
        <v>327</v>
      </c>
      <c r="H194" s="239"/>
      <c r="I194" s="216"/>
      <c r="J194" s="217">
        <f>ROUND(I194*H194,2)</f>
        <v>0</v>
      </c>
      <c r="K194" s="213" t="s">
        <v>164</v>
      </c>
      <c r="L194" s="43"/>
      <c r="M194" s="218" t="s">
        <v>19</v>
      </c>
      <c r="N194" s="219" t="s">
        <v>44</v>
      </c>
      <c r="O194" s="83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190</v>
      </c>
      <c r="AT194" s="222" t="s">
        <v>160</v>
      </c>
      <c r="AU194" s="222" t="s">
        <v>83</v>
      </c>
      <c r="AY194" s="16" t="s">
        <v>157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81</v>
      </c>
      <c r="BK194" s="223">
        <f>ROUND(I194*H194,2)</f>
        <v>0</v>
      </c>
      <c r="BL194" s="16" t="s">
        <v>190</v>
      </c>
      <c r="BM194" s="222" t="s">
        <v>328</v>
      </c>
    </row>
    <row r="195" s="2" customFormat="1">
      <c r="A195" s="37"/>
      <c r="B195" s="38"/>
      <c r="C195" s="39"/>
      <c r="D195" s="224" t="s">
        <v>165</v>
      </c>
      <c r="E195" s="39"/>
      <c r="F195" s="225" t="s">
        <v>326</v>
      </c>
      <c r="G195" s="39"/>
      <c r="H195" s="39"/>
      <c r="I195" s="226"/>
      <c r="J195" s="39"/>
      <c r="K195" s="39"/>
      <c r="L195" s="43"/>
      <c r="M195" s="227"/>
      <c r="N195" s="228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165</v>
      </c>
      <c r="AU195" s="16" t="s">
        <v>83</v>
      </c>
    </row>
    <row r="196" s="12" customFormat="1" ht="22.8" customHeight="1">
      <c r="A196" s="12"/>
      <c r="B196" s="195"/>
      <c r="C196" s="196"/>
      <c r="D196" s="197" t="s">
        <v>72</v>
      </c>
      <c r="E196" s="209" t="s">
        <v>329</v>
      </c>
      <c r="F196" s="209" t="s">
        <v>330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SUM(P197:P218)</f>
        <v>0</v>
      </c>
      <c r="Q196" s="203"/>
      <c r="R196" s="204">
        <f>SUM(R197:R218)</f>
        <v>0.069800000000000001</v>
      </c>
      <c r="S196" s="203"/>
      <c r="T196" s="205">
        <f>SUM(T197:T218)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6" t="s">
        <v>83</v>
      </c>
      <c r="AT196" s="207" t="s">
        <v>72</v>
      </c>
      <c r="AU196" s="207" t="s">
        <v>81</v>
      </c>
      <c r="AY196" s="206" t="s">
        <v>157</v>
      </c>
      <c r="BK196" s="208">
        <f>SUM(BK197:BK218)</f>
        <v>0</v>
      </c>
    </row>
    <row r="197" s="2" customFormat="1" ht="16.5" customHeight="1">
      <c r="A197" s="37"/>
      <c r="B197" s="38"/>
      <c r="C197" s="211" t="s">
        <v>331</v>
      </c>
      <c r="D197" s="211" t="s">
        <v>160</v>
      </c>
      <c r="E197" s="212" t="s">
        <v>332</v>
      </c>
      <c r="F197" s="213" t="s">
        <v>333</v>
      </c>
      <c r="G197" s="214" t="s">
        <v>170</v>
      </c>
      <c r="H197" s="215">
        <v>4.5899999999999999</v>
      </c>
      <c r="I197" s="216"/>
      <c r="J197" s="217">
        <f>ROUND(I197*H197,2)</f>
        <v>0</v>
      </c>
      <c r="K197" s="213" t="s">
        <v>164</v>
      </c>
      <c r="L197" s="43"/>
      <c r="M197" s="218" t="s">
        <v>19</v>
      </c>
      <c r="N197" s="219" t="s">
        <v>44</v>
      </c>
      <c r="O197" s="83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190</v>
      </c>
      <c r="AT197" s="222" t="s">
        <v>160</v>
      </c>
      <c r="AU197" s="222" t="s">
        <v>83</v>
      </c>
      <c r="AY197" s="16" t="s">
        <v>157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81</v>
      </c>
      <c r="BK197" s="223">
        <f>ROUND(I197*H197,2)</f>
        <v>0</v>
      </c>
      <c r="BL197" s="16" t="s">
        <v>190</v>
      </c>
      <c r="BM197" s="222" t="s">
        <v>334</v>
      </c>
    </row>
    <row r="198" s="2" customFormat="1">
      <c r="A198" s="37"/>
      <c r="B198" s="38"/>
      <c r="C198" s="39"/>
      <c r="D198" s="224" t="s">
        <v>165</v>
      </c>
      <c r="E198" s="39"/>
      <c r="F198" s="225" t="s">
        <v>333</v>
      </c>
      <c r="G198" s="39"/>
      <c r="H198" s="39"/>
      <c r="I198" s="226"/>
      <c r="J198" s="39"/>
      <c r="K198" s="39"/>
      <c r="L198" s="43"/>
      <c r="M198" s="227"/>
      <c r="N198" s="228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165</v>
      </c>
      <c r="AU198" s="16" t="s">
        <v>83</v>
      </c>
    </row>
    <row r="199" s="2" customFormat="1" ht="21.75" customHeight="1">
      <c r="A199" s="37"/>
      <c r="B199" s="38"/>
      <c r="C199" s="211" t="s">
        <v>243</v>
      </c>
      <c r="D199" s="211" t="s">
        <v>160</v>
      </c>
      <c r="E199" s="212" t="s">
        <v>335</v>
      </c>
      <c r="F199" s="213" t="s">
        <v>336</v>
      </c>
      <c r="G199" s="214" t="s">
        <v>212</v>
      </c>
      <c r="H199" s="215">
        <v>8</v>
      </c>
      <c r="I199" s="216"/>
      <c r="J199" s="217">
        <f>ROUND(I199*H199,2)</f>
        <v>0</v>
      </c>
      <c r="K199" s="213" t="s">
        <v>19</v>
      </c>
      <c r="L199" s="43"/>
      <c r="M199" s="218" t="s">
        <v>19</v>
      </c>
      <c r="N199" s="219" t="s">
        <v>44</v>
      </c>
      <c r="O199" s="83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190</v>
      </c>
      <c r="AT199" s="222" t="s">
        <v>160</v>
      </c>
      <c r="AU199" s="222" t="s">
        <v>83</v>
      </c>
      <c r="AY199" s="16" t="s">
        <v>157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81</v>
      </c>
      <c r="BK199" s="223">
        <f>ROUND(I199*H199,2)</f>
        <v>0</v>
      </c>
      <c r="BL199" s="16" t="s">
        <v>190</v>
      </c>
      <c r="BM199" s="222" t="s">
        <v>337</v>
      </c>
    </row>
    <row r="200" s="2" customFormat="1">
      <c r="A200" s="37"/>
      <c r="B200" s="38"/>
      <c r="C200" s="39"/>
      <c r="D200" s="224" t="s">
        <v>165</v>
      </c>
      <c r="E200" s="39"/>
      <c r="F200" s="225" t="s">
        <v>336</v>
      </c>
      <c r="G200" s="39"/>
      <c r="H200" s="39"/>
      <c r="I200" s="226"/>
      <c r="J200" s="39"/>
      <c r="K200" s="39"/>
      <c r="L200" s="43"/>
      <c r="M200" s="227"/>
      <c r="N200" s="228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165</v>
      </c>
      <c r="AU200" s="16" t="s">
        <v>83</v>
      </c>
    </row>
    <row r="201" s="2" customFormat="1" ht="16.5" customHeight="1">
      <c r="A201" s="37"/>
      <c r="B201" s="38"/>
      <c r="C201" s="211" t="s">
        <v>338</v>
      </c>
      <c r="D201" s="211" t="s">
        <v>160</v>
      </c>
      <c r="E201" s="212" t="s">
        <v>339</v>
      </c>
      <c r="F201" s="213" t="s">
        <v>340</v>
      </c>
      <c r="G201" s="214" t="s">
        <v>212</v>
      </c>
      <c r="H201" s="215">
        <v>2</v>
      </c>
      <c r="I201" s="216"/>
      <c r="J201" s="217">
        <f>ROUND(I201*H201,2)</f>
        <v>0</v>
      </c>
      <c r="K201" s="213" t="s">
        <v>164</v>
      </c>
      <c r="L201" s="43"/>
      <c r="M201" s="218" t="s">
        <v>19</v>
      </c>
      <c r="N201" s="219" t="s">
        <v>44</v>
      </c>
      <c r="O201" s="83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190</v>
      </c>
      <c r="AT201" s="222" t="s">
        <v>160</v>
      </c>
      <c r="AU201" s="222" t="s">
        <v>83</v>
      </c>
      <c r="AY201" s="16" t="s">
        <v>157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81</v>
      </c>
      <c r="BK201" s="223">
        <f>ROUND(I201*H201,2)</f>
        <v>0</v>
      </c>
      <c r="BL201" s="16" t="s">
        <v>190</v>
      </c>
      <c r="BM201" s="222" t="s">
        <v>341</v>
      </c>
    </row>
    <row r="202" s="2" customFormat="1">
      <c r="A202" s="37"/>
      <c r="B202" s="38"/>
      <c r="C202" s="39"/>
      <c r="D202" s="224" t="s">
        <v>165</v>
      </c>
      <c r="E202" s="39"/>
      <c r="F202" s="225" t="s">
        <v>340</v>
      </c>
      <c r="G202" s="39"/>
      <c r="H202" s="39"/>
      <c r="I202" s="226"/>
      <c r="J202" s="39"/>
      <c r="K202" s="39"/>
      <c r="L202" s="43"/>
      <c r="M202" s="227"/>
      <c r="N202" s="228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165</v>
      </c>
      <c r="AU202" s="16" t="s">
        <v>83</v>
      </c>
    </row>
    <row r="203" s="2" customFormat="1" ht="16.5" customHeight="1">
      <c r="A203" s="37"/>
      <c r="B203" s="38"/>
      <c r="C203" s="229" t="s">
        <v>247</v>
      </c>
      <c r="D203" s="229" t="s">
        <v>321</v>
      </c>
      <c r="E203" s="230" t="s">
        <v>342</v>
      </c>
      <c r="F203" s="231" t="s">
        <v>343</v>
      </c>
      <c r="G203" s="232" t="s">
        <v>212</v>
      </c>
      <c r="H203" s="233">
        <v>2</v>
      </c>
      <c r="I203" s="234"/>
      <c r="J203" s="235">
        <f>ROUND(I203*H203,2)</f>
        <v>0</v>
      </c>
      <c r="K203" s="231" t="s">
        <v>19</v>
      </c>
      <c r="L203" s="236"/>
      <c r="M203" s="237" t="s">
        <v>19</v>
      </c>
      <c r="N203" s="238" t="s">
        <v>44</v>
      </c>
      <c r="O203" s="83"/>
      <c r="P203" s="220">
        <f>O203*H203</f>
        <v>0</v>
      </c>
      <c r="Q203" s="220">
        <v>0.0011999999999999999</v>
      </c>
      <c r="R203" s="220">
        <f>Q203*H203</f>
        <v>0.0023999999999999998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220</v>
      </c>
      <c r="AT203" s="222" t="s">
        <v>321</v>
      </c>
      <c r="AU203" s="222" t="s">
        <v>83</v>
      </c>
      <c r="AY203" s="16" t="s">
        <v>157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81</v>
      </c>
      <c r="BK203" s="223">
        <f>ROUND(I203*H203,2)</f>
        <v>0</v>
      </c>
      <c r="BL203" s="16" t="s">
        <v>190</v>
      </c>
      <c r="BM203" s="222" t="s">
        <v>344</v>
      </c>
    </row>
    <row r="204" s="2" customFormat="1">
      <c r="A204" s="37"/>
      <c r="B204" s="38"/>
      <c r="C204" s="39"/>
      <c r="D204" s="224" t="s">
        <v>165</v>
      </c>
      <c r="E204" s="39"/>
      <c r="F204" s="225" t="s">
        <v>343</v>
      </c>
      <c r="G204" s="39"/>
      <c r="H204" s="39"/>
      <c r="I204" s="226"/>
      <c r="J204" s="39"/>
      <c r="K204" s="39"/>
      <c r="L204" s="43"/>
      <c r="M204" s="227"/>
      <c r="N204" s="228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165</v>
      </c>
      <c r="AU204" s="16" t="s">
        <v>83</v>
      </c>
    </row>
    <row r="205" s="2" customFormat="1" ht="24.15" customHeight="1">
      <c r="A205" s="37"/>
      <c r="B205" s="38"/>
      <c r="C205" s="211" t="s">
        <v>345</v>
      </c>
      <c r="D205" s="211" t="s">
        <v>160</v>
      </c>
      <c r="E205" s="212" t="s">
        <v>346</v>
      </c>
      <c r="F205" s="213" t="s">
        <v>347</v>
      </c>
      <c r="G205" s="214" t="s">
        <v>212</v>
      </c>
      <c r="H205" s="215">
        <v>8.4000000000000004</v>
      </c>
      <c r="I205" s="216"/>
      <c r="J205" s="217">
        <f>ROUND(I205*H205,2)</f>
        <v>0</v>
      </c>
      <c r="K205" s="213" t="s">
        <v>19</v>
      </c>
      <c r="L205" s="43"/>
      <c r="M205" s="218" t="s">
        <v>19</v>
      </c>
      <c r="N205" s="219" t="s">
        <v>44</v>
      </c>
      <c r="O205" s="83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190</v>
      </c>
      <c r="AT205" s="222" t="s">
        <v>160</v>
      </c>
      <c r="AU205" s="222" t="s">
        <v>83</v>
      </c>
      <c r="AY205" s="16" t="s">
        <v>157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81</v>
      </c>
      <c r="BK205" s="223">
        <f>ROUND(I205*H205,2)</f>
        <v>0</v>
      </c>
      <c r="BL205" s="16" t="s">
        <v>190</v>
      </c>
      <c r="BM205" s="222" t="s">
        <v>348</v>
      </c>
    </row>
    <row r="206" s="2" customFormat="1">
      <c r="A206" s="37"/>
      <c r="B206" s="38"/>
      <c r="C206" s="39"/>
      <c r="D206" s="224" t="s">
        <v>165</v>
      </c>
      <c r="E206" s="39"/>
      <c r="F206" s="225" t="s">
        <v>347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165</v>
      </c>
      <c r="AU206" s="16" t="s">
        <v>83</v>
      </c>
    </row>
    <row r="207" s="2" customFormat="1" ht="16.5" customHeight="1">
      <c r="A207" s="37"/>
      <c r="B207" s="38"/>
      <c r="C207" s="229" t="s">
        <v>250</v>
      </c>
      <c r="D207" s="229" t="s">
        <v>321</v>
      </c>
      <c r="E207" s="230" t="s">
        <v>349</v>
      </c>
      <c r="F207" s="231" t="s">
        <v>350</v>
      </c>
      <c r="G207" s="232" t="s">
        <v>174</v>
      </c>
      <c r="H207" s="233">
        <v>8.4000000000000004</v>
      </c>
      <c r="I207" s="234"/>
      <c r="J207" s="235">
        <f>ROUND(I207*H207,2)</f>
        <v>0</v>
      </c>
      <c r="K207" s="231" t="s">
        <v>164</v>
      </c>
      <c r="L207" s="236"/>
      <c r="M207" s="237" t="s">
        <v>19</v>
      </c>
      <c r="N207" s="238" t="s">
        <v>44</v>
      </c>
      <c r="O207" s="83"/>
      <c r="P207" s="220">
        <f>O207*H207</f>
        <v>0</v>
      </c>
      <c r="Q207" s="220">
        <v>0.0060000000000000001</v>
      </c>
      <c r="R207" s="220">
        <f>Q207*H207</f>
        <v>0.0504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220</v>
      </c>
      <c r="AT207" s="222" t="s">
        <v>321</v>
      </c>
      <c r="AU207" s="222" t="s">
        <v>83</v>
      </c>
      <c r="AY207" s="16" t="s">
        <v>157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81</v>
      </c>
      <c r="BK207" s="223">
        <f>ROUND(I207*H207,2)</f>
        <v>0</v>
      </c>
      <c r="BL207" s="16" t="s">
        <v>190</v>
      </c>
      <c r="BM207" s="222" t="s">
        <v>351</v>
      </c>
    </row>
    <row r="208" s="2" customFormat="1">
      <c r="A208" s="37"/>
      <c r="B208" s="38"/>
      <c r="C208" s="39"/>
      <c r="D208" s="224" t="s">
        <v>165</v>
      </c>
      <c r="E208" s="39"/>
      <c r="F208" s="225" t="s">
        <v>350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165</v>
      </c>
      <c r="AU208" s="16" t="s">
        <v>83</v>
      </c>
    </row>
    <row r="209" s="2" customFormat="1" ht="24.15" customHeight="1">
      <c r="A209" s="37"/>
      <c r="B209" s="38"/>
      <c r="C209" s="211" t="s">
        <v>352</v>
      </c>
      <c r="D209" s="211" t="s">
        <v>160</v>
      </c>
      <c r="E209" s="212" t="s">
        <v>353</v>
      </c>
      <c r="F209" s="213" t="s">
        <v>354</v>
      </c>
      <c r="G209" s="214" t="s">
        <v>327</v>
      </c>
      <c r="H209" s="239"/>
      <c r="I209" s="216"/>
      <c r="J209" s="217">
        <f>ROUND(I209*H209,2)</f>
        <v>0</v>
      </c>
      <c r="K209" s="213" t="s">
        <v>164</v>
      </c>
      <c r="L209" s="43"/>
      <c r="M209" s="218" t="s">
        <v>19</v>
      </c>
      <c r="N209" s="219" t="s">
        <v>44</v>
      </c>
      <c r="O209" s="83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190</v>
      </c>
      <c r="AT209" s="222" t="s">
        <v>160</v>
      </c>
      <c r="AU209" s="222" t="s">
        <v>83</v>
      </c>
      <c r="AY209" s="16" t="s">
        <v>157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6" t="s">
        <v>81</v>
      </c>
      <c r="BK209" s="223">
        <f>ROUND(I209*H209,2)</f>
        <v>0</v>
      </c>
      <c r="BL209" s="16" t="s">
        <v>190</v>
      </c>
      <c r="BM209" s="222" t="s">
        <v>355</v>
      </c>
    </row>
    <row r="210" s="2" customFormat="1">
      <c r="A210" s="37"/>
      <c r="B210" s="38"/>
      <c r="C210" s="39"/>
      <c r="D210" s="224" t="s">
        <v>165</v>
      </c>
      <c r="E210" s="39"/>
      <c r="F210" s="225" t="s">
        <v>354</v>
      </c>
      <c r="G210" s="39"/>
      <c r="H210" s="39"/>
      <c r="I210" s="226"/>
      <c r="J210" s="39"/>
      <c r="K210" s="39"/>
      <c r="L210" s="43"/>
      <c r="M210" s="227"/>
      <c r="N210" s="228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165</v>
      </c>
      <c r="AU210" s="16" t="s">
        <v>83</v>
      </c>
    </row>
    <row r="211" s="2" customFormat="1" ht="16.5" customHeight="1">
      <c r="A211" s="37"/>
      <c r="B211" s="38"/>
      <c r="C211" s="211" t="s">
        <v>256</v>
      </c>
      <c r="D211" s="211" t="s">
        <v>160</v>
      </c>
      <c r="E211" s="212" t="s">
        <v>356</v>
      </c>
      <c r="F211" s="213" t="s">
        <v>357</v>
      </c>
      <c r="G211" s="214" t="s">
        <v>170</v>
      </c>
      <c r="H211" s="215">
        <v>4.04</v>
      </c>
      <c r="I211" s="216"/>
      <c r="J211" s="217">
        <f>ROUND(I211*H211,2)</f>
        <v>0</v>
      </c>
      <c r="K211" s="213" t="s">
        <v>19</v>
      </c>
      <c r="L211" s="43"/>
      <c r="M211" s="218" t="s">
        <v>19</v>
      </c>
      <c r="N211" s="219" t="s">
        <v>44</v>
      </c>
      <c r="O211" s="83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190</v>
      </c>
      <c r="AT211" s="222" t="s">
        <v>160</v>
      </c>
      <c r="AU211" s="222" t="s">
        <v>83</v>
      </c>
      <c r="AY211" s="16" t="s">
        <v>157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81</v>
      </c>
      <c r="BK211" s="223">
        <f>ROUND(I211*H211,2)</f>
        <v>0</v>
      </c>
      <c r="BL211" s="16" t="s">
        <v>190</v>
      </c>
      <c r="BM211" s="222" t="s">
        <v>358</v>
      </c>
    </row>
    <row r="212" s="2" customFormat="1">
      <c r="A212" s="37"/>
      <c r="B212" s="38"/>
      <c r="C212" s="39"/>
      <c r="D212" s="224" t="s">
        <v>165</v>
      </c>
      <c r="E212" s="39"/>
      <c r="F212" s="225" t="s">
        <v>357</v>
      </c>
      <c r="G212" s="39"/>
      <c r="H212" s="39"/>
      <c r="I212" s="226"/>
      <c r="J212" s="39"/>
      <c r="K212" s="39"/>
      <c r="L212" s="43"/>
      <c r="M212" s="227"/>
      <c r="N212" s="228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165</v>
      </c>
      <c r="AU212" s="16" t="s">
        <v>83</v>
      </c>
    </row>
    <row r="213" s="2" customFormat="1" ht="24.15" customHeight="1">
      <c r="A213" s="37"/>
      <c r="B213" s="38"/>
      <c r="C213" s="211" t="s">
        <v>359</v>
      </c>
      <c r="D213" s="211" t="s">
        <v>160</v>
      </c>
      <c r="E213" s="212" t="s">
        <v>360</v>
      </c>
      <c r="F213" s="213" t="s">
        <v>361</v>
      </c>
      <c r="G213" s="214" t="s">
        <v>212</v>
      </c>
      <c r="H213" s="215">
        <v>1</v>
      </c>
      <c r="I213" s="216"/>
      <c r="J213" s="217">
        <f>ROUND(I213*H213,2)</f>
        <v>0</v>
      </c>
      <c r="K213" s="213" t="s">
        <v>19</v>
      </c>
      <c r="L213" s="43"/>
      <c r="M213" s="218" t="s">
        <v>19</v>
      </c>
      <c r="N213" s="219" t="s">
        <v>44</v>
      </c>
      <c r="O213" s="83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190</v>
      </c>
      <c r="AT213" s="222" t="s">
        <v>160</v>
      </c>
      <c r="AU213" s="222" t="s">
        <v>83</v>
      </c>
      <c r="AY213" s="16" t="s">
        <v>157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81</v>
      </c>
      <c r="BK213" s="223">
        <f>ROUND(I213*H213,2)</f>
        <v>0</v>
      </c>
      <c r="BL213" s="16" t="s">
        <v>190</v>
      </c>
      <c r="BM213" s="222" t="s">
        <v>362</v>
      </c>
    </row>
    <row r="214" s="2" customFormat="1">
      <c r="A214" s="37"/>
      <c r="B214" s="38"/>
      <c r="C214" s="39"/>
      <c r="D214" s="224" t="s">
        <v>165</v>
      </c>
      <c r="E214" s="39"/>
      <c r="F214" s="225" t="s">
        <v>361</v>
      </c>
      <c r="G214" s="39"/>
      <c r="H214" s="39"/>
      <c r="I214" s="226"/>
      <c r="J214" s="39"/>
      <c r="K214" s="39"/>
      <c r="L214" s="43"/>
      <c r="M214" s="227"/>
      <c r="N214" s="228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165</v>
      </c>
      <c r="AU214" s="16" t="s">
        <v>83</v>
      </c>
    </row>
    <row r="215" s="2" customFormat="1" ht="16.5" customHeight="1">
      <c r="A215" s="37"/>
      <c r="B215" s="38"/>
      <c r="C215" s="229" t="s">
        <v>259</v>
      </c>
      <c r="D215" s="229" t="s">
        <v>321</v>
      </c>
      <c r="E215" s="230" t="s">
        <v>363</v>
      </c>
      <c r="F215" s="231" t="s">
        <v>364</v>
      </c>
      <c r="G215" s="232" t="s">
        <v>212</v>
      </c>
      <c r="H215" s="233">
        <v>1</v>
      </c>
      <c r="I215" s="234"/>
      <c r="J215" s="235">
        <f>ROUND(I215*H215,2)</f>
        <v>0</v>
      </c>
      <c r="K215" s="231" t="s">
        <v>19</v>
      </c>
      <c r="L215" s="236"/>
      <c r="M215" s="237" t="s">
        <v>19</v>
      </c>
      <c r="N215" s="238" t="s">
        <v>44</v>
      </c>
      <c r="O215" s="83"/>
      <c r="P215" s="220">
        <f>O215*H215</f>
        <v>0</v>
      </c>
      <c r="Q215" s="220">
        <v>0.017000000000000001</v>
      </c>
      <c r="R215" s="220">
        <f>Q215*H215</f>
        <v>0.017000000000000001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220</v>
      </c>
      <c r="AT215" s="222" t="s">
        <v>321</v>
      </c>
      <c r="AU215" s="222" t="s">
        <v>83</v>
      </c>
      <c r="AY215" s="16" t="s">
        <v>157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81</v>
      </c>
      <c r="BK215" s="223">
        <f>ROUND(I215*H215,2)</f>
        <v>0</v>
      </c>
      <c r="BL215" s="16" t="s">
        <v>190</v>
      </c>
      <c r="BM215" s="222" t="s">
        <v>365</v>
      </c>
    </row>
    <row r="216" s="2" customFormat="1">
      <c r="A216" s="37"/>
      <c r="B216" s="38"/>
      <c r="C216" s="39"/>
      <c r="D216" s="224" t="s">
        <v>165</v>
      </c>
      <c r="E216" s="39"/>
      <c r="F216" s="225" t="s">
        <v>364</v>
      </c>
      <c r="G216" s="39"/>
      <c r="H216" s="39"/>
      <c r="I216" s="226"/>
      <c r="J216" s="39"/>
      <c r="K216" s="39"/>
      <c r="L216" s="43"/>
      <c r="M216" s="227"/>
      <c r="N216" s="228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165</v>
      </c>
      <c r="AU216" s="16" t="s">
        <v>83</v>
      </c>
    </row>
    <row r="217" s="2" customFormat="1" ht="16.5" customHeight="1">
      <c r="A217" s="37"/>
      <c r="B217" s="38"/>
      <c r="C217" s="211" t="s">
        <v>366</v>
      </c>
      <c r="D217" s="211" t="s">
        <v>160</v>
      </c>
      <c r="E217" s="212" t="s">
        <v>367</v>
      </c>
      <c r="F217" s="213" t="s">
        <v>368</v>
      </c>
      <c r="G217" s="214" t="s">
        <v>212</v>
      </c>
      <c r="H217" s="215">
        <v>4</v>
      </c>
      <c r="I217" s="216"/>
      <c r="J217" s="217">
        <f>ROUND(I217*H217,2)</f>
        <v>0</v>
      </c>
      <c r="K217" s="213" t="s">
        <v>164</v>
      </c>
      <c r="L217" s="43"/>
      <c r="M217" s="218" t="s">
        <v>19</v>
      </c>
      <c r="N217" s="219" t="s">
        <v>44</v>
      </c>
      <c r="O217" s="83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190</v>
      </c>
      <c r="AT217" s="222" t="s">
        <v>160</v>
      </c>
      <c r="AU217" s="222" t="s">
        <v>83</v>
      </c>
      <c r="AY217" s="16" t="s">
        <v>157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81</v>
      </c>
      <c r="BK217" s="223">
        <f>ROUND(I217*H217,2)</f>
        <v>0</v>
      </c>
      <c r="BL217" s="16" t="s">
        <v>190</v>
      </c>
      <c r="BM217" s="222" t="s">
        <v>369</v>
      </c>
    </row>
    <row r="218" s="2" customFormat="1">
      <c r="A218" s="37"/>
      <c r="B218" s="38"/>
      <c r="C218" s="39"/>
      <c r="D218" s="224" t="s">
        <v>165</v>
      </c>
      <c r="E218" s="39"/>
      <c r="F218" s="225" t="s">
        <v>368</v>
      </c>
      <c r="G218" s="39"/>
      <c r="H218" s="39"/>
      <c r="I218" s="226"/>
      <c r="J218" s="39"/>
      <c r="K218" s="39"/>
      <c r="L218" s="43"/>
      <c r="M218" s="227"/>
      <c r="N218" s="228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165</v>
      </c>
      <c r="AU218" s="16" t="s">
        <v>83</v>
      </c>
    </row>
    <row r="219" s="12" customFormat="1" ht="22.8" customHeight="1">
      <c r="A219" s="12"/>
      <c r="B219" s="195"/>
      <c r="C219" s="196"/>
      <c r="D219" s="197" t="s">
        <v>72</v>
      </c>
      <c r="E219" s="209" t="s">
        <v>370</v>
      </c>
      <c r="F219" s="209" t="s">
        <v>371</v>
      </c>
      <c r="G219" s="196"/>
      <c r="H219" s="196"/>
      <c r="I219" s="199"/>
      <c r="J219" s="210">
        <f>BK219</f>
        <v>0</v>
      </c>
      <c r="K219" s="196"/>
      <c r="L219" s="201"/>
      <c r="M219" s="202"/>
      <c r="N219" s="203"/>
      <c r="O219" s="203"/>
      <c r="P219" s="204">
        <f>SUM(P220:P225)</f>
        <v>0</v>
      </c>
      <c r="Q219" s="203"/>
      <c r="R219" s="204">
        <f>SUM(R220:R225)</f>
        <v>0.0044000000000000003</v>
      </c>
      <c r="S219" s="203"/>
      <c r="T219" s="205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6" t="s">
        <v>83</v>
      </c>
      <c r="AT219" s="207" t="s">
        <v>72</v>
      </c>
      <c r="AU219" s="207" t="s">
        <v>81</v>
      </c>
      <c r="AY219" s="206" t="s">
        <v>157</v>
      </c>
      <c r="BK219" s="208">
        <f>SUM(BK220:BK225)</f>
        <v>0</v>
      </c>
    </row>
    <row r="220" s="2" customFormat="1" ht="16.5" customHeight="1">
      <c r="A220" s="37"/>
      <c r="B220" s="38"/>
      <c r="C220" s="211" t="s">
        <v>268</v>
      </c>
      <c r="D220" s="211" t="s">
        <v>160</v>
      </c>
      <c r="E220" s="212" t="s">
        <v>372</v>
      </c>
      <c r="F220" s="213" t="s">
        <v>373</v>
      </c>
      <c r="G220" s="214" t="s">
        <v>212</v>
      </c>
      <c r="H220" s="215">
        <v>2</v>
      </c>
      <c r="I220" s="216"/>
      <c r="J220" s="217">
        <f>ROUND(I220*H220,2)</f>
        <v>0</v>
      </c>
      <c r="K220" s="213" t="s">
        <v>164</v>
      </c>
      <c r="L220" s="43"/>
      <c r="M220" s="218" t="s">
        <v>19</v>
      </c>
      <c r="N220" s="219" t="s">
        <v>44</v>
      </c>
      <c r="O220" s="83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2" t="s">
        <v>190</v>
      </c>
      <c r="AT220" s="222" t="s">
        <v>160</v>
      </c>
      <c r="AU220" s="222" t="s">
        <v>83</v>
      </c>
      <c r="AY220" s="16" t="s">
        <v>157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6" t="s">
        <v>81</v>
      </c>
      <c r="BK220" s="223">
        <f>ROUND(I220*H220,2)</f>
        <v>0</v>
      </c>
      <c r="BL220" s="16" t="s">
        <v>190</v>
      </c>
      <c r="BM220" s="222" t="s">
        <v>374</v>
      </c>
    </row>
    <row r="221" s="2" customFormat="1">
      <c r="A221" s="37"/>
      <c r="B221" s="38"/>
      <c r="C221" s="39"/>
      <c r="D221" s="224" t="s">
        <v>165</v>
      </c>
      <c r="E221" s="39"/>
      <c r="F221" s="225" t="s">
        <v>373</v>
      </c>
      <c r="G221" s="39"/>
      <c r="H221" s="39"/>
      <c r="I221" s="226"/>
      <c r="J221" s="39"/>
      <c r="K221" s="39"/>
      <c r="L221" s="43"/>
      <c r="M221" s="227"/>
      <c r="N221" s="228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165</v>
      </c>
      <c r="AU221" s="16" t="s">
        <v>83</v>
      </c>
    </row>
    <row r="222" s="2" customFormat="1" ht="16.5" customHeight="1">
      <c r="A222" s="37"/>
      <c r="B222" s="38"/>
      <c r="C222" s="229" t="s">
        <v>375</v>
      </c>
      <c r="D222" s="229" t="s">
        <v>321</v>
      </c>
      <c r="E222" s="230" t="s">
        <v>376</v>
      </c>
      <c r="F222" s="231" t="s">
        <v>377</v>
      </c>
      <c r="G222" s="232" t="s">
        <v>212</v>
      </c>
      <c r="H222" s="233">
        <v>2</v>
      </c>
      <c r="I222" s="234"/>
      <c r="J222" s="235">
        <f>ROUND(I222*H222,2)</f>
        <v>0</v>
      </c>
      <c r="K222" s="231" t="s">
        <v>164</v>
      </c>
      <c r="L222" s="236"/>
      <c r="M222" s="237" t="s">
        <v>19</v>
      </c>
      <c r="N222" s="238" t="s">
        <v>44</v>
      </c>
      <c r="O222" s="83"/>
      <c r="P222" s="220">
        <f>O222*H222</f>
        <v>0</v>
      </c>
      <c r="Q222" s="220">
        <v>0.0022000000000000001</v>
      </c>
      <c r="R222" s="220">
        <f>Q222*H222</f>
        <v>0.0044000000000000003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220</v>
      </c>
      <c r="AT222" s="222" t="s">
        <v>321</v>
      </c>
      <c r="AU222" s="222" t="s">
        <v>83</v>
      </c>
      <c r="AY222" s="16" t="s">
        <v>157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81</v>
      </c>
      <c r="BK222" s="223">
        <f>ROUND(I222*H222,2)</f>
        <v>0</v>
      </c>
      <c r="BL222" s="16" t="s">
        <v>190</v>
      </c>
      <c r="BM222" s="222" t="s">
        <v>378</v>
      </c>
    </row>
    <row r="223" s="2" customFormat="1">
      <c r="A223" s="37"/>
      <c r="B223" s="38"/>
      <c r="C223" s="39"/>
      <c r="D223" s="224" t="s">
        <v>165</v>
      </c>
      <c r="E223" s="39"/>
      <c r="F223" s="225" t="s">
        <v>377</v>
      </c>
      <c r="G223" s="39"/>
      <c r="H223" s="39"/>
      <c r="I223" s="226"/>
      <c r="J223" s="39"/>
      <c r="K223" s="39"/>
      <c r="L223" s="43"/>
      <c r="M223" s="227"/>
      <c r="N223" s="228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165</v>
      </c>
      <c r="AU223" s="16" t="s">
        <v>83</v>
      </c>
    </row>
    <row r="224" s="2" customFormat="1" ht="24.15" customHeight="1">
      <c r="A224" s="37"/>
      <c r="B224" s="38"/>
      <c r="C224" s="211" t="s">
        <v>271</v>
      </c>
      <c r="D224" s="211" t="s">
        <v>160</v>
      </c>
      <c r="E224" s="212" t="s">
        <v>379</v>
      </c>
      <c r="F224" s="213" t="s">
        <v>380</v>
      </c>
      <c r="G224" s="214" t="s">
        <v>327</v>
      </c>
      <c r="H224" s="239"/>
      <c r="I224" s="216"/>
      <c r="J224" s="217">
        <f>ROUND(I224*H224,2)</f>
        <v>0</v>
      </c>
      <c r="K224" s="213" t="s">
        <v>164</v>
      </c>
      <c r="L224" s="43"/>
      <c r="M224" s="218" t="s">
        <v>19</v>
      </c>
      <c r="N224" s="219" t="s">
        <v>44</v>
      </c>
      <c r="O224" s="83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190</v>
      </c>
      <c r="AT224" s="222" t="s">
        <v>160</v>
      </c>
      <c r="AU224" s="222" t="s">
        <v>83</v>
      </c>
      <c r="AY224" s="16" t="s">
        <v>157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81</v>
      </c>
      <c r="BK224" s="223">
        <f>ROUND(I224*H224,2)</f>
        <v>0</v>
      </c>
      <c r="BL224" s="16" t="s">
        <v>190</v>
      </c>
      <c r="BM224" s="222" t="s">
        <v>381</v>
      </c>
    </row>
    <row r="225" s="2" customFormat="1">
      <c r="A225" s="37"/>
      <c r="B225" s="38"/>
      <c r="C225" s="39"/>
      <c r="D225" s="224" t="s">
        <v>165</v>
      </c>
      <c r="E225" s="39"/>
      <c r="F225" s="225" t="s">
        <v>380</v>
      </c>
      <c r="G225" s="39"/>
      <c r="H225" s="39"/>
      <c r="I225" s="226"/>
      <c r="J225" s="39"/>
      <c r="K225" s="39"/>
      <c r="L225" s="43"/>
      <c r="M225" s="227"/>
      <c r="N225" s="228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165</v>
      </c>
      <c r="AU225" s="16" t="s">
        <v>83</v>
      </c>
    </row>
    <row r="226" s="12" customFormat="1" ht="22.8" customHeight="1">
      <c r="A226" s="12"/>
      <c r="B226" s="195"/>
      <c r="C226" s="196"/>
      <c r="D226" s="197" t="s">
        <v>72</v>
      </c>
      <c r="E226" s="209" t="s">
        <v>382</v>
      </c>
      <c r="F226" s="209" t="s">
        <v>383</v>
      </c>
      <c r="G226" s="196"/>
      <c r="H226" s="196"/>
      <c r="I226" s="199"/>
      <c r="J226" s="210">
        <f>BK226</f>
        <v>0</v>
      </c>
      <c r="K226" s="196"/>
      <c r="L226" s="201"/>
      <c r="M226" s="202"/>
      <c r="N226" s="203"/>
      <c r="O226" s="203"/>
      <c r="P226" s="204">
        <f>SUM(P227:P238)</f>
        <v>0</v>
      </c>
      <c r="Q226" s="203"/>
      <c r="R226" s="204">
        <f>SUM(R227:R238)</f>
        <v>0.18070999999999984</v>
      </c>
      <c r="S226" s="203"/>
      <c r="T226" s="205">
        <f>SUM(T227:T238)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6" t="s">
        <v>83</v>
      </c>
      <c r="AT226" s="207" t="s">
        <v>72</v>
      </c>
      <c r="AU226" s="207" t="s">
        <v>81</v>
      </c>
      <c r="AY226" s="206" t="s">
        <v>157</v>
      </c>
      <c r="BK226" s="208">
        <f>SUM(BK227:BK238)</f>
        <v>0</v>
      </c>
    </row>
    <row r="227" s="2" customFormat="1" ht="16.5" customHeight="1">
      <c r="A227" s="37"/>
      <c r="B227" s="38"/>
      <c r="C227" s="211" t="s">
        <v>384</v>
      </c>
      <c r="D227" s="211" t="s">
        <v>160</v>
      </c>
      <c r="E227" s="212" t="s">
        <v>385</v>
      </c>
      <c r="F227" s="213" t="s">
        <v>386</v>
      </c>
      <c r="G227" s="214" t="s">
        <v>170</v>
      </c>
      <c r="H227" s="215">
        <v>3.8700000000000001</v>
      </c>
      <c r="I227" s="216"/>
      <c r="J227" s="217">
        <f>ROUND(I227*H227,2)</f>
        <v>0</v>
      </c>
      <c r="K227" s="213" t="s">
        <v>164</v>
      </c>
      <c r="L227" s="43"/>
      <c r="M227" s="218" t="s">
        <v>19</v>
      </c>
      <c r="N227" s="219" t="s">
        <v>44</v>
      </c>
      <c r="O227" s="83"/>
      <c r="P227" s="220">
        <f>O227*H227</f>
        <v>0</v>
      </c>
      <c r="Q227" s="220">
        <v>0.00029974160206718302</v>
      </c>
      <c r="R227" s="220">
        <f>Q227*H227</f>
        <v>0.0011599999999999983</v>
      </c>
      <c r="S227" s="220">
        <v>0</v>
      </c>
      <c r="T227" s="22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2" t="s">
        <v>190</v>
      </c>
      <c r="AT227" s="222" t="s">
        <v>160</v>
      </c>
      <c r="AU227" s="222" t="s">
        <v>83</v>
      </c>
      <c r="AY227" s="16" t="s">
        <v>157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6" t="s">
        <v>81</v>
      </c>
      <c r="BK227" s="223">
        <f>ROUND(I227*H227,2)</f>
        <v>0</v>
      </c>
      <c r="BL227" s="16" t="s">
        <v>190</v>
      </c>
      <c r="BM227" s="222" t="s">
        <v>387</v>
      </c>
    </row>
    <row r="228" s="2" customFormat="1">
      <c r="A228" s="37"/>
      <c r="B228" s="38"/>
      <c r="C228" s="39"/>
      <c r="D228" s="224" t="s">
        <v>165</v>
      </c>
      <c r="E228" s="39"/>
      <c r="F228" s="225" t="s">
        <v>386</v>
      </c>
      <c r="G228" s="39"/>
      <c r="H228" s="39"/>
      <c r="I228" s="226"/>
      <c r="J228" s="39"/>
      <c r="K228" s="39"/>
      <c r="L228" s="43"/>
      <c r="M228" s="227"/>
      <c r="N228" s="228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165</v>
      </c>
      <c r="AU228" s="16" t="s">
        <v>83</v>
      </c>
    </row>
    <row r="229" s="2" customFormat="1" ht="24.15" customHeight="1">
      <c r="A229" s="37"/>
      <c r="B229" s="38"/>
      <c r="C229" s="211" t="s">
        <v>277</v>
      </c>
      <c r="D229" s="211" t="s">
        <v>160</v>
      </c>
      <c r="E229" s="212" t="s">
        <v>388</v>
      </c>
      <c r="F229" s="213" t="s">
        <v>389</v>
      </c>
      <c r="G229" s="214" t="s">
        <v>170</v>
      </c>
      <c r="H229" s="215">
        <v>4.9000000000000004</v>
      </c>
      <c r="I229" s="216"/>
      <c r="J229" s="217">
        <f>ROUND(I229*H229,2)</f>
        <v>0</v>
      </c>
      <c r="K229" s="213" t="s">
        <v>164</v>
      </c>
      <c r="L229" s="43"/>
      <c r="M229" s="218" t="s">
        <v>19</v>
      </c>
      <c r="N229" s="219" t="s">
        <v>44</v>
      </c>
      <c r="O229" s="83"/>
      <c r="P229" s="220">
        <f>O229*H229</f>
        <v>0</v>
      </c>
      <c r="Q229" s="220">
        <v>0.012</v>
      </c>
      <c r="R229" s="220">
        <f>Q229*H229</f>
        <v>0.058800000000000005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190</v>
      </c>
      <c r="AT229" s="222" t="s">
        <v>160</v>
      </c>
      <c r="AU229" s="222" t="s">
        <v>83</v>
      </c>
      <c r="AY229" s="16" t="s">
        <v>157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81</v>
      </c>
      <c r="BK229" s="223">
        <f>ROUND(I229*H229,2)</f>
        <v>0</v>
      </c>
      <c r="BL229" s="16" t="s">
        <v>190</v>
      </c>
      <c r="BM229" s="222" t="s">
        <v>390</v>
      </c>
    </row>
    <row r="230" s="2" customFormat="1">
      <c r="A230" s="37"/>
      <c r="B230" s="38"/>
      <c r="C230" s="39"/>
      <c r="D230" s="224" t="s">
        <v>165</v>
      </c>
      <c r="E230" s="39"/>
      <c r="F230" s="225" t="s">
        <v>389</v>
      </c>
      <c r="G230" s="39"/>
      <c r="H230" s="39"/>
      <c r="I230" s="226"/>
      <c r="J230" s="39"/>
      <c r="K230" s="39"/>
      <c r="L230" s="43"/>
      <c r="M230" s="227"/>
      <c r="N230" s="228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165</v>
      </c>
      <c r="AU230" s="16" t="s">
        <v>83</v>
      </c>
    </row>
    <row r="231" s="2" customFormat="1" ht="24.15" customHeight="1">
      <c r="A231" s="37"/>
      <c r="B231" s="38"/>
      <c r="C231" s="211" t="s">
        <v>391</v>
      </c>
      <c r="D231" s="211" t="s">
        <v>160</v>
      </c>
      <c r="E231" s="212" t="s">
        <v>392</v>
      </c>
      <c r="F231" s="213" t="s">
        <v>393</v>
      </c>
      <c r="G231" s="214" t="s">
        <v>170</v>
      </c>
      <c r="H231" s="215">
        <v>3.8700000000000001</v>
      </c>
      <c r="I231" s="216"/>
      <c r="J231" s="217">
        <f>ROUND(I231*H231,2)</f>
        <v>0</v>
      </c>
      <c r="K231" s="213" t="s">
        <v>19</v>
      </c>
      <c r="L231" s="43"/>
      <c r="M231" s="218" t="s">
        <v>19</v>
      </c>
      <c r="N231" s="219" t="s">
        <v>44</v>
      </c>
      <c r="O231" s="83"/>
      <c r="P231" s="220">
        <f>O231*H231</f>
        <v>0</v>
      </c>
      <c r="Q231" s="220">
        <v>0.0089999999999999993</v>
      </c>
      <c r="R231" s="220">
        <f>Q231*H231</f>
        <v>0.03483</v>
      </c>
      <c r="S231" s="220">
        <v>0</v>
      </c>
      <c r="T231" s="22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190</v>
      </c>
      <c r="AT231" s="222" t="s">
        <v>160</v>
      </c>
      <c r="AU231" s="222" t="s">
        <v>83</v>
      </c>
      <c r="AY231" s="16" t="s">
        <v>157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81</v>
      </c>
      <c r="BK231" s="223">
        <f>ROUND(I231*H231,2)</f>
        <v>0</v>
      </c>
      <c r="BL231" s="16" t="s">
        <v>190</v>
      </c>
      <c r="BM231" s="222" t="s">
        <v>394</v>
      </c>
    </row>
    <row r="232" s="2" customFormat="1">
      <c r="A232" s="37"/>
      <c r="B232" s="38"/>
      <c r="C232" s="39"/>
      <c r="D232" s="224" t="s">
        <v>165</v>
      </c>
      <c r="E232" s="39"/>
      <c r="F232" s="225" t="s">
        <v>393</v>
      </c>
      <c r="G232" s="39"/>
      <c r="H232" s="39"/>
      <c r="I232" s="226"/>
      <c r="J232" s="39"/>
      <c r="K232" s="39"/>
      <c r="L232" s="43"/>
      <c r="M232" s="227"/>
      <c r="N232" s="228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165</v>
      </c>
      <c r="AU232" s="16" t="s">
        <v>83</v>
      </c>
    </row>
    <row r="233" s="2" customFormat="1" ht="24.15" customHeight="1">
      <c r="A233" s="37"/>
      <c r="B233" s="38"/>
      <c r="C233" s="229" t="s">
        <v>280</v>
      </c>
      <c r="D233" s="229" t="s">
        <v>321</v>
      </c>
      <c r="E233" s="230" t="s">
        <v>395</v>
      </c>
      <c r="F233" s="231" t="s">
        <v>396</v>
      </c>
      <c r="G233" s="232" t="s">
        <v>170</v>
      </c>
      <c r="H233" s="233">
        <v>4.4509999999999996</v>
      </c>
      <c r="I233" s="234"/>
      <c r="J233" s="235">
        <f>ROUND(I233*H233,2)</f>
        <v>0</v>
      </c>
      <c r="K233" s="231" t="s">
        <v>19</v>
      </c>
      <c r="L233" s="236"/>
      <c r="M233" s="237" t="s">
        <v>19</v>
      </c>
      <c r="N233" s="238" t="s">
        <v>44</v>
      </c>
      <c r="O233" s="83"/>
      <c r="P233" s="220">
        <f>O233*H233</f>
        <v>0</v>
      </c>
      <c r="Q233" s="220">
        <v>0.019200179734891</v>
      </c>
      <c r="R233" s="220">
        <f>Q233*H233</f>
        <v>0.085459999999999828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220</v>
      </c>
      <c r="AT233" s="222" t="s">
        <v>321</v>
      </c>
      <c r="AU233" s="222" t="s">
        <v>83</v>
      </c>
      <c r="AY233" s="16" t="s">
        <v>157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81</v>
      </c>
      <c r="BK233" s="223">
        <f>ROUND(I233*H233,2)</f>
        <v>0</v>
      </c>
      <c r="BL233" s="16" t="s">
        <v>190</v>
      </c>
      <c r="BM233" s="222" t="s">
        <v>397</v>
      </c>
    </row>
    <row r="234" s="2" customFormat="1">
      <c r="A234" s="37"/>
      <c r="B234" s="38"/>
      <c r="C234" s="39"/>
      <c r="D234" s="224" t="s">
        <v>165</v>
      </c>
      <c r="E234" s="39"/>
      <c r="F234" s="225" t="s">
        <v>396</v>
      </c>
      <c r="G234" s="39"/>
      <c r="H234" s="39"/>
      <c r="I234" s="226"/>
      <c r="J234" s="39"/>
      <c r="K234" s="39"/>
      <c r="L234" s="43"/>
      <c r="M234" s="227"/>
      <c r="N234" s="228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165</v>
      </c>
      <c r="AU234" s="16" t="s">
        <v>83</v>
      </c>
    </row>
    <row r="235" s="2" customFormat="1" ht="16.5" customHeight="1">
      <c r="A235" s="37"/>
      <c r="B235" s="38"/>
      <c r="C235" s="211" t="s">
        <v>398</v>
      </c>
      <c r="D235" s="211" t="s">
        <v>160</v>
      </c>
      <c r="E235" s="212" t="s">
        <v>399</v>
      </c>
      <c r="F235" s="213" t="s">
        <v>400</v>
      </c>
      <c r="G235" s="214" t="s">
        <v>174</v>
      </c>
      <c r="H235" s="215">
        <v>3.8700000000000001</v>
      </c>
      <c r="I235" s="216"/>
      <c r="J235" s="217">
        <f>ROUND(I235*H235,2)</f>
        <v>0</v>
      </c>
      <c r="K235" s="213" t="s">
        <v>164</v>
      </c>
      <c r="L235" s="43"/>
      <c r="M235" s="218" t="s">
        <v>19</v>
      </c>
      <c r="N235" s="219" t="s">
        <v>44</v>
      </c>
      <c r="O235" s="83"/>
      <c r="P235" s="220">
        <f>O235*H235</f>
        <v>0</v>
      </c>
      <c r="Q235" s="220">
        <v>0.00011886304909560701</v>
      </c>
      <c r="R235" s="220">
        <f>Q235*H235</f>
        <v>0.00045999999999999915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190</v>
      </c>
      <c r="AT235" s="222" t="s">
        <v>160</v>
      </c>
      <c r="AU235" s="222" t="s">
        <v>83</v>
      </c>
      <c r="AY235" s="16" t="s">
        <v>157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81</v>
      </c>
      <c r="BK235" s="223">
        <f>ROUND(I235*H235,2)</f>
        <v>0</v>
      </c>
      <c r="BL235" s="16" t="s">
        <v>190</v>
      </c>
      <c r="BM235" s="222" t="s">
        <v>401</v>
      </c>
    </row>
    <row r="236" s="2" customFormat="1">
      <c r="A236" s="37"/>
      <c r="B236" s="38"/>
      <c r="C236" s="39"/>
      <c r="D236" s="224" t="s">
        <v>165</v>
      </c>
      <c r="E236" s="39"/>
      <c r="F236" s="225" t="s">
        <v>400</v>
      </c>
      <c r="G236" s="39"/>
      <c r="H236" s="39"/>
      <c r="I236" s="226"/>
      <c r="J236" s="39"/>
      <c r="K236" s="39"/>
      <c r="L236" s="43"/>
      <c r="M236" s="227"/>
      <c r="N236" s="228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165</v>
      </c>
      <c r="AU236" s="16" t="s">
        <v>83</v>
      </c>
    </row>
    <row r="237" s="2" customFormat="1" ht="24.15" customHeight="1">
      <c r="A237" s="37"/>
      <c r="B237" s="38"/>
      <c r="C237" s="211" t="s">
        <v>284</v>
      </c>
      <c r="D237" s="211" t="s">
        <v>160</v>
      </c>
      <c r="E237" s="212" t="s">
        <v>402</v>
      </c>
      <c r="F237" s="213" t="s">
        <v>403</v>
      </c>
      <c r="G237" s="214" t="s">
        <v>327</v>
      </c>
      <c r="H237" s="239"/>
      <c r="I237" s="216"/>
      <c r="J237" s="217">
        <f>ROUND(I237*H237,2)</f>
        <v>0</v>
      </c>
      <c r="K237" s="213" t="s">
        <v>164</v>
      </c>
      <c r="L237" s="43"/>
      <c r="M237" s="218" t="s">
        <v>19</v>
      </c>
      <c r="N237" s="219" t="s">
        <v>44</v>
      </c>
      <c r="O237" s="83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190</v>
      </c>
      <c r="AT237" s="222" t="s">
        <v>160</v>
      </c>
      <c r="AU237" s="222" t="s">
        <v>83</v>
      </c>
      <c r="AY237" s="16" t="s">
        <v>157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81</v>
      </c>
      <c r="BK237" s="223">
        <f>ROUND(I237*H237,2)</f>
        <v>0</v>
      </c>
      <c r="BL237" s="16" t="s">
        <v>190</v>
      </c>
      <c r="BM237" s="222" t="s">
        <v>404</v>
      </c>
    </row>
    <row r="238" s="2" customFormat="1">
      <c r="A238" s="37"/>
      <c r="B238" s="38"/>
      <c r="C238" s="39"/>
      <c r="D238" s="224" t="s">
        <v>165</v>
      </c>
      <c r="E238" s="39"/>
      <c r="F238" s="225" t="s">
        <v>403</v>
      </c>
      <c r="G238" s="39"/>
      <c r="H238" s="39"/>
      <c r="I238" s="226"/>
      <c r="J238" s="39"/>
      <c r="K238" s="39"/>
      <c r="L238" s="43"/>
      <c r="M238" s="227"/>
      <c r="N238" s="228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165</v>
      </c>
      <c r="AU238" s="16" t="s">
        <v>83</v>
      </c>
    </row>
    <row r="239" s="12" customFormat="1" ht="22.8" customHeight="1">
      <c r="A239" s="12"/>
      <c r="B239" s="195"/>
      <c r="C239" s="196"/>
      <c r="D239" s="197" t="s">
        <v>72</v>
      </c>
      <c r="E239" s="209" t="s">
        <v>405</v>
      </c>
      <c r="F239" s="209" t="s">
        <v>406</v>
      </c>
      <c r="G239" s="196"/>
      <c r="H239" s="196"/>
      <c r="I239" s="199"/>
      <c r="J239" s="210">
        <f>BK239</f>
        <v>0</v>
      </c>
      <c r="K239" s="196"/>
      <c r="L239" s="201"/>
      <c r="M239" s="202"/>
      <c r="N239" s="203"/>
      <c r="O239" s="203"/>
      <c r="P239" s="204">
        <f>SUM(P240:P245)</f>
        <v>0</v>
      </c>
      <c r="Q239" s="203"/>
      <c r="R239" s="204">
        <f>SUM(R240:R245)</f>
        <v>0.00021000000000000017</v>
      </c>
      <c r="S239" s="203"/>
      <c r="T239" s="205">
        <f>SUM(T240:T245)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6" t="s">
        <v>83</v>
      </c>
      <c r="AT239" s="207" t="s">
        <v>72</v>
      </c>
      <c r="AU239" s="207" t="s">
        <v>81</v>
      </c>
      <c r="AY239" s="206" t="s">
        <v>157</v>
      </c>
      <c r="BK239" s="208">
        <f>SUM(BK240:BK245)</f>
        <v>0</v>
      </c>
    </row>
    <row r="240" s="2" customFormat="1" ht="16.5" customHeight="1">
      <c r="A240" s="37"/>
      <c r="B240" s="38"/>
      <c r="C240" s="211" t="s">
        <v>407</v>
      </c>
      <c r="D240" s="211" t="s">
        <v>160</v>
      </c>
      <c r="E240" s="212" t="s">
        <v>408</v>
      </c>
      <c r="F240" s="213" t="s">
        <v>409</v>
      </c>
      <c r="G240" s="214" t="s">
        <v>174</v>
      </c>
      <c r="H240" s="215">
        <v>0.90000000000000002</v>
      </c>
      <c r="I240" s="216"/>
      <c r="J240" s="217">
        <f>ROUND(I240*H240,2)</f>
        <v>0</v>
      </c>
      <c r="K240" s="213" t="s">
        <v>164</v>
      </c>
      <c r="L240" s="43"/>
      <c r="M240" s="218" t="s">
        <v>19</v>
      </c>
      <c r="N240" s="219" t="s">
        <v>44</v>
      </c>
      <c r="O240" s="83"/>
      <c r="P240" s="220">
        <f>O240*H240</f>
        <v>0</v>
      </c>
      <c r="Q240" s="220">
        <v>4.4444444444444399E-05</v>
      </c>
      <c r="R240" s="220">
        <f>Q240*H240</f>
        <v>3.9999999999999963E-05</v>
      </c>
      <c r="S240" s="220">
        <v>0</v>
      </c>
      <c r="T240" s="22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2" t="s">
        <v>190</v>
      </c>
      <c r="AT240" s="222" t="s">
        <v>160</v>
      </c>
      <c r="AU240" s="222" t="s">
        <v>83</v>
      </c>
      <c r="AY240" s="16" t="s">
        <v>157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6" t="s">
        <v>81</v>
      </c>
      <c r="BK240" s="223">
        <f>ROUND(I240*H240,2)</f>
        <v>0</v>
      </c>
      <c r="BL240" s="16" t="s">
        <v>190</v>
      </c>
      <c r="BM240" s="222" t="s">
        <v>410</v>
      </c>
    </row>
    <row r="241" s="2" customFormat="1">
      <c r="A241" s="37"/>
      <c r="B241" s="38"/>
      <c r="C241" s="39"/>
      <c r="D241" s="224" t="s">
        <v>165</v>
      </c>
      <c r="E241" s="39"/>
      <c r="F241" s="225" t="s">
        <v>409</v>
      </c>
      <c r="G241" s="39"/>
      <c r="H241" s="39"/>
      <c r="I241" s="226"/>
      <c r="J241" s="39"/>
      <c r="K241" s="39"/>
      <c r="L241" s="43"/>
      <c r="M241" s="227"/>
      <c r="N241" s="228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165</v>
      </c>
      <c r="AU241" s="16" t="s">
        <v>83</v>
      </c>
    </row>
    <row r="242" s="2" customFormat="1" ht="16.5" customHeight="1">
      <c r="A242" s="37"/>
      <c r="B242" s="38"/>
      <c r="C242" s="229" t="s">
        <v>287</v>
      </c>
      <c r="D242" s="229" t="s">
        <v>321</v>
      </c>
      <c r="E242" s="230" t="s">
        <v>411</v>
      </c>
      <c r="F242" s="231" t="s">
        <v>412</v>
      </c>
      <c r="G242" s="232" t="s">
        <v>174</v>
      </c>
      <c r="H242" s="233">
        <v>0.97199999999999998</v>
      </c>
      <c r="I242" s="234"/>
      <c r="J242" s="235">
        <f>ROUND(I242*H242,2)</f>
        <v>0</v>
      </c>
      <c r="K242" s="231" t="s">
        <v>164</v>
      </c>
      <c r="L242" s="236"/>
      <c r="M242" s="237" t="s">
        <v>19</v>
      </c>
      <c r="N242" s="238" t="s">
        <v>44</v>
      </c>
      <c r="O242" s="83"/>
      <c r="P242" s="220">
        <f>O242*H242</f>
        <v>0</v>
      </c>
      <c r="Q242" s="220">
        <v>0.00017489711934156401</v>
      </c>
      <c r="R242" s="220">
        <f>Q242*H242</f>
        <v>0.0001700000000000002</v>
      </c>
      <c r="S242" s="220">
        <v>0</v>
      </c>
      <c r="T242" s="22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2" t="s">
        <v>220</v>
      </c>
      <c r="AT242" s="222" t="s">
        <v>321</v>
      </c>
      <c r="AU242" s="222" t="s">
        <v>83</v>
      </c>
      <c r="AY242" s="16" t="s">
        <v>157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6" t="s">
        <v>81</v>
      </c>
      <c r="BK242" s="223">
        <f>ROUND(I242*H242,2)</f>
        <v>0</v>
      </c>
      <c r="BL242" s="16" t="s">
        <v>190</v>
      </c>
      <c r="BM242" s="222" t="s">
        <v>413</v>
      </c>
    </row>
    <row r="243" s="2" customFormat="1">
      <c r="A243" s="37"/>
      <c r="B243" s="38"/>
      <c r="C243" s="39"/>
      <c r="D243" s="224" t="s">
        <v>165</v>
      </c>
      <c r="E243" s="39"/>
      <c r="F243" s="225" t="s">
        <v>412</v>
      </c>
      <c r="G243" s="39"/>
      <c r="H243" s="39"/>
      <c r="I243" s="226"/>
      <c r="J243" s="39"/>
      <c r="K243" s="39"/>
      <c r="L243" s="43"/>
      <c r="M243" s="227"/>
      <c r="N243" s="228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165</v>
      </c>
      <c r="AU243" s="16" t="s">
        <v>83</v>
      </c>
    </row>
    <row r="244" s="2" customFormat="1" ht="24.15" customHeight="1">
      <c r="A244" s="37"/>
      <c r="B244" s="38"/>
      <c r="C244" s="211" t="s">
        <v>414</v>
      </c>
      <c r="D244" s="211" t="s">
        <v>160</v>
      </c>
      <c r="E244" s="212" t="s">
        <v>415</v>
      </c>
      <c r="F244" s="213" t="s">
        <v>416</v>
      </c>
      <c r="G244" s="214" t="s">
        <v>327</v>
      </c>
      <c r="H244" s="239"/>
      <c r="I244" s="216"/>
      <c r="J244" s="217">
        <f>ROUND(I244*H244,2)</f>
        <v>0</v>
      </c>
      <c r="K244" s="213" t="s">
        <v>164</v>
      </c>
      <c r="L244" s="43"/>
      <c r="M244" s="218" t="s">
        <v>19</v>
      </c>
      <c r="N244" s="219" t="s">
        <v>44</v>
      </c>
      <c r="O244" s="83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2" t="s">
        <v>190</v>
      </c>
      <c r="AT244" s="222" t="s">
        <v>160</v>
      </c>
      <c r="AU244" s="222" t="s">
        <v>83</v>
      </c>
      <c r="AY244" s="16" t="s">
        <v>157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6" t="s">
        <v>81</v>
      </c>
      <c r="BK244" s="223">
        <f>ROUND(I244*H244,2)</f>
        <v>0</v>
      </c>
      <c r="BL244" s="16" t="s">
        <v>190</v>
      </c>
      <c r="BM244" s="222" t="s">
        <v>417</v>
      </c>
    </row>
    <row r="245" s="2" customFormat="1">
      <c r="A245" s="37"/>
      <c r="B245" s="38"/>
      <c r="C245" s="39"/>
      <c r="D245" s="224" t="s">
        <v>165</v>
      </c>
      <c r="E245" s="39"/>
      <c r="F245" s="225" t="s">
        <v>416</v>
      </c>
      <c r="G245" s="39"/>
      <c r="H245" s="39"/>
      <c r="I245" s="226"/>
      <c r="J245" s="39"/>
      <c r="K245" s="39"/>
      <c r="L245" s="43"/>
      <c r="M245" s="227"/>
      <c r="N245" s="228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165</v>
      </c>
      <c r="AU245" s="16" t="s">
        <v>83</v>
      </c>
    </row>
    <row r="246" s="12" customFormat="1" ht="22.8" customHeight="1">
      <c r="A246" s="12"/>
      <c r="B246" s="195"/>
      <c r="C246" s="196"/>
      <c r="D246" s="197" t="s">
        <v>72</v>
      </c>
      <c r="E246" s="209" t="s">
        <v>418</v>
      </c>
      <c r="F246" s="209" t="s">
        <v>419</v>
      </c>
      <c r="G246" s="196"/>
      <c r="H246" s="196"/>
      <c r="I246" s="199"/>
      <c r="J246" s="210">
        <f>BK246</f>
        <v>0</v>
      </c>
      <c r="K246" s="196"/>
      <c r="L246" s="201"/>
      <c r="M246" s="202"/>
      <c r="N246" s="203"/>
      <c r="O246" s="203"/>
      <c r="P246" s="204">
        <f>SUM(P247:P268)</f>
        <v>0</v>
      </c>
      <c r="Q246" s="203"/>
      <c r="R246" s="204">
        <f>SUM(R247:R268)</f>
        <v>0.64440999999999971</v>
      </c>
      <c r="S246" s="203"/>
      <c r="T246" s="205">
        <f>SUM(T247:T268)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6" t="s">
        <v>83</v>
      </c>
      <c r="AT246" s="207" t="s">
        <v>72</v>
      </c>
      <c r="AU246" s="207" t="s">
        <v>81</v>
      </c>
      <c r="AY246" s="206" t="s">
        <v>157</v>
      </c>
      <c r="BK246" s="208">
        <f>SUM(BK247:BK268)</f>
        <v>0</v>
      </c>
    </row>
    <row r="247" s="2" customFormat="1" ht="16.5" customHeight="1">
      <c r="A247" s="37"/>
      <c r="B247" s="38"/>
      <c r="C247" s="211" t="s">
        <v>291</v>
      </c>
      <c r="D247" s="211" t="s">
        <v>160</v>
      </c>
      <c r="E247" s="212" t="s">
        <v>420</v>
      </c>
      <c r="F247" s="213" t="s">
        <v>421</v>
      </c>
      <c r="G247" s="214" t="s">
        <v>170</v>
      </c>
      <c r="H247" s="215">
        <v>60.299999999999997</v>
      </c>
      <c r="I247" s="216"/>
      <c r="J247" s="217">
        <f>ROUND(I247*H247,2)</f>
        <v>0</v>
      </c>
      <c r="K247" s="213" t="s">
        <v>164</v>
      </c>
      <c r="L247" s="43"/>
      <c r="M247" s="218" t="s">
        <v>19</v>
      </c>
      <c r="N247" s="219" t="s">
        <v>44</v>
      </c>
      <c r="O247" s="83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2" t="s">
        <v>190</v>
      </c>
      <c r="AT247" s="222" t="s">
        <v>160</v>
      </c>
      <c r="AU247" s="222" t="s">
        <v>83</v>
      </c>
      <c r="AY247" s="16" t="s">
        <v>157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6" t="s">
        <v>81</v>
      </c>
      <c r="BK247" s="223">
        <f>ROUND(I247*H247,2)</f>
        <v>0</v>
      </c>
      <c r="BL247" s="16" t="s">
        <v>190</v>
      </c>
      <c r="BM247" s="222" t="s">
        <v>422</v>
      </c>
    </row>
    <row r="248" s="2" customFormat="1">
      <c r="A248" s="37"/>
      <c r="B248" s="38"/>
      <c r="C248" s="39"/>
      <c r="D248" s="224" t="s">
        <v>165</v>
      </c>
      <c r="E248" s="39"/>
      <c r="F248" s="225" t="s">
        <v>421</v>
      </c>
      <c r="G248" s="39"/>
      <c r="H248" s="39"/>
      <c r="I248" s="226"/>
      <c r="J248" s="39"/>
      <c r="K248" s="39"/>
      <c r="L248" s="43"/>
      <c r="M248" s="227"/>
      <c r="N248" s="228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165</v>
      </c>
      <c r="AU248" s="16" t="s">
        <v>83</v>
      </c>
    </row>
    <row r="249" s="2" customFormat="1" ht="16.5" customHeight="1">
      <c r="A249" s="37"/>
      <c r="B249" s="38"/>
      <c r="C249" s="211" t="s">
        <v>423</v>
      </c>
      <c r="D249" s="211" t="s">
        <v>160</v>
      </c>
      <c r="E249" s="212" t="s">
        <v>424</v>
      </c>
      <c r="F249" s="213" t="s">
        <v>425</v>
      </c>
      <c r="G249" s="214" t="s">
        <v>170</v>
      </c>
      <c r="H249" s="215">
        <v>60.299999999999997</v>
      </c>
      <c r="I249" s="216"/>
      <c r="J249" s="217">
        <f>ROUND(I249*H249,2)</f>
        <v>0</v>
      </c>
      <c r="K249" s="213" t="s">
        <v>164</v>
      </c>
      <c r="L249" s="43"/>
      <c r="M249" s="218" t="s">
        <v>19</v>
      </c>
      <c r="N249" s="219" t="s">
        <v>44</v>
      </c>
      <c r="O249" s="83"/>
      <c r="P249" s="220">
        <f>O249*H249</f>
        <v>0</v>
      </c>
      <c r="Q249" s="220">
        <v>3.0016583747926999E-05</v>
      </c>
      <c r="R249" s="220">
        <f>Q249*H249</f>
        <v>0.001809999999999998</v>
      </c>
      <c r="S249" s="220">
        <v>0</v>
      </c>
      <c r="T249" s="22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2" t="s">
        <v>190</v>
      </c>
      <c r="AT249" s="222" t="s">
        <v>160</v>
      </c>
      <c r="AU249" s="222" t="s">
        <v>83</v>
      </c>
      <c r="AY249" s="16" t="s">
        <v>157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6" t="s">
        <v>81</v>
      </c>
      <c r="BK249" s="223">
        <f>ROUND(I249*H249,2)</f>
        <v>0</v>
      </c>
      <c r="BL249" s="16" t="s">
        <v>190</v>
      </c>
      <c r="BM249" s="222" t="s">
        <v>426</v>
      </c>
    </row>
    <row r="250" s="2" customFormat="1">
      <c r="A250" s="37"/>
      <c r="B250" s="38"/>
      <c r="C250" s="39"/>
      <c r="D250" s="224" t="s">
        <v>165</v>
      </c>
      <c r="E250" s="39"/>
      <c r="F250" s="225" t="s">
        <v>425</v>
      </c>
      <c r="G250" s="39"/>
      <c r="H250" s="39"/>
      <c r="I250" s="226"/>
      <c r="J250" s="39"/>
      <c r="K250" s="39"/>
      <c r="L250" s="43"/>
      <c r="M250" s="227"/>
      <c r="N250" s="228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165</v>
      </c>
      <c r="AU250" s="16" t="s">
        <v>83</v>
      </c>
    </row>
    <row r="251" s="2" customFormat="1" ht="21.75" customHeight="1">
      <c r="A251" s="37"/>
      <c r="B251" s="38"/>
      <c r="C251" s="211" t="s">
        <v>296</v>
      </c>
      <c r="D251" s="211" t="s">
        <v>160</v>
      </c>
      <c r="E251" s="212" t="s">
        <v>427</v>
      </c>
      <c r="F251" s="213" t="s">
        <v>428</v>
      </c>
      <c r="G251" s="214" t="s">
        <v>170</v>
      </c>
      <c r="H251" s="215">
        <v>60.299999999999997</v>
      </c>
      <c r="I251" s="216"/>
      <c r="J251" s="217">
        <f>ROUND(I251*H251,2)</f>
        <v>0</v>
      </c>
      <c r="K251" s="213" t="s">
        <v>164</v>
      </c>
      <c r="L251" s="43"/>
      <c r="M251" s="218" t="s">
        <v>19</v>
      </c>
      <c r="N251" s="219" t="s">
        <v>44</v>
      </c>
      <c r="O251" s="83"/>
      <c r="P251" s="220">
        <f>O251*H251</f>
        <v>0</v>
      </c>
      <c r="Q251" s="220">
        <v>0.0074999999999999997</v>
      </c>
      <c r="R251" s="220">
        <f>Q251*H251</f>
        <v>0.45224999999999999</v>
      </c>
      <c r="S251" s="220">
        <v>0</v>
      </c>
      <c r="T251" s="22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2" t="s">
        <v>190</v>
      </c>
      <c r="AT251" s="222" t="s">
        <v>160</v>
      </c>
      <c r="AU251" s="222" t="s">
        <v>83</v>
      </c>
      <c r="AY251" s="16" t="s">
        <v>157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6" t="s">
        <v>81</v>
      </c>
      <c r="BK251" s="223">
        <f>ROUND(I251*H251,2)</f>
        <v>0</v>
      </c>
      <c r="BL251" s="16" t="s">
        <v>190</v>
      </c>
      <c r="BM251" s="222" t="s">
        <v>429</v>
      </c>
    </row>
    <row r="252" s="2" customFormat="1">
      <c r="A252" s="37"/>
      <c r="B252" s="38"/>
      <c r="C252" s="39"/>
      <c r="D252" s="224" t="s">
        <v>165</v>
      </c>
      <c r="E252" s="39"/>
      <c r="F252" s="225" t="s">
        <v>428</v>
      </c>
      <c r="G252" s="39"/>
      <c r="H252" s="39"/>
      <c r="I252" s="226"/>
      <c r="J252" s="39"/>
      <c r="K252" s="39"/>
      <c r="L252" s="43"/>
      <c r="M252" s="227"/>
      <c r="N252" s="228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165</v>
      </c>
      <c r="AU252" s="16" t="s">
        <v>83</v>
      </c>
    </row>
    <row r="253" s="2" customFormat="1" ht="16.5" customHeight="1">
      <c r="A253" s="37"/>
      <c r="B253" s="38"/>
      <c r="C253" s="211" t="s">
        <v>430</v>
      </c>
      <c r="D253" s="211" t="s">
        <v>160</v>
      </c>
      <c r="E253" s="212" t="s">
        <v>431</v>
      </c>
      <c r="F253" s="213" t="s">
        <v>432</v>
      </c>
      <c r="G253" s="214" t="s">
        <v>170</v>
      </c>
      <c r="H253" s="215">
        <v>60.299999999999997</v>
      </c>
      <c r="I253" s="216"/>
      <c r="J253" s="217">
        <f>ROUND(I253*H253,2)</f>
        <v>0</v>
      </c>
      <c r="K253" s="213" t="s">
        <v>164</v>
      </c>
      <c r="L253" s="43"/>
      <c r="M253" s="218" t="s">
        <v>19</v>
      </c>
      <c r="N253" s="219" t="s">
        <v>44</v>
      </c>
      <c r="O253" s="83"/>
      <c r="P253" s="220">
        <f>O253*H253</f>
        <v>0</v>
      </c>
      <c r="Q253" s="220">
        <v>0</v>
      </c>
      <c r="R253" s="220">
        <f>Q253*H253</f>
        <v>0</v>
      </c>
      <c r="S253" s="220">
        <v>0</v>
      </c>
      <c r="T253" s="22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2" t="s">
        <v>190</v>
      </c>
      <c r="AT253" s="222" t="s">
        <v>160</v>
      </c>
      <c r="AU253" s="222" t="s">
        <v>83</v>
      </c>
      <c r="AY253" s="16" t="s">
        <v>157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6" t="s">
        <v>81</v>
      </c>
      <c r="BK253" s="223">
        <f>ROUND(I253*H253,2)</f>
        <v>0</v>
      </c>
      <c r="BL253" s="16" t="s">
        <v>190</v>
      </c>
      <c r="BM253" s="222" t="s">
        <v>433</v>
      </c>
    </row>
    <row r="254" s="2" customFormat="1">
      <c r="A254" s="37"/>
      <c r="B254" s="38"/>
      <c r="C254" s="39"/>
      <c r="D254" s="224" t="s">
        <v>165</v>
      </c>
      <c r="E254" s="39"/>
      <c r="F254" s="225" t="s">
        <v>432</v>
      </c>
      <c r="G254" s="39"/>
      <c r="H254" s="39"/>
      <c r="I254" s="226"/>
      <c r="J254" s="39"/>
      <c r="K254" s="39"/>
      <c r="L254" s="43"/>
      <c r="M254" s="227"/>
      <c r="N254" s="228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165</v>
      </c>
      <c r="AU254" s="16" t="s">
        <v>83</v>
      </c>
    </row>
    <row r="255" s="2" customFormat="1" ht="16.5" customHeight="1">
      <c r="A255" s="37"/>
      <c r="B255" s="38"/>
      <c r="C255" s="211" t="s">
        <v>300</v>
      </c>
      <c r="D255" s="211" t="s">
        <v>160</v>
      </c>
      <c r="E255" s="212" t="s">
        <v>434</v>
      </c>
      <c r="F255" s="213" t="s">
        <v>435</v>
      </c>
      <c r="G255" s="214" t="s">
        <v>170</v>
      </c>
      <c r="H255" s="215">
        <v>60.299999999999997</v>
      </c>
      <c r="I255" s="216"/>
      <c r="J255" s="217">
        <f>ROUND(I255*H255,2)</f>
        <v>0</v>
      </c>
      <c r="K255" s="213" t="s">
        <v>164</v>
      </c>
      <c r="L255" s="43"/>
      <c r="M255" s="218" t="s">
        <v>19</v>
      </c>
      <c r="N255" s="219" t="s">
        <v>44</v>
      </c>
      <c r="O255" s="83"/>
      <c r="P255" s="220">
        <f>O255*H255</f>
        <v>0</v>
      </c>
      <c r="Q255" s="220">
        <v>0.00029999999999999997</v>
      </c>
      <c r="R255" s="220">
        <f>Q255*H255</f>
        <v>0.018089999999999998</v>
      </c>
      <c r="S255" s="220">
        <v>0</v>
      </c>
      <c r="T255" s="22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2" t="s">
        <v>190</v>
      </c>
      <c r="AT255" s="222" t="s">
        <v>160</v>
      </c>
      <c r="AU255" s="222" t="s">
        <v>83</v>
      </c>
      <c r="AY255" s="16" t="s">
        <v>157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6" t="s">
        <v>81</v>
      </c>
      <c r="BK255" s="223">
        <f>ROUND(I255*H255,2)</f>
        <v>0</v>
      </c>
      <c r="BL255" s="16" t="s">
        <v>190</v>
      </c>
      <c r="BM255" s="222" t="s">
        <v>436</v>
      </c>
    </row>
    <row r="256" s="2" customFormat="1">
      <c r="A256" s="37"/>
      <c r="B256" s="38"/>
      <c r="C256" s="39"/>
      <c r="D256" s="224" t="s">
        <v>165</v>
      </c>
      <c r="E256" s="39"/>
      <c r="F256" s="225" t="s">
        <v>435</v>
      </c>
      <c r="G256" s="39"/>
      <c r="H256" s="39"/>
      <c r="I256" s="226"/>
      <c r="J256" s="39"/>
      <c r="K256" s="39"/>
      <c r="L256" s="43"/>
      <c r="M256" s="227"/>
      <c r="N256" s="228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165</v>
      </c>
      <c r="AU256" s="16" t="s">
        <v>83</v>
      </c>
    </row>
    <row r="257" s="2" customFormat="1" ht="24.15" customHeight="1">
      <c r="A257" s="37"/>
      <c r="B257" s="38"/>
      <c r="C257" s="229" t="s">
        <v>437</v>
      </c>
      <c r="D257" s="229" t="s">
        <v>321</v>
      </c>
      <c r="E257" s="230" t="s">
        <v>438</v>
      </c>
      <c r="F257" s="231" t="s">
        <v>439</v>
      </c>
      <c r="G257" s="232" t="s">
        <v>170</v>
      </c>
      <c r="H257" s="233">
        <v>60.299999999999997</v>
      </c>
      <c r="I257" s="234"/>
      <c r="J257" s="235">
        <f>ROUND(I257*H257,2)</f>
        <v>0</v>
      </c>
      <c r="K257" s="231" t="s">
        <v>19</v>
      </c>
      <c r="L257" s="236"/>
      <c r="M257" s="237" t="s">
        <v>19</v>
      </c>
      <c r="N257" s="238" t="s">
        <v>44</v>
      </c>
      <c r="O257" s="83"/>
      <c r="P257" s="220">
        <f>O257*H257</f>
        <v>0</v>
      </c>
      <c r="Q257" s="220">
        <v>0.0027499170812603601</v>
      </c>
      <c r="R257" s="220">
        <f>Q257*H257</f>
        <v>0.16581999999999972</v>
      </c>
      <c r="S257" s="220">
        <v>0</v>
      </c>
      <c r="T257" s="22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2" t="s">
        <v>220</v>
      </c>
      <c r="AT257" s="222" t="s">
        <v>321</v>
      </c>
      <c r="AU257" s="222" t="s">
        <v>83</v>
      </c>
      <c r="AY257" s="16" t="s">
        <v>157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6" t="s">
        <v>81</v>
      </c>
      <c r="BK257" s="223">
        <f>ROUND(I257*H257,2)</f>
        <v>0</v>
      </c>
      <c r="BL257" s="16" t="s">
        <v>190</v>
      </c>
      <c r="BM257" s="222" t="s">
        <v>440</v>
      </c>
    </row>
    <row r="258" s="2" customFormat="1">
      <c r="A258" s="37"/>
      <c r="B258" s="38"/>
      <c r="C258" s="39"/>
      <c r="D258" s="224" t="s">
        <v>165</v>
      </c>
      <c r="E258" s="39"/>
      <c r="F258" s="225" t="s">
        <v>439</v>
      </c>
      <c r="G258" s="39"/>
      <c r="H258" s="39"/>
      <c r="I258" s="226"/>
      <c r="J258" s="39"/>
      <c r="K258" s="39"/>
      <c r="L258" s="43"/>
      <c r="M258" s="227"/>
      <c r="N258" s="228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165</v>
      </c>
      <c r="AU258" s="16" t="s">
        <v>83</v>
      </c>
    </row>
    <row r="259" s="2" customFormat="1" ht="16.5" customHeight="1">
      <c r="A259" s="37"/>
      <c r="B259" s="38"/>
      <c r="C259" s="211" t="s">
        <v>305</v>
      </c>
      <c r="D259" s="211" t="s">
        <v>160</v>
      </c>
      <c r="E259" s="212" t="s">
        <v>441</v>
      </c>
      <c r="F259" s="213" t="s">
        <v>442</v>
      </c>
      <c r="G259" s="214" t="s">
        <v>174</v>
      </c>
      <c r="H259" s="215">
        <v>25.699999999999999</v>
      </c>
      <c r="I259" s="216"/>
      <c r="J259" s="217">
        <f>ROUND(I259*H259,2)</f>
        <v>0</v>
      </c>
      <c r="K259" s="213" t="s">
        <v>164</v>
      </c>
      <c r="L259" s="43"/>
      <c r="M259" s="218" t="s">
        <v>19</v>
      </c>
      <c r="N259" s="219" t="s">
        <v>44</v>
      </c>
      <c r="O259" s="83"/>
      <c r="P259" s="220">
        <f>O259*H259</f>
        <v>0</v>
      </c>
      <c r="Q259" s="220">
        <v>1.01167315175097E-05</v>
      </c>
      <c r="R259" s="220">
        <f>Q259*H259</f>
        <v>0.00025999999999999927</v>
      </c>
      <c r="S259" s="220">
        <v>0</v>
      </c>
      <c r="T259" s="22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2" t="s">
        <v>190</v>
      </c>
      <c r="AT259" s="222" t="s">
        <v>160</v>
      </c>
      <c r="AU259" s="222" t="s">
        <v>83</v>
      </c>
      <c r="AY259" s="16" t="s">
        <v>157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6" t="s">
        <v>81</v>
      </c>
      <c r="BK259" s="223">
        <f>ROUND(I259*H259,2)</f>
        <v>0</v>
      </c>
      <c r="BL259" s="16" t="s">
        <v>190</v>
      </c>
      <c r="BM259" s="222" t="s">
        <v>443</v>
      </c>
    </row>
    <row r="260" s="2" customFormat="1">
      <c r="A260" s="37"/>
      <c r="B260" s="38"/>
      <c r="C260" s="39"/>
      <c r="D260" s="224" t="s">
        <v>165</v>
      </c>
      <c r="E260" s="39"/>
      <c r="F260" s="225" t="s">
        <v>442</v>
      </c>
      <c r="G260" s="39"/>
      <c r="H260" s="39"/>
      <c r="I260" s="226"/>
      <c r="J260" s="39"/>
      <c r="K260" s="39"/>
      <c r="L260" s="43"/>
      <c r="M260" s="227"/>
      <c r="N260" s="228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165</v>
      </c>
      <c r="AU260" s="16" t="s">
        <v>83</v>
      </c>
    </row>
    <row r="261" s="2" customFormat="1" ht="16.5" customHeight="1">
      <c r="A261" s="37"/>
      <c r="B261" s="38"/>
      <c r="C261" s="211" t="s">
        <v>444</v>
      </c>
      <c r="D261" s="211" t="s">
        <v>160</v>
      </c>
      <c r="E261" s="212" t="s">
        <v>445</v>
      </c>
      <c r="F261" s="213" t="s">
        <v>446</v>
      </c>
      <c r="G261" s="214" t="s">
        <v>174</v>
      </c>
      <c r="H261" s="215">
        <v>1</v>
      </c>
      <c r="I261" s="216"/>
      <c r="J261" s="217">
        <f>ROUND(I261*H261,2)</f>
        <v>0</v>
      </c>
      <c r="K261" s="213" t="s">
        <v>164</v>
      </c>
      <c r="L261" s="43"/>
      <c r="M261" s="218" t="s">
        <v>19</v>
      </c>
      <c r="N261" s="219" t="s">
        <v>44</v>
      </c>
      <c r="O261" s="83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2" t="s">
        <v>190</v>
      </c>
      <c r="AT261" s="222" t="s">
        <v>160</v>
      </c>
      <c r="AU261" s="222" t="s">
        <v>83</v>
      </c>
      <c r="AY261" s="16" t="s">
        <v>157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6" t="s">
        <v>81</v>
      </c>
      <c r="BK261" s="223">
        <f>ROUND(I261*H261,2)</f>
        <v>0</v>
      </c>
      <c r="BL261" s="16" t="s">
        <v>190</v>
      </c>
      <c r="BM261" s="222" t="s">
        <v>447</v>
      </c>
    </row>
    <row r="262" s="2" customFormat="1">
      <c r="A262" s="37"/>
      <c r="B262" s="38"/>
      <c r="C262" s="39"/>
      <c r="D262" s="224" t="s">
        <v>165</v>
      </c>
      <c r="E262" s="39"/>
      <c r="F262" s="225" t="s">
        <v>446</v>
      </c>
      <c r="G262" s="39"/>
      <c r="H262" s="39"/>
      <c r="I262" s="226"/>
      <c r="J262" s="39"/>
      <c r="K262" s="39"/>
      <c r="L262" s="43"/>
      <c r="M262" s="227"/>
      <c r="N262" s="228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165</v>
      </c>
      <c r="AU262" s="16" t="s">
        <v>83</v>
      </c>
    </row>
    <row r="263" s="2" customFormat="1" ht="16.5" customHeight="1">
      <c r="A263" s="37"/>
      <c r="B263" s="38"/>
      <c r="C263" s="229" t="s">
        <v>309</v>
      </c>
      <c r="D263" s="229" t="s">
        <v>321</v>
      </c>
      <c r="E263" s="230" t="s">
        <v>448</v>
      </c>
      <c r="F263" s="231" t="s">
        <v>449</v>
      </c>
      <c r="G263" s="232" t="s">
        <v>174</v>
      </c>
      <c r="H263" s="233">
        <v>26.213999999999999</v>
      </c>
      <c r="I263" s="234"/>
      <c r="J263" s="235">
        <f>ROUND(I263*H263,2)</f>
        <v>0</v>
      </c>
      <c r="K263" s="231" t="s">
        <v>164</v>
      </c>
      <c r="L263" s="236"/>
      <c r="M263" s="237" t="s">
        <v>19</v>
      </c>
      <c r="N263" s="238" t="s">
        <v>44</v>
      </c>
      <c r="O263" s="83"/>
      <c r="P263" s="220">
        <f>O263*H263</f>
        <v>0</v>
      </c>
      <c r="Q263" s="220">
        <v>0.000220111390859846</v>
      </c>
      <c r="R263" s="220">
        <f>Q263*H263</f>
        <v>0.0057700000000000026</v>
      </c>
      <c r="S263" s="220">
        <v>0</v>
      </c>
      <c r="T263" s="22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2" t="s">
        <v>220</v>
      </c>
      <c r="AT263" s="222" t="s">
        <v>321</v>
      </c>
      <c r="AU263" s="222" t="s">
        <v>83</v>
      </c>
      <c r="AY263" s="16" t="s">
        <v>157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6" t="s">
        <v>81</v>
      </c>
      <c r="BK263" s="223">
        <f>ROUND(I263*H263,2)</f>
        <v>0</v>
      </c>
      <c r="BL263" s="16" t="s">
        <v>190</v>
      </c>
      <c r="BM263" s="222" t="s">
        <v>450</v>
      </c>
    </row>
    <row r="264" s="2" customFormat="1">
      <c r="A264" s="37"/>
      <c r="B264" s="38"/>
      <c r="C264" s="39"/>
      <c r="D264" s="224" t="s">
        <v>165</v>
      </c>
      <c r="E264" s="39"/>
      <c r="F264" s="225" t="s">
        <v>449</v>
      </c>
      <c r="G264" s="39"/>
      <c r="H264" s="39"/>
      <c r="I264" s="226"/>
      <c r="J264" s="39"/>
      <c r="K264" s="39"/>
      <c r="L264" s="43"/>
      <c r="M264" s="227"/>
      <c r="N264" s="228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165</v>
      </c>
      <c r="AU264" s="16" t="s">
        <v>83</v>
      </c>
    </row>
    <row r="265" s="2" customFormat="1" ht="16.5" customHeight="1">
      <c r="A265" s="37"/>
      <c r="B265" s="38"/>
      <c r="C265" s="229" t="s">
        <v>451</v>
      </c>
      <c r="D265" s="229" t="s">
        <v>321</v>
      </c>
      <c r="E265" s="230" t="s">
        <v>452</v>
      </c>
      <c r="F265" s="231" t="s">
        <v>453</v>
      </c>
      <c r="G265" s="232" t="s">
        <v>174</v>
      </c>
      <c r="H265" s="233">
        <v>1.02</v>
      </c>
      <c r="I265" s="234"/>
      <c r="J265" s="235">
        <f>ROUND(I265*H265,2)</f>
        <v>0</v>
      </c>
      <c r="K265" s="231" t="s">
        <v>164</v>
      </c>
      <c r="L265" s="236"/>
      <c r="M265" s="237" t="s">
        <v>19</v>
      </c>
      <c r="N265" s="238" t="s">
        <v>44</v>
      </c>
      <c r="O265" s="83"/>
      <c r="P265" s="220">
        <f>O265*H265</f>
        <v>0</v>
      </c>
      <c r="Q265" s="220">
        <v>0.000401960784313725</v>
      </c>
      <c r="R265" s="220">
        <f>Q265*H265</f>
        <v>0.0004099999999999995</v>
      </c>
      <c r="S265" s="220">
        <v>0</v>
      </c>
      <c r="T265" s="22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2" t="s">
        <v>220</v>
      </c>
      <c r="AT265" s="222" t="s">
        <v>321</v>
      </c>
      <c r="AU265" s="222" t="s">
        <v>83</v>
      </c>
      <c r="AY265" s="16" t="s">
        <v>157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6" t="s">
        <v>81</v>
      </c>
      <c r="BK265" s="223">
        <f>ROUND(I265*H265,2)</f>
        <v>0</v>
      </c>
      <c r="BL265" s="16" t="s">
        <v>190</v>
      </c>
      <c r="BM265" s="222" t="s">
        <v>454</v>
      </c>
    </row>
    <row r="266" s="2" customFormat="1">
      <c r="A266" s="37"/>
      <c r="B266" s="38"/>
      <c r="C266" s="39"/>
      <c r="D266" s="224" t="s">
        <v>165</v>
      </c>
      <c r="E266" s="39"/>
      <c r="F266" s="225" t="s">
        <v>453</v>
      </c>
      <c r="G266" s="39"/>
      <c r="H266" s="39"/>
      <c r="I266" s="226"/>
      <c r="J266" s="39"/>
      <c r="K266" s="39"/>
      <c r="L266" s="43"/>
      <c r="M266" s="227"/>
      <c r="N266" s="228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165</v>
      </c>
      <c r="AU266" s="16" t="s">
        <v>83</v>
      </c>
    </row>
    <row r="267" s="2" customFormat="1" ht="24.15" customHeight="1">
      <c r="A267" s="37"/>
      <c r="B267" s="38"/>
      <c r="C267" s="211" t="s">
        <v>312</v>
      </c>
      <c r="D267" s="211" t="s">
        <v>160</v>
      </c>
      <c r="E267" s="212" t="s">
        <v>455</v>
      </c>
      <c r="F267" s="213" t="s">
        <v>456</v>
      </c>
      <c r="G267" s="214" t="s">
        <v>327</v>
      </c>
      <c r="H267" s="239"/>
      <c r="I267" s="216"/>
      <c r="J267" s="217">
        <f>ROUND(I267*H267,2)</f>
        <v>0</v>
      </c>
      <c r="K267" s="213" t="s">
        <v>164</v>
      </c>
      <c r="L267" s="43"/>
      <c r="M267" s="218" t="s">
        <v>19</v>
      </c>
      <c r="N267" s="219" t="s">
        <v>44</v>
      </c>
      <c r="O267" s="83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2" t="s">
        <v>190</v>
      </c>
      <c r="AT267" s="222" t="s">
        <v>160</v>
      </c>
      <c r="AU267" s="222" t="s">
        <v>83</v>
      </c>
      <c r="AY267" s="16" t="s">
        <v>157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6" t="s">
        <v>81</v>
      </c>
      <c r="BK267" s="223">
        <f>ROUND(I267*H267,2)</f>
        <v>0</v>
      </c>
      <c r="BL267" s="16" t="s">
        <v>190</v>
      </c>
      <c r="BM267" s="222" t="s">
        <v>457</v>
      </c>
    </row>
    <row r="268" s="2" customFormat="1">
      <c r="A268" s="37"/>
      <c r="B268" s="38"/>
      <c r="C268" s="39"/>
      <c r="D268" s="224" t="s">
        <v>165</v>
      </c>
      <c r="E268" s="39"/>
      <c r="F268" s="225" t="s">
        <v>456</v>
      </c>
      <c r="G268" s="39"/>
      <c r="H268" s="39"/>
      <c r="I268" s="226"/>
      <c r="J268" s="39"/>
      <c r="K268" s="39"/>
      <c r="L268" s="43"/>
      <c r="M268" s="227"/>
      <c r="N268" s="228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165</v>
      </c>
      <c r="AU268" s="16" t="s">
        <v>83</v>
      </c>
    </row>
    <row r="269" s="12" customFormat="1" ht="22.8" customHeight="1">
      <c r="A269" s="12"/>
      <c r="B269" s="195"/>
      <c r="C269" s="196"/>
      <c r="D269" s="197" t="s">
        <v>72</v>
      </c>
      <c r="E269" s="209" t="s">
        <v>458</v>
      </c>
      <c r="F269" s="209" t="s">
        <v>459</v>
      </c>
      <c r="G269" s="196"/>
      <c r="H269" s="196"/>
      <c r="I269" s="199"/>
      <c r="J269" s="210">
        <f>BK269</f>
        <v>0</v>
      </c>
      <c r="K269" s="196"/>
      <c r="L269" s="201"/>
      <c r="M269" s="202"/>
      <c r="N269" s="203"/>
      <c r="O269" s="203"/>
      <c r="P269" s="204">
        <f>SUM(P270:P291)</f>
        <v>0</v>
      </c>
      <c r="Q269" s="203"/>
      <c r="R269" s="204">
        <f>SUM(R270:R291)</f>
        <v>0.51893000000000045</v>
      </c>
      <c r="S269" s="203"/>
      <c r="T269" s="205">
        <f>SUM(T270:T291)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6" t="s">
        <v>83</v>
      </c>
      <c r="AT269" s="207" t="s">
        <v>72</v>
      </c>
      <c r="AU269" s="207" t="s">
        <v>81</v>
      </c>
      <c r="AY269" s="206" t="s">
        <v>157</v>
      </c>
      <c r="BK269" s="208">
        <f>SUM(BK270:BK291)</f>
        <v>0</v>
      </c>
    </row>
    <row r="270" s="2" customFormat="1" ht="16.5" customHeight="1">
      <c r="A270" s="37"/>
      <c r="B270" s="38"/>
      <c r="C270" s="211" t="s">
        <v>460</v>
      </c>
      <c r="D270" s="211" t="s">
        <v>160</v>
      </c>
      <c r="E270" s="212" t="s">
        <v>461</v>
      </c>
      <c r="F270" s="213" t="s">
        <v>462</v>
      </c>
      <c r="G270" s="214" t="s">
        <v>170</v>
      </c>
      <c r="H270" s="215">
        <v>17.699999999999999</v>
      </c>
      <c r="I270" s="216"/>
      <c r="J270" s="217">
        <f>ROUND(I270*H270,2)</f>
        <v>0</v>
      </c>
      <c r="K270" s="213" t="s">
        <v>164</v>
      </c>
      <c r="L270" s="43"/>
      <c r="M270" s="218" t="s">
        <v>19</v>
      </c>
      <c r="N270" s="219" t="s">
        <v>44</v>
      </c>
      <c r="O270" s="83"/>
      <c r="P270" s="220">
        <f>O270*H270</f>
        <v>0</v>
      </c>
      <c r="Q270" s="220">
        <v>0.00029999999999999997</v>
      </c>
      <c r="R270" s="220">
        <f>Q270*H270</f>
        <v>0.0053099999999999996</v>
      </c>
      <c r="S270" s="220">
        <v>0</v>
      </c>
      <c r="T270" s="22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2" t="s">
        <v>190</v>
      </c>
      <c r="AT270" s="222" t="s">
        <v>160</v>
      </c>
      <c r="AU270" s="222" t="s">
        <v>83</v>
      </c>
      <c r="AY270" s="16" t="s">
        <v>157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6" t="s">
        <v>81</v>
      </c>
      <c r="BK270" s="223">
        <f>ROUND(I270*H270,2)</f>
        <v>0</v>
      </c>
      <c r="BL270" s="16" t="s">
        <v>190</v>
      </c>
      <c r="BM270" s="222" t="s">
        <v>463</v>
      </c>
    </row>
    <row r="271" s="2" customFormat="1">
      <c r="A271" s="37"/>
      <c r="B271" s="38"/>
      <c r="C271" s="39"/>
      <c r="D271" s="224" t="s">
        <v>165</v>
      </c>
      <c r="E271" s="39"/>
      <c r="F271" s="225" t="s">
        <v>462</v>
      </c>
      <c r="G271" s="39"/>
      <c r="H271" s="39"/>
      <c r="I271" s="226"/>
      <c r="J271" s="39"/>
      <c r="K271" s="39"/>
      <c r="L271" s="43"/>
      <c r="M271" s="227"/>
      <c r="N271" s="228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165</v>
      </c>
      <c r="AU271" s="16" t="s">
        <v>83</v>
      </c>
    </row>
    <row r="272" s="2" customFormat="1" ht="16.5" customHeight="1">
      <c r="A272" s="37"/>
      <c r="B272" s="38"/>
      <c r="C272" s="211" t="s">
        <v>316</v>
      </c>
      <c r="D272" s="211" t="s">
        <v>160</v>
      </c>
      <c r="E272" s="212" t="s">
        <v>464</v>
      </c>
      <c r="F272" s="213" t="s">
        <v>465</v>
      </c>
      <c r="G272" s="214" t="s">
        <v>170</v>
      </c>
      <c r="H272" s="215">
        <v>13.1</v>
      </c>
      <c r="I272" s="216"/>
      <c r="J272" s="217">
        <f>ROUND(I272*H272,2)</f>
        <v>0</v>
      </c>
      <c r="K272" s="213" t="s">
        <v>164</v>
      </c>
      <c r="L272" s="43"/>
      <c r="M272" s="218" t="s">
        <v>19</v>
      </c>
      <c r="N272" s="219" t="s">
        <v>44</v>
      </c>
      <c r="O272" s="83"/>
      <c r="P272" s="220">
        <f>O272*H272</f>
        <v>0</v>
      </c>
      <c r="Q272" s="220">
        <v>0.00050000000000000001</v>
      </c>
      <c r="R272" s="220">
        <f>Q272*H272</f>
        <v>0.0065500000000000003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190</v>
      </c>
      <c r="AT272" s="222" t="s">
        <v>160</v>
      </c>
      <c r="AU272" s="222" t="s">
        <v>83</v>
      </c>
      <c r="AY272" s="16" t="s">
        <v>157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6" t="s">
        <v>81</v>
      </c>
      <c r="BK272" s="223">
        <f>ROUND(I272*H272,2)</f>
        <v>0</v>
      </c>
      <c r="BL272" s="16" t="s">
        <v>190</v>
      </c>
      <c r="BM272" s="222" t="s">
        <v>466</v>
      </c>
    </row>
    <row r="273" s="2" customFormat="1">
      <c r="A273" s="37"/>
      <c r="B273" s="38"/>
      <c r="C273" s="39"/>
      <c r="D273" s="224" t="s">
        <v>165</v>
      </c>
      <c r="E273" s="39"/>
      <c r="F273" s="225" t="s">
        <v>465</v>
      </c>
      <c r="G273" s="39"/>
      <c r="H273" s="39"/>
      <c r="I273" s="226"/>
      <c r="J273" s="39"/>
      <c r="K273" s="39"/>
      <c r="L273" s="43"/>
      <c r="M273" s="227"/>
      <c r="N273" s="228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165</v>
      </c>
      <c r="AU273" s="16" t="s">
        <v>83</v>
      </c>
    </row>
    <row r="274" s="2" customFormat="1" ht="16.5" customHeight="1">
      <c r="A274" s="37"/>
      <c r="B274" s="38"/>
      <c r="C274" s="211" t="s">
        <v>467</v>
      </c>
      <c r="D274" s="211" t="s">
        <v>160</v>
      </c>
      <c r="E274" s="212" t="s">
        <v>468</v>
      </c>
      <c r="F274" s="213" t="s">
        <v>469</v>
      </c>
      <c r="G274" s="214" t="s">
        <v>170</v>
      </c>
      <c r="H274" s="215">
        <v>13.1</v>
      </c>
      <c r="I274" s="216"/>
      <c r="J274" s="217">
        <f>ROUND(I274*H274,2)</f>
        <v>0</v>
      </c>
      <c r="K274" s="213" t="s">
        <v>164</v>
      </c>
      <c r="L274" s="43"/>
      <c r="M274" s="218" t="s">
        <v>19</v>
      </c>
      <c r="N274" s="219" t="s">
        <v>44</v>
      </c>
      <c r="O274" s="83"/>
      <c r="P274" s="220">
        <f>O274*H274</f>
        <v>0</v>
      </c>
      <c r="Q274" s="220">
        <v>0.0015</v>
      </c>
      <c r="R274" s="220">
        <f>Q274*H274</f>
        <v>0.019650000000000001</v>
      </c>
      <c r="S274" s="220">
        <v>0</v>
      </c>
      <c r="T274" s="22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2" t="s">
        <v>190</v>
      </c>
      <c r="AT274" s="222" t="s">
        <v>160</v>
      </c>
      <c r="AU274" s="222" t="s">
        <v>83</v>
      </c>
      <c r="AY274" s="16" t="s">
        <v>157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6" t="s">
        <v>81</v>
      </c>
      <c r="BK274" s="223">
        <f>ROUND(I274*H274,2)</f>
        <v>0</v>
      </c>
      <c r="BL274" s="16" t="s">
        <v>190</v>
      </c>
      <c r="BM274" s="222" t="s">
        <v>470</v>
      </c>
    </row>
    <row r="275" s="2" customFormat="1">
      <c r="A275" s="37"/>
      <c r="B275" s="38"/>
      <c r="C275" s="39"/>
      <c r="D275" s="224" t="s">
        <v>165</v>
      </c>
      <c r="E275" s="39"/>
      <c r="F275" s="225" t="s">
        <v>469</v>
      </c>
      <c r="G275" s="39"/>
      <c r="H275" s="39"/>
      <c r="I275" s="226"/>
      <c r="J275" s="39"/>
      <c r="K275" s="39"/>
      <c r="L275" s="43"/>
      <c r="M275" s="227"/>
      <c r="N275" s="228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165</v>
      </c>
      <c r="AU275" s="16" t="s">
        <v>83</v>
      </c>
    </row>
    <row r="276" s="2" customFormat="1" ht="21.75" customHeight="1">
      <c r="A276" s="37"/>
      <c r="B276" s="38"/>
      <c r="C276" s="211" t="s">
        <v>319</v>
      </c>
      <c r="D276" s="211" t="s">
        <v>160</v>
      </c>
      <c r="E276" s="212" t="s">
        <v>471</v>
      </c>
      <c r="F276" s="213" t="s">
        <v>472</v>
      </c>
      <c r="G276" s="214" t="s">
        <v>170</v>
      </c>
      <c r="H276" s="215">
        <v>13.1</v>
      </c>
      <c r="I276" s="216"/>
      <c r="J276" s="217">
        <f>ROUND(I276*H276,2)</f>
        <v>0</v>
      </c>
      <c r="K276" s="213" t="s">
        <v>164</v>
      </c>
      <c r="L276" s="43"/>
      <c r="M276" s="218" t="s">
        <v>19</v>
      </c>
      <c r="N276" s="219" t="s">
        <v>44</v>
      </c>
      <c r="O276" s="83"/>
      <c r="P276" s="220">
        <f>O276*H276</f>
        <v>0</v>
      </c>
      <c r="Q276" s="220">
        <v>0.0044999999999999997</v>
      </c>
      <c r="R276" s="220">
        <f>Q276*H276</f>
        <v>0.058949999999999995</v>
      </c>
      <c r="S276" s="220">
        <v>0</v>
      </c>
      <c r="T276" s="22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2" t="s">
        <v>190</v>
      </c>
      <c r="AT276" s="222" t="s">
        <v>160</v>
      </c>
      <c r="AU276" s="222" t="s">
        <v>83</v>
      </c>
      <c r="AY276" s="16" t="s">
        <v>157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6" t="s">
        <v>81</v>
      </c>
      <c r="BK276" s="223">
        <f>ROUND(I276*H276,2)</f>
        <v>0</v>
      </c>
      <c r="BL276" s="16" t="s">
        <v>190</v>
      </c>
      <c r="BM276" s="222" t="s">
        <v>473</v>
      </c>
    </row>
    <row r="277" s="2" customFormat="1">
      <c r="A277" s="37"/>
      <c r="B277" s="38"/>
      <c r="C277" s="39"/>
      <c r="D277" s="224" t="s">
        <v>165</v>
      </c>
      <c r="E277" s="39"/>
      <c r="F277" s="225" t="s">
        <v>472</v>
      </c>
      <c r="G277" s="39"/>
      <c r="H277" s="39"/>
      <c r="I277" s="226"/>
      <c r="J277" s="39"/>
      <c r="K277" s="39"/>
      <c r="L277" s="43"/>
      <c r="M277" s="227"/>
      <c r="N277" s="228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165</v>
      </c>
      <c r="AU277" s="16" t="s">
        <v>83</v>
      </c>
    </row>
    <row r="278" s="2" customFormat="1" ht="24.15" customHeight="1">
      <c r="A278" s="37"/>
      <c r="B278" s="38"/>
      <c r="C278" s="211" t="s">
        <v>474</v>
      </c>
      <c r="D278" s="211" t="s">
        <v>160</v>
      </c>
      <c r="E278" s="212" t="s">
        <v>475</v>
      </c>
      <c r="F278" s="213" t="s">
        <v>476</v>
      </c>
      <c r="G278" s="214" t="s">
        <v>170</v>
      </c>
      <c r="H278" s="215">
        <v>52.399999999999999</v>
      </c>
      <c r="I278" s="216"/>
      <c r="J278" s="217">
        <f>ROUND(I278*H278,2)</f>
        <v>0</v>
      </c>
      <c r="K278" s="213" t="s">
        <v>164</v>
      </c>
      <c r="L278" s="43"/>
      <c r="M278" s="218" t="s">
        <v>19</v>
      </c>
      <c r="N278" s="219" t="s">
        <v>44</v>
      </c>
      <c r="O278" s="83"/>
      <c r="P278" s="220">
        <f>O278*H278</f>
        <v>0</v>
      </c>
      <c r="Q278" s="220">
        <v>0.0014499999999999999</v>
      </c>
      <c r="R278" s="220">
        <f>Q278*H278</f>
        <v>0.075979999999999992</v>
      </c>
      <c r="S278" s="220">
        <v>0</v>
      </c>
      <c r="T278" s="22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2" t="s">
        <v>190</v>
      </c>
      <c r="AT278" s="222" t="s">
        <v>160</v>
      </c>
      <c r="AU278" s="222" t="s">
        <v>83</v>
      </c>
      <c r="AY278" s="16" t="s">
        <v>157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6" t="s">
        <v>81</v>
      </c>
      <c r="BK278" s="223">
        <f>ROUND(I278*H278,2)</f>
        <v>0</v>
      </c>
      <c r="BL278" s="16" t="s">
        <v>190</v>
      </c>
      <c r="BM278" s="222" t="s">
        <v>477</v>
      </c>
    </row>
    <row r="279" s="2" customFormat="1">
      <c r="A279" s="37"/>
      <c r="B279" s="38"/>
      <c r="C279" s="39"/>
      <c r="D279" s="224" t="s">
        <v>165</v>
      </c>
      <c r="E279" s="39"/>
      <c r="F279" s="225" t="s">
        <v>476</v>
      </c>
      <c r="G279" s="39"/>
      <c r="H279" s="39"/>
      <c r="I279" s="226"/>
      <c r="J279" s="39"/>
      <c r="K279" s="39"/>
      <c r="L279" s="43"/>
      <c r="M279" s="227"/>
      <c r="N279" s="228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165</v>
      </c>
      <c r="AU279" s="16" t="s">
        <v>83</v>
      </c>
    </row>
    <row r="280" s="2" customFormat="1" ht="24.15" customHeight="1">
      <c r="A280" s="37"/>
      <c r="B280" s="38"/>
      <c r="C280" s="211" t="s">
        <v>324</v>
      </c>
      <c r="D280" s="211" t="s">
        <v>160</v>
      </c>
      <c r="E280" s="212" t="s">
        <v>478</v>
      </c>
      <c r="F280" s="213" t="s">
        <v>479</v>
      </c>
      <c r="G280" s="214" t="s">
        <v>170</v>
      </c>
      <c r="H280" s="215">
        <v>17.699999999999999</v>
      </c>
      <c r="I280" s="216"/>
      <c r="J280" s="217">
        <f>ROUND(I280*H280,2)</f>
        <v>0</v>
      </c>
      <c r="K280" s="213" t="s">
        <v>164</v>
      </c>
      <c r="L280" s="43"/>
      <c r="M280" s="218" t="s">
        <v>19</v>
      </c>
      <c r="N280" s="219" t="s">
        <v>44</v>
      </c>
      <c r="O280" s="83"/>
      <c r="P280" s="220">
        <f>O280*H280</f>
        <v>0</v>
      </c>
      <c r="Q280" s="220">
        <v>0.0051999999999999998</v>
      </c>
      <c r="R280" s="220">
        <f>Q280*H280</f>
        <v>0.092039999999999997</v>
      </c>
      <c r="S280" s="220">
        <v>0</v>
      </c>
      <c r="T280" s="22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2" t="s">
        <v>190</v>
      </c>
      <c r="AT280" s="222" t="s">
        <v>160</v>
      </c>
      <c r="AU280" s="222" t="s">
        <v>83</v>
      </c>
      <c r="AY280" s="16" t="s">
        <v>157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6" t="s">
        <v>81</v>
      </c>
      <c r="BK280" s="223">
        <f>ROUND(I280*H280,2)</f>
        <v>0</v>
      </c>
      <c r="BL280" s="16" t="s">
        <v>190</v>
      </c>
      <c r="BM280" s="222" t="s">
        <v>480</v>
      </c>
    </row>
    <row r="281" s="2" customFormat="1">
      <c r="A281" s="37"/>
      <c r="B281" s="38"/>
      <c r="C281" s="39"/>
      <c r="D281" s="224" t="s">
        <v>165</v>
      </c>
      <c r="E281" s="39"/>
      <c r="F281" s="225" t="s">
        <v>479</v>
      </c>
      <c r="G281" s="39"/>
      <c r="H281" s="39"/>
      <c r="I281" s="226"/>
      <c r="J281" s="39"/>
      <c r="K281" s="39"/>
      <c r="L281" s="43"/>
      <c r="M281" s="227"/>
      <c r="N281" s="228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165</v>
      </c>
      <c r="AU281" s="16" t="s">
        <v>83</v>
      </c>
    </row>
    <row r="282" s="2" customFormat="1" ht="16.5" customHeight="1">
      <c r="A282" s="37"/>
      <c r="B282" s="38"/>
      <c r="C282" s="229" t="s">
        <v>481</v>
      </c>
      <c r="D282" s="229" t="s">
        <v>321</v>
      </c>
      <c r="E282" s="230" t="s">
        <v>482</v>
      </c>
      <c r="F282" s="231" t="s">
        <v>483</v>
      </c>
      <c r="G282" s="232" t="s">
        <v>170</v>
      </c>
      <c r="H282" s="233">
        <v>19.469999999999999</v>
      </c>
      <c r="I282" s="234"/>
      <c r="J282" s="235">
        <f>ROUND(I282*H282,2)</f>
        <v>0</v>
      </c>
      <c r="K282" s="231" t="s">
        <v>19</v>
      </c>
      <c r="L282" s="236"/>
      <c r="M282" s="237" t="s">
        <v>19</v>
      </c>
      <c r="N282" s="238" t="s">
        <v>44</v>
      </c>
      <c r="O282" s="83"/>
      <c r="P282" s="220">
        <f>O282*H282</f>
        <v>0</v>
      </c>
      <c r="Q282" s="220">
        <v>0.0125998972778634</v>
      </c>
      <c r="R282" s="220">
        <f>Q282*H282</f>
        <v>0.24532000000000037</v>
      </c>
      <c r="S282" s="220">
        <v>0</v>
      </c>
      <c r="T282" s="22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2" t="s">
        <v>220</v>
      </c>
      <c r="AT282" s="222" t="s">
        <v>321</v>
      </c>
      <c r="AU282" s="222" t="s">
        <v>83</v>
      </c>
      <c r="AY282" s="16" t="s">
        <v>157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6" t="s">
        <v>81</v>
      </c>
      <c r="BK282" s="223">
        <f>ROUND(I282*H282,2)</f>
        <v>0</v>
      </c>
      <c r="BL282" s="16" t="s">
        <v>190</v>
      </c>
      <c r="BM282" s="222" t="s">
        <v>484</v>
      </c>
    </row>
    <row r="283" s="2" customFormat="1">
      <c r="A283" s="37"/>
      <c r="B283" s="38"/>
      <c r="C283" s="39"/>
      <c r="D283" s="224" t="s">
        <v>165</v>
      </c>
      <c r="E283" s="39"/>
      <c r="F283" s="225" t="s">
        <v>483</v>
      </c>
      <c r="G283" s="39"/>
      <c r="H283" s="39"/>
      <c r="I283" s="226"/>
      <c r="J283" s="39"/>
      <c r="K283" s="39"/>
      <c r="L283" s="43"/>
      <c r="M283" s="227"/>
      <c r="N283" s="228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165</v>
      </c>
      <c r="AU283" s="16" t="s">
        <v>83</v>
      </c>
    </row>
    <row r="284" s="2" customFormat="1" ht="21.75" customHeight="1">
      <c r="A284" s="37"/>
      <c r="B284" s="38"/>
      <c r="C284" s="211" t="s">
        <v>328</v>
      </c>
      <c r="D284" s="211" t="s">
        <v>160</v>
      </c>
      <c r="E284" s="212" t="s">
        <v>485</v>
      </c>
      <c r="F284" s="213" t="s">
        <v>486</v>
      </c>
      <c r="G284" s="214" t="s">
        <v>170</v>
      </c>
      <c r="H284" s="215">
        <v>4.5999999999999996</v>
      </c>
      <c r="I284" s="216"/>
      <c r="J284" s="217">
        <f>ROUND(I284*H284,2)</f>
        <v>0</v>
      </c>
      <c r="K284" s="213" t="s">
        <v>19</v>
      </c>
      <c r="L284" s="43"/>
      <c r="M284" s="218" t="s">
        <v>19</v>
      </c>
      <c r="N284" s="219" t="s">
        <v>44</v>
      </c>
      <c r="O284" s="83"/>
      <c r="P284" s="220">
        <f>O284*H284</f>
        <v>0</v>
      </c>
      <c r="Q284" s="220">
        <v>0</v>
      </c>
      <c r="R284" s="220">
        <f>Q284*H284</f>
        <v>0</v>
      </c>
      <c r="S284" s="220">
        <v>0</v>
      </c>
      <c r="T284" s="22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2" t="s">
        <v>190</v>
      </c>
      <c r="AT284" s="222" t="s">
        <v>160</v>
      </c>
      <c r="AU284" s="222" t="s">
        <v>83</v>
      </c>
      <c r="AY284" s="16" t="s">
        <v>157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6" t="s">
        <v>81</v>
      </c>
      <c r="BK284" s="223">
        <f>ROUND(I284*H284,2)</f>
        <v>0</v>
      </c>
      <c r="BL284" s="16" t="s">
        <v>190</v>
      </c>
      <c r="BM284" s="222" t="s">
        <v>487</v>
      </c>
    </row>
    <row r="285" s="2" customFormat="1">
      <c r="A285" s="37"/>
      <c r="B285" s="38"/>
      <c r="C285" s="39"/>
      <c r="D285" s="224" t="s">
        <v>165</v>
      </c>
      <c r="E285" s="39"/>
      <c r="F285" s="225" t="s">
        <v>486</v>
      </c>
      <c r="G285" s="39"/>
      <c r="H285" s="39"/>
      <c r="I285" s="226"/>
      <c r="J285" s="39"/>
      <c r="K285" s="39"/>
      <c r="L285" s="43"/>
      <c r="M285" s="227"/>
      <c r="N285" s="228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165</v>
      </c>
      <c r="AU285" s="16" t="s">
        <v>83</v>
      </c>
    </row>
    <row r="286" s="2" customFormat="1" ht="24.15" customHeight="1">
      <c r="A286" s="37"/>
      <c r="B286" s="38"/>
      <c r="C286" s="211" t="s">
        <v>488</v>
      </c>
      <c r="D286" s="211" t="s">
        <v>160</v>
      </c>
      <c r="E286" s="212" t="s">
        <v>489</v>
      </c>
      <c r="F286" s="213" t="s">
        <v>490</v>
      </c>
      <c r="G286" s="214" t="s">
        <v>233</v>
      </c>
      <c r="H286" s="215">
        <v>2.5249999999999999</v>
      </c>
      <c r="I286" s="216"/>
      <c r="J286" s="217">
        <f>ROUND(I286*H286,2)</f>
        <v>0</v>
      </c>
      <c r="K286" s="213" t="s">
        <v>164</v>
      </c>
      <c r="L286" s="43"/>
      <c r="M286" s="218" t="s">
        <v>19</v>
      </c>
      <c r="N286" s="219" t="s">
        <v>44</v>
      </c>
      <c r="O286" s="83"/>
      <c r="P286" s="220">
        <f>O286*H286</f>
        <v>0</v>
      </c>
      <c r="Q286" s="220">
        <v>0</v>
      </c>
      <c r="R286" s="220">
        <f>Q286*H286</f>
        <v>0</v>
      </c>
      <c r="S286" s="220">
        <v>0</v>
      </c>
      <c r="T286" s="22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2" t="s">
        <v>190</v>
      </c>
      <c r="AT286" s="222" t="s">
        <v>160</v>
      </c>
      <c r="AU286" s="222" t="s">
        <v>83</v>
      </c>
      <c r="AY286" s="16" t="s">
        <v>157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6" t="s">
        <v>81</v>
      </c>
      <c r="BK286" s="223">
        <f>ROUND(I286*H286,2)</f>
        <v>0</v>
      </c>
      <c r="BL286" s="16" t="s">
        <v>190</v>
      </c>
      <c r="BM286" s="222" t="s">
        <v>491</v>
      </c>
    </row>
    <row r="287" s="2" customFormat="1">
      <c r="A287" s="37"/>
      <c r="B287" s="38"/>
      <c r="C287" s="39"/>
      <c r="D287" s="224" t="s">
        <v>165</v>
      </c>
      <c r="E287" s="39"/>
      <c r="F287" s="225" t="s">
        <v>490</v>
      </c>
      <c r="G287" s="39"/>
      <c r="H287" s="39"/>
      <c r="I287" s="226"/>
      <c r="J287" s="39"/>
      <c r="K287" s="39"/>
      <c r="L287" s="43"/>
      <c r="M287" s="227"/>
      <c r="N287" s="228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165</v>
      </c>
      <c r="AU287" s="16" t="s">
        <v>83</v>
      </c>
    </row>
    <row r="288" s="2" customFormat="1" ht="16.5" customHeight="1">
      <c r="A288" s="37"/>
      <c r="B288" s="38"/>
      <c r="C288" s="229" t="s">
        <v>334</v>
      </c>
      <c r="D288" s="229" t="s">
        <v>321</v>
      </c>
      <c r="E288" s="230" t="s">
        <v>492</v>
      </c>
      <c r="F288" s="231" t="s">
        <v>493</v>
      </c>
      <c r="G288" s="232" t="s">
        <v>494</v>
      </c>
      <c r="H288" s="233">
        <v>10.130000000000001</v>
      </c>
      <c r="I288" s="234"/>
      <c r="J288" s="235">
        <f>ROUND(I288*H288,2)</f>
        <v>0</v>
      </c>
      <c r="K288" s="231" t="s">
        <v>164</v>
      </c>
      <c r="L288" s="236"/>
      <c r="M288" s="237" t="s">
        <v>19</v>
      </c>
      <c r="N288" s="238" t="s">
        <v>44</v>
      </c>
      <c r="O288" s="83"/>
      <c r="P288" s="220">
        <f>O288*H288</f>
        <v>0</v>
      </c>
      <c r="Q288" s="220">
        <v>0.001</v>
      </c>
      <c r="R288" s="220">
        <f>Q288*H288</f>
        <v>0.010130000000000002</v>
      </c>
      <c r="S288" s="220">
        <v>0</v>
      </c>
      <c r="T288" s="22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2" t="s">
        <v>220</v>
      </c>
      <c r="AT288" s="222" t="s">
        <v>321</v>
      </c>
      <c r="AU288" s="222" t="s">
        <v>83</v>
      </c>
      <c r="AY288" s="16" t="s">
        <v>157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6" t="s">
        <v>81</v>
      </c>
      <c r="BK288" s="223">
        <f>ROUND(I288*H288,2)</f>
        <v>0</v>
      </c>
      <c r="BL288" s="16" t="s">
        <v>190</v>
      </c>
      <c r="BM288" s="222" t="s">
        <v>495</v>
      </c>
    </row>
    <row r="289" s="2" customFormat="1">
      <c r="A289" s="37"/>
      <c r="B289" s="38"/>
      <c r="C289" s="39"/>
      <c r="D289" s="224" t="s">
        <v>165</v>
      </c>
      <c r="E289" s="39"/>
      <c r="F289" s="225" t="s">
        <v>493</v>
      </c>
      <c r="G289" s="39"/>
      <c r="H289" s="39"/>
      <c r="I289" s="226"/>
      <c r="J289" s="39"/>
      <c r="K289" s="39"/>
      <c r="L289" s="43"/>
      <c r="M289" s="227"/>
      <c r="N289" s="228"/>
      <c r="O289" s="83"/>
      <c r="P289" s="83"/>
      <c r="Q289" s="83"/>
      <c r="R289" s="83"/>
      <c r="S289" s="83"/>
      <c r="T289" s="84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165</v>
      </c>
      <c r="AU289" s="16" t="s">
        <v>83</v>
      </c>
    </row>
    <row r="290" s="2" customFormat="1" ht="16.5" customHeight="1">
      <c r="A290" s="37"/>
      <c r="B290" s="38"/>
      <c r="C290" s="229" t="s">
        <v>496</v>
      </c>
      <c r="D290" s="229" t="s">
        <v>321</v>
      </c>
      <c r="E290" s="230" t="s">
        <v>497</v>
      </c>
      <c r="F290" s="231" t="s">
        <v>498</v>
      </c>
      <c r="G290" s="232" t="s">
        <v>494</v>
      </c>
      <c r="H290" s="233">
        <v>5</v>
      </c>
      <c r="I290" s="234"/>
      <c r="J290" s="235">
        <f>ROUND(I290*H290,2)</f>
        <v>0</v>
      </c>
      <c r="K290" s="231" t="s">
        <v>164</v>
      </c>
      <c r="L290" s="236"/>
      <c r="M290" s="237" t="s">
        <v>19</v>
      </c>
      <c r="N290" s="238" t="s">
        <v>44</v>
      </c>
      <c r="O290" s="83"/>
      <c r="P290" s="220">
        <f>O290*H290</f>
        <v>0</v>
      </c>
      <c r="Q290" s="220">
        <v>0.001</v>
      </c>
      <c r="R290" s="220">
        <f>Q290*H290</f>
        <v>0.0050000000000000001</v>
      </c>
      <c r="S290" s="220">
        <v>0</v>
      </c>
      <c r="T290" s="22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2" t="s">
        <v>220</v>
      </c>
      <c r="AT290" s="222" t="s">
        <v>321</v>
      </c>
      <c r="AU290" s="222" t="s">
        <v>83</v>
      </c>
      <c r="AY290" s="16" t="s">
        <v>157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6" t="s">
        <v>81</v>
      </c>
      <c r="BK290" s="223">
        <f>ROUND(I290*H290,2)</f>
        <v>0</v>
      </c>
      <c r="BL290" s="16" t="s">
        <v>190</v>
      </c>
      <c r="BM290" s="222" t="s">
        <v>499</v>
      </c>
    </row>
    <row r="291" s="2" customFormat="1">
      <c r="A291" s="37"/>
      <c r="B291" s="38"/>
      <c r="C291" s="39"/>
      <c r="D291" s="224" t="s">
        <v>165</v>
      </c>
      <c r="E291" s="39"/>
      <c r="F291" s="225" t="s">
        <v>498</v>
      </c>
      <c r="G291" s="39"/>
      <c r="H291" s="39"/>
      <c r="I291" s="226"/>
      <c r="J291" s="39"/>
      <c r="K291" s="39"/>
      <c r="L291" s="43"/>
      <c r="M291" s="227"/>
      <c r="N291" s="228"/>
      <c r="O291" s="83"/>
      <c r="P291" s="83"/>
      <c r="Q291" s="83"/>
      <c r="R291" s="83"/>
      <c r="S291" s="83"/>
      <c r="T291" s="84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165</v>
      </c>
      <c r="AU291" s="16" t="s">
        <v>83</v>
      </c>
    </row>
    <row r="292" s="12" customFormat="1" ht="22.8" customHeight="1">
      <c r="A292" s="12"/>
      <c r="B292" s="195"/>
      <c r="C292" s="196"/>
      <c r="D292" s="197" t="s">
        <v>72</v>
      </c>
      <c r="E292" s="209" t="s">
        <v>500</v>
      </c>
      <c r="F292" s="209" t="s">
        <v>501</v>
      </c>
      <c r="G292" s="196"/>
      <c r="H292" s="196"/>
      <c r="I292" s="199"/>
      <c r="J292" s="210">
        <f>BK292</f>
        <v>0</v>
      </c>
      <c r="K292" s="196"/>
      <c r="L292" s="201"/>
      <c r="M292" s="202"/>
      <c r="N292" s="203"/>
      <c r="O292" s="203"/>
      <c r="P292" s="204">
        <f>SUM(P293:P294)</f>
        <v>0</v>
      </c>
      <c r="Q292" s="203"/>
      <c r="R292" s="204">
        <f>SUM(R293:R294)</f>
        <v>0.00066000000000000108</v>
      </c>
      <c r="S292" s="203"/>
      <c r="T292" s="205">
        <f>SUM(T293:T294)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6" t="s">
        <v>83</v>
      </c>
      <c r="AT292" s="207" t="s">
        <v>72</v>
      </c>
      <c r="AU292" s="207" t="s">
        <v>81</v>
      </c>
      <c r="AY292" s="206" t="s">
        <v>157</v>
      </c>
      <c r="BK292" s="208">
        <f>SUM(BK293:BK294)</f>
        <v>0</v>
      </c>
    </row>
    <row r="293" s="2" customFormat="1" ht="24.15" customHeight="1">
      <c r="A293" s="37"/>
      <c r="B293" s="38"/>
      <c r="C293" s="211" t="s">
        <v>337</v>
      </c>
      <c r="D293" s="211" t="s">
        <v>160</v>
      </c>
      <c r="E293" s="212" t="s">
        <v>502</v>
      </c>
      <c r="F293" s="213" t="s">
        <v>503</v>
      </c>
      <c r="G293" s="214" t="s">
        <v>170</v>
      </c>
      <c r="H293" s="215">
        <v>3.8700000000000001</v>
      </c>
      <c r="I293" s="216"/>
      <c r="J293" s="217">
        <f>ROUND(I293*H293,2)</f>
        <v>0</v>
      </c>
      <c r="K293" s="213" t="s">
        <v>164</v>
      </c>
      <c r="L293" s="43"/>
      <c r="M293" s="218" t="s">
        <v>19</v>
      </c>
      <c r="N293" s="219" t="s">
        <v>44</v>
      </c>
      <c r="O293" s="83"/>
      <c r="P293" s="220">
        <f>O293*H293</f>
        <v>0</v>
      </c>
      <c r="Q293" s="220">
        <v>0.000170542635658915</v>
      </c>
      <c r="R293" s="220">
        <f>Q293*H293</f>
        <v>0.00066000000000000108</v>
      </c>
      <c r="S293" s="220">
        <v>0</v>
      </c>
      <c r="T293" s="22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2" t="s">
        <v>190</v>
      </c>
      <c r="AT293" s="222" t="s">
        <v>160</v>
      </c>
      <c r="AU293" s="222" t="s">
        <v>83</v>
      </c>
      <c r="AY293" s="16" t="s">
        <v>157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6" t="s">
        <v>81</v>
      </c>
      <c r="BK293" s="223">
        <f>ROUND(I293*H293,2)</f>
        <v>0</v>
      </c>
      <c r="BL293" s="16" t="s">
        <v>190</v>
      </c>
      <c r="BM293" s="222" t="s">
        <v>504</v>
      </c>
    </row>
    <row r="294" s="2" customFormat="1">
      <c r="A294" s="37"/>
      <c r="B294" s="38"/>
      <c r="C294" s="39"/>
      <c r="D294" s="224" t="s">
        <v>165</v>
      </c>
      <c r="E294" s="39"/>
      <c r="F294" s="225" t="s">
        <v>503</v>
      </c>
      <c r="G294" s="39"/>
      <c r="H294" s="39"/>
      <c r="I294" s="226"/>
      <c r="J294" s="39"/>
      <c r="K294" s="39"/>
      <c r="L294" s="43"/>
      <c r="M294" s="227"/>
      <c r="N294" s="228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165</v>
      </c>
      <c r="AU294" s="16" t="s">
        <v>83</v>
      </c>
    </row>
    <row r="295" s="12" customFormat="1" ht="22.8" customHeight="1">
      <c r="A295" s="12"/>
      <c r="B295" s="195"/>
      <c r="C295" s="196"/>
      <c r="D295" s="197" t="s">
        <v>72</v>
      </c>
      <c r="E295" s="209" t="s">
        <v>505</v>
      </c>
      <c r="F295" s="209" t="s">
        <v>506</v>
      </c>
      <c r="G295" s="196"/>
      <c r="H295" s="196"/>
      <c r="I295" s="199"/>
      <c r="J295" s="210">
        <f>BK295</f>
        <v>0</v>
      </c>
      <c r="K295" s="196"/>
      <c r="L295" s="201"/>
      <c r="M295" s="202"/>
      <c r="N295" s="203"/>
      <c r="O295" s="203"/>
      <c r="P295" s="204">
        <f>SUM(P296:P313)</f>
        <v>0</v>
      </c>
      <c r="Q295" s="203"/>
      <c r="R295" s="204">
        <f>SUM(R296:R313)</f>
        <v>0.13955999999999999</v>
      </c>
      <c r="S295" s="203"/>
      <c r="T295" s="205">
        <f>SUM(T296:T313)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6" t="s">
        <v>83</v>
      </c>
      <c r="AT295" s="207" t="s">
        <v>72</v>
      </c>
      <c r="AU295" s="207" t="s">
        <v>81</v>
      </c>
      <c r="AY295" s="206" t="s">
        <v>157</v>
      </c>
      <c r="BK295" s="208">
        <f>SUM(BK296:BK313)</f>
        <v>0</v>
      </c>
    </row>
    <row r="296" s="2" customFormat="1" ht="16.5" customHeight="1">
      <c r="A296" s="37"/>
      <c r="B296" s="38"/>
      <c r="C296" s="211" t="s">
        <v>507</v>
      </c>
      <c r="D296" s="211" t="s">
        <v>160</v>
      </c>
      <c r="E296" s="212" t="s">
        <v>508</v>
      </c>
      <c r="F296" s="213" t="s">
        <v>509</v>
      </c>
      <c r="G296" s="214" t="s">
        <v>170</v>
      </c>
      <c r="H296" s="215">
        <v>84.200000000000003</v>
      </c>
      <c r="I296" s="216"/>
      <c r="J296" s="217">
        <f>ROUND(I296*H296,2)</f>
        <v>0</v>
      </c>
      <c r="K296" s="213" t="s">
        <v>164</v>
      </c>
      <c r="L296" s="43"/>
      <c r="M296" s="218" t="s">
        <v>19</v>
      </c>
      <c r="N296" s="219" t="s">
        <v>44</v>
      </c>
      <c r="O296" s="83"/>
      <c r="P296" s="220">
        <f>O296*H296</f>
        <v>0</v>
      </c>
      <c r="Q296" s="220">
        <v>0.001</v>
      </c>
      <c r="R296" s="220">
        <f>Q296*H296</f>
        <v>0.084200000000000011</v>
      </c>
      <c r="S296" s="220">
        <v>0</v>
      </c>
      <c r="T296" s="22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2" t="s">
        <v>190</v>
      </c>
      <c r="AT296" s="222" t="s">
        <v>160</v>
      </c>
      <c r="AU296" s="222" t="s">
        <v>83</v>
      </c>
      <c r="AY296" s="16" t="s">
        <v>157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6" t="s">
        <v>81</v>
      </c>
      <c r="BK296" s="223">
        <f>ROUND(I296*H296,2)</f>
        <v>0</v>
      </c>
      <c r="BL296" s="16" t="s">
        <v>190</v>
      </c>
      <c r="BM296" s="222" t="s">
        <v>510</v>
      </c>
    </row>
    <row r="297" s="2" customFormat="1">
      <c r="A297" s="37"/>
      <c r="B297" s="38"/>
      <c r="C297" s="39"/>
      <c r="D297" s="224" t="s">
        <v>165</v>
      </c>
      <c r="E297" s="39"/>
      <c r="F297" s="225" t="s">
        <v>509</v>
      </c>
      <c r="G297" s="39"/>
      <c r="H297" s="39"/>
      <c r="I297" s="226"/>
      <c r="J297" s="39"/>
      <c r="K297" s="39"/>
      <c r="L297" s="43"/>
      <c r="M297" s="227"/>
      <c r="N297" s="228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165</v>
      </c>
      <c r="AU297" s="16" t="s">
        <v>83</v>
      </c>
    </row>
    <row r="298" s="2" customFormat="1" ht="21.75" customHeight="1">
      <c r="A298" s="37"/>
      <c r="B298" s="38"/>
      <c r="C298" s="211" t="s">
        <v>341</v>
      </c>
      <c r="D298" s="211" t="s">
        <v>160</v>
      </c>
      <c r="E298" s="212" t="s">
        <v>511</v>
      </c>
      <c r="F298" s="213" t="s">
        <v>512</v>
      </c>
      <c r="G298" s="214" t="s">
        <v>174</v>
      </c>
      <c r="H298" s="215">
        <v>42</v>
      </c>
      <c r="I298" s="216"/>
      <c r="J298" s="217">
        <f>ROUND(I298*H298,2)</f>
        <v>0</v>
      </c>
      <c r="K298" s="213" t="s">
        <v>164</v>
      </c>
      <c r="L298" s="43"/>
      <c r="M298" s="218" t="s">
        <v>19</v>
      </c>
      <c r="N298" s="219" t="s">
        <v>44</v>
      </c>
      <c r="O298" s="83"/>
      <c r="P298" s="220">
        <f>O298*H298</f>
        <v>0</v>
      </c>
      <c r="Q298" s="220">
        <v>1.0000000000000001E-05</v>
      </c>
      <c r="R298" s="220">
        <f>Q298*H298</f>
        <v>0.00042000000000000002</v>
      </c>
      <c r="S298" s="220">
        <v>0</v>
      </c>
      <c r="T298" s="22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2" t="s">
        <v>190</v>
      </c>
      <c r="AT298" s="222" t="s">
        <v>160</v>
      </c>
      <c r="AU298" s="222" t="s">
        <v>83</v>
      </c>
      <c r="AY298" s="16" t="s">
        <v>157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6" t="s">
        <v>81</v>
      </c>
      <c r="BK298" s="223">
        <f>ROUND(I298*H298,2)</f>
        <v>0</v>
      </c>
      <c r="BL298" s="16" t="s">
        <v>190</v>
      </c>
      <c r="BM298" s="222" t="s">
        <v>513</v>
      </c>
    </row>
    <row r="299" s="2" customFormat="1">
      <c r="A299" s="37"/>
      <c r="B299" s="38"/>
      <c r="C299" s="39"/>
      <c r="D299" s="224" t="s">
        <v>165</v>
      </c>
      <c r="E299" s="39"/>
      <c r="F299" s="225" t="s">
        <v>512</v>
      </c>
      <c r="G299" s="39"/>
      <c r="H299" s="39"/>
      <c r="I299" s="226"/>
      <c r="J299" s="39"/>
      <c r="K299" s="39"/>
      <c r="L299" s="43"/>
      <c r="M299" s="227"/>
      <c r="N299" s="228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165</v>
      </c>
      <c r="AU299" s="16" t="s">
        <v>83</v>
      </c>
    </row>
    <row r="300" s="2" customFormat="1" ht="24.15" customHeight="1">
      <c r="A300" s="37"/>
      <c r="B300" s="38"/>
      <c r="C300" s="211" t="s">
        <v>514</v>
      </c>
      <c r="D300" s="211" t="s">
        <v>160</v>
      </c>
      <c r="E300" s="212" t="s">
        <v>515</v>
      </c>
      <c r="F300" s="213" t="s">
        <v>516</v>
      </c>
      <c r="G300" s="214" t="s">
        <v>212</v>
      </c>
      <c r="H300" s="215">
        <v>5</v>
      </c>
      <c r="I300" s="216"/>
      <c r="J300" s="217">
        <f>ROUND(I300*H300,2)</f>
        <v>0</v>
      </c>
      <c r="K300" s="213" t="s">
        <v>164</v>
      </c>
      <c r="L300" s="43"/>
      <c r="M300" s="218" t="s">
        <v>19</v>
      </c>
      <c r="N300" s="219" t="s">
        <v>44</v>
      </c>
      <c r="O300" s="83"/>
      <c r="P300" s="220">
        <f>O300*H300</f>
        <v>0</v>
      </c>
      <c r="Q300" s="220">
        <v>0.00048000000000000001</v>
      </c>
      <c r="R300" s="220">
        <f>Q300*H300</f>
        <v>0.0024000000000000002</v>
      </c>
      <c r="S300" s="220">
        <v>0</v>
      </c>
      <c r="T300" s="22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2" t="s">
        <v>190</v>
      </c>
      <c r="AT300" s="222" t="s">
        <v>160</v>
      </c>
      <c r="AU300" s="222" t="s">
        <v>83</v>
      </c>
      <c r="AY300" s="16" t="s">
        <v>157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6" t="s">
        <v>81</v>
      </c>
      <c r="BK300" s="223">
        <f>ROUND(I300*H300,2)</f>
        <v>0</v>
      </c>
      <c r="BL300" s="16" t="s">
        <v>190</v>
      </c>
      <c r="BM300" s="222" t="s">
        <v>517</v>
      </c>
    </row>
    <row r="301" s="2" customFormat="1">
      <c r="A301" s="37"/>
      <c r="B301" s="38"/>
      <c r="C301" s="39"/>
      <c r="D301" s="224" t="s">
        <v>165</v>
      </c>
      <c r="E301" s="39"/>
      <c r="F301" s="225" t="s">
        <v>516</v>
      </c>
      <c r="G301" s="39"/>
      <c r="H301" s="39"/>
      <c r="I301" s="226"/>
      <c r="J301" s="39"/>
      <c r="K301" s="39"/>
      <c r="L301" s="43"/>
      <c r="M301" s="227"/>
      <c r="N301" s="228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165</v>
      </c>
      <c r="AU301" s="16" t="s">
        <v>83</v>
      </c>
    </row>
    <row r="302" s="2" customFormat="1" ht="33" customHeight="1">
      <c r="A302" s="37"/>
      <c r="B302" s="38"/>
      <c r="C302" s="211" t="s">
        <v>344</v>
      </c>
      <c r="D302" s="211" t="s">
        <v>160</v>
      </c>
      <c r="E302" s="212" t="s">
        <v>518</v>
      </c>
      <c r="F302" s="213" t="s">
        <v>519</v>
      </c>
      <c r="G302" s="214" t="s">
        <v>170</v>
      </c>
      <c r="H302" s="215">
        <v>18.100000000000001</v>
      </c>
      <c r="I302" s="216"/>
      <c r="J302" s="217">
        <f>ROUND(I302*H302,2)</f>
        <v>0</v>
      </c>
      <c r="K302" s="213" t="s">
        <v>164</v>
      </c>
      <c r="L302" s="43"/>
      <c r="M302" s="218" t="s">
        <v>19</v>
      </c>
      <c r="N302" s="219" t="s">
        <v>44</v>
      </c>
      <c r="O302" s="83"/>
      <c r="P302" s="220">
        <f>O302*H302</f>
        <v>0</v>
      </c>
      <c r="Q302" s="220">
        <v>0</v>
      </c>
      <c r="R302" s="220">
        <f>Q302*H302</f>
        <v>0</v>
      </c>
      <c r="S302" s="220">
        <v>0</v>
      </c>
      <c r="T302" s="22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2" t="s">
        <v>190</v>
      </c>
      <c r="AT302" s="222" t="s">
        <v>160</v>
      </c>
      <c r="AU302" s="222" t="s">
        <v>83</v>
      </c>
      <c r="AY302" s="16" t="s">
        <v>157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6" t="s">
        <v>81</v>
      </c>
      <c r="BK302" s="223">
        <f>ROUND(I302*H302,2)</f>
        <v>0</v>
      </c>
      <c r="BL302" s="16" t="s">
        <v>190</v>
      </c>
      <c r="BM302" s="222" t="s">
        <v>520</v>
      </c>
    </row>
    <row r="303" s="2" customFormat="1">
      <c r="A303" s="37"/>
      <c r="B303" s="38"/>
      <c r="C303" s="39"/>
      <c r="D303" s="224" t="s">
        <v>165</v>
      </c>
      <c r="E303" s="39"/>
      <c r="F303" s="225" t="s">
        <v>519</v>
      </c>
      <c r="G303" s="39"/>
      <c r="H303" s="39"/>
      <c r="I303" s="226"/>
      <c r="J303" s="39"/>
      <c r="K303" s="39"/>
      <c r="L303" s="43"/>
      <c r="M303" s="227"/>
      <c r="N303" s="228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165</v>
      </c>
      <c r="AU303" s="16" t="s">
        <v>83</v>
      </c>
    </row>
    <row r="304" s="2" customFormat="1" ht="16.5" customHeight="1">
      <c r="A304" s="37"/>
      <c r="B304" s="38"/>
      <c r="C304" s="229" t="s">
        <v>521</v>
      </c>
      <c r="D304" s="229" t="s">
        <v>321</v>
      </c>
      <c r="E304" s="230" t="s">
        <v>522</v>
      </c>
      <c r="F304" s="231" t="s">
        <v>523</v>
      </c>
      <c r="G304" s="232" t="s">
        <v>170</v>
      </c>
      <c r="H304" s="233">
        <v>24.254999999999999</v>
      </c>
      <c r="I304" s="234"/>
      <c r="J304" s="235">
        <f>ROUND(I304*H304,2)</f>
        <v>0</v>
      </c>
      <c r="K304" s="231" t="s">
        <v>164</v>
      </c>
      <c r="L304" s="236"/>
      <c r="M304" s="237" t="s">
        <v>19</v>
      </c>
      <c r="N304" s="238" t="s">
        <v>44</v>
      </c>
      <c r="O304" s="83"/>
      <c r="P304" s="220">
        <f>O304*H304</f>
        <v>0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2" t="s">
        <v>220</v>
      </c>
      <c r="AT304" s="222" t="s">
        <v>321</v>
      </c>
      <c r="AU304" s="222" t="s">
        <v>83</v>
      </c>
      <c r="AY304" s="16" t="s">
        <v>157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6" t="s">
        <v>81</v>
      </c>
      <c r="BK304" s="223">
        <f>ROUND(I304*H304,2)</f>
        <v>0</v>
      </c>
      <c r="BL304" s="16" t="s">
        <v>190</v>
      </c>
      <c r="BM304" s="222" t="s">
        <v>524</v>
      </c>
    </row>
    <row r="305" s="2" customFormat="1">
      <c r="A305" s="37"/>
      <c r="B305" s="38"/>
      <c r="C305" s="39"/>
      <c r="D305" s="224" t="s">
        <v>165</v>
      </c>
      <c r="E305" s="39"/>
      <c r="F305" s="225" t="s">
        <v>523</v>
      </c>
      <c r="G305" s="39"/>
      <c r="H305" s="39"/>
      <c r="I305" s="226"/>
      <c r="J305" s="39"/>
      <c r="K305" s="39"/>
      <c r="L305" s="43"/>
      <c r="M305" s="227"/>
      <c r="N305" s="228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165</v>
      </c>
      <c r="AU305" s="16" t="s">
        <v>83</v>
      </c>
    </row>
    <row r="306" s="2" customFormat="1" ht="21.75" customHeight="1">
      <c r="A306" s="37"/>
      <c r="B306" s="38"/>
      <c r="C306" s="211" t="s">
        <v>348</v>
      </c>
      <c r="D306" s="211" t="s">
        <v>160</v>
      </c>
      <c r="E306" s="212" t="s">
        <v>525</v>
      </c>
      <c r="F306" s="213" t="s">
        <v>526</v>
      </c>
      <c r="G306" s="214" t="s">
        <v>170</v>
      </c>
      <c r="H306" s="215">
        <v>104.40000000000001</v>
      </c>
      <c r="I306" s="216"/>
      <c r="J306" s="217">
        <f>ROUND(I306*H306,2)</f>
        <v>0</v>
      </c>
      <c r="K306" s="213" t="s">
        <v>164</v>
      </c>
      <c r="L306" s="43"/>
      <c r="M306" s="218" t="s">
        <v>19</v>
      </c>
      <c r="N306" s="219" t="s">
        <v>44</v>
      </c>
      <c r="O306" s="83"/>
      <c r="P306" s="220">
        <f>O306*H306</f>
        <v>0</v>
      </c>
      <c r="Q306" s="220">
        <v>0.00020000000000000001</v>
      </c>
      <c r="R306" s="220">
        <f>Q306*H306</f>
        <v>0.020880000000000003</v>
      </c>
      <c r="S306" s="220">
        <v>0</v>
      </c>
      <c r="T306" s="22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2" t="s">
        <v>190</v>
      </c>
      <c r="AT306" s="222" t="s">
        <v>160</v>
      </c>
      <c r="AU306" s="222" t="s">
        <v>83</v>
      </c>
      <c r="AY306" s="16" t="s">
        <v>157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6" t="s">
        <v>81</v>
      </c>
      <c r="BK306" s="223">
        <f>ROUND(I306*H306,2)</f>
        <v>0</v>
      </c>
      <c r="BL306" s="16" t="s">
        <v>190</v>
      </c>
      <c r="BM306" s="222" t="s">
        <v>527</v>
      </c>
    </row>
    <row r="307" s="2" customFormat="1">
      <c r="A307" s="37"/>
      <c r="B307" s="38"/>
      <c r="C307" s="39"/>
      <c r="D307" s="224" t="s">
        <v>165</v>
      </c>
      <c r="E307" s="39"/>
      <c r="F307" s="225" t="s">
        <v>526</v>
      </c>
      <c r="G307" s="39"/>
      <c r="H307" s="39"/>
      <c r="I307" s="226"/>
      <c r="J307" s="39"/>
      <c r="K307" s="39"/>
      <c r="L307" s="43"/>
      <c r="M307" s="227"/>
      <c r="N307" s="228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165</v>
      </c>
      <c r="AU307" s="16" t="s">
        <v>83</v>
      </c>
    </row>
    <row r="308" s="2" customFormat="1" ht="24.15" customHeight="1">
      <c r="A308" s="37"/>
      <c r="B308" s="38"/>
      <c r="C308" s="211" t="s">
        <v>528</v>
      </c>
      <c r="D308" s="211" t="s">
        <v>160</v>
      </c>
      <c r="E308" s="212" t="s">
        <v>529</v>
      </c>
      <c r="F308" s="213" t="s">
        <v>530</v>
      </c>
      <c r="G308" s="214" t="s">
        <v>170</v>
      </c>
      <c r="H308" s="215">
        <v>61.869999999999997</v>
      </c>
      <c r="I308" s="216"/>
      <c r="J308" s="217">
        <f>ROUND(I308*H308,2)</f>
        <v>0</v>
      </c>
      <c r="K308" s="213" t="s">
        <v>164</v>
      </c>
      <c r="L308" s="43"/>
      <c r="M308" s="218" t="s">
        <v>19</v>
      </c>
      <c r="N308" s="219" t="s">
        <v>44</v>
      </c>
      <c r="O308" s="83"/>
      <c r="P308" s="220">
        <f>O308*H308</f>
        <v>0</v>
      </c>
      <c r="Q308" s="220">
        <v>1.00210117989332E-05</v>
      </c>
      <c r="R308" s="220">
        <f>Q308*H308</f>
        <v>0.00061999999999999707</v>
      </c>
      <c r="S308" s="220">
        <v>0</v>
      </c>
      <c r="T308" s="22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2" t="s">
        <v>190</v>
      </c>
      <c r="AT308" s="222" t="s">
        <v>160</v>
      </c>
      <c r="AU308" s="222" t="s">
        <v>83</v>
      </c>
      <c r="AY308" s="16" t="s">
        <v>157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6" t="s">
        <v>81</v>
      </c>
      <c r="BK308" s="223">
        <f>ROUND(I308*H308,2)</f>
        <v>0</v>
      </c>
      <c r="BL308" s="16" t="s">
        <v>190</v>
      </c>
      <c r="BM308" s="222" t="s">
        <v>531</v>
      </c>
    </row>
    <row r="309" s="2" customFormat="1">
      <c r="A309" s="37"/>
      <c r="B309" s="38"/>
      <c r="C309" s="39"/>
      <c r="D309" s="224" t="s">
        <v>165</v>
      </c>
      <c r="E309" s="39"/>
      <c r="F309" s="225" t="s">
        <v>530</v>
      </c>
      <c r="G309" s="39"/>
      <c r="H309" s="39"/>
      <c r="I309" s="226"/>
      <c r="J309" s="39"/>
      <c r="K309" s="39"/>
      <c r="L309" s="43"/>
      <c r="M309" s="227"/>
      <c r="N309" s="228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165</v>
      </c>
      <c r="AU309" s="16" t="s">
        <v>83</v>
      </c>
    </row>
    <row r="310" s="2" customFormat="1" ht="24.15" customHeight="1">
      <c r="A310" s="37"/>
      <c r="B310" s="38"/>
      <c r="C310" s="211" t="s">
        <v>351</v>
      </c>
      <c r="D310" s="211" t="s">
        <v>160</v>
      </c>
      <c r="E310" s="212" t="s">
        <v>532</v>
      </c>
      <c r="F310" s="213" t="s">
        <v>533</v>
      </c>
      <c r="G310" s="214" t="s">
        <v>170</v>
      </c>
      <c r="H310" s="215">
        <v>104.40000000000001</v>
      </c>
      <c r="I310" s="216"/>
      <c r="J310" s="217">
        <f>ROUND(I310*H310,2)</f>
        <v>0</v>
      </c>
      <c r="K310" s="213" t="s">
        <v>164</v>
      </c>
      <c r="L310" s="43"/>
      <c r="M310" s="218" t="s">
        <v>19</v>
      </c>
      <c r="N310" s="219" t="s">
        <v>44</v>
      </c>
      <c r="O310" s="83"/>
      <c r="P310" s="220">
        <f>O310*H310</f>
        <v>0</v>
      </c>
      <c r="Q310" s="220">
        <v>0.00029003831417624497</v>
      </c>
      <c r="R310" s="220">
        <f>Q310*H310</f>
        <v>0.030279999999999977</v>
      </c>
      <c r="S310" s="220">
        <v>0</v>
      </c>
      <c r="T310" s="22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2" t="s">
        <v>190</v>
      </c>
      <c r="AT310" s="222" t="s">
        <v>160</v>
      </c>
      <c r="AU310" s="222" t="s">
        <v>83</v>
      </c>
      <c r="AY310" s="16" t="s">
        <v>157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6" t="s">
        <v>81</v>
      </c>
      <c r="BK310" s="223">
        <f>ROUND(I310*H310,2)</f>
        <v>0</v>
      </c>
      <c r="BL310" s="16" t="s">
        <v>190</v>
      </c>
      <c r="BM310" s="222" t="s">
        <v>534</v>
      </c>
    </row>
    <row r="311" s="2" customFormat="1">
      <c r="A311" s="37"/>
      <c r="B311" s="38"/>
      <c r="C311" s="39"/>
      <c r="D311" s="224" t="s">
        <v>165</v>
      </c>
      <c r="E311" s="39"/>
      <c r="F311" s="225" t="s">
        <v>533</v>
      </c>
      <c r="G311" s="39"/>
      <c r="H311" s="39"/>
      <c r="I311" s="226"/>
      <c r="J311" s="39"/>
      <c r="K311" s="39"/>
      <c r="L311" s="43"/>
      <c r="M311" s="227"/>
      <c r="N311" s="228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165</v>
      </c>
      <c r="AU311" s="16" t="s">
        <v>83</v>
      </c>
    </row>
    <row r="312" s="2" customFormat="1" ht="24.15" customHeight="1">
      <c r="A312" s="37"/>
      <c r="B312" s="38"/>
      <c r="C312" s="211" t="s">
        <v>535</v>
      </c>
      <c r="D312" s="211" t="s">
        <v>160</v>
      </c>
      <c r="E312" s="212" t="s">
        <v>536</v>
      </c>
      <c r="F312" s="213" t="s">
        <v>537</v>
      </c>
      <c r="G312" s="214" t="s">
        <v>170</v>
      </c>
      <c r="H312" s="215">
        <v>76.299999999999997</v>
      </c>
      <c r="I312" s="216"/>
      <c r="J312" s="217">
        <f>ROUND(I312*H312,2)</f>
        <v>0</v>
      </c>
      <c r="K312" s="213" t="s">
        <v>164</v>
      </c>
      <c r="L312" s="43"/>
      <c r="M312" s="218" t="s">
        <v>19</v>
      </c>
      <c r="N312" s="219" t="s">
        <v>44</v>
      </c>
      <c r="O312" s="83"/>
      <c r="P312" s="220">
        <f>O312*H312</f>
        <v>0</v>
      </c>
      <c r="Q312" s="220">
        <v>9.9606815203145508E-06</v>
      </c>
      <c r="R312" s="220">
        <f>Q312*H312</f>
        <v>0.00076000000000000015</v>
      </c>
      <c r="S312" s="220">
        <v>0</v>
      </c>
      <c r="T312" s="22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2" t="s">
        <v>190</v>
      </c>
      <c r="AT312" s="222" t="s">
        <v>160</v>
      </c>
      <c r="AU312" s="222" t="s">
        <v>83</v>
      </c>
      <c r="AY312" s="16" t="s">
        <v>157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6" t="s">
        <v>81</v>
      </c>
      <c r="BK312" s="223">
        <f>ROUND(I312*H312,2)</f>
        <v>0</v>
      </c>
      <c r="BL312" s="16" t="s">
        <v>190</v>
      </c>
      <c r="BM312" s="222" t="s">
        <v>538</v>
      </c>
    </row>
    <row r="313" s="2" customFormat="1">
      <c r="A313" s="37"/>
      <c r="B313" s="38"/>
      <c r="C313" s="39"/>
      <c r="D313" s="224" t="s">
        <v>165</v>
      </c>
      <c r="E313" s="39"/>
      <c r="F313" s="225" t="s">
        <v>537</v>
      </c>
      <c r="G313" s="39"/>
      <c r="H313" s="39"/>
      <c r="I313" s="226"/>
      <c r="J313" s="39"/>
      <c r="K313" s="39"/>
      <c r="L313" s="43"/>
      <c r="M313" s="227"/>
      <c r="N313" s="228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165</v>
      </c>
      <c r="AU313" s="16" t="s">
        <v>83</v>
      </c>
    </row>
    <row r="314" s="12" customFormat="1" ht="22.8" customHeight="1">
      <c r="A314" s="12"/>
      <c r="B314" s="195"/>
      <c r="C314" s="196"/>
      <c r="D314" s="197" t="s">
        <v>72</v>
      </c>
      <c r="E314" s="209" t="s">
        <v>539</v>
      </c>
      <c r="F314" s="209" t="s">
        <v>540</v>
      </c>
      <c r="G314" s="196"/>
      <c r="H314" s="196"/>
      <c r="I314" s="199"/>
      <c r="J314" s="210">
        <f>BK314</f>
        <v>0</v>
      </c>
      <c r="K314" s="196"/>
      <c r="L314" s="201"/>
      <c r="M314" s="202"/>
      <c r="N314" s="203"/>
      <c r="O314" s="203"/>
      <c r="P314" s="204">
        <f>SUM(P315:P318)</f>
        <v>0</v>
      </c>
      <c r="Q314" s="203"/>
      <c r="R314" s="204">
        <f>SUM(R315:R318)</f>
        <v>0</v>
      </c>
      <c r="S314" s="203"/>
      <c r="T314" s="205">
        <f>SUM(T315:T318)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6" t="s">
        <v>83</v>
      </c>
      <c r="AT314" s="207" t="s">
        <v>72</v>
      </c>
      <c r="AU314" s="207" t="s">
        <v>81</v>
      </c>
      <c r="AY314" s="206" t="s">
        <v>157</v>
      </c>
      <c r="BK314" s="208">
        <f>SUM(BK315:BK318)</f>
        <v>0</v>
      </c>
    </row>
    <row r="315" s="2" customFormat="1" ht="16.5" customHeight="1">
      <c r="A315" s="37"/>
      <c r="B315" s="38"/>
      <c r="C315" s="211" t="s">
        <v>355</v>
      </c>
      <c r="D315" s="211" t="s">
        <v>160</v>
      </c>
      <c r="E315" s="212" t="s">
        <v>541</v>
      </c>
      <c r="F315" s="213" t="s">
        <v>542</v>
      </c>
      <c r="G315" s="214" t="s">
        <v>170</v>
      </c>
      <c r="H315" s="215">
        <v>14.49</v>
      </c>
      <c r="I315" s="216"/>
      <c r="J315" s="217">
        <f>ROUND(I315*H315,2)</f>
        <v>0</v>
      </c>
      <c r="K315" s="213" t="s">
        <v>19</v>
      </c>
      <c r="L315" s="43"/>
      <c r="M315" s="218" t="s">
        <v>19</v>
      </c>
      <c r="N315" s="219" t="s">
        <v>44</v>
      </c>
      <c r="O315" s="83"/>
      <c r="P315" s="220">
        <f>O315*H315</f>
        <v>0</v>
      </c>
      <c r="Q315" s="220">
        <v>0</v>
      </c>
      <c r="R315" s="220">
        <f>Q315*H315</f>
        <v>0</v>
      </c>
      <c r="S315" s="220">
        <v>0</v>
      </c>
      <c r="T315" s="22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2" t="s">
        <v>190</v>
      </c>
      <c r="AT315" s="222" t="s">
        <v>160</v>
      </c>
      <c r="AU315" s="222" t="s">
        <v>83</v>
      </c>
      <c r="AY315" s="16" t="s">
        <v>157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6" t="s">
        <v>81</v>
      </c>
      <c r="BK315" s="223">
        <f>ROUND(I315*H315,2)</f>
        <v>0</v>
      </c>
      <c r="BL315" s="16" t="s">
        <v>190</v>
      </c>
      <c r="BM315" s="222" t="s">
        <v>543</v>
      </c>
    </row>
    <row r="316" s="2" customFormat="1">
      <c r="A316" s="37"/>
      <c r="B316" s="38"/>
      <c r="C316" s="39"/>
      <c r="D316" s="224" t="s">
        <v>165</v>
      </c>
      <c r="E316" s="39"/>
      <c r="F316" s="225" t="s">
        <v>542</v>
      </c>
      <c r="G316" s="39"/>
      <c r="H316" s="39"/>
      <c r="I316" s="226"/>
      <c r="J316" s="39"/>
      <c r="K316" s="39"/>
      <c r="L316" s="43"/>
      <c r="M316" s="227"/>
      <c r="N316" s="228"/>
      <c r="O316" s="83"/>
      <c r="P316" s="83"/>
      <c r="Q316" s="83"/>
      <c r="R316" s="83"/>
      <c r="S316" s="83"/>
      <c r="T316" s="84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165</v>
      </c>
      <c r="AU316" s="16" t="s">
        <v>83</v>
      </c>
    </row>
    <row r="317" s="2" customFormat="1" ht="24.15" customHeight="1">
      <c r="A317" s="37"/>
      <c r="B317" s="38"/>
      <c r="C317" s="211" t="s">
        <v>544</v>
      </c>
      <c r="D317" s="211" t="s">
        <v>160</v>
      </c>
      <c r="E317" s="212" t="s">
        <v>545</v>
      </c>
      <c r="F317" s="213" t="s">
        <v>546</v>
      </c>
      <c r="G317" s="214" t="s">
        <v>547</v>
      </c>
      <c r="H317" s="215">
        <v>3</v>
      </c>
      <c r="I317" s="216"/>
      <c r="J317" s="217">
        <f>ROUND(I317*H317,2)</f>
        <v>0</v>
      </c>
      <c r="K317" s="213" t="s">
        <v>19</v>
      </c>
      <c r="L317" s="43"/>
      <c r="M317" s="218" t="s">
        <v>19</v>
      </c>
      <c r="N317" s="219" t="s">
        <v>44</v>
      </c>
      <c r="O317" s="83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2" t="s">
        <v>190</v>
      </c>
      <c r="AT317" s="222" t="s">
        <v>160</v>
      </c>
      <c r="AU317" s="222" t="s">
        <v>83</v>
      </c>
      <c r="AY317" s="16" t="s">
        <v>157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6" t="s">
        <v>81</v>
      </c>
      <c r="BK317" s="223">
        <f>ROUND(I317*H317,2)</f>
        <v>0</v>
      </c>
      <c r="BL317" s="16" t="s">
        <v>190</v>
      </c>
      <c r="BM317" s="222" t="s">
        <v>548</v>
      </c>
    </row>
    <row r="318" s="2" customFormat="1">
      <c r="A318" s="37"/>
      <c r="B318" s="38"/>
      <c r="C318" s="39"/>
      <c r="D318" s="224" t="s">
        <v>165</v>
      </c>
      <c r="E318" s="39"/>
      <c r="F318" s="225" t="s">
        <v>546</v>
      </c>
      <c r="G318" s="39"/>
      <c r="H318" s="39"/>
      <c r="I318" s="226"/>
      <c r="J318" s="39"/>
      <c r="K318" s="39"/>
      <c r="L318" s="43"/>
      <c r="M318" s="227"/>
      <c r="N318" s="228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165</v>
      </c>
      <c r="AU318" s="16" t="s">
        <v>83</v>
      </c>
    </row>
    <row r="319" s="12" customFormat="1" ht="22.8" customHeight="1">
      <c r="A319" s="12"/>
      <c r="B319" s="195"/>
      <c r="C319" s="196"/>
      <c r="D319" s="197" t="s">
        <v>72</v>
      </c>
      <c r="E319" s="209" t="s">
        <v>549</v>
      </c>
      <c r="F319" s="209" t="s">
        <v>550</v>
      </c>
      <c r="G319" s="196"/>
      <c r="H319" s="196"/>
      <c r="I319" s="199"/>
      <c r="J319" s="210">
        <f>BK319</f>
        <v>0</v>
      </c>
      <c r="K319" s="196"/>
      <c r="L319" s="201"/>
      <c r="M319" s="202"/>
      <c r="N319" s="203"/>
      <c r="O319" s="203"/>
      <c r="P319" s="204">
        <f>SUM(P320:P329)</f>
        <v>0</v>
      </c>
      <c r="Q319" s="203"/>
      <c r="R319" s="204">
        <f>SUM(R320:R329)</f>
        <v>0.00065000000000000084</v>
      </c>
      <c r="S319" s="203"/>
      <c r="T319" s="205">
        <f>SUM(T320:T329)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6" t="s">
        <v>83</v>
      </c>
      <c r="AT319" s="207" t="s">
        <v>72</v>
      </c>
      <c r="AU319" s="207" t="s">
        <v>81</v>
      </c>
      <c r="AY319" s="206" t="s">
        <v>157</v>
      </c>
      <c r="BK319" s="208">
        <f>SUM(BK320:BK329)</f>
        <v>0</v>
      </c>
    </row>
    <row r="320" s="2" customFormat="1" ht="16.5" customHeight="1">
      <c r="A320" s="37"/>
      <c r="B320" s="38"/>
      <c r="C320" s="211" t="s">
        <v>358</v>
      </c>
      <c r="D320" s="211" t="s">
        <v>160</v>
      </c>
      <c r="E320" s="212" t="s">
        <v>551</v>
      </c>
      <c r="F320" s="213" t="s">
        <v>552</v>
      </c>
      <c r="G320" s="214" t="s">
        <v>170</v>
      </c>
      <c r="H320" s="215">
        <v>1</v>
      </c>
      <c r="I320" s="216"/>
      <c r="J320" s="217">
        <f>ROUND(I320*H320,2)</f>
        <v>0</v>
      </c>
      <c r="K320" s="213" t="s">
        <v>164</v>
      </c>
      <c r="L320" s="43"/>
      <c r="M320" s="218" t="s">
        <v>19</v>
      </c>
      <c r="N320" s="219" t="s">
        <v>44</v>
      </c>
      <c r="O320" s="83"/>
      <c r="P320" s="220">
        <f>O320*H320</f>
        <v>0</v>
      </c>
      <c r="Q320" s="220">
        <v>0.00010000000000000001</v>
      </c>
      <c r="R320" s="220">
        <f>Q320*H320</f>
        <v>0.00010000000000000001</v>
      </c>
      <c r="S320" s="220">
        <v>0</v>
      </c>
      <c r="T320" s="22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2" t="s">
        <v>190</v>
      </c>
      <c r="AT320" s="222" t="s">
        <v>160</v>
      </c>
      <c r="AU320" s="222" t="s">
        <v>83</v>
      </c>
      <c r="AY320" s="16" t="s">
        <v>157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6" t="s">
        <v>81</v>
      </c>
      <c r="BK320" s="223">
        <f>ROUND(I320*H320,2)</f>
        <v>0</v>
      </c>
      <c r="BL320" s="16" t="s">
        <v>190</v>
      </c>
      <c r="BM320" s="222" t="s">
        <v>553</v>
      </c>
    </row>
    <row r="321" s="2" customFormat="1">
      <c r="A321" s="37"/>
      <c r="B321" s="38"/>
      <c r="C321" s="39"/>
      <c r="D321" s="224" t="s">
        <v>165</v>
      </c>
      <c r="E321" s="39"/>
      <c r="F321" s="225" t="s">
        <v>552</v>
      </c>
      <c r="G321" s="39"/>
      <c r="H321" s="39"/>
      <c r="I321" s="226"/>
      <c r="J321" s="39"/>
      <c r="K321" s="39"/>
      <c r="L321" s="43"/>
      <c r="M321" s="227"/>
      <c r="N321" s="228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165</v>
      </c>
      <c r="AU321" s="16" t="s">
        <v>83</v>
      </c>
    </row>
    <row r="322" s="2" customFormat="1" ht="16.5" customHeight="1">
      <c r="A322" s="37"/>
      <c r="B322" s="38"/>
      <c r="C322" s="211" t="s">
        <v>554</v>
      </c>
      <c r="D322" s="211" t="s">
        <v>160</v>
      </c>
      <c r="E322" s="212" t="s">
        <v>555</v>
      </c>
      <c r="F322" s="213" t="s">
        <v>556</v>
      </c>
      <c r="G322" s="214" t="s">
        <v>170</v>
      </c>
      <c r="H322" s="215">
        <v>1</v>
      </c>
      <c r="I322" s="216"/>
      <c r="J322" s="217">
        <f>ROUND(I322*H322,2)</f>
        <v>0</v>
      </c>
      <c r="K322" s="213" t="s">
        <v>164</v>
      </c>
      <c r="L322" s="43"/>
      <c r="M322" s="218" t="s">
        <v>19</v>
      </c>
      <c r="N322" s="219" t="s">
        <v>44</v>
      </c>
      <c r="O322" s="83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2" t="s">
        <v>190</v>
      </c>
      <c r="AT322" s="222" t="s">
        <v>160</v>
      </c>
      <c r="AU322" s="222" t="s">
        <v>83</v>
      </c>
      <c r="AY322" s="16" t="s">
        <v>157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6" t="s">
        <v>81</v>
      </c>
      <c r="BK322" s="223">
        <f>ROUND(I322*H322,2)</f>
        <v>0</v>
      </c>
      <c r="BL322" s="16" t="s">
        <v>190</v>
      </c>
      <c r="BM322" s="222" t="s">
        <v>557</v>
      </c>
    </row>
    <row r="323" s="2" customFormat="1">
      <c r="A323" s="37"/>
      <c r="B323" s="38"/>
      <c r="C323" s="39"/>
      <c r="D323" s="224" t="s">
        <v>165</v>
      </c>
      <c r="E323" s="39"/>
      <c r="F323" s="225" t="s">
        <v>556</v>
      </c>
      <c r="G323" s="39"/>
      <c r="H323" s="39"/>
      <c r="I323" s="226"/>
      <c r="J323" s="39"/>
      <c r="K323" s="39"/>
      <c r="L323" s="43"/>
      <c r="M323" s="227"/>
      <c r="N323" s="228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165</v>
      </c>
      <c r="AU323" s="16" t="s">
        <v>83</v>
      </c>
    </row>
    <row r="324" s="2" customFormat="1" ht="16.5" customHeight="1">
      <c r="A324" s="37"/>
      <c r="B324" s="38"/>
      <c r="C324" s="229" t="s">
        <v>362</v>
      </c>
      <c r="D324" s="229" t="s">
        <v>321</v>
      </c>
      <c r="E324" s="230" t="s">
        <v>558</v>
      </c>
      <c r="F324" s="231" t="s">
        <v>559</v>
      </c>
      <c r="G324" s="232" t="s">
        <v>494</v>
      </c>
      <c r="H324" s="233">
        <v>0.35299999999999998</v>
      </c>
      <c r="I324" s="234"/>
      <c r="J324" s="235">
        <f>ROUND(I324*H324,2)</f>
        <v>0</v>
      </c>
      <c r="K324" s="231" t="s">
        <v>164</v>
      </c>
      <c r="L324" s="236"/>
      <c r="M324" s="237" t="s">
        <v>19</v>
      </c>
      <c r="N324" s="238" t="s">
        <v>44</v>
      </c>
      <c r="O324" s="83"/>
      <c r="P324" s="220">
        <f>O324*H324</f>
        <v>0</v>
      </c>
      <c r="Q324" s="220">
        <v>0.00099150141643059497</v>
      </c>
      <c r="R324" s="220">
        <f>Q324*H324</f>
        <v>0.00035</v>
      </c>
      <c r="S324" s="220">
        <v>0</v>
      </c>
      <c r="T324" s="22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2" t="s">
        <v>220</v>
      </c>
      <c r="AT324" s="222" t="s">
        <v>321</v>
      </c>
      <c r="AU324" s="222" t="s">
        <v>83</v>
      </c>
      <c r="AY324" s="16" t="s">
        <v>157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6" t="s">
        <v>81</v>
      </c>
      <c r="BK324" s="223">
        <f>ROUND(I324*H324,2)</f>
        <v>0</v>
      </c>
      <c r="BL324" s="16" t="s">
        <v>190</v>
      </c>
      <c r="BM324" s="222" t="s">
        <v>560</v>
      </c>
    </row>
    <row r="325" s="2" customFormat="1">
      <c r="A325" s="37"/>
      <c r="B325" s="38"/>
      <c r="C325" s="39"/>
      <c r="D325" s="224" t="s">
        <v>165</v>
      </c>
      <c r="E325" s="39"/>
      <c r="F325" s="225" t="s">
        <v>559</v>
      </c>
      <c r="G325" s="39"/>
      <c r="H325" s="39"/>
      <c r="I325" s="226"/>
      <c r="J325" s="39"/>
      <c r="K325" s="39"/>
      <c r="L325" s="43"/>
      <c r="M325" s="227"/>
      <c r="N325" s="228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165</v>
      </c>
      <c r="AU325" s="16" t="s">
        <v>83</v>
      </c>
    </row>
    <row r="326" s="2" customFormat="1" ht="16.5" customHeight="1">
      <c r="A326" s="37"/>
      <c r="B326" s="38"/>
      <c r="C326" s="211" t="s">
        <v>561</v>
      </c>
      <c r="D326" s="211" t="s">
        <v>160</v>
      </c>
      <c r="E326" s="212" t="s">
        <v>562</v>
      </c>
      <c r="F326" s="213" t="s">
        <v>563</v>
      </c>
      <c r="G326" s="214" t="s">
        <v>170</v>
      </c>
      <c r="H326" s="215">
        <v>1</v>
      </c>
      <c r="I326" s="216"/>
      <c r="J326" s="217">
        <f>ROUND(I326*H326,2)</f>
        <v>0</v>
      </c>
      <c r="K326" s="213" t="s">
        <v>164</v>
      </c>
      <c r="L326" s="43"/>
      <c r="M326" s="218" t="s">
        <v>19</v>
      </c>
      <c r="N326" s="219" t="s">
        <v>44</v>
      </c>
      <c r="O326" s="83"/>
      <c r="P326" s="220">
        <f>O326*H326</f>
        <v>0</v>
      </c>
      <c r="Q326" s="220">
        <v>0</v>
      </c>
      <c r="R326" s="220">
        <f>Q326*H326</f>
        <v>0</v>
      </c>
      <c r="S326" s="220">
        <v>0</v>
      </c>
      <c r="T326" s="22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2" t="s">
        <v>190</v>
      </c>
      <c r="AT326" s="222" t="s">
        <v>160</v>
      </c>
      <c r="AU326" s="222" t="s">
        <v>83</v>
      </c>
      <c r="AY326" s="16" t="s">
        <v>157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16" t="s">
        <v>81</v>
      </c>
      <c r="BK326" s="223">
        <f>ROUND(I326*H326,2)</f>
        <v>0</v>
      </c>
      <c r="BL326" s="16" t="s">
        <v>190</v>
      </c>
      <c r="BM326" s="222" t="s">
        <v>564</v>
      </c>
    </row>
    <row r="327" s="2" customFormat="1">
      <c r="A327" s="37"/>
      <c r="B327" s="38"/>
      <c r="C327" s="39"/>
      <c r="D327" s="224" t="s">
        <v>165</v>
      </c>
      <c r="E327" s="39"/>
      <c r="F327" s="225" t="s">
        <v>563</v>
      </c>
      <c r="G327" s="39"/>
      <c r="H327" s="39"/>
      <c r="I327" s="226"/>
      <c r="J327" s="39"/>
      <c r="K327" s="39"/>
      <c r="L327" s="43"/>
      <c r="M327" s="227"/>
      <c r="N327" s="228"/>
      <c r="O327" s="83"/>
      <c r="P327" s="83"/>
      <c r="Q327" s="83"/>
      <c r="R327" s="83"/>
      <c r="S327" s="83"/>
      <c r="T327" s="84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165</v>
      </c>
      <c r="AU327" s="16" t="s">
        <v>83</v>
      </c>
    </row>
    <row r="328" s="2" customFormat="1" ht="16.5" customHeight="1">
      <c r="A328" s="37"/>
      <c r="B328" s="38"/>
      <c r="C328" s="229" t="s">
        <v>365</v>
      </c>
      <c r="D328" s="229" t="s">
        <v>321</v>
      </c>
      <c r="E328" s="230" t="s">
        <v>565</v>
      </c>
      <c r="F328" s="231" t="s">
        <v>566</v>
      </c>
      <c r="G328" s="232" t="s">
        <v>494</v>
      </c>
      <c r="H328" s="233">
        <v>0.19600000000000001</v>
      </c>
      <c r="I328" s="234"/>
      <c r="J328" s="235">
        <f>ROUND(I328*H328,2)</f>
        <v>0</v>
      </c>
      <c r="K328" s="231" t="s">
        <v>164</v>
      </c>
      <c r="L328" s="236"/>
      <c r="M328" s="237" t="s">
        <v>19</v>
      </c>
      <c r="N328" s="238" t="s">
        <v>44</v>
      </c>
      <c r="O328" s="83"/>
      <c r="P328" s="220">
        <f>O328*H328</f>
        <v>0</v>
      </c>
      <c r="Q328" s="220">
        <v>0.0010204081632653099</v>
      </c>
      <c r="R328" s="220">
        <f>Q328*H328</f>
        <v>0.00020000000000000074</v>
      </c>
      <c r="S328" s="220">
        <v>0</v>
      </c>
      <c r="T328" s="22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2" t="s">
        <v>220</v>
      </c>
      <c r="AT328" s="222" t="s">
        <v>321</v>
      </c>
      <c r="AU328" s="222" t="s">
        <v>83</v>
      </c>
      <c r="AY328" s="16" t="s">
        <v>157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16" t="s">
        <v>81</v>
      </c>
      <c r="BK328" s="223">
        <f>ROUND(I328*H328,2)</f>
        <v>0</v>
      </c>
      <c r="BL328" s="16" t="s">
        <v>190</v>
      </c>
      <c r="BM328" s="222" t="s">
        <v>567</v>
      </c>
    </row>
    <row r="329" s="2" customFormat="1">
      <c r="A329" s="37"/>
      <c r="B329" s="38"/>
      <c r="C329" s="39"/>
      <c r="D329" s="224" t="s">
        <v>165</v>
      </c>
      <c r="E329" s="39"/>
      <c r="F329" s="225" t="s">
        <v>566</v>
      </c>
      <c r="G329" s="39"/>
      <c r="H329" s="39"/>
      <c r="I329" s="226"/>
      <c r="J329" s="39"/>
      <c r="K329" s="39"/>
      <c r="L329" s="43"/>
      <c r="M329" s="240"/>
      <c r="N329" s="241"/>
      <c r="O329" s="242"/>
      <c r="P329" s="242"/>
      <c r="Q329" s="242"/>
      <c r="R329" s="242"/>
      <c r="S329" s="242"/>
      <c r="T329" s="243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165</v>
      </c>
      <c r="AU329" s="16" t="s">
        <v>83</v>
      </c>
    </row>
    <row r="330" s="2" customFormat="1" ht="6.96" customHeight="1">
      <c r="A330" s="37"/>
      <c r="B330" s="58"/>
      <c r="C330" s="59"/>
      <c r="D330" s="59"/>
      <c r="E330" s="59"/>
      <c r="F330" s="59"/>
      <c r="G330" s="59"/>
      <c r="H330" s="59"/>
      <c r="I330" s="59"/>
      <c r="J330" s="59"/>
      <c r="K330" s="59"/>
      <c r="L330" s="43"/>
      <c r="M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</row>
  </sheetData>
  <sheetProtection sheet="1" autoFilter="0" formatColumns="0" formatRows="0" objects="1" scenarios="1" spinCount="100000" saltValue="w3+o9saPxfqouRcsEGRGbsCIGM1+ZyY7M/QDuGIS6miI5tQUOKoffxacaTfUoDDCx5dcbSfjjV+l9tqs5dlFLg==" hashValue="p8wWbPxUI17ks3CaKTX4jsKGUukmF+NVOAA/qWTsURN8x3Da7OuwBI34uCrVmkrJ1GlSAzg+lOFDQYAG2SiTjA==" algorithmName="SHA-512" password="9159"/>
  <autoFilter ref="C99:K329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87</v>
      </c>
    </row>
    <row r="4" s="1" customFormat="1" ht="24.96" customHeight="1">
      <c r="B4" s="19"/>
      <c r="D4" s="139" t="s">
        <v>115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Infrastruktura - stavební E</v>
      </c>
      <c r="F7" s="141"/>
      <c r="G7" s="141"/>
      <c r="H7" s="141"/>
      <c r="L7" s="19"/>
    </row>
    <row r="8" s="1" customFormat="1" ht="12" customHeight="1">
      <c r="B8" s="19"/>
      <c r="D8" s="141" t="s">
        <v>116</v>
      </c>
      <c r="L8" s="19"/>
    </row>
    <row r="9" s="2" customFormat="1" ht="16.5" customHeight="1">
      <c r="A9" s="37"/>
      <c r="B9" s="43"/>
      <c r="C9" s="37"/>
      <c r="D9" s="37"/>
      <c r="E9" s="142" t="s">
        <v>568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569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570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34</v>
      </c>
      <c r="G14" s="37"/>
      <c r="H14" s="37"/>
      <c r="I14" s="141" t="s">
        <v>23</v>
      </c>
      <c r="J14" s="145" t="str">
        <f>'Rekapitulace stavby'!AN8</f>
        <v>27. 5. 2024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tr">
        <f>IF('Rekapitulace stavby'!AN10="","",'Rekapitulace stavby'!AN10)</f>
        <v>00261238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tr">
        <f>IF('Rekapitulace stavby'!E11="","",'Rekapitulace stavby'!E11)</f>
        <v>Statutární město Děčín</v>
      </c>
      <c r="F17" s="37"/>
      <c r="G17" s="37"/>
      <c r="H17" s="37"/>
      <c r="I17" s="141" t="s">
        <v>29</v>
      </c>
      <c r="J17" s="132" t="str">
        <f>IF('Rekapitulace stavby'!AN11="","",'Rekapitulace stavby'!AN11)</f>
        <v>CZ00261238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ROUND(J87,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ROUND((SUM(BE87:BE117)),  2)</f>
        <v>0</v>
      </c>
      <c r="G35" s="37"/>
      <c r="H35" s="37"/>
      <c r="I35" s="156">
        <v>0.20999999999999999</v>
      </c>
      <c r="J35" s="155">
        <f>ROUND(((SUM(BE87:BE117))*I35),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45</v>
      </c>
      <c r="F36" s="155">
        <f>ROUND((SUM(BF87:BF117)),  2)</f>
        <v>0</v>
      </c>
      <c r="G36" s="37"/>
      <c r="H36" s="37"/>
      <c r="I36" s="156">
        <v>0.12</v>
      </c>
      <c r="J36" s="155">
        <f>ROUND(((SUM(BF87:BF117))*I36),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46</v>
      </c>
      <c r="F37" s="155">
        <f>ROUND((SUM(BG87:BG117)),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47</v>
      </c>
      <c r="F38" s="155">
        <f>ROUND((SUM(BH87:BH117)),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48</v>
      </c>
      <c r="F39" s="155">
        <f>ROUND((SUM(BI87:BI117)),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Infrastruktura - stavební E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116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568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569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001 - Chlazení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 xml:space="preserve"> </v>
      </c>
      <c r="G56" s="39"/>
      <c r="H56" s="39"/>
      <c r="I56" s="31" t="s">
        <v>23</v>
      </c>
      <c r="J56" s="71" t="str">
        <f>IF(J14="","",J14)</f>
        <v>27. 5. 2024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Statutární město Děčín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119</v>
      </c>
      <c r="D61" s="170"/>
      <c r="E61" s="170"/>
      <c r="F61" s="170"/>
      <c r="G61" s="170"/>
      <c r="H61" s="170"/>
      <c r="I61" s="170"/>
      <c r="J61" s="171" t="s">
        <v>120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J87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87</v>
      </c>
    </row>
    <row r="64" s="9" customFormat="1" ht="24.96" customHeight="1">
      <c r="A64" s="9"/>
      <c r="B64" s="173"/>
      <c r="C64" s="174"/>
      <c r="D64" s="175" t="s">
        <v>571</v>
      </c>
      <c r="E64" s="176"/>
      <c r="F64" s="176"/>
      <c r="G64" s="176"/>
      <c r="H64" s="176"/>
      <c r="I64" s="176"/>
      <c r="J64" s="177">
        <f>J88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3"/>
      <c r="C65" s="174"/>
      <c r="D65" s="175" t="s">
        <v>572</v>
      </c>
      <c r="E65" s="176"/>
      <c r="F65" s="176"/>
      <c r="G65" s="176"/>
      <c r="H65" s="176"/>
      <c r="I65" s="176"/>
      <c r="J65" s="177">
        <f>J93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4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4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142</v>
      </c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68" t="str">
        <f>E7</f>
        <v>Infrastruktura - stavební E</v>
      </c>
      <c r="F75" s="31"/>
      <c r="G75" s="31"/>
      <c r="H75" s="31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1" customFormat="1" ht="12" customHeight="1">
      <c r="B76" s="20"/>
      <c r="C76" s="31" t="s">
        <v>116</v>
      </c>
      <c r="D76" s="21"/>
      <c r="E76" s="21"/>
      <c r="F76" s="21"/>
      <c r="G76" s="21"/>
      <c r="H76" s="21"/>
      <c r="I76" s="21"/>
      <c r="J76" s="21"/>
      <c r="K76" s="21"/>
      <c r="L76" s="19"/>
    </row>
    <row r="77" s="2" customFormat="1" ht="16.5" customHeight="1">
      <c r="A77" s="37"/>
      <c r="B77" s="38"/>
      <c r="C77" s="39"/>
      <c r="D77" s="39"/>
      <c r="E77" s="168" t="s">
        <v>568</v>
      </c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569</v>
      </c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68" t="str">
        <f>E11</f>
        <v>001 - Chlazení</v>
      </c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F14</f>
        <v xml:space="preserve"> </v>
      </c>
      <c r="G81" s="39"/>
      <c r="H81" s="39"/>
      <c r="I81" s="31" t="s">
        <v>23</v>
      </c>
      <c r="J81" s="71" t="str">
        <f>IF(J14="","",J14)</f>
        <v>27. 5. 2024</v>
      </c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25</v>
      </c>
      <c r="D83" s="39"/>
      <c r="E83" s="39"/>
      <c r="F83" s="26" t="str">
        <f>E17</f>
        <v>Statutární město Děčín</v>
      </c>
      <c r="G83" s="39"/>
      <c r="H83" s="39"/>
      <c r="I83" s="31" t="s">
        <v>33</v>
      </c>
      <c r="J83" s="35" t="str">
        <f>E23</f>
        <v xml:space="preserve"> </v>
      </c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31</v>
      </c>
      <c r="D84" s="39"/>
      <c r="E84" s="39"/>
      <c r="F84" s="26" t="str">
        <f>IF(E20="","",E20)</f>
        <v>Vyplň údaj</v>
      </c>
      <c r="G84" s="39"/>
      <c r="H84" s="39"/>
      <c r="I84" s="31" t="s">
        <v>36</v>
      </c>
      <c r="J84" s="35" t="str">
        <f>E26</f>
        <v xml:space="preserve"> </v>
      </c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84"/>
      <c r="B86" s="185"/>
      <c r="C86" s="186" t="s">
        <v>143</v>
      </c>
      <c r="D86" s="187" t="s">
        <v>58</v>
      </c>
      <c r="E86" s="187" t="s">
        <v>54</v>
      </c>
      <c r="F86" s="187" t="s">
        <v>55</v>
      </c>
      <c r="G86" s="187" t="s">
        <v>144</v>
      </c>
      <c r="H86" s="187" t="s">
        <v>145</v>
      </c>
      <c r="I86" s="187" t="s">
        <v>146</v>
      </c>
      <c r="J86" s="187" t="s">
        <v>120</v>
      </c>
      <c r="K86" s="188" t="s">
        <v>147</v>
      </c>
      <c r="L86" s="189"/>
      <c r="M86" s="91" t="s">
        <v>19</v>
      </c>
      <c r="N86" s="92" t="s">
        <v>43</v>
      </c>
      <c r="O86" s="92" t="s">
        <v>148</v>
      </c>
      <c r="P86" s="92" t="s">
        <v>149</v>
      </c>
      <c r="Q86" s="92" t="s">
        <v>150</v>
      </c>
      <c r="R86" s="92" t="s">
        <v>151</v>
      </c>
      <c r="S86" s="92" t="s">
        <v>152</v>
      </c>
      <c r="T86" s="93" t="s">
        <v>153</v>
      </c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</row>
    <row r="87" s="2" customFormat="1" ht="22.8" customHeight="1">
      <c r="A87" s="37"/>
      <c r="B87" s="38"/>
      <c r="C87" s="98" t="s">
        <v>154</v>
      </c>
      <c r="D87" s="39"/>
      <c r="E87" s="39"/>
      <c r="F87" s="39"/>
      <c r="G87" s="39"/>
      <c r="H87" s="39"/>
      <c r="I87" s="39"/>
      <c r="J87" s="190">
        <f>BK87</f>
        <v>0</v>
      </c>
      <c r="K87" s="39"/>
      <c r="L87" s="43"/>
      <c r="M87" s="94"/>
      <c r="N87" s="191"/>
      <c r="O87" s="95"/>
      <c r="P87" s="192">
        <f>P88+P93</f>
        <v>0</v>
      </c>
      <c r="Q87" s="95"/>
      <c r="R87" s="192">
        <f>R88+R93</f>
        <v>0</v>
      </c>
      <c r="S87" s="95"/>
      <c r="T87" s="193">
        <f>T88+T93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72</v>
      </c>
      <c r="AU87" s="16" t="s">
        <v>87</v>
      </c>
      <c r="BK87" s="194">
        <f>BK88+BK93</f>
        <v>0</v>
      </c>
    </row>
    <row r="88" s="12" customFormat="1" ht="25.92" customHeight="1">
      <c r="A88" s="12"/>
      <c r="B88" s="195"/>
      <c r="C88" s="196"/>
      <c r="D88" s="197" t="s">
        <v>72</v>
      </c>
      <c r="E88" s="198" t="s">
        <v>573</v>
      </c>
      <c r="F88" s="198" t="s">
        <v>574</v>
      </c>
      <c r="G88" s="196"/>
      <c r="H88" s="196"/>
      <c r="I88" s="199"/>
      <c r="J88" s="200">
        <f>BK88</f>
        <v>0</v>
      </c>
      <c r="K88" s="196"/>
      <c r="L88" s="201"/>
      <c r="M88" s="202"/>
      <c r="N88" s="203"/>
      <c r="O88" s="203"/>
      <c r="P88" s="204">
        <f>SUM(P89:P92)</f>
        <v>0</v>
      </c>
      <c r="Q88" s="203"/>
      <c r="R88" s="204">
        <f>SUM(R89:R92)</f>
        <v>0</v>
      </c>
      <c r="S88" s="203"/>
      <c r="T88" s="205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6" t="s">
        <v>158</v>
      </c>
      <c r="AT88" s="207" t="s">
        <v>72</v>
      </c>
      <c r="AU88" s="207" t="s">
        <v>73</v>
      </c>
      <c r="AY88" s="206" t="s">
        <v>157</v>
      </c>
      <c r="BK88" s="208">
        <f>SUM(BK89:BK92)</f>
        <v>0</v>
      </c>
    </row>
    <row r="89" s="2" customFormat="1" ht="16.5" customHeight="1">
      <c r="A89" s="37"/>
      <c r="B89" s="38"/>
      <c r="C89" s="211" t="s">
        <v>81</v>
      </c>
      <c r="D89" s="211" t="s">
        <v>160</v>
      </c>
      <c r="E89" s="212" t="s">
        <v>575</v>
      </c>
      <c r="F89" s="213" t="s">
        <v>576</v>
      </c>
      <c r="G89" s="214" t="s">
        <v>547</v>
      </c>
      <c r="H89" s="215">
        <v>1</v>
      </c>
      <c r="I89" s="216"/>
      <c r="J89" s="217">
        <f>ROUND(I89*H89,2)</f>
        <v>0</v>
      </c>
      <c r="K89" s="213" t="s">
        <v>577</v>
      </c>
      <c r="L89" s="43"/>
      <c r="M89" s="218" t="s">
        <v>19</v>
      </c>
      <c r="N89" s="219" t="s">
        <v>44</v>
      </c>
      <c r="O89" s="83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2" t="s">
        <v>158</v>
      </c>
      <c r="AT89" s="222" t="s">
        <v>160</v>
      </c>
      <c r="AU89" s="222" t="s">
        <v>81</v>
      </c>
      <c r="AY89" s="16" t="s">
        <v>157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6" t="s">
        <v>81</v>
      </c>
      <c r="BK89" s="223">
        <f>ROUND(I89*H89,2)</f>
        <v>0</v>
      </c>
      <c r="BL89" s="16" t="s">
        <v>158</v>
      </c>
      <c r="BM89" s="222" t="s">
        <v>578</v>
      </c>
    </row>
    <row r="90" s="2" customFormat="1">
      <c r="A90" s="37"/>
      <c r="B90" s="38"/>
      <c r="C90" s="39"/>
      <c r="D90" s="224" t="s">
        <v>165</v>
      </c>
      <c r="E90" s="39"/>
      <c r="F90" s="225" t="s">
        <v>579</v>
      </c>
      <c r="G90" s="39"/>
      <c r="H90" s="39"/>
      <c r="I90" s="226"/>
      <c r="J90" s="39"/>
      <c r="K90" s="39"/>
      <c r="L90" s="43"/>
      <c r="M90" s="227"/>
      <c r="N90" s="228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165</v>
      </c>
      <c r="AU90" s="16" t="s">
        <v>81</v>
      </c>
    </row>
    <row r="91" s="2" customFormat="1" ht="16.5" customHeight="1">
      <c r="A91" s="37"/>
      <c r="B91" s="38"/>
      <c r="C91" s="211" t="s">
        <v>83</v>
      </c>
      <c r="D91" s="211" t="s">
        <v>160</v>
      </c>
      <c r="E91" s="212" t="s">
        <v>580</v>
      </c>
      <c r="F91" s="213" t="s">
        <v>581</v>
      </c>
      <c r="G91" s="214" t="s">
        <v>547</v>
      </c>
      <c r="H91" s="215">
        <v>1</v>
      </c>
      <c r="I91" s="216"/>
      <c r="J91" s="217">
        <f>ROUND(I91*H91,2)</f>
        <v>0</v>
      </c>
      <c r="K91" s="213" t="s">
        <v>577</v>
      </c>
      <c r="L91" s="43"/>
      <c r="M91" s="218" t="s">
        <v>19</v>
      </c>
      <c r="N91" s="219" t="s">
        <v>44</v>
      </c>
      <c r="O91" s="83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2" t="s">
        <v>158</v>
      </c>
      <c r="AT91" s="222" t="s">
        <v>160</v>
      </c>
      <c r="AU91" s="222" t="s">
        <v>81</v>
      </c>
      <c r="AY91" s="16" t="s">
        <v>157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6" t="s">
        <v>81</v>
      </c>
      <c r="BK91" s="223">
        <f>ROUND(I91*H91,2)</f>
        <v>0</v>
      </c>
      <c r="BL91" s="16" t="s">
        <v>158</v>
      </c>
      <c r="BM91" s="222" t="s">
        <v>582</v>
      </c>
    </row>
    <row r="92" s="2" customFormat="1">
      <c r="A92" s="37"/>
      <c r="B92" s="38"/>
      <c r="C92" s="39"/>
      <c r="D92" s="224" t="s">
        <v>165</v>
      </c>
      <c r="E92" s="39"/>
      <c r="F92" s="225" t="s">
        <v>583</v>
      </c>
      <c r="G92" s="39"/>
      <c r="H92" s="39"/>
      <c r="I92" s="226"/>
      <c r="J92" s="39"/>
      <c r="K92" s="39"/>
      <c r="L92" s="43"/>
      <c r="M92" s="227"/>
      <c r="N92" s="228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165</v>
      </c>
      <c r="AU92" s="16" t="s">
        <v>81</v>
      </c>
    </row>
    <row r="93" s="12" customFormat="1" ht="25.92" customHeight="1">
      <c r="A93" s="12"/>
      <c r="B93" s="195"/>
      <c r="C93" s="196"/>
      <c r="D93" s="197" t="s">
        <v>72</v>
      </c>
      <c r="E93" s="198" t="s">
        <v>584</v>
      </c>
      <c r="F93" s="198" t="s">
        <v>585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SUM(P94:P117)</f>
        <v>0</v>
      </c>
      <c r="Q93" s="203"/>
      <c r="R93" s="204">
        <f>SUM(R94:R117)</f>
        <v>0</v>
      </c>
      <c r="S93" s="203"/>
      <c r="T93" s="205">
        <f>SUM(T94:T117)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6" t="s">
        <v>158</v>
      </c>
      <c r="AT93" s="207" t="s">
        <v>72</v>
      </c>
      <c r="AU93" s="207" t="s">
        <v>73</v>
      </c>
      <c r="AY93" s="206" t="s">
        <v>157</v>
      </c>
      <c r="BK93" s="208">
        <f>SUM(BK94:BK117)</f>
        <v>0</v>
      </c>
    </row>
    <row r="94" s="2" customFormat="1" ht="16.5" customHeight="1">
      <c r="A94" s="37"/>
      <c r="B94" s="38"/>
      <c r="C94" s="211" t="s">
        <v>171</v>
      </c>
      <c r="D94" s="211" t="s">
        <v>160</v>
      </c>
      <c r="E94" s="212" t="s">
        <v>586</v>
      </c>
      <c r="F94" s="213" t="s">
        <v>587</v>
      </c>
      <c r="G94" s="214" t="s">
        <v>174</v>
      </c>
      <c r="H94" s="215">
        <v>4</v>
      </c>
      <c r="I94" s="216"/>
      <c r="J94" s="217">
        <f>ROUND(I94*H94,2)</f>
        <v>0</v>
      </c>
      <c r="K94" s="213" t="s">
        <v>577</v>
      </c>
      <c r="L94" s="43"/>
      <c r="M94" s="218" t="s">
        <v>19</v>
      </c>
      <c r="N94" s="219" t="s">
        <v>44</v>
      </c>
      <c r="O94" s="83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2" t="s">
        <v>158</v>
      </c>
      <c r="AT94" s="222" t="s">
        <v>160</v>
      </c>
      <c r="AU94" s="222" t="s">
        <v>81</v>
      </c>
      <c r="AY94" s="16" t="s">
        <v>157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6" t="s">
        <v>81</v>
      </c>
      <c r="BK94" s="223">
        <f>ROUND(I94*H94,2)</f>
        <v>0</v>
      </c>
      <c r="BL94" s="16" t="s">
        <v>158</v>
      </c>
      <c r="BM94" s="222" t="s">
        <v>588</v>
      </c>
    </row>
    <row r="95" s="2" customFormat="1">
      <c r="A95" s="37"/>
      <c r="B95" s="38"/>
      <c r="C95" s="39"/>
      <c r="D95" s="224" t="s">
        <v>165</v>
      </c>
      <c r="E95" s="39"/>
      <c r="F95" s="225" t="s">
        <v>587</v>
      </c>
      <c r="G95" s="39"/>
      <c r="H95" s="39"/>
      <c r="I95" s="226"/>
      <c r="J95" s="39"/>
      <c r="K95" s="39"/>
      <c r="L95" s="43"/>
      <c r="M95" s="227"/>
      <c r="N95" s="228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165</v>
      </c>
      <c r="AU95" s="16" t="s">
        <v>81</v>
      </c>
    </row>
    <row r="96" s="2" customFormat="1" ht="16.5" customHeight="1">
      <c r="A96" s="37"/>
      <c r="B96" s="38"/>
      <c r="C96" s="211" t="s">
        <v>158</v>
      </c>
      <c r="D96" s="211" t="s">
        <v>160</v>
      </c>
      <c r="E96" s="212" t="s">
        <v>589</v>
      </c>
      <c r="F96" s="213" t="s">
        <v>590</v>
      </c>
      <c r="G96" s="214" t="s">
        <v>174</v>
      </c>
      <c r="H96" s="215">
        <v>4</v>
      </c>
      <c r="I96" s="216"/>
      <c r="J96" s="217">
        <f>ROUND(I96*H96,2)</f>
        <v>0</v>
      </c>
      <c r="K96" s="213" t="s">
        <v>577</v>
      </c>
      <c r="L96" s="43"/>
      <c r="M96" s="218" t="s">
        <v>19</v>
      </c>
      <c r="N96" s="219" t="s">
        <v>44</v>
      </c>
      <c r="O96" s="83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2" t="s">
        <v>158</v>
      </c>
      <c r="AT96" s="222" t="s">
        <v>160</v>
      </c>
      <c r="AU96" s="222" t="s">
        <v>81</v>
      </c>
      <c r="AY96" s="16" t="s">
        <v>157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6" t="s">
        <v>81</v>
      </c>
      <c r="BK96" s="223">
        <f>ROUND(I96*H96,2)</f>
        <v>0</v>
      </c>
      <c r="BL96" s="16" t="s">
        <v>158</v>
      </c>
      <c r="BM96" s="222" t="s">
        <v>591</v>
      </c>
    </row>
    <row r="97" s="2" customFormat="1">
      <c r="A97" s="37"/>
      <c r="B97" s="38"/>
      <c r="C97" s="39"/>
      <c r="D97" s="224" t="s">
        <v>165</v>
      </c>
      <c r="E97" s="39"/>
      <c r="F97" s="225" t="s">
        <v>590</v>
      </c>
      <c r="G97" s="39"/>
      <c r="H97" s="39"/>
      <c r="I97" s="226"/>
      <c r="J97" s="39"/>
      <c r="K97" s="39"/>
      <c r="L97" s="43"/>
      <c r="M97" s="227"/>
      <c r="N97" s="228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165</v>
      </c>
      <c r="AU97" s="16" t="s">
        <v>81</v>
      </c>
    </row>
    <row r="98" s="2" customFormat="1" ht="16.5" customHeight="1">
      <c r="A98" s="37"/>
      <c r="B98" s="38"/>
      <c r="C98" s="211" t="s">
        <v>178</v>
      </c>
      <c r="D98" s="211" t="s">
        <v>160</v>
      </c>
      <c r="E98" s="212" t="s">
        <v>592</v>
      </c>
      <c r="F98" s="213" t="s">
        <v>593</v>
      </c>
      <c r="G98" s="214" t="s">
        <v>174</v>
      </c>
      <c r="H98" s="215">
        <v>8</v>
      </c>
      <c r="I98" s="216"/>
      <c r="J98" s="217">
        <f>ROUND(I98*H98,2)</f>
        <v>0</v>
      </c>
      <c r="K98" s="213" t="s">
        <v>577</v>
      </c>
      <c r="L98" s="43"/>
      <c r="M98" s="218" t="s">
        <v>19</v>
      </c>
      <c r="N98" s="219" t="s">
        <v>44</v>
      </c>
      <c r="O98" s="83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2" t="s">
        <v>158</v>
      </c>
      <c r="AT98" s="222" t="s">
        <v>160</v>
      </c>
      <c r="AU98" s="222" t="s">
        <v>81</v>
      </c>
      <c r="AY98" s="16" t="s">
        <v>157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6" t="s">
        <v>81</v>
      </c>
      <c r="BK98" s="223">
        <f>ROUND(I98*H98,2)</f>
        <v>0</v>
      </c>
      <c r="BL98" s="16" t="s">
        <v>158</v>
      </c>
      <c r="BM98" s="222" t="s">
        <v>594</v>
      </c>
    </row>
    <row r="99" s="2" customFormat="1">
      <c r="A99" s="37"/>
      <c r="B99" s="38"/>
      <c r="C99" s="39"/>
      <c r="D99" s="224" t="s">
        <v>165</v>
      </c>
      <c r="E99" s="39"/>
      <c r="F99" s="225" t="s">
        <v>593</v>
      </c>
      <c r="G99" s="39"/>
      <c r="H99" s="39"/>
      <c r="I99" s="226"/>
      <c r="J99" s="39"/>
      <c r="K99" s="39"/>
      <c r="L99" s="43"/>
      <c r="M99" s="227"/>
      <c r="N99" s="228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165</v>
      </c>
      <c r="AU99" s="16" t="s">
        <v>81</v>
      </c>
    </row>
    <row r="100" s="2" customFormat="1" ht="16.5" customHeight="1">
      <c r="A100" s="37"/>
      <c r="B100" s="38"/>
      <c r="C100" s="211" t="s">
        <v>166</v>
      </c>
      <c r="D100" s="211" t="s">
        <v>160</v>
      </c>
      <c r="E100" s="212" t="s">
        <v>595</v>
      </c>
      <c r="F100" s="213" t="s">
        <v>596</v>
      </c>
      <c r="G100" s="214" t="s">
        <v>174</v>
      </c>
      <c r="H100" s="215">
        <v>4</v>
      </c>
      <c r="I100" s="216"/>
      <c r="J100" s="217">
        <f>ROUND(I100*H100,2)</f>
        <v>0</v>
      </c>
      <c r="K100" s="213" t="s">
        <v>577</v>
      </c>
      <c r="L100" s="43"/>
      <c r="M100" s="218" t="s">
        <v>19</v>
      </c>
      <c r="N100" s="219" t="s">
        <v>44</v>
      </c>
      <c r="O100" s="83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2" t="s">
        <v>158</v>
      </c>
      <c r="AT100" s="222" t="s">
        <v>160</v>
      </c>
      <c r="AU100" s="222" t="s">
        <v>81</v>
      </c>
      <c r="AY100" s="16" t="s">
        <v>157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6" t="s">
        <v>81</v>
      </c>
      <c r="BK100" s="223">
        <f>ROUND(I100*H100,2)</f>
        <v>0</v>
      </c>
      <c r="BL100" s="16" t="s">
        <v>158</v>
      </c>
      <c r="BM100" s="222" t="s">
        <v>597</v>
      </c>
    </row>
    <row r="101" s="2" customFormat="1">
      <c r="A101" s="37"/>
      <c r="B101" s="38"/>
      <c r="C101" s="39"/>
      <c r="D101" s="224" t="s">
        <v>165</v>
      </c>
      <c r="E101" s="39"/>
      <c r="F101" s="225" t="s">
        <v>598</v>
      </c>
      <c r="G101" s="39"/>
      <c r="H101" s="39"/>
      <c r="I101" s="226"/>
      <c r="J101" s="39"/>
      <c r="K101" s="39"/>
      <c r="L101" s="43"/>
      <c r="M101" s="227"/>
      <c r="N101" s="228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165</v>
      </c>
      <c r="AU101" s="16" t="s">
        <v>81</v>
      </c>
    </row>
    <row r="102" s="2" customFormat="1" ht="16.5" customHeight="1">
      <c r="A102" s="37"/>
      <c r="B102" s="38"/>
      <c r="C102" s="211" t="s">
        <v>184</v>
      </c>
      <c r="D102" s="211" t="s">
        <v>160</v>
      </c>
      <c r="E102" s="212" t="s">
        <v>599</v>
      </c>
      <c r="F102" s="213" t="s">
        <v>600</v>
      </c>
      <c r="G102" s="214" t="s">
        <v>174</v>
      </c>
      <c r="H102" s="215">
        <v>4</v>
      </c>
      <c r="I102" s="216"/>
      <c r="J102" s="217">
        <f>ROUND(I102*H102,2)</f>
        <v>0</v>
      </c>
      <c r="K102" s="213" t="s">
        <v>577</v>
      </c>
      <c r="L102" s="43"/>
      <c r="M102" s="218" t="s">
        <v>19</v>
      </c>
      <c r="N102" s="219" t="s">
        <v>44</v>
      </c>
      <c r="O102" s="83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2" t="s">
        <v>158</v>
      </c>
      <c r="AT102" s="222" t="s">
        <v>160</v>
      </c>
      <c r="AU102" s="222" t="s">
        <v>81</v>
      </c>
      <c r="AY102" s="16" t="s">
        <v>157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6" t="s">
        <v>81</v>
      </c>
      <c r="BK102" s="223">
        <f>ROUND(I102*H102,2)</f>
        <v>0</v>
      </c>
      <c r="BL102" s="16" t="s">
        <v>158</v>
      </c>
      <c r="BM102" s="222" t="s">
        <v>601</v>
      </c>
    </row>
    <row r="103" s="2" customFormat="1">
      <c r="A103" s="37"/>
      <c r="B103" s="38"/>
      <c r="C103" s="39"/>
      <c r="D103" s="224" t="s">
        <v>165</v>
      </c>
      <c r="E103" s="39"/>
      <c r="F103" s="225" t="s">
        <v>600</v>
      </c>
      <c r="G103" s="39"/>
      <c r="H103" s="39"/>
      <c r="I103" s="226"/>
      <c r="J103" s="39"/>
      <c r="K103" s="39"/>
      <c r="L103" s="43"/>
      <c r="M103" s="227"/>
      <c r="N103" s="22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165</v>
      </c>
      <c r="AU103" s="16" t="s">
        <v>81</v>
      </c>
    </row>
    <row r="104" s="2" customFormat="1" ht="16.5" customHeight="1">
      <c r="A104" s="37"/>
      <c r="B104" s="38"/>
      <c r="C104" s="211" t="s">
        <v>177</v>
      </c>
      <c r="D104" s="211" t="s">
        <v>160</v>
      </c>
      <c r="E104" s="212" t="s">
        <v>602</v>
      </c>
      <c r="F104" s="213" t="s">
        <v>603</v>
      </c>
      <c r="G104" s="214" t="s">
        <v>174</v>
      </c>
      <c r="H104" s="215">
        <v>12</v>
      </c>
      <c r="I104" s="216"/>
      <c r="J104" s="217">
        <f>ROUND(I104*H104,2)</f>
        <v>0</v>
      </c>
      <c r="K104" s="213" t="s">
        <v>577</v>
      </c>
      <c r="L104" s="43"/>
      <c r="M104" s="218" t="s">
        <v>19</v>
      </c>
      <c r="N104" s="219" t="s">
        <v>44</v>
      </c>
      <c r="O104" s="83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2" t="s">
        <v>158</v>
      </c>
      <c r="AT104" s="222" t="s">
        <v>160</v>
      </c>
      <c r="AU104" s="222" t="s">
        <v>81</v>
      </c>
      <c r="AY104" s="16" t="s">
        <v>157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6" t="s">
        <v>81</v>
      </c>
      <c r="BK104" s="223">
        <f>ROUND(I104*H104,2)</f>
        <v>0</v>
      </c>
      <c r="BL104" s="16" t="s">
        <v>158</v>
      </c>
      <c r="BM104" s="222" t="s">
        <v>604</v>
      </c>
    </row>
    <row r="105" s="2" customFormat="1">
      <c r="A105" s="37"/>
      <c r="B105" s="38"/>
      <c r="C105" s="39"/>
      <c r="D105" s="224" t="s">
        <v>165</v>
      </c>
      <c r="E105" s="39"/>
      <c r="F105" s="225" t="s">
        <v>603</v>
      </c>
      <c r="G105" s="39"/>
      <c r="H105" s="39"/>
      <c r="I105" s="226"/>
      <c r="J105" s="39"/>
      <c r="K105" s="39"/>
      <c r="L105" s="43"/>
      <c r="M105" s="227"/>
      <c r="N105" s="22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165</v>
      </c>
      <c r="AU105" s="16" t="s">
        <v>81</v>
      </c>
    </row>
    <row r="106" s="2" customFormat="1" ht="16.5" customHeight="1">
      <c r="A106" s="37"/>
      <c r="B106" s="38"/>
      <c r="C106" s="211" t="s">
        <v>191</v>
      </c>
      <c r="D106" s="211" t="s">
        <v>160</v>
      </c>
      <c r="E106" s="212" t="s">
        <v>605</v>
      </c>
      <c r="F106" s="213" t="s">
        <v>606</v>
      </c>
      <c r="G106" s="214" t="s">
        <v>494</v>
      </c>
      <c r="H106" s="215">
        <v>5</v>
      </c>
      <c r="I106" s="216"/>
      <c r="J106" s="217">
        <f>ROUND(I106*H106,2)</f>
        <v>0</v>
      </c>
      <c r="K106" s="213" t="s">
        <v>577</v>
      </c>
      <c r="L106" s="43"/>
      <c r="M106" s="218" t="s">
        <v>19</v>
      </c>
      <c r="N106" s="219" t="s">
        <v>44</v>
      </c>
      <c r="O106" s="83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2" t="s">
        <v>158</v>
      </c>
      <c r="AT106" s="222" t="s">
        <v>160</v>
      </c>
      <c r="AU106" s="222" t="s">
        <v>81</v>
      </c>
      <c r="AY106" s="16" t="s">
        <v>157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6" t="s">
        <v>81</v>
      </c>
      <c r="BK106" s="223">
        <f>ROUND(I106*H106,2)</f>
        <v>0</v>
      </c>
      <c r="BL106" s="16" t="s">
        <v>158</v>
      </c>
      <c r="BM106" s="222" t="s">
        <v>607</v>
      </c>
    </row>
    <row r="107" s="2" customFormat="1">
      <c r="A107" s="37"/>
      <c r="B107" s="38"/>
      <c r="C107" s="39"/>
      <c r="D107" s="224" t="s">
        <v>165</v>
      </c>
      <c r="E107" s="39"/>
      <c r="F107" s="225" t="s">
        <v>606</v>
      </c>
      <c r="G107" s="39"/>
      <c r="H107" s="39"/>
      <c r="I107" s="226"/>
      <c r="J107" s="39"/>
      <c r="K107" s="39"/>
      <c r="L107" s="43"/>
      <c r="M107" s="227"/>
      <c r="N107" s="228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165</v>
      </c>
      <c r="AU107" s="16" t="s">
        <v>81</v>
      </c>
    </row>
    <row r="108" s="2" customFormat="1" ht="16.5" customHeight="1">
      <c r="A108" s="37"/>
      <c r="B108" s="38"/>
      <c r="C108" s="211" t="s">
        <v>181</v>
      </c>
      <c r="D108" s="211" t="s">
        <v>160</v>
      </c>
      <c r="E108" s="212" t="s">
        <v>608</v>
      </c>
      <c r="F108" s="213" t="s">
        <v>609</v>
      </c>
      <c r="G108" s="214" t="s">
        <v>610</v>
      </c>
      <c r="H108" s="215">
        <v>4</v>
      </c>
      <c r="I108" s="216"/>
      <c r="J108" s="217">
        <f>ROUND(I108*H108,2)</f>
        <v>0</v>
      </c>
      <c r="K108" s="213" t="s">
        <v>577</v>
      </c>
      <c r="L108" s="43"/>
      <c r="M108" s="218" t="s">
        <v>19</v>
      </c>
      <c r="N108" s="219" t="s">
        <v>44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158</v>
      </c>
      <c r="AT108" s="222" t="s">
        <v>160</v>
      </c>
      <c r="AU108" s="222" t="s">
        <v>81</v>
      </c>
      <c r="AY108" s="16" t="s">
        <v>157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81</v>
      </c>
      <c r="BK108" s="223">
        <f>ROUND(I108*H108,2)</f>
        <v>0</v>
      </c>
      <c r="BL108" s="16" t="s">
        <v>158</v>
      </c>
      <c r="BM108" s="222" t="s">
        <v>611</v>
      </c>
    </row>
    <row r="109" s="2" customFormat="1">
      <c r="A109" s="37"/>
      <c r="B109" s="38"/>
      <c r="C109" s="39"/>
      <c r="D109" s="224" t="s">
        <v>165</v>
      </c>
      <c r="E109" s="39"/>
      <c r="F109" s="225" t="s">
        <v>609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165</v>
      </c>
      <c r="AU109" s="16" t="s">
        <v>81</v>
      </c>
    </row>
    <row r="110" s="2" customFormat="1" ht="16.5" customHeight="1">
      <c r="A110" s="37"/>
      <c r="B110" s="38"/>
      <c r="C110" s="211" t="s">
        <v>199</v>
      </c>
      <c r="D110" s="211" t="s">
        <v>160</v>
      </c>
      <c r="E110" s="212" t="s">
        <v>612</v>
      </c>
      <c r="F110" s="213" t="s">
        <v>613</v>
      </c>
      <c r="G110" s="214" t="s">
        <v>610</v>
      </c>
      <c r="H110" s="215">
        <v>4</v>
      </c>
      <c r="I110" s="216"/>
      <c r="J110" s="217">
        <f>ROUND(I110*H110,2)</f>
        <v>0</v>
      </c>
      <c r="K110" s="213" t="s">
        <v>577</v>
      </c>
      <c r="L110" s="43"/>
      <c r="M110" s="218" t="s">
        <v>19</v>
      </c>
      <c r="N110" s="219" t="s">
        <v>44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158</v>
      </c>
      <c r="AT110" s="222" t="s">
        <v>160</v>
      </c>
      <c r="AU110" s="222" t="s">
        <v>81</v>
      </c>
      <c r="AY110" s="16" t="s">
        <v>157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81</v>
      </c>
      <c r="BK110" s="223">
        <f>ROUND(I110*H110,2)</f>
        <v>0</v>
      </c>
      <c r="BL110" s="16" t="s">
        <v>158</v>
      </c>
      <c r="BM110" s="222" t="s">
        <v>614</v>
      </c>
    </row>
    <row r="111" s="2" customFormat="1">
      <c r="A111" s="37"/>
      <c r="B111" s="38"/>
      <c r="C111" s="39"/>
      <c r="D111" s="224" t="s">
        <v>165</v>
      </c>
      <c r="E111" s="39"/>
      <c r="F111" s="225" t="s">
        <v>613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165</v>
      </c>
      <c r="AU111" s="16" t="s">
        <v>81</v>
      </c>
    </row>
    <row r="112" s="2" customFormat="1" ht="16.5" customHeight="1">
      <c r="A112" s="37"/>
      <c r="B112" s="38"/>
      <c r="C112" s="211" t="s">
        <v>8</v>
      </c>
      <c r="D112" s="211" t="s">
        <v>160</v>
      </c>
      <c r="E112" s="212" t="s">
        <v>615</v>
      </c>
      <c r="F112" s="213" t="s">
        <v>616</v>
      </c>
      <c r="G112" s="214" t="s">
        <v>233</v>
      </c>
      <c r="H112" s="215">
        <v>0.20000000000000001</v>
      </c>
      <c r="I112" s="216"/>
      <c r="J112" s="217">
        <f>ROUND(I112*H112,2)</f>
        <v>0</v>
      </c>
      <c r="K112" s="213" t="s">
        <v>577</v>
      </c>
      <c r="L112" s="43"/>
      <c r="M112" s="218" t="s">
        <v>19</v>
      </c>
      <c r="N112" s="219" t="s">
        <v>44</v>
      </c>
      <c r="O112" s="83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2" t="s">
        <v>158</v>
      </c>
      <c r="AT112" s="222" t="s">
        <v>160</v>
      </c>
      <c r="AU112" s="222" t="s">
        <v>81</v>
      </c>
      <c r="AY112" s="16" t="s">
        <v>157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6" t="s">
        <v>81</v>
      </c>
      <c r="BK112" s="223">
        <f>ROUND(I112*H112,2)</f>
        <v>0</v>
      </c>
      <c r="BL112" s="16" t="s">
        <v>158</v>
      </c>
      <c r="BM112" s="222" t="s">
        <v>617</v>
      </c>
    </row>
    <row r="113" s="2" customFormat="1">
      <c r="A113" s="37"/>
      <c r="B113" s="38"/>
      <c r="C113" s="39"/>
      <c r="D113" s="224" t="s">
        <v>165</v>
      </c>
      <c r="E113" s="39"/>
      <c r="F113" s="225" t="s">
        <v>616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165</v>
      </c>
      <c r="AU113" s="16" t="s">
        <v>81</v>
      </c>
    </row>
    <row r="114" s="2" customFormat="1" ht="16.5" customHeight="1">
      <c r="A114" s="37"/>
      <c r="B114" s="38"/>
      <c r="C114" s="211" t="s">
        <v>206</v>
      </c>
      <c r="D114" s="211" t="s">
        <v>160</v>
      </c>
      <c r="E114" s="212" t="s">
        <v>618</v>
      </c>
      <c r="F114" s="213" t="s">
        <v>619</v>
      </c>
      <c r="G114" s="214" t="s">
        <v>610</v>
      </c>
      <c r="H114" s="215">
        <v>2</v>
      </c>
      <c r="I114" s="216"/>
      <c r="J114" s="217">
        <f>ROUND(I114*H114,2)</f>
        <v>0</v>
      </c>
      <c r="K114" s="213" t="s">
        <v>577</v>
      </c>
      <c r="L114" s="43"/>
      <c r="M114" s="218" t="s">
        <v>19</v>
      </c>
      <c r="N114" s="219" t="s">
        <v>44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2" t="s">
        <v>158</v>
      </c>
      <c r="AT114" s="222" t="s">
        <v>160</v>
      </c>
      <c r="AU114" s="222" t="s">
        <v>81</v>
      </c>
      <c r="AY114" s="16" t="s">
        <v>157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6" t="s">
        <v>81</v>
      </c>
      <c r="BK114" s="223">
        <f>ROUND(I114*H114,2)</f>
        <v>0</v>
      </c>
      <c r="BL114" s="16" t="s">
        <v>158</v>
      </c>
      <c r="BM114" s="222" t="s">
        <v>620</v>
      </c>
    </row>
    <row r="115" s="2" customFormat="1">
      <c r="A115" s="37"/>
      <c r="B115" s="38"/>
      <c r="C115" s="39"/>
      <c r="D115" s="224" t="s">
        <v>165</v>
      </c>
      <c r="E115" s="39"/>
      <c r="F115" s="225" t="s">
        <v>619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165</v>
      </c>
      <c r="AU115" s="16" t="s">
        <v>81</v>
      </c>
    </row>
    <row r="116" s="2" customFormat="1" ht="16.5" customHeight="1">
      <c r="A116" s="37"/>
      <c r="B116" s="38"/>
      <c r="C116" s="211" t="s">
        <v>187</v>
      </c>
      <c r="D116" s="211" t="s">
        <v>160</v>
      </c>
      <c r="E116" s="212" t="s">
        <v>621</v>
      </c>
      <c r="F116" s="213" t="s">
        <v>622</v>
      </c>
      <c r="G116" s="214" t="s">
        <v>610</v>
      </c>
      <c r="H116" s="215">
        <v>2</v>
      </c>
      <c r="I116" s="216"/>
      <c r="J116" s="217">
        <f>ROUND(I116*H116,2)</f>
        <v>0</v>
      </c>
      <c r="K116" s="213" t="s">
        <v>577</v>
      </c>
      <c r="L116" s="43"/>
      <c r="M116" s="218" t="s">
        <v>19</v>
      </c>
      <c r="N116" s="219" t="s">
        <v>44</v>
      </c>
      <c r="O116" s="83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158</v>
      </c>
      <c r="AT116" s="222" t="s">
        <v>160</v>
      </c>
      <c r="AU116" s="222" t="s">
        <v>81</v>
      </c>
      <c r="AY116" s="16" t="s">
        <v>157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81</v>
      </c>
      <c r="BK116" s="223">
        <f>ROUND(I116*H116,2)</f>
        <v>0</v>
      </c>
      <c r="BL116" s="16" t="s">
        <v>158</v>
      </c>
      <c r="BM116" s="222" t="s">
        <v>623</v>
      </c>
    </row>
    <row r="117" s="2" customFormat="1">
      <c r="A117" s="37"/>
      <c r="B117" s="38"/>
      <c r="C117" s="39"/>
      <c r="D117" s="224" t="s">
        <v>165</v>
      </c>
      <c r="E117" s="39"/>
      <c r="F117" s="225" t="s">
        <v>622</v>
      </c>
      <c r="G117" s="39"/>
      <c r="H117" s="39"/>
      <c r="I117" s="226"/>
      <c r="J117" s="39"/>
      <c r="K117" s="39"/>
      <c r="L117" s="43"/>
      <c r="M117" s="240"/>
      <c r="N117" s="241"/>
      <c r="O117" s="242"/>
      <c r="P117" s="242"/>
      <c r="Q117" s="242"/>
      <c r="R117" s="242"/>
      <c r="S117" s="242"/>
      <c r="T117" s="243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165</v>
      </c>
      <c r="AU117" s="16" t="s">
        <v>81</v>
      </c>
    </row>
    <row r="118" s="2" customFormat="1" ht="6.96" customHeight="1">
      <c r="A118" s="37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43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</sheetData>
  <sheetProtection sheet="1" autoFilter="0" formatColumns="0" formatRows="0" objects="1" scenarios="1" spinCount="100000" saltValue="Nq6brGT+SYo4YCxRQZENZFssXrCl6p5AbQsR4JW0zvHDya1E/m3XebaiMSP+S5rzp+q0OWmgjCYi1CLHZSyotg==" hashValue="bC/xPrHGSu0MaWlYkQxLXL2LDCQbFA8SPDPO+me72NYLo4EYKJuZIZoZ88RBP4MBFxxNGO7nw+X/QcP6h2r7hg==" algorithmName="SHA-512" password="9159"/>
  <autoFilter ref="C86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87</v>
      </c>
    </row>
    <row r="4" s="1" customFormat="1" ht="24.96" customHeight="1">
      <c r="B4" s="19"/>
      <c r="D4" s="139" t="s">
        <v>115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Infrastruktura - stavební E</v>
      </c>
      <c r="F7" s="141"/>
      <c r="G7" s="141"/>
      <c r="H7" s="141"/>
      <c r="L7" s="19"/>
    </row>
    <row r="8" s="1" customFormat="1" ht="12" customHeight="1">
      <c r="B8" s="19"/>
      <c r="D8" s="141" t="s">
        <v>116</v>
      </c>
      <c r="L8" s="19"/>
    </row>
    <row r="9" s="2" customFormat="1" ht="16.5" customHeight="1">
      <c r="A9" s="37"/>
      <c r="B9" s="43"/>
      <c r="C9" s="37"/>
      <c r="D9" s="37"/>
      <c r="E9" s="142" t="s">
        <v>568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569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624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34</v>
      </c>
      <c r="G14" s="37"/>
      <c r="H14" s="37"/>
      <c r="I14" s="141" t="s">
        <v>23</v>
      </c>
      <c r="J14" s="145" t="str">
        <f>'Rekapitulace stavby'!AN8</f>
        <v>27. 5. 2024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tr">
        <f>IF('Rekapitulace stavby'!AN10="","",'Rekapitulace stavby'!AN10)</f>
        <v>00261238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tr">
        <f>IF('Rekapitulace stavby'!E11="","",'Rekapitulace stavby'!E11)</f>
        <v>Statutární město Děčín</v>
      </c>
      <c r="F17" s="37"/>
      <c r="G17" s="37"/>
      <c r="H17" s="37"/>
      <c r="I17" s="141" t="s">
        <v>29</v>
      </c>
      <c r="J17" s="132" t="str">
        <f>IF('Rekapitulace stavby'!AN11="","",'Rekapitulace stavby'!AN11)</f>
        <v>CZ00261238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ROUND(J88,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ROUND((SUM(BE88:BE119)),  2)</f>
        <v>0</v>
      </c>
      <c r="G35" s="37"/>
      <c r="H35" s="37"/>
      <c r="I35" s="156">
        <v>0.20999999999999999</v>
      </c>
      <c r="J35" s="155">
        <f>ROUND(((SUM(BE88:BE119))*I35),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45</v>
      </c>
      <c r="F36" s="155">
        <f>ROUND((SUM(BF88:BF119)),  2)</f>
        <v>0</v>
      </c>
      <c r="G36" s="37"/>
      <c r="H36" s="37"/>
      <c r="I36" s="156">
        <v>0.12</v>
      </c>
      <c r="J36" s="155">
        <f>ROUND(((SUM(BF88:BF119))*I36),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46</v>
      </c>
      <c r="F37" s="155">
        <f>ROUND((SUM(BG88:BG119)),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47</v>
      </c>
      <c r="F38" s="155">
        <f>ROUND((SUM(BH88:BH119)),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48</v>
      </c>
      <c r="F39" s="155">
        <f>ROUND((SUM(BI88:BI119)),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Infrastruktura - stavební E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116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568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569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002 - VZDUCHOTECHNIKA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 xml:space="preserve"> </v>
      </c>
      <c r="G56" s="39"/>
      <c r="H56" s="39"/>
      <c r="I56" s="31" t="s">
        <v>23</v>
      </c>
      <c r="J56" s="71" t="str">
        <f>IF(J14="","",J14)</f>
        <v>27. 5. 2024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Statutární město Děčín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119</v>
      </c>
      <c r="D61" s="170"/>
      <c r="E61" s="170"/>
      <c r="F61" s="170"/>
      <c r="G61" s="170"/>
      <c r="H61" s="170"/>
      <c r="I61" s="170"/>
      <c r="J61" s="171" t="s">
        <v>120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J88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87</v>
      </c>
    </row>
    <row r="64" s="9" customFormat="1" ht="24.96" customHeight="1">
      <c r="A64" s="9"/>
      <c r="B64" s="173"/>
      <c r="C64" s="174"/>
      <c r="D64" s="175" t="s">
        <v>625</v>
      </c>
      <c r="E64" s="176"/>
      <c r="F64" s="176"/>
      <c r="G64" s="176"/>
      <c r="H64" s="176"/>
      <c r="I64" s="176"/>
      <c r="J64" s="177">
        <f>J89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3"/>
      <c r="C65" s="174"/>
      <c r="D65" s="175" t="s">
        <v>626</v>
      </c>
      <c r="E65" s="176"/>
      <c r="F65" s="176"/>
      <c r="G65" s="176"/>
      <c r="H65" s="176"/>
      <c r="I65" s="176"/>
      <c r="J65" s="177">
        <f>J98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3"/>
      <c r="C66" s="174"/>
      <c r="D66" s="175" t="s">
        <v>627</v>
      </c>
      <c r="E66" s="176"/>
      <c r="F66" s="176"/>
      <c r="G66" s="176"/>
      <c r="H66" s="176"/>
      <c r="I66" s="176"/>
      <c r="J66" s="177">
        <f>J109</f>
        <v>0</v>
      </c>
      <c r="K66" s="174"/>
      <c r="L66" s="17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4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4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142</v>
      </c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68" t="str">
        <f>E7</f>
        <v>Infrastruktura - stavební E</v>
      </c>
      <c r="F76" s="31"/>
      <c r="G76" s="31"/>
      <c r="H76" s="31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1" customFormat="1" ht="12" customHeight="1">
      <c r="B77" s="20"/>
      <c r="C77" s="31" t="s">
        <v>116</v>
      </c>
      <c r="D77" s="21"/>
      <c r="E77" s="21"/>
      <c r="F77" s="21"/>
      <c r="G77" s="21"/>
      <c r="H77" s="21"/>
      <c r="I77" s="21"/>
      <c r="J77" s="21"/>
      <c r="K77" s="21"/>
      <c r="L77" s="19"/>
    </row>
    <row r="78" s="2" customFormat="1" ht="16.5" customHeight="1">
      <c r="A78" s="37"/>
      <c r="B78" s="38"/>
      <c r="C78" s="39"/>
      <c r="D78" s="39"/>
      <c r="E78" s="168" t="s">
        <v>568</v>
      </c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569</v>
      </c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68" t="str">
        <f>E11</f>
        <v>002 - VZDUCHOTECHNIKA</v>
      </c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21</v>
      </c>
      <c r="D82" s="39"/>
      <c r="E82" s="39"/>
      <c r="F82" s="26" t="str">
        <f>F14</f>
        <v xml:space="preserve"> </v>
      </c>
      <c r="G82" s="39"/>
      <c r="H82" s="39"/>
      <c r="I82" s="31" t="s">
        <v>23</v>
      </c>
      <c r="J82" s="71" t="str">
        <f>IF(J14="","",J14)</f>
        <v>27. 5. 2024</v>
      </c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25</v>
      </c>
      <c r="D84" s="39"/>
      <c r="E84" s="39"/>
      <c r="F84" s="26" t="str">
        <f>E17</f>
        <v>Statutární město Děčín</v>
      </c>
      <c r="G84" s="39"/>
      <c r="H84" s="39"/>
      <c r="I84" s="31" t="s">
        <v>33</v>
      </c>
      <c r="J84" s="35" t="str">
        <f>E23</f>
        <v xml:space="preserve"> </v>
      </c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31</v>
      </c>
      <c r="D85" s="39"/>
      <c r="E85" s="39"/>
      <c r="F85" s="26" t="str">
        <f>IF(E20="","",E20)</f>
        <v>Vyplň údaj</v>
      </c>
      <c r="G85" s="39"/>
      <c r="H85" s="39"/>
      <c r="I85" s="31" t="s">
        <v>36</v>
      </c>
      <c r="J85" s="35" t="str">
        <f>E26</f>
        <v xml:space="preserve"> </v>
      </c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1" customFormat="1" ht="29.28" customHeight="1">
      <c r="A87" s="184"/>
      <c r="B87" s="185"/>
      <c r="C87" s="186" t="s">
        <v>143</v>
      </c>
      <c r="D87" s="187" t="s">
        <v>58</v>
      </c>
      <c r="E87" s="187" t="s">
        <v>54</v>
      </c>
      <c r="F87" s="187" t="s">
        <v>55</v>
      </c>
      <c r="G87" s="187" t="s">
        <v>144</v>
      </c>
      <c r="H87" s="187" t="s">
        <v>145</v>
      </c>
      <c r="I87" s="187" t="s">
        <v>146</v>
      </c>
      <c r="J87" s="187" t="s">
        <v>120</v>
      </c>
      <c r="K87" s="188" t="s">
        <v>147</v>
      </c>
      <c r="L87" s="189"/>
      <c r="M87" s="91" t="s">
        <v>19</v>
      </c>
      <c r="N87" s="92" t="s">
        <v>43</v>
      </c>
      <c r="O87" s="92" t="s">
        <v>148</v>
      </c>
      <c r="P87" s="92" t="s">
        <v>149</v>
      </c>
      <c r="Q87" s="92" t="s">
        <v>150</v>
      </c>
      <c r="R87" s="92" t="s">
        <v>151</v>
      </c>
      <c r="S87" s="92" t="s">
        <v>152</v>
      </c>
      <c r="T87" s="93" t="s">
        <v>153</v>
      </c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</row>
    <row r="88" s="2" customFormat="1" ht="22.8" customHeight="1">
      <c r="A88" s="37"/>
      <c r="B88" s="38"/>
      <c r="C88" s="98" t="s">
        <v>154</v>
      </c>
      <c r="D88" s="39"/>
      <c r="E88" s="39"/>
      <c r="F88" s="39"/>
      <c r="G88" s="39"/>
      <c r="H88" s="39"/>
      <c r="I88" s="39"/>
      <c r="J88" s="190">
        <f>BK88</f>
        <v>0</v>
      </c>
      <c r="K88" s="39"/>
      <c r="L88" s="43"/>
      <c r="M88" s="94"/>
      <c r="N88" s="191"/>
      <c r="O88" s="95"/>
      <c r="P88" s="192">
        <f>P89+P98+P109</f>
        <v>0</v>
      </c>
      <c r="Q88" s="95"/>
      <c r="R88" s="192">
        <f>R89+R98+R109</f>
        <v>0</v>
      </c>
      <c r="S88" s="95"/>
      <c r="T88" s="193">
        <f>T89+T98+T109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72</v>
      </c>
      <c r="AU88" s="16" t="s">
        <v>87</v>
      </c>
      <c r="BK88" s="194">
        <f>BK89+BK98+BK109</f>
        <v>0</v>
      </c>
    </row>
    <row r="89" s="12" customFormat="1" ht="25.92" customHeight="1">
      <c r="A89" s="12"/>
      <c r="B89" s="195"/>
      <c r="C89" s="196"/>
      <c r="D89" s="197" t="s">
        <v>72</v>
      </c>
      <c r="E89" s="198" t="s">
        <v>628</v>
      </c>
      <c r="F89" s="198" t="s">
        <v>629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SUM(P90:P97)</f>
        <v>0</v>
      </c>
      <c r="Q89" s="203"/>
      <c r="R89" s="204">
        <f>SUM(R90:R97)</f>
        <v>0</v>
      </c>
      <c r="S89" s="203"/>
      <c r="T89" s="205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6" t="s">
        <v>158</v>
      </c>
      <c r="AT89" s="207" t="s">
        <v>72</v>
      </c>
      <c r="AU89" s="207" t="s">
        <v>73</v>
      </c>
      <c r="AY89" s="206" t="s">
        <v>157</v>
      </c>
      <c r="BK89" s="208">
        <f>SUM(BK90:BK97)</f>
        <v>0</v>
      </c>
    </row>
    <row r="90" s="2" customFormat="1" ht="16.5" customHeight="1">
      <c r="A90" s="37"/>
      <c r="B90" s="38"/>
      <c r="C90" s="211" t="s">
        <v>81</v>
      </c>
      <c r="D90" s="211" t="s">
        <v>160</v>
      </c>
      <c r="E90" s="212" t="s">
        <v>630</v>
      </c>
      <c r="F90" s="213" t="s">
        <v>631</v>
      </c>
      <c r="G90" s="214" t="s">
        <v>610</v>
      </c>
      <c r="H90" s="215">
        <v>2</v>
      </c>
      <c r="I90" s="216"/>
      <c r="J90" s="217">
        <f>ROUND(I90*H90,2)</f>
        <v>0</v>
      </c>
      <c r="K90" s="213" t="s">
        <v>577</v>
      </c>
      <c r="L90" s="43"/>
      <c r="M90" s="218" t="s">
        <v>19</v>
      </c>
      <c r="N90" s="219" t="s">
        <v>44</v>
      </c>
      <c r="O90" s="83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2" t="s">
        <v>158</v>
      </c>
      <c r="AT90" s="222" t="s">
        <v>160</v>
      </c>
      <c r="AU90" s="222" t="s">
        <v>81</v>
      </c>
      <c r="AY90" s="16" t="s">
        <v>157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16" t="s">
        <v>81</v>
      </c>
      <c r="BK90" s="223">
        <f>ROUND(I90*H90,2)</f>
        <v>0</v>
      </c>
      <c r="BL90" s="16" t="s">
        <v>158</v>
      </c>
      <c r="BM90" s="222" t="s">
        <v>632</v>
      </c>
    </row>
    <row r="91" s="2" customFormat="1">
      <c r="A91" s="37"/>
      <c r="B91" s="38"/>
      <c r="C91" s="39"/>
      <c r="D91" s="224" t="s">
        <v>165</v>
      </c>
      <c r="E91" s="39"/>
      <c r="F91" s="225" t="s">
        <v>631</v>
      </c>
      <c r="G91" s="39"/>
      <c r="H91" s="39"/>
      <c r="I91" s="226"/>
      <c r="J91" s="39"/>
      <c r="K91" s="39"/>
      <c r="L91" s="43"/>
      <c r="M91" s="227"/>
      <c r="N91" s="228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165</v>
      </c>
      <c r="AU91" s="16" t="s">
        <v>81</v>
      </c>
    </row>
    <row r="92" s="2" customFormat="1" ht="16.5" customHeight="1">
      <c r="A92" s="37"/>
      <c r="B92" s="38"/>
      <c r="C92" s="211" t="s">
        <v>83</v>
      </c>
      <c r="D92" s="211" t="s">
        <v>160</v>
      </c>
      <c r="E92" s="212" t="s">
        <v>633</v>
      </c>
      <c r="F92" s="213" t="s">
        <v>634</v>
      </c>
      <c r="G92" s="214" t="s">
        <v>233</v>
      </c>
      <c r="H92" s="215">
        <v>0.5</v>
      </c>
      <c r="I92" s="216"/>
      <c r="J92" s="217">
        <f>ROUND(I92*H92,2)</f>
        <v>0</v>
      </c>
      <c r="K92" s="213" t="s">
        <v>577</v>
      </c>
      <c r="L92" s="43"/>
      <c r="M92" s="218" t="s">
        <v>19</v>
      </c>
      <c r="N92" s="219" t="s">
        <v>44</v>
      </c>
      <c r="O92" s="83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2" t="s">
        <v>158</v>
      </c>
      <c r="AT92" s="222" t="s">
        <v>160</v>
      </c>
      <c r="AU92" s="222" t="s">
        <v>81</v>
      </c>
      <c r="AY92" s="16" t="s">
        <v>157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6" t="s">
        <v>81</v>
      </c>
      <c r="BK92" s="223">
        <f>ROUND(I92*H92,2)</f>
        <v>0</v>
      </c>
      <c r="BL92" s="16" t="s">
        <v>158</v>
      </c>
      <c r="BM92" s="222" t="s">
        <v>635</v>
      </c>
    </row>
    <row r="93" s="2" customFormat="1">
      <c r="A93" s="37"/>
      <c r="B93" s="38"/>
      <c r="C93" s="39"/>
      <c r="D93" s="224" t="s">
        <v>165</v>
      </c>
      <c r="E93" s="39"/>
      <c r="F93" s="225" t="s">
        <v>634</v>
      </c>
      <c r="G93" s="39"/>
      <c r="H93" s="39"/>
      <c r="I93" s="226"/>
      <c r="J93" s="39"/>
      <c r="K93" s="39"/>
      <c r="L93" s="43"/>
      <c r="M93" s="227"/>
      <c r="N93" s="228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165</v>
      </c>
      <c r="AU93" s="16" t="s">
        <v>81</v>
      </c>
    </row>
    <row r="94" s="2" customFormat="1" ht="16.5" customHeight="1">
      <c r="A94" s="37"/>
      <c r="B94" s="38"/>
      <c r="C94" s="211" t="s">
        <v>171</v>
      </c>
      <c r="D94" s="211" t="s">
        <v>160</v>
      </c>
      <c r="E94" s="212" t="s">
        <v>636</v>
      </c>
      <c r="F94" s="213" t="s">
        <v>637</v>
      </c>
      <c r="G94" s="214" t="s">
        <v>610</v>
      </c>
      <c r="H94" s="215">
        <v>4</v>
      </c>
      <c r="I94" s="216"/>
      <c r="J94" s="217">
        <f>ROUND(I94*H94,2)</f>
        <v>0</v>
      </c>
      <c r="K94" s="213" t="s">
        <v>577</v>
      </c>
      <c r="L94" s="43"/>
      <c r="M94" s="218" t="s">
        <v>19</v>
      </c>
      <c r="N94" s="219" t="s">
        <v>44</v>
      </c>
      <c r="O94" s="83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2" t="s">
        <v>158</v>
      </c>
      <c r="AT94" s="222" t="s">
        <v>160</v>
      </c>
      <c r="AU94" s="222" t="s">
        <v>81</v>
      </c>
      <c r="AY94" s="16" t="s">
        <v>157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6" t="s">
        <v>81</v>
      </c>
      <c r="BK94" s="223">
        <f>ROUND(I94*H94,2)</f>
        <v>0</v>
      </c>
      <c r="BL94" s="16" t="s">
        <v>158</v>
      </c>
      <c r="BM94" s="222" t="s">
        <v>638</v>
      </c>
    </row>
    <row r="95" s="2" customFormat="1">
      <c r="A95" s="37"/>
      <c r="B95" s="38"/>
      <c r="C95" s="39"/>
      <c r="D95" s="224" t="s">
        <v>165</v>
      </c>
      <c r="E95" s="39"/>
      <c r="F95" s="225" t="s">
        <v>637</v>
      </c>
      <c r="G95" s="39"/>
      <c r="H95" s="39"/>
      <c r="I95" s="226"/>
      <c r="J95" s="39"/>
      <c r="K95" s="39"/>
      <c r="L95" s="43"/>
      <c r="M95" s="227"/>
      <c r="N95" s="228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165</v>
      </c>
      <c r="AU95" s="16" t="s">
        <v>81</v>
      </c>
    </row>
    <row r="96" s="2" customFormat="1" ht="16.5" customHeight="1">
      <c r="A96" s="37"/>
      <c r="B96" s="38"/>
      <c r="C96" s="211" t="s">
        <v>158</v>
      </c>
      <c r="D96" s="211" t="s">
        <v>160</v>
      </c>
      <c r="E96" s="212" t="s">
        <v>639</v>
      </c>
      <c r="F96" s="213" t="s">
        <v>622</v>
      </c>
      <c r="G96" s="214" t="s">
        <v>610</v>
      </c>
      <c r="H96" s="215">
        <v>2</v>
      </c>
      <c r="I96" s="216"/>
      <c r="J96" s="217">
        <f>ROUND(I96*H96,2)</f>
        <v>0</v>
      </c>
      <c r="K96" s="213" t="s">
        <v>577</v>
      </c>
      <c r="L96" s="43"/>
      <c r="M96" s="218" t="s">
        <v>19</v>
      </c>
      <c r="N96" s="219" t="s">
        <v>44</v>
      </c>
      <c r="O96" s="83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2" t="s">
        <v>158</v>
      </c>
      <c r="AT96" s="222" t="s">
        <v>160</v>
      </c>
      <c r="AU96" s="222" t="s">
        <v>81</v>
      </c>
      <c r="AY96" s="16" t="s">
        <v>157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6" t="s">
        <v>81</v>
      </c>
      <c r="BK96" s="223">
        <f>ROUND(I96*H96,2)</f>
        <v>0</v>
      </c>
      <c r="BL96" s="16" t="s">
        <v>158</v>
      </c>
      <c r="BM96" s="222" t="s">
        <v>640</v>
      </c>
    </row>
    <row r="97" s="2" customFormat="1">
      <c r="A97" s="37"/>
      <c r="B97" s="38"/>
      <c r="C97" s="39"/>
      <c r="D97" s="224" t="s">
        <v>165</v>
      </c>
      <c r="E97" s="39"/>
      <c r="F97" s="225" t="s">
        <v>622</v>
      </c>
      <c r="G97" s="39"/>
      <c r="H97" s="39"/>
      <c r="I97" s="226"/>
      <c r="J97" s="39"/>
      <c r="K97" s="39"/>
      <c r="L97" s="43"/>
      <c r="M97" s="227"/>
      <c r="N97" s="228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165</v>
      </c>
      <c r="AU97" s="16" t="s">
        <v>81</v>
      </c>
    </row>
    <row r="98" s="12" customFormat="1" ht="25.92" customHeight="1">
      <c r="A98" s="12"/>
      <c r="B98" s="195"/>
      <c r="C98" s="196"/>
      <c r="D98" s="197" t="s">
        <v>72</v>
      </c>
      <c r="E98" s="198" t="s">
        <v>641</v>
      </c>
      <c r="F98" s="198" t="s">
        <v>642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SUM(P99:P108)</f>
        <v>0</v>
      </c>
      <c r="Q98" s="203"/>
      <c r="R98" s="204">
        <f>SUM(R99:R108)</f>
        <v>0</v>
      </c>
      <c r="S98" s="203"/>
      <c r="T98" s="205">
        <f>SUM(T99:T108)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6" t="s">
        <v>158</v>
      </c>
      <c r="AT98" s="207" t="s">
        <v>72</v>
      </c>
      <c r="AU98" s="207" t="s">
        <v>73</v>
      </c>
      <c r="AY98" s="206" t="s">
        <v>157</v>
      </c>
      <c r="BK98" s="208">
        <f>SUM(BK99:BK108)</f>
        <v>0</v>
      </c>
    </row>
    <row r="99" s="2" customFormat="1" ht="24.15" customHeight="1">
      <c r="A99" s="37"/>
      <c r="B99" s="38"/>
      <c r="C99" s="211" t="s">
        <v>178</v>
      </c>
      <c r="D99" s="211" t="s">
        <v>160</v>
      </c>
      <c r="E99" s="212" t="s">
        <v>575</v>
      </c>
      <c r="F99" s="213" t="s">
        <v>643</v>
      </c>
      <c r="G99" s="214" t="s">
        <v>547</v>
      </c>
      <c r="H99" s="215">
        <v>1</v>
      </c>
      <c r="I99" s="216"/>
      <c r="J99" s="217">
        <f>ROUND(I99*H99,2)</f>
        <v>0</v>
      </c>
      <c r="K99" s="213" t="s">
        <v>577</v>
      </c>
      <c r="L99" s="43"/>
      <c r="M99" s="218" t="s">
        <v>19</v>
      </c>
      <c r="N99" s="219" t="s">
        <v>44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158</v>
      </c>
      <c r="AT99" s="222" t="s">
        <v>160</v>
      </c>
      <c r="AU99" s="222" t="s">
        <v>81</v>
      </c>
      <c r="AY99" s="16" t="s">
        <v>157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81</v>
      </c>
      <c r="BK99" s="223">
        <f>ROUND(I99*H99,2)</f>
        <v>0</v>
      </c>
      <c r="BL99" s="16" t="s">
        <v>158</v>
      </c>
      <c r="BM99" s="222" t="s">
        <v>644</v>
      </c>
    </row>
    <row r="100" s="2" customFormat="1">
      <c r="A100" s="37"/>
      <c r="B100" s="38"/>
      <c r="C100" s="39"/>
      <c r="D100" s="224" t="s">
        <v>165</v>
      </c>
      <c r="E100" s="39"/>
      <c r="F100" s="225" t="s">
        <v>645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165</v>
      </c>
      <c r="AU100" s="16" t="s">
        <v>81</v>
      </c>
    </row>
    <row r="101" s="2" customFormat="1" ht="16.5" customHeight="1">
      <c r="A101" s="37"/>
      <c r="B101" s="38"/>
      <c r="C101" s="211" t="s">
        <v>166</v>
      </c>
      <c r="D101" s="211" t="s">
        <v>160</v>
      </c>
      <c r="E101" s="212" t="s">
        <v>580</v>
      </c>
      <c r="F101" s="213" t="s">
        <v>646</v>
      </c>
      <c r="G101" s="214" t="s">
        <v>174</v>
      </c>
      <c r="H101" s="215">
        <v>2</v>
      </c>
      <c r="I101" s="216"/>
      <c r="J101" s="217">
        <f>ROUND(I101*H101,2)</f>
        <v>0</v>
      </c>
      <c r="K101" s="213" t="s">
        <v>577</v>
      </c>
      <c r="L101" s="43"/>
      <c r="M101" s="218" t="s">
        <v>19</v>
      </c>
      <c r="N101" s="219" t="s">
        <v>44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158</v>
      </c>
      <c r="AT101" s="222" t="s">
        <v>160</v>
      </c>
      <c r="AU101" s="222" t="s">
        <v>81</v>
      </c>
      <c r="AY101" s="16" t="s">
        <v>157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81</v>
      </c>
      <c r="BK101" s="223">
        <f>ROUND(I101*H101,2)</f>
        <v>0</v>
      </c>
      <c r="BL101" s="16" t="s">
        <v>158</v>
      </c>
      <c r="BM101" s="222" t="s">
        <v>647</v>
      </c>
    </row>
    <row r="102" s="2" customFormat="1">
      <c r="A102" s="37"/>
      <c r="B102" s="38"/>
      <c r="C102" s="39"/>
      <c r="D102" s="224" t="s">
        <v>165</v>
      </c>
      <c r="E102" s="39"/>
      <c r="F102" s="225" t="s">
        <v>646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165</v>
      </c>
      <c r="AU102" s="16" t="s">
        <v>81</v>
      </c>
    </row>
    <row r="103" s="2" customFormat="1" ht="16.5" customHeight="1">
      <c r="A103" s="37"/>
      <c r="B103" s="38"/>
      <c r="C103" s="211" t="s">
        <v>184</v>
      </c>
      <c r="D103" s="211" t="s">
        <v>160</v>
      </c>
      <c r="E103" s="212" t="s">
        <v>648</v>
      </c>
      <c r="F103" s="213" t="s">
        <v>649</v>
      </c>
      <c r="G103" s="214" t="s">
        <v>174</v>
      </c>
      <c r="H103" s="215">
        <v>2</v>
      </c>
      <c r="I103" s="216"/>
      <c r="J103" s="217">
        <f>ROUND(I103*H103,2)</f>
        <v>0</v>
      </c>
      <c r="K103" s="213" t="s">
        <v>577</v>
      </c>
      <c r="L103" s="43"/>
      <c r="M103" s="218" t="s">
        <v>19</v>
      </c>
      <c r="N103" s="219" t="s">
        <v>44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158</v>
      </c>
      <c r="AT103" s="222" t="s">
        <v>160</v>
      </c>
      <c r="AU103" s="222" t="s">
        <v>81</v>
      </c>
      <c r="AY103" s="16" t="s">
        <v>157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81</v>
      </c>
      <c r="BK103" s="223">
        <f>ROUND(I103*H103,2)</f>
        <v>0</v>
      </c>
      <c r="BL103" s="16" t="s">
        <v>158</v>
      </c>
      <c r="BM103" s="222" t="s">
        <v>650</v>
      </c>
    </row>
    <row r="104" s="2" customFormat="1">
      <c r="A104" s="37"/>
      <c r="B104" s="38"/>
      <c r="C104" s="39"/>
      <c r="D104" s="224" t="s">
        <v>165</v>
      </c>
      <c r="E104" s="39"/>
      <c r="F104" s="225" t="s">
        <v>649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165</v>
      </c>
      <c r="AU104" s="16" t="s">
        <v>81</v>
      </c>
    </row>
    <row r="105" s="2" customFormat="1" ht="16.5" customHeight="1">
      <c r="A105" s="37"/>
      <c r="B105" s="38"/>
      <c r="C105" s="211" t="s">
        <v>177</v>
      </c>
      <c r="D105" s="211" t="s">
        <v>160</v>
      </c>
      <c r="E105" s="212" t="s">
        <v>651</v>
      </c>
      <c r="F105" s="213" t="s">
        <v>652</v>
      </c>
      <c r="G105" s="214" t="s">
        <v>547</v>
      </c>
      <c r="H105" s="215">
        <v>1</v>
      </c>
      <c r="I105" s="216"/>
      <c r="J105" s="217">
        <f>ROUND(I105*H105,2)</f>
        <v>0</v>
      </c>
      <c r="K105" s="213" t="s">
        <v>577</v>
      </c>
      <c r="L105" s="43"/>
      <c r="M105" s="218" t="s">
        <v>19</v>
      </c>
      <c r="N105" s="219" t="s">
        <v>44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158</v>
      </c>
      <c r="AT105" s="222" t="s">
        <v>160</v>
      </c>
      <c r="AU105" s="222" t="s">
        <v>81</v>
      </c>
      <c r="AY105" s="16" t="s">
        <v>157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81</v>
      </c>
      <c r="BK105" s="223">
        <f>ROUND(I105*H105,2)</f>
        <v>0</v>
      </c>
      <c r="BL105" s="16" t="s">
        <v>158</v>
      </c>
      <c r="BM105" s="222" t="s">
        <v>653</v>
      </c>
    </row>
    <row r="106" s="2" customFormat="1">
      <c r="A106" s="37"/>
      <c r="B106" s="38"/>
      <c r="C106" s="39"/>
      <c r="D106" s="224" t="s">
        <v>165</v>
      </c>
      <c r="E106" s="39"/>
      <c r="F106" s="225" t="s">
        <v>652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165</v>
      </c>
      <c r="AU106" s="16" t="s">
        <v>81</v>
      </c>
    </row>
    <row r="107" s="2" customFormat="1" ht="16.5" customHeight="1">
      <c r="A107" s="37"/>
      <c r="B107" s="38"/>
      <c r="C107" s="211" t="s">
        <v>191</v>
      </c>
      <c r="D107" s="211" t="s">
        <v>160</v>
      </c>
      <c r="E107" s="212" t="s">
        <v>654</v>
      </c>
      <c r="F107" s="213" t="s">
        <v>655</v>
      </c>
      <c r="G107" s="214" t="s">
        <v>494</v>
      </c>
      <c r="H107" s="215">
        <v>2</v>
      </c>
      <c r="I107" s="216"/>
      <c r="J107" s="217">
        <f>ROUND(I107*H107,2)</f>
        <v>0</v>
      </c>
      <c r="K107" s="213" t="s">
        <v>577</v>
      </c>
      <c r="L107" s="43"/>
      <c r="M107" s="218" t="s">
        <v>19</v>
      </c>
      <c r="N107" s="219" t="s">
        <v>44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158</v>
      </c>
      <c r="AT107" s="222" t="s">
        <v>160</v>
      </c>
      <c r="AU107" s="222" t="s">
        <v>81</v>
      </c>
      <c r="AY107" s="16" t="s">
        <v>157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81</v>
      </c>
      <c r="BK107" s="223">
        <f>ROUND(I107*H107,2)</f>
        <v>0</v>
      </c>
      <c r="BL107" s="16" t="s">
        <v>158</v>
      </c>
      <c r="BM107" s="222" t="s">
        <v>656</v>
      </c>
    </row>
    <row r="108" s="2" customFormat="1">
      <c r="A108" s="37"/>
      <c r="B108" s="38"/>
      <c r="C108" s="39"/>
      <c r="D108" s="224" t="s">
        <v>165</v>
      </c>
      <c r="E108" s="39"/>
      <c r="F108" s="225" t="s">
        <v>657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165</v>
      </c>
      <c r="AU108" s="16" t="s">
        <v>81</v>
      </c>
    </row>
    <row r="109" s="12" customFormat="1" ht="25.92" customHeight="1">
      <c r="A109" s="12"/>
      <c r="B109" s="195"/>
      <c r="C109" s="196"/>
      <c r="D109" s="197" t="s">
        <v>72</v>
      </c>
      <c r="E109" s="198" t="s">
        <v>658</v>
      </c>
      <c r="F109" s="198" t="s">
        <v>659</v>
      </c>
      <c r="G109" s="196"/>
      <c r="H109" s="196"/>
      <c r="I109" s="199"/>
      <c r="J109" s="200">
        <f>BK109</f>
        <v>0</v>
      </c>
      <c r="K109" s="196"/>
      <c r="L109" s="201"/>
      <c r="M109" s="202"/>
      <c r="N109" s="203"/>
      <c r="O109" s="203"/>
      <c r="P109" s="204">
        <f>SUM(P110:P119)</f>
        <v>0</v>
      </c>
      <c r="Q109" s="203"/>
      <c r="R109" s="204">
        <f>SUM(R110:R119)</f>
        <v>0</v>
      </c>
      <c r="S109" s="203"/>
      <c r="T109" s="205">
        <f>SUM(T110:T119)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6" t="s">
        <v>158</v>
      </c>
      <c r="AT109" s="207" t="s">
        <v>72</v>
      </c>
      <c r="AU109" s="207" t="s">
        <v>73</v>
      </c>
      <c r="AY109" s="206" t="s">
        <v>157</v>
      </c>
      <c r="BK109" s="208">
        <f>SUM(BK110:BK119)</f>
        <v>0</v>
      </c>
    </row>
    <row r="110" s="2" customFormat="1" ht="16.5" customHeight="1">
      <c r="A110" s="37"/>
      <c r="B110" s="38"/>
      <c r="C110" s="211" t="s">
        <v>181</v>
      </c>
      <c r="D110" s="211" t="s">
        <v>160</v>
      </c>
      <c r="E110" s="212" t="s">
        <v>660</v>
      </c>
      <c r="F110" s="213" t="s">
        <v>661</v>
      </c>
      <c r="G110" s="214" t="s">
        <v>547</v>
      </c>
      <c r="H110" s="215">
        <v>1</v>
      </c>
      <c r="I110" s="216"/>
      <c r="J110" s="217">
        <f>ROUND(I110*H110,2)</f>
        <v>0</v>
      </c>
      <c r="K110" s="213" t="s">
        <v>577</v>
      </c>
      <c r="L110" s="43"/>
      <c r="M110" s="218" t="s">
        <v>19</v>
      </c>
      <c r="N110" s="219" t="s">
        <v>44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158</v>
      </c>
      <c r="AT110" s="222" t="s">
        <v>160</v>
      </c>
      <c r="AU110" s="222" t="s">
        <v>81</v>
      </c>
      <c r="AY110" s="16" t="s">
        <v>157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81</v>
      </c>
      <c r="BK110" s="223">
        <f>ROUND(I110*H110,2)</f>
        <v>0</v>
      </c>
      <c r="BL110" s="16" t="s">
        <v>158</v>
      </c>
      <c r="BM110" s="222" t="s">
        <v>662</v>
      </c>
    </row>
    <row r="111" s="2" customFormat="1">
      <c r="A111" s="37"/>
      <c r="B111" s="38"/>
      <c r="C111" s="39"/>
      <c r="D111" s="224" t="s">
        <v>165</v>
      </c>
      <c r="E111" s="39"/>
      <c r="F111" s="225" t="s">
        <v>663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165</v>
      </c>
      <c r="AU111" s="16" t="s">
        <v>81</v>
      </c>
    </row>
    <row r="112" s="2" customFormat="1" ht="16.5" customHeight="1">
      <c r="A112" s="37"/>
      <c r="B112" s="38"/>
      <c r="C112" s="211" t="s">
        <v>199</v>
      </c>
      <c r="D112" s="211" t="s">
        <v>160</v>
      </c>
      <c r="E112" s="212" t="s">
        <v>664</v>
      </c>
      <c r="F112" s="213" t="s">
        <v>665</v>
      </c>
      <c r="G112" s="214" t="s">
        <v>174</v>
      </c>
      <c r="H112" s="215">
        <v>6</v>
      </c>
      <c r="I112" s="216"/>
      <c r="J112" s="217">
        <f>ROUND(I112*H112,2)</f>
        <v>0</v>
      </c>
      <c r="K112" s="213" t="s">
        <v>577</v>
      </c>
      <c r="L112" s="43"/>
      <c r="M112" s="218" t="s">
        <v>19</v>
      </c>
      <c r="N112" s="219" t="s">
        <v>44</v>
      </c>
      <c r="O112" s="83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2" t="s">
        <v>158</v>
      </c>
      <c r="AT112" s="222" t="s">
        <v>160</v>
      </c>
      <c r="AU112" s="222" t="s">
        <v>81</v>
      </c>
      <c r="AY112" s="16" t="s">
        <v>157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6" t="s">
        <v>81</v>
      </c>
      <c r="BK112" s="223">
        <f>ROUND(I112*H112,2)</f>
        <v>0</v>
      </c>
      <c r="BL112" s="16" t="s">
        <v>158</v>
      </c>
      <c r="BM112" s="222" t="s">
        <v>666</v>
      </c>
    </row>
    <row r="113" s="2" customFormat="1">
      <c r="A113" s="37"/>
      <c r="B113" s="38"/>
      <c r="C113" s="39"/>
      <c r="D113" s="224" t="s">
        <v>165</v>
      </c>
      <c r="E113" s="39"/>
      <c r="F113" s="225" t="s">
        <v>665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165</v>
      </c>
      <c r="AU113" s="16" t="s">
        <v>81</v>
      </c>
    </row>
    <row r="114" s="2" customFormat="1" ht="16.5" customHeight="1">
      <c r="A114" s="37"/>
      <c r="B114" s="38"/>
      <c r="C114" s="211" t="s">
        <v>8</v>
      </c>
      <c r="D114" s="211" t="s">
        <v>160</v>
      </c>
      <c r="E114" s="212" t="s">
        <v>667</v>
      </c>
      <c r="F114" s="213" t="s">
        <v>668</v>
      </c>
      <c r="G114" s="214" t="s">
        <v>547</v>
      </c>
      <c r="H114" s="215">
        <v>1</v>
      </c>
      <c r="I114" s="216"/>
      <c r="J114" s="217">
        <f>ROUND(I114*H114,2)</f>
        <v>0</v>
      </c>
      <c r="K114" s="213" t="s">
        <v>577</v>
      </c>
      <c r="L114" s="43"/>
      <c r="M114" s="218" t="s">
        <v>19</v>
      </c>
      <c r="N114" s="219" t="s">
        <v>44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2" t="s">
        <v>158</v>
      </c>
      <c r="AT114" s="222" t="s">
        <v>160</v>
      </c>
      <c r="AU114" s="222" t="s">
        <v>81</v>
      </c>
      <c r="AY114" s="16" t="s">
        <v>157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6" t="s">
        <v>81</v>
      </c>
      <c r="BK114" s="223">
        <f>ROUND(I114*H114,2)</f>
        <v>0</v>
      </c>
      <c r="BL114" s="16" t="s">
        <v>158</v>
      </c>
      <c r="BM114" s="222" t="s">
        <v>669</v>
      </c>
    </row>
    <row r="115" s="2" customFormat="1">
      <c r="A115" s="37"/>
      <c r="B115" s="38"/>
      <c r="C115" s="39"/>
      <c r="D115" s="224" t="s">
        <v>165</v>
      </c>
      <c r="E115" s="39"/>
      <c r="F115" s="225" t="s">
        <v>668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165</v>
      </c>
      <c r="AU115" s="16" t="s">
        <v>81</v>
      </c>
    </row>
    <row r="116" s="2" customFormat="1" ht="16.5" customHeight="1">
      <c r="A116" s="37"/>
      <c r="B116" s="38"/>
      <c r="C116" s="211" t="s">
        <v>206</v>
      </c>
      <c r="D116" s="211" t="s">
        <v>160</v>
      </c>
      <c r="E116" s="212" t="s">
        <v>670</v>
      </c>
      <c r="F116" s="213" t="s">
        <v>671</v>
      </c>
      <c r="G116" s="214" t="s">
        <v>547</v>
      </c>
      <c r="H116" s="215">
        <v>1</v>
      </c>
      <c r="I116" s="216"/>
      <c r="J116" s="217">
        <f>ROUND(I116*H116,2)</f>
        <v>0</v>
      </c>
      <c r="K116" s="213" t="s">
        <v>577</v>
      </c>
      <c r="L116" s="43"/>
      <c r="M116" s="218" t="s">
        <v>19</v>
      </c>
      <c r="N116" s="219" t="s">
        <v>44</v>
      </c>
      <c r="O116" s="83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158</v>
      </c>
      <c r="AT116" s="222" t="s">
        <v>160</v>
      </c>
      <c r="AU116" s="222" t="s">
        <v>81</v>
      </c>
      <c r="AY116" s="16" t="s">
        <v>157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81</v>
      </c>
      <c r="BK116" s="223">
        <f>ROUND(I116*H116,2)</f>
        <v>0</v>
      </c>
      <c r="BL116" s="16" t="s">
        <v>158</v>
      </c>
      <c r="BM116" s="222" t="s">
        <v>672</v>
      </c>
    </row>
    <row r="117" s="2" customFormat="1">
      <c r="A117" s="37"/>
      <c r="B117" s="38"/>
      <c r="C117" s="39"/>
      <c r="D117" s="224" t="s">
        <v>165</v>
      </c>
      <c r="E117" s="39"/>
      <c r="F117" s="225" t="s">
        <v>671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165</v>
      </c>
      <c r="AU117" s="16" t="s">
        <v>81</v>
      </c>
    </row>
    <row r="118" s="2" customFormat="1" ht="16.5" customHeight="1">
      <c r="A118" s="37"/>
      <c r="B118" s="38"/>
      <c r="C118" s="211" t="s">
        <v>187</v>
      </c>
      <c r="D118" s="211" t="s">
        <v>160</v>
      </c>
      <c r="E118" s="212" t="s">
        <v>673</v>
      </c>
      <c r="F118" s="213" t="s">
        <v>655</v>
      </c>
      <c r="G118" s="214" t="s">
        <v>494</v>
      </c>
      <c r="H118" s="215">
        <v>1</v>
      </c>
      <c r="I118" s="216"/>
      <c r="J118" s="217">
        <f>ROUND(I118*H118,2)</f>
        <v>0</v>
      </c>
      <c r="K118" s="213" t="s">
        <v>577</v>
      </c>
      <c r="L118" s="43"/>
      <c r="M118" s="218" t="s">
        <v>19</v>
      </c>
      <c r="N118" s="219" t="s">
        <v>44</v>
      </c>
      <c r="O118" s="83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2" t="s">
        <v>158</v>
      </c>
      <c r="AT118" s="222" t="s">
        <v>160</v>
      </c>
      <c r="AU118" s="222" t="s">
        <v>81</v>
      </c>
      <c r="AY118" s="16" t="s">
        <v>157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6" t="s">
        <v>81</v>
      </c>
      <c r="BK118" s="223">
        <f>ROUND(I118*H118,2)</f>
        <v>0</v>
      </c>
      <c r="BL118" s="16" t="s">
        <v>158</v>
      </c>
      <c r="BM118" s="222" t="s">
        <v>674</v>
      </c>
    </row>
    <row r="119" s="2" customFormat="1">
      <c r="A119" s="37"/>
      <c r="B119" s="38"/>
      <c r="C119" s="39"/>
      <c r="D119" s="224" t="s">
        <v>165</v>
      </c>
      <c r="E119" s="39"/>
      <c r="F119" s="225" t="s">
        <v>657</v>
      </c>
      <c r="G119" s="39"/>
      <c r="H119" s="39"/>
      <c r="I119" s="226"/>
      <c r="J119" s="39"/>
      <c r="K119" s="39"/>
      <c r="L119" s="43"/>
      <c r="M119" s="240"/>
      <c r="N119" s="241"/>
      <c r="O119" s="242"/>
      <c r="P119" s="242"/>
      <c r="Q119" s="242"/>
      <c r="R119" s="242"/>
      <c r="S119" s="242"/>
      <c r="T119" s="243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165</v>
      </c>
      <c r="AU119" s="16" t="s">
        <v>81</v>
      </c>
    </row>
    <row r="120" s="2" customFormat="1" ht="6.96" customHeight="1">
      <c r="A120" s="37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43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</sheetData>
  <sheetProtection sheet="1" autoFilter="0" formatColumns="0" formatRows="0" objects="1" scenarios="1" spinCount="100000" saltValue="XMDK8QxOsV2yum145Z3B4F6HER4fxjGh38I5Zf0cCqbAxVsTgIgskkH0Eazk8tlYCbBpaP4noBgxlCMUgUgRyg==" hashValue="/Xvr5z0adMvzAhs/BbOwC5/lI+jM8FLbKYzCWfOBnOKBs8dUIgxIMQ3fkQgLyBDrKdf11c9k+9shDcImCfhC1g==" algorithmName="SHA-512" password="9159"/>
  <autoFilter ref="C87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87</v>
      </c>
    </row>
    <row r="4" s="1" customFormat="1" ht="24.96" customHeight="1">
      <c r="B4" s="19"/>
      <c r="D4" s="139" t="s">
        <v>115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Infrastruktura - stavební E</v>
      </c>
      <c r="F7" s="141"/>
      <c r="G7" s="141"/>
      <c r="H7" s="141"/>
      <c r="L7" s="19"/>
    </row>
    <row r="8" s="1" customFormat="1" ht="12" customHeight="1">
      <c r="B8" s="19"/>
      <c r="D8" s="141" t="s">
        <v>116</v>
      </c>
      <c r="L8" s="19"/>
    </row>
    <row r="9" s="2" customFormat="1" ht="16.5" customHeight="1">
      <c r="A9" s="37"/>
      <c r="B9" s="43"/>
      <c r="C9" s="37"/>
      <c r="D9" s="37"/>
      <c r="E9" s="142" t="s">
        <v>568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569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675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34</v>
      </c>
      <c r="G14" s="37"/>
      <c r="H14" s="37"/>
      <c r="I14" s="141" t="s">
        <v>23</v>
      </c>
      <c r="J14" s="145" t="str">
        <f>'Rekapitulace stavby'!AN8</f>
        <v>27. 5. 2024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tr">
        <f>IF('Rekapitulace stavby'!AN10="","",'Rekapitulace stavby'!AN10)</f>
        <v>00261238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tr">
        <f>IF('Rekapitulace stavby'!E11="","",'Rekapitulace stavby'!E11)</f>
        <v>Statutární město Děčín</v>
      </c>
      <c r="F17" s="37"/>
      <c r="G17" s="37"/>
      <c r="H17" s="37"/>
      <c r="I17" s="141" t="s">
        <v>29</v>
      </c>
      <c r="J17" s="132" t="str">
        <f>IF('Rekapitulace stavby'!AN11="","",'Rekapitulace stavby'!AN11)</f>
        <v>CZ00261238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ROUND(J87,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ROUND((SUM(BE87:BE139)),  2)</f>
        <v>0</v>
      </c>
      <c r="G35" s="37"/>
      <c r="H35" s="37"/>
      <c r="I35" s="156">
        <v>0.20999999999999999</v>
      </c>
      <c r="J35" s="155">
        <f>ROUND(((SUM(BE87:BE139))*I35),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45</v>
      </c>
      <c r="F36" s="155">
        <f>ROUND((SUM(BF87:BF139)),  2)</f>
        <v>0</v>
      </c>
      <c r="G36" s="37"/>
      <c r="H36" s="37"/>
      <c r="I36" s="156">
        <v>0.12</v>
      </c>
      <c r="J36" s="155">
        <f>ROUND(((SUM(BF87:BF139))*I36),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46</v>
      </c>
      <c r="F37" s="155">
        <f>ROUND((SUM(BG87:BG139)),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47</v>
      </c>
      <c r="F38" s="155">
        <f>ROUND((SUM(BH87:BH139)),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48</v>
      </c>
      <c r="F39" s="155">
        <f>ROUND((SUM(BI87:BI139)),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Infrastruktura - stavební E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116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568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569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003 - Zdravotně technické instalace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 xml:space="preserve"> </v>
      </c>
      <c r="G56" s="39"/>
      <c r="H56" s="39"/>
      <c r="I56" s="31" t="s">
        <v>23</v>
      </c>
      <c r="J56" s="71" t="str">
        <f>IF(J14="","",J14)</f>
        <v>27. 5. 2024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Statutární město Děčín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119</v>
      </c>
      <c r="D61" s="170"/>
      <c r="E61" s="170"/>
      <c r="F61" s="170"/>
      <c r="G61" s="170"/>
      <c r="H61" s="170"/>
      <c r="I61" s="170"/>
      <c r="J61" s="171" t="s">
        <v>120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J87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87</v>
      </c>
    </row>
    <row r="64" s="9" customFormat="1" ht="24.96" customHeight="1">
      <c r="A64" s="9"/>
      <c r="B64" s="173"/>
      <c r="C64" s="174"/>
      <c r="D64" s="175" t="s">
        <v>676</v>
      </c>
      <c r="E64" s="176"/>
      <c r="F64" s="176"/>
      <c r="G64" s="176"/>
      <c r="H64" s="176"/>
      <c r="I64" s="176"/>
      <c r="J64" s="177">
        <f>J88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3"/>
      <c r="C65" s="174"/>
      <c r="D65" s="175" t="s">
        <v>677</v>
      </c>
      <c r="E65" s="176"/>
      <c r="F65" s="176"/>
      <c r="G65" s="176"/>
      <c r="H65" s="176"/>
      <c r="I65" s="176"/>
      <c r="J65" s="177">
        <f>J107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4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4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142</v>
      </c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68" t="str">
        <f>E7</f>
        <v>Infrastruktura - stavební E</v>
      </c>
      <c r="F75" s="31"/>
      <c r="G75" s="31"/>
      <c r="H75" s="31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1" customFormat="1" ht="12" customHeight="1">
      <c r="B76" s="20"/>
      <c r="C76" s="31" t="s">
        <v>116</v>
      </c>
      <c r="D76" s="21"/>
      <c r="E76" s="21"/>
      <c r="F76" s="21"/>
      <c r="G76" s="21"/>
      <c r="H76" s="21"/>
      <c r="I76" s="21"/>
      <c r="J76" s="21"/>
      <c r="K76" s="21"/>
      <c r="L76" s="19"/>
    </row>
    <row r="77" s="2" customFormat="1" ht="16.5" customHeight="1">
      <c r="A77" s="37"/>
      <c r="B77" s="38"/>
      <c r="C77" s="39"/>
      <c r="D77" s="39"/>
      <c r="E77" s="168" t="s">
        <v>568</v>
      </c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569</v>
      </c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68" t="str">
        <f>E11</f>
        <v>003 - Zdravotně technické instalace</v>
      </c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F14</f>
        <v xml:space="preserve"> </v>
      </c>
      <c r="G81" s="39"/>
      <c r="H81" s="39"/>
      <c r="I81" s="31" t="s">
        <v>23</v>
      </c>
      <c r="J81" s="71" t="str">
        <f>IF(J14="","",J14)</f>
        <v>27. 5. 2024</v>
      </c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25</v>
      </c>
      <c r="D83" s="39"/>
      <c r="E83" s="39"/>
      <c r="F83" s="26" t="str">
        <f>E17</f>
        <v>Statutární město Děčín</v>
      </c>
      <c r="G83" s="39"/>
      <c r="H83" s="39"/>
      <c r="I83" s="31" t="s">
        <v>33</v>
      </c>
      <c r="J83" s="35" t="str">
        <f>E23</f>
        <v xml:space="preserve"> </v>
      </c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31</v>
      </c>
      <c r="D84" s="39"/>
      <c r="E84" s="39"/>
      <c r="F84" s="26" t="str">
        <f>IF(E20="","",E20)</f>
        <v>Vyplň údaj</v>
      </c>
      <c r="G84" s="39"/>
      <c r="H84" s="39"/>
      <c r="I84" s="31" t="s">
        <v>36</v>
      </c>
      <c r="J84" s="35" t="str">
        <f>E26</f>
        <v xml:space="preserve"> </v>
      </c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84"/>
      <c r="B86" s="185"/>
      <c r="C86" s="186" t="s">
        <v>143</v>
      </c>
      <c r="D86" s="187" t="s">
        <v>58</v>
      </c>
      <c r="E86" s="187" t="s">
        <v>54</v>
      </c>
      <c r="F86" s="187" t="s">
        <v>55</v>
      </c>
      <c r="G86" s="187" t="s">
        <v>144</v>
      </c>
      <c r="H86" s="187" t="s">
        <v>145</v>
      </c>
      <c r="I86" s="187" t="s">
        <v>146</v>
      </c>
      <c r="J86" s="187" t="s">
        <v>120</v>
      </c>
      <c r="K86" s="188" t="s">
        <v>147</v>
      </c>
      <c r="L86" s="189"/>
      <c r="M86" s="91" t="s">
        <v>19</v>
      </c>
      <c r="N86" s="92" t="s">
        <v>43</v>
      </c>
      <c r="O86" s="92" t="s">
        <v>148</v>
      </c>
      <c r="P86" s="92" t="s">
        <v>149</v>
      </c>
      <c r="Q86" s="92" t="s">
        <v>150</v>
      </c>
      <c r="R86" s="92" t="s">
        <v>151</v>
      </c>
      <c r="S86" s="92" t="s">
        <v>152</v>
      </c>
      <c r="T86" s="93" t="s">
        <v>153</v>
      </c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</row>
    <row r="87" s="2" customFormat="1" ht="22.8" customHeight="1">
      <c r="A87" s="37"/>
      <c r="B87" s="38"/>
      <c r="C87" s="98" t="s">
        <v>154</v>
      </c>
      <c r="D87" s="39"/>
      <c r="E87" s="39"/>
      <c r="F87" s="39"/>
      <c r="G87" s="39"/>
      <c r="H87" s="39"/>
      <c r="I87" s="39"/>
      <c r="J87" s="190">
        <f>BK87</f>
        <v>0</v>
      </c>
      <c r="K87" s="39"/>
      <c r="L87" s="43"/>
      <c r="M87" s="94"/>
      <c r="N87" s="191"/>
      <c r="O87" s="95"/>
      <c r="P87" s="192">
        <f>P88+P107</f>
        <v>0</v>
      </c>
      <c r="Q87" s="95"/>
      <c r="R87" s="192">
        <f>R88+R107</f>
        <v>0</v>
      </c>
      <c r="S87" s="95"/>
      <c r="T87" s="193">
        <f>T88+T107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72</v>
      </c>
      <c r="AU87" s="16" t="s">
        <v>87</v>
      </c>
      <c r="BK87" s="194">
        <f>BK88+BK107</f>
        <v>0</v>
      </c>
    </row>
    <row r="88" s="12" customFormat="1" ht="25.92" customHeight="1">
      <c r="A88" s="12"/>
      <c r="B88" s="195"/>
      <c r="C88" s="196"/>
      <c r="D88" s="197" t="s">
        <v>72</v>
      </c>
      <c r="E88" s="198" t="s">
        <v>678</v>
      </c>
      <c r="F88" s="198" t="s">
        <v>679</v>
      </c>
      <c r="G88" s="196"/>
      <c r="H88" s="196"/>
      <c r="I88" s="199"/>
      <c r="J88" s="200">
        <f>BK88</f>
        <v>0</v>
      </c>
      <c r="K88" s="196"/>
      <c r="L88" s="201"/>
      <c r="M88" s="202"/>
      <c r="N88" s="203"/>
      <c r="O88" s="203"/>
      <c r="P88" s="204">
        <f>SUM(P89:P106)</f>
        <v>0</v>
      </c>
      <c r="Q88" s="203"/>
      <c r="R88" s="204">
        <f>SUM(R89:R106)</f>
        <v>0</v>
      </c>
      <c r="S88" s="203"/>
      <c r="T88" s="205">
        <f>SUM(T89:T106)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6" t="s">
        <v>158</v>
      </c>
      <c r="AT88" s="207" t="s">
        <v>72</v>
      </c>
      <c r="AU88" s="207" t="s">
        <v>73</v>
      </c>
      <c r="AY88" s="206" t="s">
        <v>157</v>
      </c>
      <c r="BK88" s="208">
        <f>SUM(BK89:BK106)</f>
        <v>0</v>
      </c>
    </row>
    <row r="89" s="2" customFormat="1" ht="16.5" customHeight="1">
      <c r="A89" s="37"/>
      <c r="B89" s="38"/>
      <c r="C89" s="211" t="s">
        <v>81</v>
      </c>
      <c r="D89" s="211" t="s">
        <v>160</v>
      </c>
      <c r="E89" s="212" t="s">
        <v>680</v>
      </c>
      <c r="F89" s="213" t="s">
        <v>681</v>
      </c>
      <c r="G89" s="214" t="s">
        <v>174</v>
      </c>
      <c r="H89" s="215">
        <v>6</v>
      </c>
      <c r="I89" s="216"/>
      <c r="J89" s="217">
        <f>ROUND(I89*H89,2)</f>
        <v>0</v>
      </c>
      <c r="K89" s="213" t="s">
        <v>577</v>
      </c>
      <c r="L89" s="43"/>
      <c r="M89" s="218" t="s">
        <v>19</v>
      </c>
      <c r="N89" s="219" t="s">
        <v>44</v>
      </c>
      <c r="O89" s="83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2" t="s">
        <v>158</v>
      </c>
      <c r="AT89" s="222" t="s">
        <v>160</v>
      </c>
      <c r="AU89" s="222" t="s">
        <v>81</v>
      </c>
      <c r="AY89" s="16" t="s">
        <v>157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6" t="s">
        <v>81</v>
      </c>
      <c r="BK89" s="223">
        <f>ROUND(I89*H89,2)</f>
        <v>0</v>
      </c>
      <c r="BL89" s="16" t="s">
        <v>158</v>
      </c>
      <c r="BM89" s="222" t="s">
        <v>682</v>
      </c>
    </row>
    <row r="90" s="2" customFormat="1">
      <c r="A90" s="37"/>
      <c r="B90" s="38"/>
      <c r="C90" s="39"/>
      <c r="D90" s="224" t="s">
        <v>165</v>
      </c>
      <c r="E90" s="39"/>
      <c r="F90" s="225" t="s">
        <v>681</v>
      </c>
      <c r="G90" s="39"/>
      <c r="H90" s="39"/>
      <c r="I90" s="226"/>
      <c r="J90" s="39"/>
      <c r="K90" s="39"/>
      <c r="L90" s="43"/>
      <c r="M90" s="227"/>
      <c r="N90" s="228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165</v>
      </c>
      <c r="AU90" s="16" t="s">
        <v>81</v>
      </c>
    </row>
    <row r="91" s="2" customFormat="1" ht="16.5" customHeight="1">
      <c r="A91" s="37"/>
      <c r="B91" s="38"/>
      <c r="C91" s="211" t="s">
        <v>83</v>
      </c>
      <c r="D91" s="211" t="s">
        <v>160</v>
      </c>
      <c r="E91" s="212" t="s">
        <v>683</v>
      </c>
      <c r="F91" s="213" t="s">
        <v>684</v>
      </c>
      <c r="G91" s="214" t="s">
        <v>174</v>
      </c>
      <c r="H91" s="215">
        <v>6</v>
      </c>
      <c r="I91" s="216"/>
      <c r="J91" s="217">
        <f>ROUND(I91*H91,2)</f>
        <v>0</v>
      </c>
      <c r="K91" s="213" t="s">
        <v>577</v>
      </c>
      <c r="L91" s="43"/>
      <c r="M91" s="218" t="s">
        <v>19</v>
      </c>
      <c r="N91" s="219" t="s">
        <v>44</v>
      </c>
      <c r="O91" s="83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2" t="s">
        <v>158</v>
      </c>
      <c r="AT91" s="222" t="s">
        <v>160</v>
      </c>
      <c r="AU91" s="222" t="s">
        <v>81</v>
      </c>
      <c r="AY91" s="16" t="s">
        <v>157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6" t="s">
        <v>81</v>
      </c>
      <c r="BK91" s="223">
        <f>ROUND(I91*H91,2)</f>
        <v>0</v>
      </c>
      <c r="BL91" s="16" t="s">
        <v>158</v>
      </c>
      <c r="BM91" s="222" t="s">
        <v>685</v>
      </c>
    </row>
    <row r="92" s="2" customFormat="1">
      <c r="A92" s="37"/>
      <c r="B92" s="38"/>
      <c r="C92" s="39"/>
      <c r="D92" s="224" t="s">
        <v>165</v>
      </c>
      <c r="E92" s="39"/>
      <c r="F92" s="225" t="s">
        <v>684</v>
      </c>
      <c r="G92" s="39"/>
      <c r="H92" s="39"/>
      <c r="I92" s="226"/>
      <c r="J92" s="39"/>
      <c r="K92" s="39"/>
      <c r="L92" s="43"/>
      <c r="M92" s="227"/>
      <c r="N92" s="228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165</v>
      </c>
      <c r="AU92" s="16" t="s">
        <v>81</v>
      </c>
    </row>
    <row r="93" s="2" customFormat="1" ht="16.5" customHeight="1">
      <c r="A93" s="37"/>
      <c r="B93" s="38"/>
      <c r="C93" s="211" t="s">
        <v>171</v>
      </c>
      <c r="D93" s="211" t="s">
        <v>160</v>
      </c>
      <c r="E93" s="212" t="s">
        <v>686</v>
      </c>
      <c r="F93" s="213" t="s">
        <v>687</v>
      </c>
      <c r="G93" s="214" t="s">
        <v>174</v>
      </c>
      <c r="H93" s="215">
        <v>12</v>
      </c>
      <c r="I93" s="216"/>
      <c r="J93" s="217">
        <f>ROUND(I93*H93,2)</f>
        <v>0</v>
      </c>
      <c r="K93" s="213" t="s">
        <v>577</v>
      </c>
      <c r="L93" s="43"/>
      <c r="M93" s="218" t="s">
        <v>19</v>
      </c>
      <c r="N93" s="219" t="s">
        <v>44</v>
      </c>
      <c r="O93" s="83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2" t="s">
        <v>158</v>
      </c>
      <c r="AT93" s="222" t="s">
        <v>160</v>
      </c>
      <c r="AU93" s="222" t="s">
        <v>81</v>
      </c>
      <c r="AY93" s="16" t="s">
        <v>157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6" t="s">
        <v>81</v>
      </c>
      <c r="BK93" s="223">
        <f>ROUND(I93*H93,2)</f>
        <v>0</v>
      </c>
      <c r="BL93" s="16" t="s">
        <v>158</v>
      </c>
      <c r="BM93" s="222" t="s">
        <v>688</v>
      </c>
    </row>
    <row r="94" s="2" customFormat="1">
      <c r="A94" s="37"/>
      <c r="B94" s="38"/>
      <c r="C94" s="39"/>
      <c r="D94" s="224" t="s">
        <v>165</v>
      </c>
      <c r="E94" s="39"/>
      <c r="F94" s="225" t="s">
        <v>687</v>
      </c>
      <c r="G94" s="39"/>
      <c r="H94" s="39"/>
      <c r="I94" s="226"/>
      <c r="J94" s="39"/>
      <c r="K94" s="39"/>
      <c r="L94" s="43"/>
      <c r="M94" s="227"/>
      <c r="N94" s="228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165</v>
      </c>
      <c r="AU94" s="16" t="s">
        <v>81</v>
      </c>
    </row>
    <row r="95" s="2" customFormat="1" ht="16.5" customHeight="1">
      <c r="A95" s="37"/>
      <c r="B95" s="38"/>
      <c r="C95" s="211" t="s">
        <v>158</v>
      </c>
      <c r="D95" s="211" t="s">
        <v>160</v>
      </c>
      <c r="E95" s="212" t="s">
        <v>689</v>
      </c>
      <c r="F95" s="213" t="s">
        <v>690</v>
      </c>
      <c r="G95" s="214" t="s">
        <v>547</v>
      </c>
      <c r="H95" s="215">
        <v>1</v>
      </c>
      <c r="I95" s="216"/>
      <c r="J95" s="217">
        <f>ROUND(I95*H95,2)</f>
        <v>0</v>
      </c>
      <c r="K95" s="213" t="s">
        <v>577</v>
      </c>
      <c r="L95" s="43"/>
      <c r="M95" s="218" t="s">
        <v>19</v>
      </c>
      <c r="N95" s="219" t="s">
        <v>44</v>
      </c>
      <c r="O95" s="83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2" t="s">
        <v>158</v>
      </c>
      <c r="AT95" s="222" t="s">
        <v>160</v>
      </c>
      <c r="AU95" s="222" t="s">
        <v>81</v>
      </c>
      <c r="AY95" s="16" t="s">
        <v>157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6" t="s">
        <v>81</v>
      </c>
      <c r="BK95" s="223">
        <f>ROUND(I95*H95,2)</f>
        <v>0</v>
      </c>
      <c r="BL95" s="16" t="s">
        <v>158</v>
      </c>
      <c r="BM95" s="222" t="s">
        <v>691</v>
      </c>
    </row>
    <row r="96" s="2" customFormat="1">
      <c r="A96" s="37"/>
      <c r="B96" s="38"/>
      <c r="C96" s="39"/>
      <c r="D96" s="224" t="s">
        <v>165</v>
      </c>
      <c r="E96" s="39"/>
      <c r="F96" s="225" t="s">
        <v>690</v>
      </c>
      <c r="G96" s="39"/>
      <c r="H96" s="39"/>
      <c r="I96" s="226"/>
      <c r="J96" s="39"/>
      <c r="K96" s="39"/>
      <c r="L96" s="43"/>
      <c r="M96" s="227"/>
      <c r="N96" s="228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165</v>
      </c>
      <c r="AU96" s="16" t="s">
        <v>81</v>
      </c>
    </row>
    <row r="97" s="2" customFormat="1" ht="16.5" customHeight="1">
      <c r="A97" s="37"/>
      <c r="B97" s="38"/>
      <c r="C97" s="211" t="s">
        <v>178</v>
      </c>
      <c r="D97" s="211" t="s">
        <v>160</v>
      </c>
      <c r="E97" s="212" t="s">
        <v>692</v>
      </c>
      <c r="F97" s="213" t="s">
        <v>693</v>
      </c>
      <c r="G97" s="214" t="s">
        <v>547</v>
      </c>
      <c r="H97" s="215">
        <v>1</v>
      </c>
      <c r="I97" s="216"/>
      <c r="J97" s="217">
        <f>ROUND(I97*H97,2)</f>
        <v>0</v>
      </c>
      <c r="K97" s="213" t="s">
        <v>577</v>
      </c>
      <c r="L97" s="43"/>
      <c r="M97" s="218" t="s">
        <v>19</v>
      </c>
      <c r="N97" s="219" t="s">
        <v>44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2" t="s">
        <v>158</v>
      </c>
      <c r="AT97" s="222" t="s">
        <v>160</v>
      </c>
      <c r="AU97" s="222" t="s">
        <v>81</v>
      </c>
      <c r="AY97" s="16" t="s">
        <v>157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6" t="s">
        <v>81</v>
      </c>
      <c r="BK97" s="223">
        <f>ROUND(I97*H97,2)</f>
        <v>0</v>
      </c>
      <c r="BL97" s="16" t="s">
        <v>158</v>
      </c>
      <c r="BM97" s="222" t="s">
        <v>694</v>
      </c>
    </row>
    <row r="98" s="2" customFormat="1">
      <c r="A98" s="37"/>
      <c r="B98" s="38"/>
      <c r="C98" s="39"/>
      <c r="D98" s="224" t="s">
        <v>165</v>
      </c>
      <c r="E98" s="39"/>
      <c r="F98" s="225" t="s">
        <v>693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165</v>
      </c>
      <c r="AU98" s="16" t="s">
        <v>81</v>
      </c>
    </row>
    <row r="99" s="2" customFormat="1" ht="16.5" customHeight="1">
      <c r="A99" s="37"/>
      <c r="B99" s="38"/>
      <c r="C99" s="211" t="s">
        <v>166</v>
      </c>
      <c r="D99" s="211" t="s">
        <v>160</v>
      </c>
      <c r="E99" s="212" t="s">
        <v>695</v>
      </c>
      <c r="F99" s="213" t="s">
        <v>696</v>
      </c>
      <c r="G99" s="214" t="s">
        <v>547</v>
      </c>
      <c r="H99" s="215">
        <v>1</v>
      </c>
      <c r="I99" s="216"/>
      <c r="J99" s="217">
        <f>ROUND(I99*H99,2)</f>
        <v>0</v>
      </c>
      <c r="K99" s="213" t="s">
        <v>577</v>
      </c>
      <c r="L99" s="43"/>
      <c r="M99" s="218" t="s">
        <v>19</v>
      </c>
      <c r="N99" s="219" t="s">
        <v>44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158</v>
      </c>
      <c r="AT99" s="222" t="s">
        <v>160</v>
      </c>
      <c r="AU99" s="222" t="s">
        <v>81</v>
      </c>
      <c r="AY99" s="16" t="s">
        <v>157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81</v>
      </c>
      <c r="BK99" s="223">
        <f>ROUND(I99*H99,2)</f>
        <v>0</v>
      </c>
      <c r="BL99" s="16" t="s">
        <v>158</v>
      </c>
      <c r="BM99" s="222" t="s">
        <v>697</v>
      </c>
    </row>
    <row r="100" s="2" customFormat="1">
      <c r="A100" s="37"/>
      <c r="B100" s="38"/>
      <c r="C100" s="39"/>
      <c r="D100" s="224" t="s">
        <v>165</v>
      </c>
      <c r="E100" s="39"/>
      <c r="F100" s="225" t="s">
        <v>696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165</v>
      </c>
      <c r="AU100" s="16" t="s">
        <v>81</v>
      </c>
    </row>
    <row r="101" s="2" customFormat="1" ht="16.5" customHeight="1">
      <c r="A101" s="37"/>
      <c r="B101" s="38"/>
      <c r="C101" s="211" t="s">
        <v>184</v>
      </c>
      <c r="D101" s="211" t="s">
        <v>160</v>
      </c>
      <c r="E101" s="212" t="s">
        <v>698</v>
      </c>
      <c r="F101" s="213" t="s">
        <v>634</v>
      </c>
      <c r="G101" s="214" t="s">
        <v>233</v>
      </c>
      <c r="H101" s="215">
        <v>0.20000000000000001</v>
      </c>
      <c r="I101" s="216"/>
      <c r="J101" s="217">
        <f>ROUND(I101*H101,2)</f>
        <v>0</v>
      </c>
      <c r="K101" s="213" t="s">
        <v>577</v>
      </c>
      <c r="L101" s="43"/>
      <c r="M101" s="218" t="s">
        <v>19</v>
      </c>
      <c r="N101" s="219" t="s">
        <v>44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158</v>
      </c>
      <c r="AT101" s="222" t="s">
        <v>160</v>
      </c>
      <c r="AU101" s="222" t="s">
        <v>81</v>
      </c>
      <c r="AY101" s="16" t="s">
        <v>157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81</v>
      </c>
      <c r="BK101" s="223">
        <f>ROUND(I101*H101,2)</f>
        <v>0</v>
      </c>
      <c r="BL101" s="16" t="s">
        <v>158</v>
      </c>
      <c r="BM101" s="222" t="s">
        <v>699</v>
      </c>
    </row>
    <row r="102" s="2" customFormat="1">
      <c r="A102" s="37"/>
      <c r="B102" s="38"/>
      <c r="C102" s="39"/>
      <c r="D102" s="224" t="s">
        <v>165</v>
      </c>
      <c r="E102" s="39"/>
      <c r="F102" s="225" t="s">
        <v>634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165</v>
      </c>
      <c r="AU102" s="16" t="s">
        <v>81</v>
      </c>
    </row>
    <row r="103" s="2" customFormat="1" ht="16.5" customHeight="1">
      <c r="A103" s="37"/>
      <c r="B103" s="38"/>
      <c r="C103" s="211" t="s">
        <v>177</v>
      </c>
      <c r="D103" s="211" t="s">
        <v>160</v>
      </c>
      <c r="E103" s="212" t="s">
        <v>700</v>
      </c>
      <c r="F103" s="213" t="s">
        <v>637</v>
      </c>
      <c r="G103" s="214" t="s">
        <v>610</v>
      </c>
      <c r="H103" s="215">
        <v>4</v>
      </c>
      <c r="I103" s="216"/>
      <c r="J103" s="217">
        <f>ROUND(I103*H103,2)</f>
        <v>0</v>
      </c>
      <c r="K103" s="213" t="s">
        <v>577</v>
      </c>
      <c r="L103" s="43"/>
      <c r="M103" s="218" t="s">
        <v>19</v>
      </c>
      <c r="N103" s="219" t="s">
        <v>44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158</v>
      </c>
      <c r="AT103" s="222" t="s">
        <v>160</v>
      </c>
      <c r="AU103" s="222" t="s">
        <v>81</v>
      </c>
      <c r="AY103" s="16" t="s">
        <v>157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81</v>
      </c>
      <c r="BK103" s="223">
        <f>ROUND(I103*H103,2)</f>
        <v>0</v>
      </c>
      <c r="BL103" s="16" t="s">
        <v>158</v>
      </c>
      <c r="BM103" s="222" t="s">
        <v>701</v>
      </c>
    </row>
    <row r="104" s="2" customFormat="1">
      <c r="A104" s="37"/>
      <c r="B104" s="38"/>
      <c r="C104" s="39"/>
      <c r="D104" s="224" t="s">
        <v>165</v>
      </c>
      <c r="E104" s="39"/>
      <c r="F104" s="225" t="s">
        <v>637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165</v>
      </c>
      <c r="AU104" s="16" t="s">
        <v>81</v>
      </c>
    </row>
    <row r="105" s="2" customFormat="1" ht="16.5" customHeight="1">
      <c r="A105" s="37"/>
      <c r="B105" s="38"/>
      <c r="C105" s="211" t="s">
        <v>191</v>
      </c>
      <c r="D105" s="211" t="s">
        <v>160</v>
      </c>
      <c r="E105" s="212" t="s">
        <v>702</v>
      </c>
      <c r="F105" s="213" t="s">
        <v>703</v>
      </c>
      <c r="G105" s="214" t="s">
        <v>610</v>
      </c>
      <c r="H105" s="215">
        <v>2</v>
      </c>
      <c r="I105" s="216"/>
      <c r="J105" s="217">
        <f>ROUND(I105*H105,2)</f>
        <v>0</v>
      </c>
      <c r="K105" s="213" t="s">
        <v>577</v>
      </c>
      <c r="L105" s="43"/>
      <c r="M105" s="218" t="s">
        <v>19</v>
      </c>
      <c r="N105" s="219" t="s">
        <v>44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158</v>
      </c>
      <c r="AT105" s="222" t="s">
        <v>160</v>
      </c>
      <c r="AU105" s="222" t="s">
        <v>81</v>
      </c>
      <c r="AY105" s="16" t="s">
        <v>157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81</v>
      </c>
      <c r="BK105" s="223">
        <f>ROUND(I105*H105,2)</f>
        <v>0</v>
      </c>
      <c r="BL105" s="16" t="s">
        <v>158</v>
      </c>
      <c r="BM105" s="222" t="s">
        <v>704</v>
      </c>
    </row>
    <row r="106" s="2" customFormat="1">
      <c r="A106" s="37"/>
      <c r="B106" s="38"/>
      <c r="C106" s="39"/>
      <c r="D106" s="224" t="s">
        <v>165</v>
      </c>
      <c r="E106" s="39"/>
      <c r="F106" s="225" t="s">
        <v>703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165</v>
      </c>
      <c r="AU106" s="16" t="s">
        <v>81</v>
      </c>
    </row>
    <row r="107" s="12" customFormat="1" ht="25.92" customHeight="1">
      <c r="A107" s="12"/>
      <c r="B107" s="195"/>
      <c r="C107" s="196"/>
      <c r="D107" s="197" t="s">
        <v>72</v>
      </c>
      <c r="E107" s="198" t="s">
        <v>705</v>
      </c>
      <c r="F107" s="198" t="s">
        <v>706</v>
      </c>
      <c r="G107" s="196"/>
      <c r="H107" s="196"/>
      <c r="I107" s="199"/>
      <c r="J107" s="200">
        <f>BK107</f>
        <v>0</v>
      </c>
      <c r="K107" s="196"/>
      <c r="L107" s="201"/>
      <c r="M107" s="202"/>
      <c r="N107" s="203"/>
      <c r="O107" s="203"/>
      <c r="P107" s="204">
        <f>SUM(P108:P139)</f>
        <v>0</v>
      </c>
      <c r="Q107" s="203"/>
      <c r="R107" s="204">
        <f>SUM(R108:R139)</f>
        <v>0</v>
      </c>
      <c r="S107" s="203"/>
      <c r="T107" s="205">
        <f>SUM(T108:T139)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6" t="s">
        <v>158</v>
      </c>
      <c r="AT107" s="207" t="s">
        <v>72</v>
      </c>
      <c r="AU107" s="207" t="s">
        <v>73</v>
      </c>
      <c r="AY107" s="206" t="s">
        <v>157</v>
      </c>
      <c r="BK107" s="208">
        <f>SUM(BK108:BK139)</f>
        <v>0</v>
      </c>
    </row>
    <row r="108" s="2" customFormat="1" ht="16.5" customHeight="1">
      <c r="A108" s="37"/>
      <c r="B108" s="38"/>
      <c r="C108" s="211" t="s">
        <v>181</v>
      </c>
      <c r="D108" s="211" t="s">
        <v>160</v>
      </c>
      <c r="E108" s="212" t="s">
        <v>707</v>
      </c>
      <c r="F108" s="213" t="s">
        <v>708</v>
      </c>
      <c r="G108" s="214" t="s">
        <v>547</v>
      </c>
      <c r="H108" s="215">
        <v>1</v>
      </c>
      <c r="I108" s="216"/>
      <c r="J108" s="217">
        <f>ROUND(I108*H108,2)</f>
        <v>0</v>
      </c>
      <c r="K108" s="213" t="s">
        <v>577</v>
      </c>
      <c r="L108" s="43"/>
      <c r="M108" s="218" t="s">
        <v>19</v>
      </c>
      <c r="N108" s="219" t="s">
        <v>44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158</v>
      </c>
      <c r="AT108" s="222" t="s">
        <v>160</v>
      </c>
      <c r="AU108" s="222" t="s">
        <v>81</v>
      </c>
      <c r="AY108" s="16" t="s">
        <v>157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81</v>
      </c>
      <c r="BK108" s="223">
        <f>ROUND(I108*H108,2)</f>
        <v>0</v>
      </c>
      <c r="BL108" s="16" t="s">
        <v>158</v>
      </c>
      <c r="BM108" s="222" t="s">
        <v>709</v>
      </c>
    </row>
    <row r="109" s="2" customFormat="1">
      <c r="A109" s="37"/>
      <c r="B109" s="38"/>
      <c r="C109" s="39"/>
      <c r="D109" s="224" t="s">
        <v>165</v>
      </c>
      <c r="E109" s="39"/>
      <c r="F109" s="225" t="s">
        <v>708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165</v>
      </c>
      <c r="AU109" s="16" t="s">
        <v>81</v>
      </c>
    </row>
    <row r="110" s="2" customFormat="1" ht="16.5" customHeight="1">
      <c r="A110" s="37"/>
      <c r="B110" s="38"/>
      <c r="C110" s="211" t="s">
        <v>199</v>
      </c>
      <c r="D110" s="211" t="s">
        <v>160</v>
      </c>
      <c r="E110" s="212" t="s">
        <v>710</v>
      </c>
      <c r="F110" s="213" t="s">
        <v>711</v>
      </c>
      <c r="G110" s="214" t="s">
        <v>547</v>
      </c>
      <c r="H110" s="215">
        <v>1</v>
      </c>
      <c r="I110" s="216"/>
      <c r="J110" s="217">
        <f>ROUND(I110*H110,2)</f>
        <v>0</v>
      </c>
      <c r="K110" s="213" t="s">
        <v>577</v>
      </c>
      <c r="L110" s="43"/>
      <c r="M110" s="218" t="s">
        <v>19</v>
      </c>
      <c r="N110" s="219" t="s">
        <v>44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158</v>
      </c>
      <c r="AT110" s="222" t="s">
        <v>160</v>
      </c>
      <c r="AU110" s="222" t="s">
        <v>81</v>
      </c>
      <c r="AY110" s="16" t="s">
        <v>157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81</v>
      </c>
      <c r="BK110" s="223">
        <f>ROUND(I110*H110,2)</f>
        <v>0</v>
      </c>
      <c r="BL110" s="16" t="s">
        <v>158</v>
      </c>
      <c r="BM110" s="222" t="s">
        <v>712</v>
      </c>
    </row>
    <row r="111" s="2" customFormat="1">
      <c r="A111" s="37"/>
      <c r="B111" s="38"/>
      <c r="C111" s="39"/>
      <c r="D111" s="224" t="s">
        <v>165</v>
      </c>
      <c r="E111" s="39"/>
      <c r="F111" s="225" t="s">
        <v>711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165</v>
      </c>
      <c r="AU111" s="16" t="s">
        <v>81</v>
      </c>
    </row>
    <row r="112" s="2" customFormat="1" ht="16.5" customHeight="1">
      <c r="A112" s="37"/>
      <c r="B112" s="38"/>
      <c r="C112" s="211" t="s">
        <v>8</v>
      </c>
      <c r="D112" s="211" t="s">
        <v>160</v>
      </c>
      <c r="E112" s="212" t="s">
        <v>713</v>
      </c>
      <c r="F112" s="213" t="s">
        <v>714</v>
      </c>
      <c r="G112" s="214" t="s">
        <v>547</v>
      </c>
      <c r="H112" s="215">
        <v>1</v>
      </c>
      <c r="I112" s="216"/>
      <c r="J112" s="217">
        <f>ROUND(I112*H112,2)</f>
        <v>0</v>
      </c>
      <c r="K112" s="213" t="s">
        <v>577</v>
      </c>
      <c r="L112" s="43"/>
      <c r="M112" s="218" t="s">
        <v>19</v>
      </c>
      <c r="N112" s="219" t="s">
        <v>44</v>
      </c>
      <c r="O112" s="83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2" t="s">
        <v>158</v>
      </c>
      <c r="AT112" s="222" t="s">
        <v>160</v>
      </c>
      <c r="AU112" s="222" t="s">
        <v>81</v>
      </c>
      <c r="AY112" s="16" t="s">
        <v>157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6" t="s">
        <v>81</v>
      </c>
      <c r="BK112" s="223">
        <f>ROUND(I112*H112,2)</f>
        <v>0</v>
      </c>
      <c r="BL112" s="16" t="s">
        <v>158</v>
      </c>
      <c r="BM112" s="222" t="s">
        <v>715</v>
      </c>
    </row>
    <row r="113" s="2" customFormat="1">
      <c r="A113" s="37"/>
      <c r="B113" s="38"/>
      <c r="C113" s="39"/>
      <c r="D113" s="224" t="s">
        <v>165</v>
      </c>
      <c r="E113" s="39"/>
      <c r="F113" s="225" t="s">
        <v>714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165</v>
      </c>
      <c r="AU113" s="16" t="s">
        <v>81</v>
      </c>
    </row>
    <row r="114" s="2" customFormat="1" ht="16.5" customHeight="1">
      <c r="A114" s="37"/>
      <c r="B114" s="38"/>
      <c r="C114" s="211" t="s">
        <v>206</v>
      </c>
      <c r="D114" s="211" t="s">
        <v>160</v>
      </c>
      <c r="E114" s="212" t="s">
        <v>716</v>
      </c>
      <c r="F114" s="213" t="s">
        <v>717</v>
      </c>
      <c r="G114" s="214" t="s">
        <v>547</v>
      </c>
      <c r="H114" s="215">
        <v>1</v>
      </c>
      <c r="I114" s="216"/>
      <c r="J114" s="217">
        <f>ROUND(I114*H114,2)</f>
        <v>0</v>
      </c>
      <c r="K114" s="213" t="s">
        <v>577</v>
      </c>
      <c r="L114" s="43"/>
      <c r="M114" s="218" t="s">
        <v>19</v>
      </c>
      <c r="N114" s="219" t="s">
        <v>44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2" t="s">
        <v>158</v>
      </c>
      <c r="AT114" s="222" t="s">
        <v>160</v>
      </c>
      <c r="AU114" s="222" t="s">
        <v>81</v>
      </c>
      <c r="AY114" s="16" t="s">
        <v>157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6" t="s">
        <v>81</v>
      </c>
      <c r="BK114" s="223">
        <f>ROUND(I114*H114,2)</f>
        <v>0</v>
      </c>
      <c r="BL114" s="16" t="s">
        <v>158</v>
      </c>
      <c r="BM114" s="222" t="s">
        <v>718</v>
      </c>
    </row>
    <row r="115" s="2" customFormat="1">
      <c r="A115" s="37"/>
      <c r="B115" s="38"/>
      <c r="C115" s="39"/>
      <c r="D115" s="224" t="s">
        <v>165</v>
      </c>
      <c r="E115" s="39"/>
      <c r="F115" s="225" t="s">
        <v>717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165</v>
      </c>
      <c r="AU115" s="16" t="s">
        <v>81</v>
      </c>
    </row>
    <row r="116" s="2" customFormat="1" ht="16.5" customHeight="1">
      <c r="A116" s="37"/>
      <c r="B116" s="38"/>
      <c r="C116" s="211" t="s">
        <v>187</v>
      </c>
      <c r="D116" s="211" t="s">
        <v>160</v>
      </c>
      <c r="E116" s="212" t="s">
        <v>719</v>
      </c>
      <c r="F116" s="213" t="s">
        <v>720</v>
      </c>
      <c r="G116" s="214" t="s">
        <v>547</v>
      </c>
      <c r="H116" s="215">
        <v>1</v>
      </c>
      <c r="I116" s="216"/>
      <c r="J116" s="217">
        <f>ROUND(I116*H116,2)</f>
        <v>0</v>
      </c>
      <c r="K116" s="213" t="s">
        <v>577</v>
      </c>
      <c r="L116" s="43"/>
      <c r="M116" s="218" t="s">
        <v>19</v>
      </c>
      <c r="N116" s="219" t="s">
        <v>44</v>
      </c>
      <c r="O116" s="83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158</v>
      </c>
      <c r="AT116" s="222" t="s">
        <v>160</v>
      </c>
      <c r="AU116" s="222" t="s">
        <v>81</v>
      </c>
      <c r="AY116" s="16" t="s">
        <v>157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81</v>
      </c>
      <c r="BK116" s="223">
        <f>ROUND(I116*H116,2)</f>
        <v>0</v>
      </c>
      <c r="BL116" s="16" t="s">
        <v>158</v>
      </c>
      <c r="BM116" s="222" t="s">
        <v>721</v>
      </c>
    </row>
    <row r="117" s="2" customFormat="1">
      <c r="A117" s="37"/>
      <c r="B117" s="38"/>
      <c r="C117" s="39"/>
      <c r="D117" s="224" t="s">
        <v>165</v>
      </c>
      <c r="E117" s="39"/>
      <c r="F117" s="225" t="s">
        <v>722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165</v>
      </c>
      <c r="AU117" s="16" t="s">
        <v>81</v>
      </c>
    </row>
    <row r="118" s="2" customFormat="1" ht="16.5" customHeight="1">
      <c r="A118" s="37"/>
      <c r="B118" s="38"/>
      <c r="C118" s="211" t="s">
        <v>214</v>
      </c>
      <c r="D118" s="211" t="s">
        <v>160</v>
      </c>
      <c r="E118" s="212" t="s">
        <v>723</v>
      </c>
      <c r="F118" s="213" t="s">
        <v>724</v>
      </c>
      <c r="G118" s="214" t="s">
        <v>547</v>
      </c>
      <c r="H118" s="215">
        <v>1</v>
      </c>
      <c r="I118" s="216"/>
      <c r="J118" s="217">
        <f>ROUND(I118*H118,2)</f>
        <v>0</v>
      </c>
      <c r="K118" s="213" t="s">
        <v>577</v>
      </c>
      <c r="L118" s="43"/>
      <c r="M118" s="218" t="s">
        <v>19</v>
      </c>
      <c r="N118" s="219" t="s">
        <v>44</v>
      </c>
      <c r="O118" s="83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2" t="s">
        <v>158</v>
      </c>
      <c r="AT118" s="222" t="s">
        <v>160</v>
      </c>
      <c r="AU118" s="222" t="s">
        <v>81</v>
      </c>
      <c r="AY118" s="16" t="s">
        <v>157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6" t="s">
        <v>81</v>
      </c>
      <c r="BK118" s="223">
        <f>ROUND(I118*H118,2)</f>
        <v>0</v>
      </c>
      <c r="BL118" s="16" t="s">
        <v>158</v>
      </c>
      <c r="BM118" s="222" t="s">
        <v>725</v>
      </c>
    </row>
    <row r="119" s="2" customFormat="1">
      <c r="A119" s="37"/>
      <c r="B119" s="38"/>
      <c r="C119" s="39"/>
      <c r="D119" s="224" t="s">
        <v>165</v>
      </c>
      <c r="E119" s="39"/>
      <c r="F119" s="225" t="s">
        <v>724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165</v>
      </c>
      <c r="AU119" s="16" t="s">
        <v>81</v>
      </c>
    </row>
    <row r="120" s="2" customFormat="1" ht="16.5" customHeight="1">
      <c r="A120" s="37"/>
      <c r="B120" s="38"/>
      <c r="C120" s="211" t="s">
        <v>190</v>
      </c>
      <c r="D120" s="211" t="s">
        <v>160</v>
      </c>
      <c r="E120" s="212" t="s">
        <v>726</v>
      </c>
      <c r="F120" s="213" t="s">
        <v>727</v>
      </c>
      <c r="G120" s="214" t="s">
        <v>174</v>
      </c>
      <c r="H120" s="215">
        <v>12</v>
      </c>
      <c r="I120" s="216"/>
      <c r="J120" s="217">
        <f>ROUND(I120*H120,2)</f>
        <v>0</v>
      </c>
      <c r="K120" s="213" t="s">
        <v>577</v>
      </c>
      <c r="L120" s="43"/>
      <c r="M120" s="218" t="s">
        <v>19</v>
      </c>
      <c r="N120" s="219" t="s">
        <v>44</v>
      </c>
      <c r="O120" s="83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158</v>
      </c>
      <c r="AT120" s="222" t="s">
        <v>160</v>
      </c>
      <c r="AU120" s="222" t="s">
        <v>81</v>
      </c>
      <c r="AY120" s="16" t="s">
        <v>157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81</v>
      </c>
      <c r="BK120" s="223">
        <f>ROUND(I120*H120,2)</f>
        <v>0</v>
      </c>
      <c r="BL120" s="16" t="s">
        <v>158</v>
      </c>
      <c r="BM120" s="222" t="s">
        <v>728</v>
      </c>
    </row>
    <row r="121" s="2" customFormat="1">
      <c r="A121" s="37"/>
      <c r="B121" s="38"/>
      <c r="C121" s="39"/>
      <c r="D121" s="224" t="s">
        <v>165</v>
      </c>
      <c r="E121" s="39"/>
      <c r="F121" s="225" t="s">
        <v>727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165</v>
      </c>
      <c r="AU121" s="16" t="s">
        <v>81</v>
      </c>
    </row>
    <row r="122" s="2" customFormat="1" ht="16.5" customHeight="1">
      <c r="A122" s="37"/>
      <c r="B122" s="38"/>
      <c r="C122" s="211" t="s">
        <v>221</v>
      </c>
      <c r="D122" s="211" t="s">
        <v>160</v>
      </c>
      <c r="E122" s="212" t="s">
        <v>729</v>
      </c>
      <c r="F122" s="213" t="s">
        <v>730</v>
      </c>
      <c r="G122" s="214" t="s">
        <v>174</v>
      </c>
      <c r="H122" s="215">
        <v>12</v>
      </c>
      <c r="I122" s="216"/>
      <c r="J122" s="217">
        <f>ROUND(I122*H122,2)</f>
        <v>0</v>
      </c>
      <c r="K122" s="213" t="s">
        <v>577</v>
      </c>
      <c r="L122" s="43"/>
      <c r="M122" s="218" t="s">
        <v>19</v>
      </c>
      <c r="N122" s="219" t="s">
        <v>44</v>
      </c>
      <c r="O122" s="83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158</v>
      </c>
      <c r="AT122" s="222" t="s">
        <v>160</v>
      </c>
      <c r="AU122" s="222" t="s">
        <v>81</v>
      </c>
      <c r="AY122" s="16" t="s">
        <v>157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81</v>
      </c>
      <c r="BK122" s="223">
        <f>ROUND(I122*H122,2)</f>
        <v>0</v>
      </c>
      <c r="BL122" s="16" t="s">
        <v>158</v>
      </c>
      <c r="BM122" s="222" t="s">
        <v>731</v>
      </c>
    </row>
    <row r="123" s="2" customFormat="1">
      <c r="A123" s="37"/>
      <c r="B123" s="38"/>
      <c r="C123" s="39"/>
      <c r="D123" s="224" t="s">
        <v>165</v>
      </c>
      <c r="E123" s="39"/>
      <c r="F123" s="225" t="s">
        <v>730</v>
      </c>
      <c r="G123" s="39"/>
      <c r="H123" s="39"/>
      <c r="I123" s="226"/>
      <c r="J123" s="39"/>
      <c r="K123" s="39"/>
      <c r="L123" s="43"/>
      <c r="M123" s="227"/>
      <c r="N123" s="228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165</v>
      </c>
      <c r="AU123" s="16" t="s">
        <v>81</v>
      </c>
    </row>
    <row r="124" s="2" customFormat="1" ht="16.5" customHeight="1">
      <c r="A124" s="37"/>
      <c r="B124" s="38"/>
      <c r="C124" s="211" t="s">
        <v>194</v>
      </c>
      <c r="D124" s="211" t="s">
        <v>160</v>
      </c>
      <c r="E124" s="212" t="s">
        <v>732</v>
      </c>
      <c r="F124" s="213" t="s">
        <v>733</v>
      </c>
      <c r="G124" s="214" t="s">
        <v>174</v>
      </c>
      <c r="H124" s="215">
        <v>12</v>
      </c>
      <c r="I124" s="216"/>
      <c r="J124" s="217">
        <f>ROUND(I124*H124,2)</f>
        <v>0</v>
      </c>
      <c r="K124" s="213" t="s">
        <v>577</v>
      </c>
      <c r="L124" s="43"/>
      <c r="M124" s="218" t="s">
        <v>19</v>
      </c>
      <c r="N124" s="219" t="s">
        <v>44</v>
      </c>
      <c r="O124" s="83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158</v>
      </c>
      <c r="AT124" s="222" t="s">
        <v>160</v>
      </c>
      <c r="AU124" s="222" t="s">
        <v>81</v>
      </c>
      <c r="AY124" s="16" t="s">
        <v>157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81</v>
      </c>
      <c r="BK124" s="223">
        <f>ROUND(I124*H124,2)</f>
        <v>0</v>
      </c>
      <c r="BL124" s="16" t="s">
        <v>158</v>
      </c>
      <c r="BM124" s="222" t="s">
        <v>734</v>
      </c>
    </row>
    <row r="125" s="2" customFormat="1">
      <c r="A125" s="37"/>
      <c r="B125" s="38"/>
      <c r="C125" s="39"/>
      <c r="D125" s="224" t="s">
        <v>165</v>
      </c>
      <c r="E125" s="39"/>
      <c r="F125" s="225" t="s">
        <v>733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165</v>
      </c>
      <c r="AU125" s="16" t="s">
        <v>81</v>
      </c>
    </row>
    <row r="126" s="2" customFormat="1" ht="16.5" customHeight="1">
      <c r="A126" s="37"/>
      <c r="B126" s="38"/>
      <c r="C126" s="211" t="s">
        <v>230</v>
      </c>
      <c r="D126" s="211" t="s">
        <v>160</v>
      </c>
      <c r="E126" s="212" t="s">
        <v>735</v>
      </c>
      <c r="F126" s="213" t="s">
        <v>736</v>
      </c>
      <c r="G126" s="214" t="s">
        <v>737</v>
      </c>
      <c r="H126" s="215">
        <v>1</v>
      </c>
      <c r="I126" s="216"/>
      <c r="J126" s="217">
        <f>ROUND(I126*H126,2)</f>
        <v>0</v>
      </c>
      <c r="K126" s="213" t="s">
        <v>577</v>
      </c>
      <c r="L126" s="43"/>
      <c r="M126" s="218" t="s">
        <v>19</v>
      </c>
      <c r="N126" s="219" t="s">
        <v>44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158</v>
      </c>
      <c r="AT126" s="222" t="s">
        <v>160</v>
      </c>
      <c r="AU126" s="222" t="s">
        <v>81</v>
      </c>
      <c r="AY126" s="16" t="s">
        <v>157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81</v>
      </c>
      <c r="BK126" s="223">
        <f>ROUND(I126*H126,2)</f>
        <v>0</v>
      </c>
      <c r="BL126" s="16" t="s">
        <v>158</v>
      </c>
      <c r="BM126" s="222" t="s">
        <v>738</v>
      </c>
    </row>
    <row r="127" s="2" customFormat="1">
      <c r="A127" s="37"/>
      <c r="B127" s="38"/>
      <c r="C127" s="39"/>
      <c r="D127" s="224" t="s">
        <v>165</v>
      </c>
      <c r="E127" s="39"/>
      <c r="F127" s="225" t="s">
        <v>736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165</v>
      </c>
      <c r="AU127" s="16" t="s">
        <v>81</v>
      </c>
    </row>
    <row r="128" s="2" customFormat="1" ht="16.5" customHeight="1">
      <c r="A128" s="37"/>
      <c r="B128" s="38"/>
      <c r="C128" s="211" t="s">
        <v>198</v>
      </c>
      <c r="D128" s="211" t="s">
        <v>160</v>
      </c>
      <c r="E128" s="212" t="s">
        <v>739</v>
      </c>
      <c r="F128" s="213" t="s">
        <v>740</v>
      </c>
      <c r="G128" s="214" t="s">
        <v>547</v>
      </c>
      <c r="H128" s="215">
        <v>5</v>
      </c>
      <c r="I128" s="216"/>
      <c r="J128" s="217">
        <f>ROUND(I128*H128,2)</f>
        <v>0</v>
      </c>
      <c r="K128" s="213" t="s">
        <v>577</v>
      </c>
      <c r="L128" s="43"/>
      <c r="M128" s="218" t="s">
        <v>19</v>
      </c>
      <c r="N128" s="219" t="s">
        <v>44</v>
      </c>
      <c r="O128" s="83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158</v>
      </c>
      <c r="AT128" s="222" t="s">
        <v>160</v>
      </c>
      <c r="AU128" s="222" t="s">
        <v>81</v>
      </c>
      <c r="AY128" s="16" t="s">
        <v>157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81</v>
      </c>
      <c r="BK128" s="223">
        <f>ROUND(I128*H128,2)</f>
        <v>0</v>
      </c>
      <c r="BL128" s="16" t="s">
        <v>158</v>
      </c>
      <c r="BM128" s="222" t="s">
        <v>741</v>
      </c>
    </row>
    <row r="129" s="2" customFormat="1">
      <c r="A129" s="37"/>
      <c r="B129" s="38"/>
      <c r="C129" s="39"/>
      <c r="D129" s="224" t="s">
        <v>165</v>
      </c>
      <c r="E129" s="39"/>
      <c r="F129" s="225" t="s">
        <v>740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165</v>
      </c>
      <c r="AU129" s="16" t="s">
        <v>81</v>
      </c>
    </row>
    <row r="130" s="2" customFormat="1" ht="16.5" customHeight="1">
      <c r="A130" s="37"/>
      <c r="B130" s="38"/>
      <c r="C130" s="211" t="s">
        <v>7</v>
      </c>
      <c r="D130" s="211" t="s">
        <v>160</v>
      </c>
      <c r="E130" s="212" t="s">
        <v>742</v>
      </c>
      <c r="F130" s="213" t="s">
        <v>743</v>
      </c>
      <c r="G130" s="214" t="s">
        <v>547</v>
      </c>
      <c r="H130" s="215">
        <v>5</v>
      </c>
      <c r="I130" s="216"/>
      <c r="J130" s="217">
        <f>ROUND(I130*H130,2)</f>
        <v>0</v>
      </c>
      <c r="K130" s="213" t="s">
        <v>577</v>
      </c>
      <c r="L130" s="43"/>
      <c r="M130" s="218" t="s">
        <v>19</v>
      </c>
      <c r="N130" s="219" t="s">
        <v>44</v>
      </c>
      <c r="O130" s="83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158</v>
      </c>
      <c r="AT130" s="222" t="s">
        <v>160</v>
      </c>
      <c r="AU130" s="222" t="s">
        <v>81</v>
      </c>
      <c r="AY130" s="16" t="s">
        <v>157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81</v>
      </c>
      <c r="BK130" s="223">
        <f>ROUND(I130*H130,2)</f>
        <v>0</v>
      </c>
      <c r="BL130" s="16" t="s">
        <v>158</v>
      </c>
      <c r="BM130" s="222" t="s">
        <v>744</v>
      </c>
    </row>
    <row r="131" s="2" customFormat="1">
      <c r="A131" s="37"/>
      <c r="B131" s="38"/>
      <c r="C131" s="39"/>
      <c r="D131" s="224" t="s">
        <v>165</v>
      </c>
      <c r="E131" s="39"/>
      <c r="F131" s="225" t="s">
        <v>743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165</v>
      </c>
      <c r="AU131" s="16" t="s">
        <v>81</v>
      </c>
    </row>
    <row r="132" s="2" customFormat="1" ht="16.5" customHeight="1">
      <c r="A132" s="37"/>
      <c r="B132" s="38"/>
      <c r="C132" s="211" t="s">
        <v>202</v>
      </c>
      <c r="D132" s="211" t="s">
        <v>160</v>
      </c>
      <c r="E132" s="212" t="s">
        <v>745</v>
      </c>
      <c r="F132" s="213" t="s">
        <v>746</v>
      </c>
      <c r="G132" s="214" t="s">
        <v>547</v>
      </c>
      <c r="H132" s="215">
        <v>3</v>
      </c>
      <c r="I132" s="216"/>
      <c r="J132" s="217">
        <f>ROUND(I132*H132,2)</f>
        <v>0</v>
      </c>
      <c r="K132" s="213" t="s">
        <v>577</v>
      </c>
      <c r="L132" s="43"/>
      <c r="M132" s="218" t="s">
        <v>19</v>
      </c>
      <c r="N132" s="219" t="s">
        <v>44</v>
      </c>
      <c r="O132" s="83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158</v>
      </c>
      <c r="AT132" s="222" t="s">
        <v>160</v>
      </c>
      <c r="AU132" s="222" t="s">
        <v>81</v>
      </c>
      <c r="AY132" s="16" t="s">
        <v>157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81</v>
      </c>
      <c r="BK132" s="223">
        <f>ROUND(I132*H132,2)</f>
        <v>0</v>
      </c>
      <c r="BL132" s="16" t="s">
        <v>158</v>
      </c>
      <c r="BM132" s="222" t="s">
        <v>747</v>
      </c>
    </row>
    <row r="133" s="2" customFormat="1">
      <c r="A133" s="37"/>
      <c r="B133" s="38"/>
      <c r="C133" s="39"/>
      <c r="D133" s="224" t="s">
        <v>165</v>
      </c>
      <c r="E133" s="39"/>
      <c r="F133" s="225" t="s">
        <v>746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165</v>
      </c>
      <c r="AU133" s="16" t="s">
        <v>81</v>
      </c>
    </row>
    <row r="134" s="2" customFormat="1" ht="16.5" customHeight="1">
      <c r="A134" s="37"/>
      <c r="B134" s="38"/>
      <c r="C134" s="211" t="s">
        <v>244</v>
      </c>
      <c r="D134" s="211" t="s">
        <v>160</v>
      </c>
      <c r="E134" s="212" t="s">
        <v>748</v>
      </c>
      <c r="F134" s="213" t="s">
        <v>634</v>
      </c>
      <c r="G134" s="214" t="s">
        <v>233</v>
      </c>
      <c r="H134" s="215">
        <v>0.20000000000000001</v>
      </c>
      <c r="I134" s="216"/>
      <c r="J134" s="217">
        <f>ROUND(I134*H134,2)</f>
        <v>0</v>
      </c>
      <c r="K134" s="213" t="s">
        <v>577</v>
      </c>
      <c r="L134" s="43"/>
      <c r="M134" s="218" t="s">
        <v>19</v>
      </c>
      <c r="N134" s="219" t="s">
        <v>44</v>
      </c>
      <c r="O134" s="83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158</v>
      </c>
      <c r="AT134" s="222" t="s">
        <v>160</v>
      </c>
      <c r="AU134" s="222" t="s">
        <v>81</v>
      </c>
      <c r="AY134" s="16" t="s">
        <v>157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81</v>
      </c>
      <c r="BK134" s="223">
        <f>ROUND(I134*H134,2)</f>
        <v>0</v>
      </c>
      <c r="BL134" s="16" t="s">
        <v>158</v>
      </c>
      <c r="BM134" s="222" t="s">
        <v>749</v>
      </c>
    </row>
    <row r="135" s="2" customFormat="1">
      <c r="A135" s="37"/>
      <c r="B135" s="38"/>
      <c r="C135" s="39"/>
      <c r="D135" s="224" t="s">
        <v>165</v>
      </c>
      <c r="E135" s="39"/>
      <c r="F135" s="225" t="s">
        <v>634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165</v>
      </c>
      <c r="AU135" s="16" t="s">
        <v>81</v>
      </c>
    </row>
    <row r="136" s="2" customFormat="1" ht="16.5" customHeight="1">
      <c r="A136" s="37"/>
      <c r="B136" s="38"/>
      <c r="C136" s="211" t="s">
        <v>205</v>
      </c>
      <c r="D136" s="211" t="s">
        <v>160</v>
      </c>
      <c r="E136" s="212" t="s">
        <v>750</v>
      </c>
      <c r="F136" s="213" t="s">
        <v>637</v>
      </c>
      <c r="G136" s="214" t="s">
        <v>610</v>
      </c>
      <c r="H136" s="215">
        <v>4</v>
      </c>
      <c r="I136" s="216"/>
      <c r="J136" s="217">
        <f>ROUND(I136*H136,2)</f>
        <v>0</v>
      </c>
      <c r="K136" s="213" t="s">
        <v>577</v>
      </c>
      <c r="L136" s="43"/>
      <c r="M136" s="218" t="s">
        <v>19</v>
      </c>
      <c r="N136" s="219" t="s">
        <v>44</v>
      </c>
      <c r="O136" s="83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158</v>
      </c>
      <c r="AT136" s="222" t="s">
        <v>160</v>
      </c>
      <c r="AU136" s="222" t="s">
        <v>81</v>
      </c>
      <c r="AY136" s="16" t="s">
        <v>157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81</v>
      </c>
      <c r="BK136" s="223">
        <f>ROUND(I136*H136,2)</f>
        <v>0</v>
      </c>
      <c r="BL136" s="16" t="s">
        <v>158</v>
      </c>
      <c r="BM136" s="222" t="s">
        <v>751</v>
      </c>
    </row>
    <row r="137" s="2" customFormat="1">
      <c r="A137" s="37"/>
      <c r="B137" s="38"/>
      <c r="C137" s="39"/>
      <c r="D137" s="224" t="s">
        <v>165</v>
      </c>
      <c r="E137" s="39"/>
      <c r="F137" s="225" t="s">
        <v>637</v>
      </c>
      <c r="G137" s="39"/>
      <c r="H137" s="39"/>
      <c r="I137" s="226"/>
      <c r="J137" s="39"/>
      <c r="K137" s="39"/>
      <c r="L137" s="43"/>
      <c r="M137" s="227"/>
      <c r="N137" s="228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165</v>
      </c>
      <c r="AU137" s="16" t="s">
        <v>81</v>
      </c>
    </row>
    <row r="138" s="2" customFormat="1" ht="16.5" customHeight="1">
      <c r="A138" s="37"/>
      <c r="B138" s="38"/>
      <c r="C138" s="211" t="s">
        <v>253</v>
      </c>
      <c r="D138" s="211" t="s">
        <v>160</v>
      </c>
      <c r="E138" s="212" t="s">
        <v>752</v>
      </c>
      <c r="F138" s="213" t="s">
        <v>703</v>
      </c>
      <c r="G138" s="214" t="s">
        <v>610</v>
      </c>
      <c r="H138" s="215">
        <v>2</v>
      </c>
      <c r="I138" s="216"/>
      <c r="J138" s="217">
        <f>ROUND(I138*H138,2)</f>
        <v>0</v>
      </c>
      <c r="K138" s="213" t="s">
        <v>577</v>
      </c>
      <c r="L138" s="43"/>
      <c r="M138" s="218" t="s">
        <v>19</v>
      </c>
      <c r="N138" s="219" t="s">
        <v>44</v>
      </c>
      <c r="O138" s="83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158</v>
      </c>
      <c r="AT138" s="222" t="s">
        <v>160</v>
      </c>
      <c r="AU138" s="222" t="s">
        <v>81</v>
      </c>
      <c r="AY138" s="16" t="s">
        <v>157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81</v>
      </c>
      <c r="BK138" s="223">
        <f>ROUND(I138*H138,2)</f>
        <v>0</v>
      </c>
      <c r="BL138" s="16" t="s">
        <v>158</v>
      </c>
      <c r="BM138" s="222" t="s">
        <v>753</v>
      </c>
    </row>
    <row r="139" s="2" customFormat="1">
      <c r="A139" s="37"/>
      <c r="B139" s="38"/>
      <c r="C139" s="39"/>
      <c r="D139" s="224" t="s">
        <v>165</v>
      </c>
      <c r="E139" s="39"/>
      <c r="F139" s="225" t="s">
        <v>703</v>
      </c>
      <c r="G139" s="39"/>
      <c r="H139" s="39"/>
      <c r="I139" s="226"/>
      <c r="J139" s="39"/>
      <c r="K139" s="39"/>
      <c r="L139" s="43"/>
      <c r="M139" s="240"/>
      <c r="N139" s="241"/>
      <c r="O139" s="242"/>
      <c r="P139" s="242"/>
      <c r="Q139" s="242"/>
      <c r="R139" s="242"/>
      <c r="S139" s="242"/>
      <c r="T139" s="243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165</v>
      </c>
      <c r="AU139" s="16" t="s">
        <v>81</v>
      </c>
    </row>
    <row r="140" s="2" customFormat="1" ht="6.96" customHeight="1">
      <c r="A140" s="37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43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sheet="1" autoFilter="0" formatColumns="0" formatRows="0" objects="1" scenarios="1" spinCount="100000" saltValue="mhgJ6T2O082XT+aFrE0HBk8qd7KW+U7GyZTy1/wQu5/lGGjwQ5Hu7us5GImwdD7XHk5keGB1xJopm+xANLAzmg==" hashValue="n9K0QyE6fVe/2RezZ3GuYH2y7BsOlWJrnQDmpncpT/HNhR8kzpsHZMfYnUnwdcrFpJgyC+3C7JD1tADOSVnT8g==" algorithmName="SHA-512" password="9159"/>
  <autoFilter ref="C86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87</v>
      </c>
    </row>
    <row r="4" s="1" customFormat="1" ht="24.96" customHeight="1">
      <c r="B4" s="19"/>
      <c r="D4" s="139" t="s">
        <v>115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Infrastruktura - stavební E</v>
      </c>
      <c r="F7" s="141"/>
      <c r="G7" s="141"/>
      <c r="H7" s="141"/>
      <c r="L7" s="19"/>
    </row>
    <row r="8" s="1" customFormat="1" ht="12" customHeight="1">
      <c r="B8" s="19"/>
      <c r="D8" s="141" t="s">
        <v>116</v>
      </c>
      <c r="L8" s="19"/>
    </row>
    <row r="9" s="2" customFormat="1" ht="16.5" customHeight="1">
      <c r="A9" s="37"/>
      <c r="B9" s="43"/>
      <c r="C9" s="37"/>
      <c r="D9" s="37"/>
      <c r="E9" s="142" t="s">
        <v>754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569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755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34</v>
      </c>
      <c r="G14" s="37"/>
      <c r="H14" s="37"/>
      <c r="I14" s="141" t="s">
        <v>23</v>
      </c>
      <c r="J14" s="145" t="str">
        <f>'Rekapitulace stavby'!AN8</f>
        <v>27. 5. 2024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tr">
        <f>IF('Rekapitulace stavby'!AN10="","",'Rekapitulace stavby'!AN10)</f>
        <v>00261238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tr">
        <f>IF('Rekapitulace stavby'!E11="","",'Rekapitulace stavby'!E11)</f>
        <v>Statutární město Děčín</v>
      </c>
      <c r="F17" s="37"/>
      <c r="G17" s="37"/>
      <c r="H17" s="37"/>
      <c r="I17" s="141" t="s">
        <v>29</v>
      </c>
      <c r="J17" s="132" t="str">
        <f>IF('Rekapitulace stavby'!AN11="","",'Rekapitulace stavby'!AN11)</f>
        <v>CZ00261238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ROUND(J90,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ROUND((SUM(BE90:BE111)),  2)</f>
        <v>0</v>
      </c>
      <c r="G35" s="37"/>
      <c r="H35" s="37"/>
      <c r="I35" s="156">
        <v>0.20999999999999999</v>
      </c>
      <c r="J35" s="155">
        <f>ROUND(((SUM(BE90:BE111))*I35),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45</v>
      </c>
      <c r="F36" s="155">
        <f>ROUND((SUM(BF90:BF111)),  2)</f>
        <v>0</v>
      </c>
      <c r="G36" s="37"/>
      <c r="H36" s="37"/>
      <c r="I36" s="156">
        <v>0.12</v>
      </c>
      <c r="J36" s="155">
        <f>ROUND(((SUM(BF90:BF111))*I36),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46</v>
      </c>
      <c r="F37" s="155">
        <f>ROUND((SUM(BG90:BG111)),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47</v>
      </c>
      <c r="F38" s="155">
        <f>ROUND((SUM(BH90:BH111)),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48</v>
      </c>
      <c r="F39" s="155">
        <f>ROUND((SUM(BI90:BI111)),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Infrastruktura - stavební E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116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754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569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01 - BEZBARIEROVÉ WC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 xml:space="preserve"> </v>
      </c>
      <c r="G56" s="39"/>
      <c r="H56" s="39"/>
      <c r="I56" s="31" t="s">
        <v>23</v>
      </c>
      <c r="J56" s="71" t="str">
        <f>IF(J14="","",J14)</f>
        <v>27. 5. 2024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Statutární město Děčín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119</v>
      </c>
      <c r="D61" s="170"/>
      <c r="E61" s="170"/>
      <c r="F61" s="170"/>
      <c r="G61" s="170"/>
      <c r="H61" s="170"/>
      <c r="I61" s="170"/>
      <c r="J61" s="171" t="s">
        <v>120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J90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87</v>
      </c>
    </row>
    <row r="64" s="9" customFormat="1" ht="24.96" customHeight="1">
      <c r="A64" s="9"/>
      <c r="B64" s="173"/>
      <c r="C64" s="174"/>
      <c r="D64" s="175" t="s">
        <v>756</v>
      </c>
      <c r="E64" s="176"/>
      <c r="F64" s="176"/>
      <c r="G64" s="176"/>
      <c r="H64" s="176"/>
      <c r="I64" s="176"/>
      <c r="J64" s="177">
        <f>J91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3"/>
      <c r="C65" s="174"/>
      <c r="D65" s="175" t="s">
        <v>757</v>
      </c>
      <c r="E65" s="176"/>
      <c r="F65" s="176"/>
      <c r="G65" s="176"/>
      <c r="H65" s="176"/>
      <c r="I65" s="176"/>
      <c r="J65" s="177">
        <f>J94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3"/>
      <c r="C66" s="174"/>
      <c r="D66" s="175" t="s">
        <v>758</v>
      </c>
      <c r="E66" s="176"/>
      <c r="F66" s="176"/>
      <c r="G66" s="176"/>
      <c r="H66" s="176"/>
      <c r="I66" s="176"/>
      <c r="J66" s="177">
        <f>J99</f>
        <v>0</v>
      </c>
      <c r="K66" s="174"/>
      <c r="L66" s="17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3"/>
      <c r="C67" s="174"/>
      <c r="D67" s="175" t="s">
        <v>759</v>
      </c>
      <c r="E67" s="176"/>
      <c r="F67" s="176"/>
      <c r="G67" s="176"/>
      <c r="H67" s="176"/>
      <c r="I67" s="176"/>
      <c r="J67" s="177">
        <f>J106</f>
        <v>0</v>
      </c>
      <c r="K67" s="174"/>
      <c r="L67" s="17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3"/>
      <c r="C68" s="174"/>
      <c r="D68" s="175" t="s">
        <v>625</v>
      </c>
      <c r="E68" s="176"/>
      <c r="F68" s="176"/>
      <c r="G68" s="176"/>
      <c r="H68" s="176"/>
      <c r="I68" s="176"/>
      <c r="J68" s="177">
        <f>J109</f>
        <v>0</v>
      </c>
      <c r="K68" s="174"/>
      <c r="L68" s="17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="2" customFormat="1" ht="6.96" customHeight="1">
      <c r="A74" s="37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142</v>
      </c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16</v>
      </c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168" t="str">
        <f>E7</f>
        <v>Infrastruktura - stavební E</v>
      </c>
      <c r="F78" s="31"/>
      <c r="G78" s="31"/>
      <c r="H78" s="31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" customFormat="1" ht="12" customHeight="1">
      <c r="B79" s="20"/>
      <c r="C79" s="31" t="s">
        <v>116</v>
      </c>
      <c r="D79" s="21"/>
      <c r="E79" s="21"/>
      <c r="F79" s="21"/>
      <c r="G79" s="21"/>
      <c r="H79" s="21"/>
      <c r="I79" s="21"/>
      <c r="J79" s="21"/>
      <c r="K79" s="21"/>
      <c r="L79" s="19"/>
    </row>
    <row r="80" s="2" customFormat="1" ht="16.5" customHeight="1">
      <c r="A80" s="37"/>
      <c r="B80" s="38"/>
      <c r="C80" s="39"/>
      <c r="D80" s="39"/>
      <c r="E80" s="168" t="s">
        <v>754</v>
      </c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569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9"/>
      <c r="D82" s="39"/>
      <c r="E82" s="68" t="str">
        <f>E11</f>
        <v>01 - BEZBARIEROVÉ WC</v>
      </c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21</v>
      </c>
      <c r="D84" s="39"/>
      <c r="E84" s="39"/>
      <c r="F84" s="26" t="str">
        <f>F14</f>
        <v xml:space="preserve"> </v>
      </c>
      <c r="G84" s="39"/>
      <c r="H84" s="39"/>
      <c r="I84" s="31" t="s">
        <v>23</v>
      </c>
      <c r="J84" s="71" t="str">
        <f>IF(J14="","",J14)</f>
        <v>27. 5. 2024</v>
      </c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25</v>
      </c>
      <c r="D86" s="39"/>
      <c r="E86" s="39"/>
      <c r="F86" s="26" t="str">
        <f>E17</f>
        <v>Statutární město Děčín</v>
      </c>
      <c r="G86" s="39"/>
      <c r="H86" s="39"/>
      <c r="I86" s="31" t="s">
        <v>33</v>
      </c>
      <c r="J86" s="35" t="str">
        <f>E23</f>
        <v xml:space="preserve"> </v>
      </c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31</v>
      </c>
      <c r="D87" s="39"/>
      <c r="E87" s="39"/>
      <c r="F87" s="26" t="str">
        <f>IF(E20="","",E20)</f>
        <v>Vyplň údaj</v>
      </c>
      <c r="G87" s="39"/>
      <c r="H87" s="39"/>
      <c r="I87" s="31" t="s">
        <v>36</v>
      </c>
      <c r="J87" s="35" t="str">
        <f>E26</f>
        <v xml:space="preserve"> </v>
      </c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1" customFormat="1" ht="29.28" customHeight="1">
      <c r="A89" s="184"/>
      <c r="B89" s="185"/>
      <c r="C89" s="186" t="s">
        <v>143</v>
      </c>
      <c r="D89" s="187" t="s">
        <v>58</v>
      </c>
      <c r="E89" s="187" t="s">
        <v>54</v>
      </c>
      <c r="F89" s="187" t="s">
        <v>55</v>
      </c>
      <c r="G89" s="187" t="s">
        <v>144</v>
      </c>
      <c r="H89" s="187" t="s">
        <v>145</v>
      </c>
      <c r="I89" s="187" t="s">
        <v>146</v>
      </c>
      <c r="J89" s="187" t="s">
        <v>120</v>
      </c>
      <c r="K89" s="188" t="s">
        <v>147</v>
      </c>
      <c r="L89" s="189"/>
      <c r="M89" s="91" t="s">
        <v>19</v>
      </c>
      <c r="N89" s="92" t="s">
        <v>43</v>
      </c>
      <c r="O89" s="92" t="s">
        <v>148</v>
      </c>
      <c r="P89" s="92" t="s">
        <v>149</v>
      </c>
      <c r="Q89" s="92" t="s">
        <v>150</v>
      </c>
      <c r="R89" s="92" t="s">
        <v>151</v>
      </c>
      <c r="S89" s="92" t="s">
        <v>152</v>
      </c>
      <c r="T89" s="93" t="s">
        <v>153</v>
      </c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="2" customFormat="1" ht="22.8" customHeight="1">
      <c r="A90" s="37"/>
      <c r="B90" s="38"/>
      <c r="C90" s="98" t="s">
        <v>154</v>
      </c>
      <c r="D90" s="39"/>
      <c r="E90" s="39"/>
      <c r="F90" s="39"/>
      <c r="G90" s="39"/>
      <c r="H90" s="39"/>
      <c r="I90" s="39"/>
      <c r="J90" s="190">
        <f>BK90</f>
        <v>0</v>
      </c>
      <c r="K90" s="39"/>
      <c r="L90" s="43"/>
      <c r="M90" s="94"/>
      <c r="N90" s="191"/>
      <c r="O90" s="95"/>
      <c r="P90" s="192">
        <f>P91+P94+P99+P106+P109</f>
        <v>0</v>
      </c>
      <c r="Q90" s="95"/>
      <c r="R90" s="192">
        <f>R91+R94+R99+R106+R109</f>
        <v>0</v>
      </c>
      <c r="S90" s="95"/>
      <c r="T90" s="193">
        <f>T91+T94+T99+T106+T109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72</v>
      </c>
      <c r="AU90" s="16" t="s">
        <v>87</v>
      </c>
      <c r="BK90" s="194">
        <f>BK91+BK94+BK99+BK106+BK109</f>
        <v>0</v>
      </c>
    </row>
    <row r="91" s="12" customFormat="1" ht="25.92" customHeight="1">
      <c r="A91" s="12"/>
      <c r="B91" s="195"/>
      <c r="C91" s="196"/>
      <c r="D91" s="197" t="s">
        <v>72</v>
      </c>
      <c r="E91" s="198" t="s">
        <v>760</v>
      </c>
      <c r="F91" s="198" t="s">
        <v>761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SUM(P92:P93)</f>
        <v>0</v>
      </c>
      <c r="Q91" s="203"/>
      <c r="R91" s="204">
        <f>SUM(R92:R93)</f>
        <v>0</v>
      </c>
      <c r="S91" s="203"/>
      <c r="T91" s="205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6" t="s">
        <v>158</v>
      </c>
      <c r="AT91" s="207" t="s">
        <v>72</v>
      </c>
      <c r="AU91" s="207" t="s">
        <v>73</v>
      </c>
      <c r="AY91" s="206" t="s">
        <v>157</v>
      </c>
      <c r="BK91" s="208">
        <f>SUM(BK92:BK93)</f>
        <v>0</v>
      </c>
    </row>
    <row r="92" s="2" customFormat="1" ht="16.5" customHeight="1">
      <c r="A92" s="37"/>
      <c r="B92" s="38"/>
      <c r="C92" s="211" t="s">
        <v>81</v>
      </c>
      <c r="D92" s="211" t="s">
        <v>160</v>
      </c>
      <c r="E92" s="212" t="s">
        <v>762</v>
      </c>
      <c r="F92" s="213" t="s">
        <v>763</v>
      </c>
      <c r="G92" s="214" t="s">
        <v>547</v>
      </c>
      <c r="H92" s="215">
        <v>1</v>
      </c>
      <c r="I92" s="216"/>
      <c r="J92" s="217">
        <f>ROUND(I92*H92,2)</f>
        <v>0</v>
      </c>
      <c r="K92" s="213" t="s">
        <v>577</v>
      </c>
      <c r="L92" s="43"/>
      <c r="M92" s="218" t="s">
        <v>19</v>
      </c>
      <c r="N92" s="219" t="s">
        <v>44</v>
      </c>
      <c r="O92" s="83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2" t="s">
        <v>158</v>
      </c>
      <c r="AT92" s="222" t="s">
        <v>160</v>
      </c>
      <c r="AU92" s="222" t="s">
        <v>81</v>
      </c>
      <c r="AY92" s="16" t="s">
        <v>157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6" t="s">
        <v>81</v>
      </c>
      <c r="BK92" s="223">
        <f>ROUND(I92*H92,2)</f>
        <v>0</v>
      </c>
      <c r="BL92" s="16" t="s">
        <v>158</v>
      </c>
      <c r="BM92" s="222" t="s">
        <v>764</v>
      </c>
    </row>
    <row r="93" s="2" customFormat="1">
      <c r="A93" s="37"/>
      <c r="B93" s="38"/>
      <c r="C93" s="39"/>
      <c r="D93" s="224" t="s">
        <v>165</v>
      </c>
      <c r="E93" s="39"/>
      <c r="F93" s="225" t="s">
        <v>763</v>
      </c>
      <c r="G93" s="39"/>
      <c r="H93" s="39"/>
      <c r="I93" s="226"/>
      <c r="J93" s="39"/>
      <c r="K93" s="39"/>
      <c r="L93" s="43"/>
      <c r="M93" s="227"/>
      <c r="N93" s="228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165</v>
      </c>
      <c r="AU93" s="16" t="s">
        <v>81</v>
      </c>
    </row>
    <row r="94" s="12" customFormat="1" ht="25.92" customHeight="1">
      <c r="A94" s="12"/>
      <c r="B94" s="195"/>
      <c r="C94" s="196"/>
      <c r="D94" s="197" t="s">
        <v>72</v>
      </c>
      <c r="E94" s="198" t="s">
        <v>765</v>
      </c>
      <c r="F94" s="198" t="s">
        <v>766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SUM(P95:P98)</f>
        <v>0</v>
      </c>
      <c r="Q94" s="203"/>
      <c r="R94" s="204">
        <f>SUM(R95:R98)</f>
        <v>0</v>
      </c>
      <c r="S94" s="203"/>
      <c r="T94" s="205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6" t="s">
        <v>158</v>
      </c>
      <c r="AT94" s="207" t="s">
        <v>72</v>
      </c>
      <c r="AU94" s="207" t="s">
        <v>73</v>
      </c>
      <c r="AY94" s="206" t="s">
        <v>157</v>
      </c>
      <c r="BK94" s="208">
        <f>SUM(BK95:BK98)</f>
        <v>0</v>
      </c>
    </row>
    <row r="95" s="2" customFormat="1" ht="16.5" customHeight="1">
      <c r="A95" s="37"/>
      <c r="B95" s="38"/>
      <c r="C95" s="211" t="s">
        <v>83</v>
      </c>
      <c r="D95" s="211" t="s">
        <v>160</v>
      </c>
      <c r="E95" s="212" t="s">
        <v>767</v>
      </c>
      <c r="F95" s="213" t="s">
        <v>768</v>
      </c>
      <c r="G95" s="214" t="s">
        <v>547</v>
      </c>
      <c r="H95" s="215">
        <v>2</v>
      </c>
      <c r="I95" s="216"/>
      <c r="J95" s="217">
        <f>ROUND(I95*H95,2)</f>
        <v>0</v>
      </c>
      <c r="K95" s="213" t="s">
        <v>577</v>
      </c>
      <c r="L95" s="43"/>
      <c r="M95" s="218" t="s">
        <v>19</v>
      </c>
      <c r="N95" s="219" t="s">
        <v>44</v>
      </c>
      <c r="O95" s="83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2" t="s">
        <v>158</v>
      </c>
      <c r="AT95" s="222" t="s">
        <v>160</v>
      </c>
      <c r="AU95" s="222" t="s">
        <v>81</v>
      </c>
      <c r="AY95" s="16" t="s">
        <v>157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6" t="s">
        <v>81</v>
      </c>
      <c r="BK95" s="223">
        <f>ROUND(I95*H95,2)</f>
        <v>0</v>
      </c>
      <c r="BL95" s="16" t="s">
        <v>158</v>
      </c>
      <c r="BM95" s="222" t="s">
        <v>769</v>
      </c>
    </row>
    <row r="96" s="2" customFormat="1">
      <c r="A96" s="37"/>
      <c r="B96" s="38"/>
      <c r="C96" s="39"/>
      <c r="D96" s="224" t="s">
        <v>165</v>
      </c>
      <c r="E96" s="39"/>
      <c r="F96" s="225" t="s">
        <v>768</v>
      </c>
      <c r="G96" s="39"/>
      <c r="H96" s="39"/>
      <c r="I96" s="226"/>
      <c r="J96" s="39"/>
      <c r="K96" s="39"/>
      <c r="L96" s="43"/>
      <c r="M96" s="227"/>
      <c r="N96" s="228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165</v>
      </c>
      <c r="AU96" s="16" t="s">
        <v>81</v>
      </c>
    </row>
    <row r="97" s="2" customFormat="1" ht="16.5" customHeight="1">
      <c r="A97" s="37"/>
      <c r="B97" s="38"/>
      <c r="C97" s="211" t="s">
        <v>171</v>
      </c>
      <c r="D97" s="211" t="s">
        <v>160</v>
      </c>
      <c r="E97" s="212" t="s">
        <v>770</v>
      </c>
      <c r="F97" s="213" t="s">
        <v>771</v>
      </c>
      <c r="G97" s="214" t="s">
        <v>547</v>
      </c>
      <c r="H97" s="215">
        <v>1</v>
      </c>
      <c r="I97" s="216"/>
      <c r="J97" s="217">
        <f>ROUND(I97*H97,2)</f>
        <v>0</v>
      </c>
      <c r="K97" s="213" t="s">
        <v>577</v>
      </c>
      <c r="L97" s="43"/>
      <c r="M97" s="218" t="s">
        <v>19</v>
      </c>
      <c r="N97" s="219" t="s">
        <v>44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2" t="s">
        <v>158</v>
      </c>
      <c r="AT97" s="222" t="s">
        <v>160</v>
      </c>
      <c r="AU97" s="222" t="s">
        <v>81</v>
      </c>
      <c r="AY97" s="16" t="s">
        <v>157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6" t="s">
        <v>81</v>
      </c>
      <c r="BK97" s="223">
        <f>ROUND(I97*H97,2)</f>
        <v>0</v>
      </c>
      <c r="BL97" s="16" t="s">
        <v>158</v>
      </c>
      <c r="BM97" s="222" t="s">
        <v>772</v>
      </c>
    </row>
    <row r="98" s="2" customFormat="1">
      <c r="A98" s="37"/>
      <c r="B98" s="38"/>
      <c r="C98" s="39"/>
      <c r="D98" s="224" t="s">
        <v>165</v>
      </c>
      <c r="E98" s="39"/>
      <c r="F98" s="225" t="s">
        <v>771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165</v>
      </c>
      <c r="AU98" s="16" t="s">
        <v>81</v>
      </c>
    </row>
    <row r="99" s="12" customFormat="1" ht="25.92" customHeight="1">
      <c r="A99" s="12"/>
      <c r="B99" s="195"/>
      <c r="C99" s="196"/>
      <c r="D99" s="197" t="s">
        <v>72</v>
      </c>
      <c r="E99" s="198" t="s">
        <v>773</v>
      </c>
      <c r="F99" s="198" t="s">
        <v>774</v>
      </c>
      <c r="G99" s="196"/>
      <c r="H99" s="196"/>
      <c r="I99" s="199"/>
      <c r="J99" s="200">
        <f>BK99</f>
        <v>0</v>
      </c>
      <c r="K99" s="196"/>
      <c r="L99" s="201"/>
      <c r="M99" s="202"/>
      <c r="N99" s="203"/>
      <c r="O99" s="203"/>
      <c r="P99" s="204">
        <f>SUM(P100:P105)</f>
        <v>0</v>
      </c>
      <c r="Q99" s="203"/>
      <c r="R99" s="204">
        <f>SUM(R100:R105)</f>
        <v>0</v>
      </c>
      <c r="S99" s="203"/>
      <c r="T99" s="205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6" t="s">
        <v>158</v>
      </c>
      <c r="AT99" s="207" t="s">
        <v>72</v>
      </c>
      <c r="AU99" s="207" t="s">
        <v>73</v>
      </c>
      <c r="AY99" s="206" t="s">
        <v>157</v>
      </c>
      <c r="BK99" s="208">
        <f>SUM(BK100:BK105)</f>
        <v>0</v>
      </c>
    </row>
    <row r="100" s="2" customFormat="1" ht="16.5" customHeight="1">
      <c r="A100" s="37"/>
      <c r="B100" s="38"/>
      <c r="C100" s="211" t="s">
        <v>158</v>
      </c>
      <c r="D100" s="211" t="s">
        <v>160</v>
      </c>
      <c r="E100" s="212" t="s">
        <v>775</v>
      </c>
      <c r="F100" s="213" t="s">
        <v>776</v>
      </c>
      <c r="G100" s="214" t="s">
        <v>547</v>
      </c>
      <c r="H100" s="215">
        <v>1</v>
      </c>
      <c r="I100" s="216"/>
      <c r="J100" s="217">
        <f>ROUND(I100*H100,2)</f>
        <v>0</v>
      </c>
      <c r="K100" s="213" t="s">
        <v>577</v>
      </c>
      <c r="L100" s="43"/>
      <c r="M100" s="218" t="s">
        <v>19</v>
      </c>
      <c r="N100" s="219" t="s">
        <v>44</v>
      </c>
      <c r="O100" s="83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2" t="s">
        <v>158</v>
      </c>
      <c r="AT100" s="222" t="s">
        <v>160</v>
      </c>
      <c r="AU100" s="222" t="s">
        <v>81</v>
      </c>
      <c r="AY100" s="16" t="s">
        <v>157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6" t="s">
        <v>81</v>
      </c>
      <c r="BK100" s="223">
        <f>ROUND(I100*H100,2)</f>
        <v>0</v>
      </c>
      <c r="BL100" s="16" t="s">
        <v>158</v>
      </c>
      <c r="BM100" s="222" t="s">
        <v>777</v>
      </c>
    </row>
    <row r="101" s="2" customFormat="1">
      <c r="A101" s="37"/>
      <c r="B101" s="38"/>
      <c r="C101" s="39"/>
      <c r="D101" s="224" t="s">
        <v>165</v>
      </c>
      <c r="E101" s="39"/>
      <c r="F101" s="225" t="s">
        <v>776</v>
      </c>
      <c r="G101" s="39"/>
      <c r="H101" s="39"/>
      <c r="I101" s="226"/>
      <c r="J101" s="39"/>
      <c r="K101" s="39"/>
      <c r="L101" s="43"/>
      <c r="M101" s="227"/>
      <c r="N101" s="228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165</v>
      </c>
      <c r="AU101" s="16" t="s">
        <v>81</v>
      </c>
    </row>
    <row r="102" s="2" customFormat="1" ht="16.5" customHeight="1">
      <c r="A102" s="37"/>
      <c r="B102" s="38"/>
      <c r="C102" s="211" t="s">
        <v>178</v>
      </c>
      <c r="D102" s="211" t="s">
        <v>160</v>
      </c>
      <c r="E102" s="212" t="s">
        <v>778</v>
      </c>
      <c r="F102" s="213" t="s">
        <v>779</v>
      </c>
      <c r="G102" s="214" t="s">
        <v>547</v>
      </c>
      <c r="H102" s="215">
        <v>1</v>
      </c>
      <c r="I102" s="216"/>
      <c r="J102" s="217">
        <f>ROUND(I102*H102,2)</f>
        <v>0</v>
      </c>
      <c r="K102" s="213" t="s">
        <v>577</v>
      </c>
      <c r="L102" s="43"/>
      <c r="M102" s="218" t="s">
        <v>19</v>
      </c>
      <c r="N102" s="219" t="s">
        <v>44</v>
      </c>
      <c r="O102" s="83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2" t="s">
        <v>158</v>
      </c>
      <c r="AT102" s="222" t="s">
        <v>160</v>
      </c>
      <c r="AU102" s="222" t="s">
        <v>81</v>
      </c>
      <c r="AY102" s="16" t="s">
        <v>157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6" t="s">
        <v>81</v>
      </c>
      <c r="BK102" s="223">
        <f>ROUND(I102*H102,2)</f>
        <v>0</v>
      </c>
      <c r="BL102" s="16" t="s">
        <v>158</v>
      </c>
      <c r="BM102" s="222" t="s">
        <v>780</v>
      </c>
    </row>
    <row r="103" s="2" customFormat="1">
      <c r="A103" s="37"/>
      <c r="B103" s="38"/>
      <c r="C103" s="39"/>
      <c r="D103" s="224" t="s">
        <v>165</v>
      </c>
      <c r="E103" s="39"/>
      <c r="F103" s="225" t="s">
        <v>779</v>
      </c>
      <c r="G103" s="39"/>
      <c r="H103" s="39"/>
      <c r="I103" s="226"/>
      <c r="J103" s="39"/>
      <c r="K103" s="39"/>
      <c r="L103" s="43"/>
      <c r="M103" s="227"/>
      <c r="N103" s="228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165</v>
      </c>
      <c r="AU103" s="16" t="s">
        <v>81</v>
      </c>
    </row>
    <row r="104" s="2" customFormat="1" ht="16.5" customHeight="1">
      <c r="A104" s="37"/>
      <c r="B104" s="38"/>
      <c r="C104" s="211" t="s">
        <v>166</v>
      </c>
      <c r="D104" s="211" t="s">
        <v>160</v>
      </c>
      <c r="E104" s="212" t="s">
        <v>781</v>
      </c>
      <c r="F104" s="213" t="s">
        <v>782</v>
      </c>
      <c r="G104" s="214" t="s">
        <v>547</v>
      </c>
      <c r="H104" s="215">
        <v>1</v>
      </c>
      <c r="I104" s="216"/>
      <c r="J104" s="217">
        <f>ROUND(I104*H104,2)</f>
        <v>0</v>
      </c>
      <c r="K104" s="213" t="s">
        <v>577</v>
      </c>
      <c r="L104" s="43"/>
      <c r="M104" s="218" t="s">
        <v>19</v>
      </c>
      <c r="N104" s="219" t="s">
        <v>44</v>
      </c>
      <c r="O104" s="83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2" t="s">
        <v>158</v>
      </c>
      <c r="AT104" s="222" t="s">
        <v>160</v>
      </c>
      <c r="AU104" s="222" t="s">
        <v>81</v>
      </c>
      <c r="AY104" s="16" t="s">
        <v>157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6" t="s">
        <v>81</v>
      </c>
      <c r="BK104" s="223">
        <f>ROUND(I104*H104,2)</f>
        <v>0</v>
      </c>
      <c r="BL104" s="16" t="s">
        <v>158</v>
      </c>
      <c r="BM104" s="222" t="s">
        <v>783</v>
      </c>
    </row>
    <row r="105" s="2" customFormat="1">
      <c r="A105" s="37"/>
      <c r="B105" s="38"/>
      <c r="C105" s="39"/>
      <c r="D105" s="224" t="s">
        <v>165</v>
      </c>
      <c r="E105" s="39"/>
      <c r="F105" s="225" t="s">
        <v>782</v>
      </c>
      <c r="G105" s="39"/>
      <c r="H105" s="39"/>
      <c r="I105" s="226"/>
      <c r="J105" s="39"/>
      <c r="K105" s="39"/>
      <c r="L105" s="43"/>
      <c r="M105" s="227"/>
      <c r="N105" s="22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165</v>
      </c>
      <c r="AU105" s="16" t="s">
        <v>81</v>
      </c>
    </row>
    <row r="106" s="12" customFormat="1" ht="25.92" customHeight="1">
      <c r="A106" s="12"/>
      <c r="B106" s="195"/>
      <c r="C106" s="196"/>
      <c r="D106" s="197" t="s">
        <v>72</v>
      </c>
      <c r="E106" s="198" t="s">
        <v>784</v>
      </c>
      <c r="F106" s="198" t="s">
        <v>785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SUM(P107:P108)</f>
        <v>0</v>
      </c>
      <c r="Q106" s="203"/>
      <c r="R106" s="204">
        <f>SUM(R107:R108)</f>
        <v>0</v>
      </c>
      <c r="S106" s="203"/>
      <c r="T106" s="205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6" t="s">
        <v>158</v>
      </c>
      <c r="AT106" s="207" t="s">
        <v>72</v>
      </c>
      <c r="AU106" s="207" t="s">
        <v>73</v>
      </c>
      <c r="AY106" s="206" t="s">
        <v>157</v>
      </c>
      <c r="BK106" s="208">
        <f>SUM(BK107:BK108)</f>
        <v>0</v>
      </c>
    </row>
    <row r="107" s="2" customFormat="1" ht="16.5" customHeight="1">
      <c r="A107" s="37"/>
      <c r="B107" s="38"/>
      <c r="C107" s="211" t="s">
        <v>184</v>
      </c>
      <c r="D107" s="211" t="s">
        <v>160</v>
      </c>
      <c r="E107" s="212" t="s">
        <v>786</v>
      </c>
      <c r="F107" s="213" t="s">
        <v>787</v>
      </c>
      <c r="G107" s="214" t="s">
        <v>174</v>
      </c>
      <c r="H107" s="215">
        <v>50</v>
      </c>
      <c r="I107" s="216"/>
      <c r="J107" s="217">
        <f>ROUND(I107*H107,2)</f>
        <v>0</v>
      </c>
      <c r="K107" s="213" t="s">
        <v>577</v>
      </c>
      <c r="L107" s="43"/>
      <c r="M107" s="218" t="s">
        <v>19</v>
      </c>
      <c r="N107" s="219" t="s">
        <v>44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158</v>
      </c>
      <c r="AT107" s="222" t="s">
        <v>160</v>
      </c>
      <c r="AU107" s="222" t="s">
        <v>81</v>
      </c>
      <c r="AY107" s="16" t="s">
        <v>157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81</v>
      </c>
      <c r="BK107" s="223">
        <f>ROUND(I107*H107,2)</f>
        <v>0</v>
      </c>
      <c r="BL107" s="16" t="s">
        <v>158</v>
      </c>
      <c r="BM107" s="222" t="s">
        <v>788</v>
      </c>
    </row>
    <row r="108" s="2" customFormat="1">
      <c r="A108" s="37"/>
      <c r="B108" s="38"/>
      <c r="C108" s="39"/>
      <c r="D108" s="224" t="s">
        <v>165</v>
      </c>
      <c r="E108" s="39"/>
      <c r="F108" s="225" t="s">
        <v>787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165</v>
      </c>
      <c r="AU108" s="16" t="s">
        <v>81</v>
      </c>
    </row>
    <row r="109" s="12" customFormat="1" ht="25.92" customHeight="1">
      <c r="A109" s="12"/>
      <c r="B109" s="195"/>
      <c r="C109" s="196"/>
      <c r="D109" s="197" t="s">
        <v>72</v>
      </c>
      <c r="E109" s="198" t="s">
        <v>628</v>
      </c>
      <c r="F109" s="198" t="s">
        <v>629</v>
      </c>
      <c r="G109" s="196"/>
      <c r="H109" s="196"/>
      <c r="I109" s="199"/>
      <c r="J109" s="200">
        <f>BK109</f>
        <v>0</v>
      </c>
      <c r="K109" s="196"/>
      <c r="L109" s="201"/>
      <c r="M109" s="202"/>
      <c r="N109" s="203"/>
      <c r="O109" s="203"/>
      <c r="P109" s="204">
        <f>SUM(P110:P111)</f>
        <v>0</v>
      </c>
      <c r="Q109" s="203"/>
      <c r="R109" s="204">
        <f>SUM(R110:R111)</f>
        <v>0</v>
      </c>
      <c r="S109" s="203"/>
      <c r="T109" s="205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6" t="s">
        <v>158</v>
      </c>
      <c r="AT109" s="207" t="s">
        <v>72</v>
      </c>
      <c r="AU109" s="207" t="s">
        <v>73</v>
      </c>
      <c r="AY109" s="206" t="s">
        <v>157</v>
      </c>
      <c r="BK109" s="208">
        <f>SUM(BK110:BK111)</f>
        <v>0</v>
      </c>
    </row>
    <row r="110" s="2" customFormat="1" ht="16.5" customHeight="1">
      <c r="A110" s="37"/>
      <c r="B110" s="38"/>
      <c r="C110" s="211" t="s">
        <v>177</v>
      </c>
      <c r="D110" s="211" t="s">
        <v>160</v>
      </c>
      <c r="E110" s="212" t="s">
        <v>789</v>
      </c>
      <c r="F110" s="213" t="s">
        <v>790</v>
      </c>
      <c r="G110" s="214" t="s">
        <v>791</v>
      </c>
      <c r="H110" s="215">
        <v>1</v>
      </c>
      <c r="I110" s="216"/>
      <c r="J110" s="217">
        <f>ROUND(I110*H110,2)</f>
        <v>0</v>
      </c>
      <c r="K110" s="213" t="s">
        <v>577</v>
      </c>
      <c r="L110" s="43"/>
      <c r="M110" s="218" t="s">
        <v>19</v>
      </c>
      <c r="N110" s="219" t="s">
        <v>44</v>
      </c>
      <c r="O110" s="83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2" t="s">
        <v>158</v>
      </c>
      <c r="AT110" s="222" t="s">
        <v>160</v>
      </c>
      <c r="AU110" s="222" t="s">
        <v>81</v>
      </c>
      <c r="AY110" s="16" t="s">
        <v>157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16" t="s">
        <v>81</v>
      </c>
      <c r="BK110" s="223">
        <f>ROUND(I110*H110,2)</f>
        <v>0</v>
      </c>
      <c r="BL110" s="16" t="s">
        <v>158</v>
      </c>
      <c r="BM110" s="222" t="s">
        <v>792</v>
      </c>
    </row>
    <row r="111" s="2" customFormat="1">
      <c r="A111" s="37"/>
      <c r="B111" s="38"/>
      <c r="C111" s="39"/>
      <c r="D111" s="224" t="s">
        <v>165</v>
      </c>
      <c r="E111" s="39"/>
      <c r="F111" s="225" t="s">
        <v>790</v>
      </c>
      <c r="G111" s="39"/>
      <c r="H111" s="39"/>
      <c r="I111" s="226"/>
      <c r="J111" s="39"/>
      <c r="K111" s="39"/>
      <c r="L111" s="43"/>
      <c r="M111" s="240"/>
      <c r="N111" s="241"/>
      <c r="O111" s="242"/>
      <c r="P111" s="242"/>
      <c r="Q111" s="242"/>
      <c r="R111" s="242"/>
      <c r="S111" s="242"/>
      <c r="T111" s="243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165</v>
      </c>
      <c r="AU111" s="16" t="s">
        <v>81</v>
      </c>
    </row>
    <row r="112" s="2" customFormat="1" ht="6.96" customHeight="1">
      <c r="A112" s="37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43"/>
      <c r="M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</sheetData>
  <sheetProtection sheet="1" autoFilter="0" formatColumns="0" formatRows="0" objects="1" scenarios="1" spinCount="100000" saltValue="trJ6B+jV+BCqgYIvUgJVRuPa76STimg3aWk0xWdOtWDS/DRgnpJ3qMryi+bcaUP8X5vFiyef5lL0yXbZTjokpQ==" hashValue="gNdr9FOAP+uN77hSqTd1qRGJXNTBGzrMAMZSDEopRmHIcXWGNa1IQlQgYcyWRPT7ChkRhqf6OyqrhwHr8ycdHg==" algorithmName="SHA-512" password="9159"/>
  <autoFilter ref="C89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87</v>
      </c>
    </row>
    <row r="4" s="1" customFormat="1" ht="24.96" customHeight="1">
      <c r="B4" s="19"/>
      <c r="D4" s="139" t="s">
        <v>115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Infrastruktura - stavební E</v>
      </c>
      <c r="F7" s="141"/>
      <c r="G7" s="141"/>
      <c r="H7" s="141"/>
      <c r="L7" s="19"/>
    </row>
    <row r="8" s="1" customFormat="1" ht="12" customHeight="1">
      <c r="B8" s="19"/>
      <c r="D8" s="141" t="s">
        <v>116</v>
      </c>
      <c r="L8" s="19"/>
    </row>
    <row r="9" s="2" customFormat="1" ht="16.5" customHeight="1">
      <c r="A9" s="37"/>
      <c r="B9" s="43"/>
      <c r="C9" s="37"/>
      <c r="D9" s="37"/>
      <c r="E9" s="142" t="s">
        <v>754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569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793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34</v>
      </c>
      <c r="G14" s="37"/>
      <c r="H14" s="37"/>
      <c r="I14" s="141" t="s">
        <v>23</v>
      </c>
      <c r="J14" s="145" t="str">
        <f>'Rekapitulace stavby'!AN8</f>
        <v>27. 5. 2024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tr">
        <f>IF('Rekapitulace stavby'!AN10="","",'Rekapitulace stavby'!AN10)</f>
        <v>00261238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tr">
        <f>IF('Rekapitulace stavby'!E11="","",'Rekapitulace stavby'!E11)</f>
        <v>Statutární město Děčín</v>
      </c>
      <c r="F17" s="37"/>
      <c r="G17" s="37"/>
      <c r="H17" s="37"/>
      <c r="I17" s="141" t="s">
        <v>29</v>
      </c>
      <c r="J17" s="132" t="str">
        <f>IF('Rekapitulace stavby'!AN11="","",'Rekapitulace stavby'!AN11)</f>
        <v>CZ00261238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ROUND(J96,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ROUND((SUM(BE96:BE217)),  2)</f>
        <v>0</v>
      </c>
      <c r="G35" s="37"/>
      <c r="H35" s="37"/>
      <c r="I35" s="156">
        <v>0.20999999999999999</v>
      </c>
      <c r="J35" s="155">
        <f>ROUND(((SUM(BE96:BE217))*I35),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45</v>
      </c>
      <c r="F36" s="155">
        <f>ROUND((SUM(BF96:BF217)),  2)</f>
        <v>0</v>
      </c>
      <c r="G36" s="37"/>
      <c r="H36" s="37"/>
      <c r="I36" s="156">
        <v>0.12</v>
      </c>
      <c r="J36" s="155">
        <f>ROUND(((SUM(BF96:BF217))*I36),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46</v>
      </c>
      <c r="F37" s="155">
        <f>ROUND((SUM(BG96:BG217)),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47</v>
      </c>
      <c r="F38" s="155">
        <f>ROUND((SUM(BH96:BH217)),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48</v>
      </c>
      <c r="F39" s="155">
        <f>ROUND((SUM(BI96:BI217)),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Infrastruktura - stavební E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116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754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569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02 - ODBORNÁ UČEBNA IT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 xml:space="preserve"> </v>
      </c>
      <c r="G56" s="39"/>
      <c r="H56" s="39"/>
      <c r="I56" s="31" t="s">
        <v>23</v>
      </c>
      <c r="J56" s="71" t="str">
        <f>IF(J14="","",J14)</f>
        <v>27. 5. 2024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Statutární město Děčín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119</v>
      </c>
      <c r="D61" s="170"/>
      <c r="E61" s="170"/>
      <c r="F61" s="170"/>
      <c r="G61" s="170"/>
      <c r="H61" s="170"/>
      <c r="I61" s="170"/>
      <c r="J61" s="171" t="s">
        <v>120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J96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87</v>
      </c>
    </row>
    <row r="64" s="9" customFormat="1" ht="24.96" customHeight="1">
      <c r="A64" s="9"/>
      <c r="B64" s="173"/>
      <c r="C64" s="174"/>
      <c r="D64" s="175" t="s">
        <v>794</v>
      </c>
      <c r="E64" s="176"/>
      <c r="F64" s="176"/>
      <c r="G64" s="176"/>
      <c r="H64" s="176"/>
      <c r="I64" s="176"/>
      <c r="J64" s="177">
        <f>J97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3"/>
      <c r="C65" s="174"/>
      <c r="D65" s="175" t="s">
        <v>795</v>
      </c>
      <c r="E65" s="176"/>
      <c r="F65" s="176"/>
      <c r="G65" s="176"/>
      <c r="H65" s="176"/>
      <c r="I65" s="176"/>
      <c r="J65" s="177">
        <f>J100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3"/>
      <c r="C66" s="174"/>
      <c r="D66" s="175" t="s">
        <v>796</v>
      </c>
      <c r="E66" s="176"/>
      <c r="F66" s="176"/>
      <c r="G66" s="176"/>
      <c r="H66" s="176"/>
      <c r="I66" s="176"/>
      <c r="J66" s="177">
        <f>J111</f>
        <v>0</v>
      </c>
      <c r="K66" s="174"/>
      <c r="L66" s="17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3"/>
      <c r="C67" s="174"/>
      <c r="D67" s="175" t="s">
        <v>797</v>
      </c>
      <c r="E67" s="176"/>
      <c r="F67" s="176"/>
      <c r="G67" s="176"/>
      <c r="H67" s="176"/>
      <c r="I67" s="176"/>
      <c r="J67" s="177">
        <f>J130</f>
        <v>0</v>
      </c>
      <c r="K67" s="174"/>
      <c r="L67" s="17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3"/>
      <c r="C68" s="174"/>
      <c r="D68" s="175" t="s">
        <v>798</v>
      </c>
      <c r="E68" s="176"/>
      <c r="F68" s="176"/>
      <c r="G68" s="176"/>
      <c r="H68" s="176"/>
      <c r="I68" s="176"/>
      <c r="J68" s="177">
        <f>J151</f>
        <v>0</v>
      </c>
      <c r="K68" s="174"/>
      <c r="L68" s="17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3"/>
      <c r="C69" s="174"/>
      <c r="D69" s="175" t="s">
        <v>799</v>
      </c>
      <c r="E69" s="176"/>
      <c r="F69" s="176"/>
      <c r="G69" s="176"/>
      <c r="H69" s="176"/>
      <c r="I69" s="176"/>
      <c r="J69" s="177">
        <f>J168</f>
        <v>0</v>
      </c>
      <c r="K69" s="174"/>
      <c r="L69" s="17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3"/>
      <c r="C70" s="174"/>
      <c r="D70" s="175" t="s">
        <v>800</v>
      </c>
      <c r="E70" s="176"/>
      <c r="F70" s="176"/>
      <c r="G70" s="176"/>
      <c r="H70" s="176"/>
      <c r="I70" s="176"/>
      <c r="J70" s="177">
        <f>J171</f>
        <v>0</v>
      </c>
      <c r="K70" s="174"/>
      <c r="L70" s="17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3"/>
      <c r="C71" s="174"/>
      <c r="D71" s="175" t="s">
        <v>801</v>
      </c>
      <c r="E71" s="176"/>
      <c r="F71" s="176"/>
      <c r="G71" s="176"/>
      <c r="H71" s="176"/>
      <c r="I71" s="176"/>
      <c r="J71" s="177">
        <f>J190</f>
        <v>0</v>
      </c>
      <c r="K71" s="174"/>
      <c r="L71" s="17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3"/>
      <c r="C72" s="174"/>
      <c r="D72" s="175" t="s">
        <v>802</v>
      </c>
      <c r="E72" s="176"/>
      <c r="F72" s="176"/>
      <c r="G72" s="176"/>
      <c r="H72" s="176"/>
      <c r="I72" s="176"/>
      <c r="J72" s="177">
        <f>J195</f>
        <v>0</v>
      </c>
      <c r="K72" s="174"/>
      <c r="L72" s="17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3"/>
      <c r="C73" s="174"/>
      <c r="D73" s="175" t="s">
        <v>803</v>
      </c>
      <c r="E73" s="176"/>
      <c r="F73" s="176"/>
      <c r="G73" s="176"/>
      <c r="H73" s="176"/>
      <c r="I73" s="176"/>
      <c r="J73" s="177">
        <f>J202</f>
        <v>0</v>
      </c>
      <c r="K73" s="174"/>
      <c r="L73" s="17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3"/>
      <c r="C74" s="174"/>
      <c r="D74" s="175" t="s">
        <v>625</v>
      </c>
      <c r="E74" s="176"/>
      <c r="F74" s="176"/>
      <c r="G74" s="176"/>
      <c r="H74" s="176"/>
      <c r="I74" s="176"/>
      <c r="J74" s="177">
        <f>J215</f>
        <v>0</v>
      </c>
      <c r="K74" s="174"/>
      <c r="L74" s="17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2" t="s">
        <v>142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16</v>
      </c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68" t="str">
        <f>E7</f>
        <v>Infrastruktura - stavební E</v>
      </c>
      <c r="F84" s="31"/>
      <c r="G84" s="31"/>
      <c r="H84" s="31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" customFormat="1" ht="12" customHeight="1">
      <c r="B85" s="20"/>
      <c r="C85" s="31" t="s">
        <v>116</v>
      </c>
      <c r="D85" s="21"/>
      <c r="E85" s="21"/>
      <c r="F85" s="21"/>
      <c r="G85" s="21"/>
      <c r="H85" s="21"/>
      <c r="I85" s="21"/>
      <c r="J85" s="21"/>
      <c r="K85" s="21"/>
      <c r="L85" s="19"/>
    </row>
    <row r="86" s="2" customFormat="1" ht="16.5" customHeight="1">
      <c r="A86" s="37"/>
      <c r="B86" s="38"/>
      <c r="C86" s="39"/>
      <c r="D86" s="39"/>
      <c r="E86" s="168" t="s">
        <v>754</v>
      </c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569</v>
      </c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6.5" customHeight="1">
      <c r="A88" s="37"/>
      <c r="B88" s="38"/>
      <c r="C88" s="39"/>
      <c r="D88" s="39"/>
      <c r="E88" s="68" t="str">
        <f>E11</f>
        <v>02 - ODBORNÁ UČEBNA IT</v>
      </c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21</v>
      </c>
      <c r="D90" s="39"/>
      <c r="E90" s="39"/>
      <c r="F90" s="26" t="str">
        <f>F14</f>
        <v xml:space="preserve"> </v>
      </c>
      <c r="G90" s="39"/>
      <c r="H90" s="39"/>
      <c r="I90" s="31" t="s">
        <v>23</v>
      </c>
      <c r="J90" s="71" t="str">
        <f>IF(J14="","",J14)</f>
        <v>27. 5. 2024</v>
      </c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25</v>
      </c>
      <c r="D92" s="39"/>
      <c r="E92" s="39"/>
      <c r="F92" s="26" t="str">
        <f>E17</f>
        <v>Statutární město Děčín</v>
      </c>
      <c r="G92" s="39"/>
      <c r="H92" s="39"/>
      <c r="I92" s="31" t="s">
        <v>33</v>
      </c>
      <c r="J92" s="35" t="str">
        <f>E23</f>
        <v xml:space="preserve"> </v>
      </c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31</v>
      </c>
      <c r="D93" s="39"/>
      <c r="E93" s="39"/>
      <c r="F93" s="26" t="str">
        <f>IF(E20="","",E20)</f>
        <v>Vyplň údaj</v>
      </c>
      <c r="G93" s="39"/>
      <c r="H93" s="39"/>
      <c r="I93" s="31" t="s">
        <v>36</v>
      </c>
      <c r="J93" s="35" t="str">
        <f>E26</f>
        <v xml:space="preserve"> </v>
      </c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11" customFormat="1" ht="29.28" customHeight="1">
      <c r="A95" s="184"/>
      <c r="B95" s="185"/>
      <c r="C95" s="186" t="s">
        <v>143</v>
      </c>
      <c r="D95" s="187" t="s">
        <v>58</v>
      </c>
      <c r="E95" s="187" t="s">
        <v>54</v>
      </c>
      <c r="F95" s="187" t="s">
        <v>55</v>
      </c>
      <c r="G95" s="187" t="s">
        <v>144</v>
      </c>
      <c r="H95" s="187" t="s">
        <v>145</v>
      </c>
      <c r="I95" s="187" t="s">
        <v>146</v>
      </c>
      <c r="J95" s="187" t="s">
        <v>120</v>
      </c>
      <c r="K95" s="188" t="s">
        <v>147</v>
      </c>
      <c r="L95" s="189"/>
      <c r="M95" s="91" t="s">
        <v>19</v>
      </c>
      <c r="N95" s="92" t="s">
        <v>43</v>
      </c>
      <c r="O95" s="92" t="s">
        <v>148</v>
      </c>
      <c r="P95" s="92" t="s">
        <v>149</v>
      </c>
      <c r="Q95" s="92" t="s">
        <v>150</v>
      </c>
      <c r="R95" s="92" t="s">
        <v>151</v>
      </c>
      <c r="S95" s="92" t="s">
        <v>152</v>
      </c>
      <c r="T95" s="93" t="s">
        <v>153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37"/>
      <c r="B96" s="38"/>
      <c r="C96" s="98" t="s">
        <v>154</v>
      </c>
      <c r="D96" s="39"/>
      <c r="E96" s="39"/>
      <c r="F96" s="39"/>
      <c r="G96" s="39"/>
      <c r="H96" s="39"/>
      <c r="I96" s="39"/>
      <c r="J96" s="190">
        <f>BK96</f>
        <v>0</v>
      </c>
      <c r="K96" s="39"/>
      <c r="L96" s="43"/>
      <c r="M96" s="94"/>
      <c r="N96" s="191"/>
      <c r="O96" s="95"/>
      <c r="P96" s="192">
        <f>P97+P100+P111+P130+P151+P168+P171+P190+P195+P202+P215</f>
        <v>0</v>
      </c>
      <c r="Q96" s="95"/>
      <c r="R96" s="192">
        <f>R97+R100+R111+R130+R151+R168+R171+R190+R195+R202+R215</f>
        <v>0</v>
      </c>
      <c r="S96" s="95"/>
      <c r="T96" s="193">
        <f>T97+T100+T111+T130+T151+T168+T171+T190+T195+T202+T215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72</v>
      </c>
      <c r="AU96" s="16" t="s">
        <v>87</v>
      </c>
      <c r="BK96" s="194">
        <f>BK97+BK100+BK111+BK130+BK151+BK168+BK171+BK190+BK195+BK202+BK215</f>
        <v>0</v>
      </c>
    </row>
    <row r="97" s="12" customFormat="1" ht="25.92" customHeight="1">
      <c r="A97" s="12"/>
      <c r="B97" s="195"/>
      <c r="C97" s="196"/>
      <c r="D97" s="197" t="s">
        <v>72</v>
      </c>
      <c r="E97" s="198" t="s">
        <v>804</v>
      </c>
      <c r="F97" s="198" t="s">
        <v>805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SUM(P98:P99)</f>
        <v>0</v>
      </c>
      <c r="Q97" s="203"/>
      <c r="R97" s="204">
        <f>SUM(R98:R99)</f>
        <v>0</v>
      </c>
      <c r="S97" s="203"/>
      <c r="T97" s="205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6" t="s">
        <v>158</v>
      </c>
      <c r="AT97" s="207" t="s">
        <v>72</v>
      </c>
      <c r="AU97" s="207" t="s">
        <v>73</v>
      </c>
      <c r="AY97" s="206" t="s">
        <v>157</v>
      </c>
      <c r="BK97" s="208">
        <f>SUM(BK98:BK99)</f>
        <v>0</v>
      </c>
    </row>
    <row r="98" s="2" customFormat="1" ht="16.5" customHeight="1">
      <c r="A98" s="37"/>
      <c r="B98" s="38"/>
      <c r="C98" s="211" t="s">
        <v>81</v>
      </c>
      <c r="D98" s="211" t="s">
        <v>160</v>
      </c>
      <c r="E98" s="212" t="s">
        <v>762</v>
      </c>
      <c r="F98" s="213" t="s">
        <v>806</v>
      </c>
      <c r="G98" s="214" t="s">
        <v>547</v>
      </c>
      <c r="H98" s="215">
        <v>1</v>
      </c>
      <c r="I98" s="216"/>
      <c r="J98" s="217">
        <f>ROUND(I98*H98,2)</f>
        <v>0</v>
      </c>
      <c r="K98" s="213" t="s">
        <v>577</v>
      </c>
      <c r="L98" s="43"/>
      <c r="M98" s="218" t="s">
        <v>19</v>
      </c>
      <c r="N98" s="219" t="s">
        <v>44</v>
      </c>
      <c r="O98" s="83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2" t="s">
        <v>158</v>
      </c>
      <c r="AT98" s="222" t="s">
        <v>160</v>
      </c>
      <c r="AU98" s="222" t="s">
        <v>81</v>
      </c>
      <c r="AY98" s="16" t="s">
        <v>157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6" t="s">
        <v>81</v>
      </c>
      <c r="BK98" s="223">
        <f>ROUND(I98*H98,2)</f>
        <v>0</v>
      </c>
      <c r="BL98" s="16" t="s">
        <v>158</v>
      </c>
      <c r="BM98" s="222" t="s">
        <v>807</v>
      </c>
    </row>
    <row r="99" s="2" customFormat="1">
      <c r="A99" s="37"/>
      <c r="B99" s="38"/>
      <c r="C99" s="39"/>
      <c r="D99" s="224" t="s">
        <v>165</v>
      </c>
      <c r="E99" s="39"/>
      <c r="F99" s="225" t="s">
        <v>806</v>
      </c>
      <c r="G99" s="39"/>
      <c r="H99" s="39"/>
      <c r="I99" s="226"/>
      <c r="J99" s="39"/>
      <c r="K99" s="39"/>
      <c r="L99" s="43"/>
      <c r="M99" s="227"/>
      <c r="N99" s="228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165</v>
      </c>
      <c r="AU99" s="16" t="s">
        <v>81</v>
      </c>
    </row>
    <row r="100" s="12" customFormat="1" ht="25.92" customHeight="1">
      <c r="A100" s="12"/>
      <c r="B100" s="195"/>
      <c r="C100" s="196"/>
      <c r="D100" s="197" t="s">
        <v>72</v>
      </c>
      <c r="E100" s="198" t="s">
        <v>808</v>
      </c>
      <c r="F100" s="198" t="s">
        <v>809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SUM(P101:P110)</f>
        <v>0</v>
      </c>
      <c r="Q100" s="203"/>
      <c r="R100" s="204">
        <f>SUM(R101:R110)</f>
        <v>0</v>
      </c>
      <c r="S100" s="203"/>
      <c r="T100" s="205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6" t="s">
        <v>158</v>
      </c>
      <c r="AT100" s="207" t="s">
        <v>72</v>
      </c>
      <c r="AU100" s="207" t="s">
        <v>73</v>
      </c>
      <c r="AY100" s="206" t="s">
        <v>157</v>
      </c>
      <c r="BK100" s="208">
        <f>SUM(BK101:BK110)</f>
        <v>0</v>
      </c>
    </row>
    <row r="101" s="2" customFormat="1" ht="21.75" customHeight="1">
      <c r="A101" s="37"/>
      <c r="B101" s="38"/>
      <c r="C101" s="211" t="s">
        <v>83</v>
      </c>
      <c r="D101" s="211" t="s">
        <v>160</v>
      </c>
      <c r="E101" s="212" t="s">
        <v>767</v>
      </c>
      <c r="F101" s="213" t="s">
        <v>810</v>
      </c>
      <c r="G101" s="214" t="s">
        <v>547</v>
      </c>
      <c r="H101" s="215">
        <v>1</v>
      </c>
      <c r="I101" s="216"/>
      <c r="J101" s="217">
        <f>ROUND(I101*H101,2)</f>
        <v>0</v>
      </c>
      <c r="K101" s="213" t="s">
        <v>577</v>
      </c>
      <c r="L101" s="43"/>
      <c r="M101" s="218" t="s">
        <v>19</v>
      </c>
      <c r="N101" s="219" t="s">
        <v>44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158</v>
      </c>
      <c r="AT101" s="222" t="s">
        <v>160</v>
      </c>
      <c r="AU101" s="222" t="s">
        <v>81</v>
      </c>
      <c r="AY101" s="16" t="s">
        <v>157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81</v>
      </c>
      <c r="BK101" s="223">
        <f>ROUND(I101*H101,2)</f>
        <v>0</v>
      </c>
      <c r="BL101" s="16" t="s">
        <v>158</v>
      </c>
      <c r="BM101" s="222" t="s">
        <v>811</v>
      </c>
    </row>
    <row r="102" s="2" customFormat="1">
      <c r="A102" s="37"/>
      <c r="B102" s="38"/>
      <c r="C102" s="39"/>
      <c r="D102" s="224" t="s">
        <v>165</v>
      </c>
      <c r="E102" s="39"/>
      <c r="F102" s="225" t="s">
        <v>810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165</v>
      </c>
      <c r="AU102" s="16" t="s">
        <v>81</v>
      </c>
    </row>
    <row r="103" s="2" customFormat="1" ht="16.5" customHeight="1">
      <c r="A103" s="37"/>
      <c r="B103" s="38"/>
      <c r="C103" s="211" t="s">
        <v>171</v>
      </c>
      <c r="D103" s="211" t="s">
        <v>160</v>
      </c>
      <c r="E103" s="212" t="s">
        <v>770</v>
      </c>
      <c r="F103" s="213" t="s">
        <v>812</v>
      </c>
      <c r="G103" s="214" t="s">
        <v>547</v>
      </c>
      <c r="H103" s="215">
        <v>1</v>
      </c>
      <c r="I103" s="216"/>
      <c r="J103" s="217">
        <f>ROUND(I103*H103,2)</f>
        <v>0</v>
      </c>
      <c r="K103" s="213" t="s">
        <v>577</v>
      </c>
      <c r="L103" s="43"/>
      <c r="M103" s="218" t="s">
        <v>19</v>
      </c>
      <c r="N103" s="219" t="s">
        <v>44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158</v>
      </c>
      <c r="AT103" s="222" t="s">
        <v>160</v>
      </c>
      <c r="AU103" s="222" t="s">
        <v>81</v>
      </c>
      <c r="AY103" s="16" t="s">
        <v>157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81</v>
      </c>
      <c r="BK103" s="223">
        <f>ROUND(I103*H103,2)</f>
        <v>0</v>
      </c>
      <c r="BL103" s="16" t="s">
        <v>158</v>
      </c>
      <c r="BM103" s="222" t="s">
        <v>813</v>
      </c>
    </row>
    <row r="104" s="2" customFormat="1">
      <c r="A104" s="37"/>
      <c r="B104" s="38"/>
      <c r="C104" s="39"/>
      <c r="D104" s="224" t="s">
        <v>165</v>
      </c>
      <c r="E104" s="39"/>
      <c r="F104" s="225" t="s">
        <v>812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165</v>
      </c>
      <c r="AU104" s="16" t="s">
        <v>81</v>
      </c>
    </row>
    <row r="105" s="2" customFormat="1" ht="16.5" customHeight="1">
      <c r="A105" s="37"/>
      <c r="B105" s="38"/>
      <c r="C105" s="211" t="s">
        <v>158</v>
      </c>
      <c r="D105" s="211" t="s">
        <v>160</v>
      </c>
      <c r="E105" s="212" t="s">
        <v>775</v>
      </c>
      <c r="F105" s="213" t="s">
        <v>814</v>
      </c>
      <c r="G105" s="214" t="s">
        <v>547</v>
      </c>
      <c r="H105" s="215">
        <v>1</v>
      </c>
      <c r="I105" s="216"/>
      <c r="J105" s="217">
        <f>ROUND(I105*H105,2)</f>
        <v>0</v>
      </c>
      <c r="K105" s="213" t="s">
        <v>577</v>
      </c>
      <c r="L105" s="43"/>
      <c r="M105" s="218" t="s">
        <v>19</v>
      </c>
      <c r="N105" s="219" t="s">
        <v>44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158</v>
      </c>
      <c r="AT105" s="222" t="s">
        <v>160</v>
      </c>
      <c r="AU105" s="222" t="s">
        <v>81</v>
      </c>
      <c r="AY105" s="16" t="s">
        <v>157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81</v>
      </c>
      <c r="BK105" s="223">
        <f>ROUND(I105*H105,2)</f>
        <v>0</v>
      </c>
      <c r="BL105" s="16" t="s">
        <v>158</v>
      </c>
      <c r="BM105" s="222" t="s">
        <v>815</v>
      </c>
    </row>
    <row r="106" s="2" customFormat="1">
      <c r="A106" s="37"/>
      <c r="B106" s="38"/>
      <c r="C106" s="39"/>
      <c r="D106" s="224" t="s">
        <v>165</v>
      </c>
      <c r="E106" s="39"/>
      <c r="F106" s="225" t="s">
        <v>814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165</v>
      </c>
      <c r="AU106" s="16" t="s">
        <v>81</v>
      </c>
    </row>
    <row r="107" s="2" customFormat="1" ht="24.15" customHeight="1">
      <c r="A107" s="37"/>
      <c r="B107" s="38"/>
      <c r="C107" s="211" t="s">
        <v>178</v>
      </c>
      <c r="D107" s="211" t="s">
        <v>160</v>
      </c>
      <c r="E107" s="212" t="s">
        <v>778</v>
      </c>
      <c r="F107" s="213" t="s">
        <v>816</v>
      </c>
      <c r="G107" s="214" t="s">
        <v>547</v>
      </c>
      <c r="H107" s="215">
        <v>1</v>
      </c>
      <c r="I107" s="216"/>
      <c r="J107" s="217">
        <f>ROUND(I107*H107,2)</f>
        <v>0</v>
      </c>
      <c r="K107" s="213" t="s">
        <v>577</v>
      </c>
      <c r="L107" s="43"/>
      <c r="M107" s="218" t="s">
        <v>19</v>
      </c>
      <c r="N107" s="219" t="s">
        <v>44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158</v>
      </c>
      <c r="AT107" s="222" t="s">
        <v>160</v>
      </c>
      <c r="AU107" s="222" t="s">
        <v>81</v>
      </c>
      <c r="AY107" s="16" t="s">
        <v>157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81</v>
      </c>
      <c r="BK107" s="223">
        <f>ROUND(I107*H107,2)</f>
        <v>0</v>
      </c>
      <c r="BL107" s="16" t="s">
        <v>158</v>
      </c>
      <c r="BM107" s="222" t="s">
        <v>817</v>
      </c>
    </row>
    <row r="108" s="2" customFormat="1">
      <c r="A108" s="37"/>
      <c r="B108" s="38"/>
      <c r="C108" s="39"/>
      <c r="D108" s="224" t="s">
        <v>165</v>
      </c>
      <c r="E108" s="39"/>
      <c r="F108" s="225" t="s">
        <v>816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165</v>
      </c>
      <c r="AU108" s="16" t="s">
        <v>81</v>
      </c>
    </row>
    <row r="109" s="2" customFormat="1" ht="24.15" customHeight="1">
      <c r="A109" s="37"/>
      <c r="B109" s="38"/>
      <c r="C109" s="211" t="s">
        <v>166</v>
      </c>
      <c r="D109" s="211" t="s">
        <v>160</v>
      </c>
      <c r="E109" s="212" t="s">
        <v>781</v>
      </c>
      <c r="F109" s="213" t="s">
        <v>818</v>
      </c>
      <c r="G109" s="214" t="s">
        <v>547</v>
      </c>
      <c r="H109" s="215">
        <v>19</v>
      </c>
      <c r="I109" s="216"/>
      <c r="J109" s="217">
        <f>ROUND(I109*H109,2)</f>
        <v>0</v>
      </c>
      <c r="K109" s="213" t="s">
        <v>577</v>
      </c>
      <c r="L109" s="43"/>
      <c r="M109" s="218" t="s">
        <v>19</v>
      </c>
      <c r="N109" s="219" t="s">
        <v>44</v>
      </c>
      <c r="O109" s="83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2" t="s">
        <v>158</v>
      </c>
      <c r="AT109" s="222" t="s">
        <v>160</v>
      </c>
      <c r="AU109" s="222" t="s">
        <v>81</v>
      </c>
      <c r="AY109" s="16" t="s">
        <v>157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6" t="s">
        <v>81</v>
      </c>
      <c r="BK109" s="223">
        <f>ROUND(I109*H109,2)</f>
        <v>0</v>
      </c>
      <c r="BL109" s="16" t="s">
        <v>158</v>
      </c>
      <c r="BM109" s="222" t="s">
        <v>819</v>
      </c>
    </row>
    <row r="110" s="2" customFormat="1">
      <c r="A110" s="37"/>
      <c r="B110" s="38"/>
      <c r="C110" s="39"/>
      <c r="D110" s="224" t="s">
        <v>165</v>
      </c>
      <c r="E110" s="39"/>
      <c r="F110" s="225" t="s">
        <v>818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165</v>
      </c>
      <c r="AU110" s="16" t="s">
        <v>81</v>
      </c>
    </row>
    <row r="111" s="12" customFormat="1" ht="25.92" customHeight="1">
      <c r="A111" s="12"/>
      <c r="B111" s="195"/>
      <c r="C111" s="196"/>
      <c r="D111" s="197" t="s">
        <v>72</v>
      </c>
      <c r="E111" s="198" t="s">
        <v>820</v>
      </c>
      <c r="F111" s="198" t="s">
        <v>774</v>
      </c>
      <c r="G111" s="196"/>
      <c r="H111" s="196"/>
      <c r="I111" s="199"/>
      <c r="J111" s="200">
        <f>BK111</f>
        <v>0</v>
      </c>
      <c r="K111" s="196"/>
      <c r="L111" s="201"/>
      <c r="M111" s="202"/>
      <c r="N111" s="203"/>
      <c r="O111" s="203"/>
      <c r="P111" s="204">
        <f>SUM(P112:P129)</f>
        <v>0</v>
      </c>
      <c r="Q111" s="203"/>
      <c r="R111" s="204">
        <f>SUM(R112:R129)</f>
        <v>0</v>
      </c>
      <c r="S111" s="203"/>
      <c r="T111" s="205">
        <f>SUM(T112:T129)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6" t="s">
        <v>158</v>
      </c>
      <c r="AT111" s="207" t="s">
        <v>72</v>
      </c>
      <c r="AU111" s="207" t="s">
        <v>73</v>
      </c>
      <c r="AY111" s="206" t="s">
        <v>157</v>
      </c>
      <c r="BK111" s="208">
        <f>SUM(BK112:BK129)</f>
        <v>0</v>
      </c>
    </row>
    <row r="112" s="2" customFormat="1" ht="16.5" customHeight="1">
      <c r="A112" s="37"/>
      <c r="B112" s="38"/>
      <c r="C112" s="211" t="s">
        <v>184</v>
      </c>
      <c r="D112" s="211" t="s">
        <v>160</v>
      </c>
      <c r="E112" s="212" t="s">
        <v>786</v>
      </c>
      <c r="F112" s="213" t="s">
        <v>821</v>
      </c>
      <c r="G112" s="214" t="s">
        <v>547</v>
      </c>
      <c r="H112" s="215">
        <v>4</v>
      </c>
      <c r="I112" s="216"/>
      <c r="J112" s="217">
        <f>ROUND(I112*H112,2)</f>
        <v>0</v>
      </c>
      <c r="K112" s="213" t="s">
        <v>577</v>
      </c>
      <c r="L112" s="43"/>
      <c r="M112" s="218" t="s">
        <v>19</v>
      </c>
      <c r="N112" s="219" t="s">
        <v>44</v>
      </c>
      <c r="O112" s="83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2" t="s">
        <v>158</v>
      </c>
      <c r="AT112" s="222" t="s">
        <v>160</v>
      </c>
      <c r="AU112" s="222" t="s">
        <v>81</v>
      </c>
      <c r="AY112" s="16" t="s">
        <v>157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6" t="s">
        <v>81</v>
      </c>
      <c r="BK112" s="223">
        <f>ROUND(I112*H112,2)</f>
        <v>0</v>
      </c>
      <c r="BL112" s="16" t="s">
        <v>158</v>
      </c>
      <c r="BM112" s="222" t="s">
        <v>822</v>
      </c>
    </row>
    <row r="113" s="2" customFormat="1">
      <c r="A113" s="37"/>
      <c r="B113" s="38"/>
      <c r="C113" s="39"/>
      <c r="D113" s="224" t="s">
        <v>165</v>
      </c>
      <c r="E113" s="39"/>
      <c r="F113" s="225" t="s">
        <v>821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165</v>
      </c>
      <c r="AU113" s="16" t="s">
        <v>81</v>
      </c>
    </row>
    <row r="114" s="2" customFormat="1" ht="16.5" customHeight="1">
      <c r="A114" s="37"/>
      <c r="B114" s="38"/>
      <c r="C114" s="211" t="s">
        <v>177</v>
      </c>
      <c r="D114" s="211" t="s">
        <v>160</v>
      </c>
      <c r="E114" s="212" t="s">
        <v>823</v>
      </c>
      <c r="F114" s="213" t="s">
        <v>824</v>
      </c>
      <c r="G114" s="214" t="s">
        <v>547</v>
      </c>
      <c r="H114" s="215">
        <v>1</v>
      </c>
      <c r="I114" s="216"/>
      <c r="J114" s="217">
        <f>ROUND(I114*H114,2)</f>
        <v>0</v>
      </c>
      <c r="K114" s="213" t="s">
        <v>577</v>
      </c>
      <c r="L114" s="43"/>
      <c r="M114" s="218" t="s">
        <v>19</v>
      </c>
      <c r="N114" s="219" t="s">
        <v>44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2" t="s">
        <v>158</v>
      </c>
      <c r="AT114" s="222" t="s">
        <v>160</v>
      </c>
      <c r="AU114" s="222" t="s">
        <v>81</v>
      </c>
      <c r="AY114" s="16" t="s">
        <v>157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6" t="s">
        <v>81</v>
      </c>
      <c r="BK114" s="223">
        <f>ROUND(I114*H114,2)</f>
        <v>0</v>
      </c>
      <c r="BL114" s="16" t="s">
        <v>158</v>
      </c>
      <c r="BM114" s="222" t="s">
        <v>825</v>
      </c>
    </row>
    <row r="115" s="2" customFormat="1">
      <c r="A115" s="37"/>
      <c r="B115" s="38"/>
      <c r="C115" s="39"/>
      <c r="D115" s="224" t="s">
        <v>165</v>
      </c>
      <c r="E115" s="39"/>
      <c r="F115" s="225" t="s">
        <v>824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165</v>
      </c>
      <c r="AU115" s="16" t="s">
        <v>81</v>
      </c>
    </row>
    <row r="116" s="2" customFormat="1" ht="16.5" customHeight="1">
      <c r="A116" s="37"/>
      <c r="B116" s="38"/>
      <c r="C116" s="211" t="s">
        <v>191</v>
      </c>
      <c r="D116" s="211" t="s">
        <v>160</v>
      </c>
      <c r="E116" s="212" t="s">
        <v>826</v>
      </c>
      <c r="F116" s="213" t="s">
        <v>827</v>
      </c>
      <c r="G116" s="214" t="s">
        <v>547</v>
      </c>
      <c r="H116" s="215">
        <v>4</v>
      </c>
      <c r="I116" s="216"/>
      <c r="J116" s="217">
        <f>ROUND(I116*H116,2)</f>
        <v>0</v>
      </c>
      <c r="K116" s="213" t="s">
        <v>577</v>
      </c>
      <c r="L116" s="43"/>
      <c r="M116" s="218" t="s">
        <v>19</v>
      </c>
      <c r="N116" s="219" t="s">
        <v>44</v>
      </c>
      <c r="O116" s="83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158</v>
      </c>
      <c r="AT116" s="222" t="s">
        <v>160</v>
      </c>
      <c r="AU116" s="222" t="s">
        <v>81</v>
      </c>
      <c r="AY116" s="16" t="s">
        <v>157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81</v>
      </c>
      <c r="BK116" s="223">
        <f>ROUND(I116*H116,2)</f>
        <v>0</v>
      </c>
      <c r="BL116" s="16" t="s">
        <v>158</v>
      </c>
      <c r="BM116" s="222" t="s">
        <v>828</v>
      </c>
    </row>
    <row r="117" s="2" customFormat="1">
      <c r="A117" s="37"/>
      <c r="B117" s="38"/>
      <c r="C117" s="39"/>
      <c r="D117" s="224" t="s">
        <v>165</v>
      </c>
      <c r="E117" s="39"/>
      <c r="F117" s="225" t="s">
        <v>827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165</v>
      </c>
      <c r="AU117" s="16" t="s">
        <v>81</v>
      </c>
    </row>
    <row r="118" s="2" customFormat="1" ht="16.5" customHeight="1">
      <c r="A118" s="37"/>
      <c r="B118" s="38"/>
      <c r="C118" s="211" t="s">
        <v>181</v>
      </c>
      <c r="D118" s="211" t="s">
        <v>160</v>
      </c>
      <c r="E118" s="212" t="s">
        <v>829</v>
      </c>
      <c r="F118" s="213" t="s">
        <v>830</v>
      </c>
      <c r="G118" s="214" t="s">
        <v>547</v>
      </c>
      <c r="H118" s="215">
        <v>8</v>
      </c>
      <c r="I118" s="216"/>
      <c r="J118" s="217">
        <f>ROUND(I118*H118,2)</f>
        <v>0</v>
      </c>
      <c r="K118" s="213" t="s">
        <v>577</v>
      </c>
      <c r="L118" s="43"/>
      <c r="M118" s="218" t="s">
        <v>19</v>
      </c>
      <c r="N118" s="219" t="s">
        <v>44</v>
      </c>
      <c r="O118" s="83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2" t="s">
        <v>158</v>
      </c>
      <c r="AT118" s="222" t="s">
        <v>160</v>
      </c>
      <c r="AU118" s="222" t="s">
        <v>81</v>
      </c>
      <c r="AY118" s="16" t="s">
        <v>157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6" t="s">
        <v>81</v>
      </c>
      <c r="BK118" s="223">
        <f>ROUND(I118*H118,2)</f>
        <v>0</v>
      </c>
      <c r="BL118" s="16" t="s">
        <v>158</v>
      </c>
      <c r="BM118" s="222" t="s">
        <v>831</v>
      </c>
    </row>
    <row r="119" s="2" customFormat="1">
      <c r="A119" s="37"/>
      <c r="B119" s="38"/>
      <c r="C119" s="39"/>
      <c r="D119" s="224" t="s">
        <v>165</v>
      </c>
      <c r="E119" s="39"/>
      <c r="F119" s="225" t="s">
        <v>830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165</v>
      </c>
      <c r="AU119" s="16" t="s">
        <v>81</v>
      </c>
    </row>
    <row r="120" s="2" customFormat="1" ht="16.5" customHeight="1">
      <c r="A120" s="37"/>
      <c r="B120" s="38"/>
      <c r="C120" s="211" t="s">
        <v>199</v>
      </c>
      <c r="D120" s="211" t="s">
        <v>160</v>
      </c>
      <c r="E120" s="212" t="s">
        <v>832</v>
      </c>
      <c r="F120" s="213" t="s">
        <v>833</v>
      </c>
      <c r="G120" s="214" t="s">
        <v>174</v>
      </c>
      <c r="H120" s="215">
        <v>200</v>
      </c>
      <c r="I120" s="216"/>
      <c r="J120" s="217">
        <f>ROUND(I120*H120,2)</f>
        <v>0</v>
      </c>
      <c r="K120" s="213" t="s">
        <v>577</v>
      </c>
      <c r="L120" s="43"/>
      <c r="M120" s="218" t="s">
        <v>19</v>
      </c>
      <c r="N120" s="219" t="s">
        <v>44</v>
      </c>
      <c r="O120" s="83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158</v>
      </c>
      <c r="AT120" s="222" t="s">
        <v>160</v>
      </c>
      <c r="AU120" s="222" t="s">
        <v>81</v>
      </c>
      <c r="AY120" s="16" t="s">
        <v>157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81</v>
      </c>
      <c r="BK120" s="223">
        <f>ROUND(I120*H120,2)</f>
        <v>0</v>
      </c>
      <c r="BL120" s="16" t="s">
        <v>158</v>
      </c>
      <c r="BM120" s="222" t="s">
        <v>834</v>
      </c>
    </row>
    <row r="121" s="2" customFormat="1">
      <c r="A121" s="37"/>
      <c r="B121" s="38"/>
      <c r="C121" s="39"/>
      <c r="D121" s="224" t="s">
        <v>165</v>
      </c>
      <c r="E121" s="39"/>
      <c r="F121" s="225" t="s">
        <v>833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165</v>
      </c>
      <c r="AU121" s="16" t="s">
        <v>81</v>
      </c>
    </row>
    <row r="122" s="2" customFormat="1" ht="16.5" customHeight="1">
      <c r="A122" s="37"/>
      <c r="B122" s="38"/>
      <c r="C122" s="211" t="s">
        <v>8</v>
      </c>
      <c r="D122" s="211" t="s">
        <v>160</v>
      </c>
      <c r="E122" s="212" t="s">
        <v>835</v>
      </c>
      <c r="F122" s="213" t="s">
        <v>836</v>
      </c>
      <c r="G122" s="214" t="s">
        <v>174</v>
      </c>
      <c r="H122" s="215">
        <v>50</v>
      </c>
      <c r="I122" s="216"/>
      <c r="J122" s="217">
        <f>ROUND(I122*H122,2)</f>
        <v>0</v>
      </c>
      <c r="K122" s="213" t="s">
        <v>577</v>
      </c>
      <c r="L122" s="43"/>
      <c r="M122" s="218" t="s">
        <v>19</v>
      </c>
      <c r="N122" s="219" t="s">
        <v>44</v>
      </c>
      <c r="O122" s="83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158</v>
      </c>
      <c r="AT122" s="222" t="s">
        <v>160</v>
      </c>
      <c r="AU122" s="222" t="s">
        <v>81</v>
      </c>
      <c r="AY122" s="16" t="s">
        <v>157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81</v>
      </c>
      <c r="BK122" s="223">
        <f>ROUND(I122*H122,2)</f>
        <v>0</v>
      </c>
      <c r="BL122" s="16" t="s">
        <v>158</v>
      </c>
      <c r="BM122" s="222" t="s">
        <v>837</v>
      </c>
    </row>
    <row r="123" s="2" customFormat="1">
      <c r="A123" s="37"/>
      <c r="B123" s="38"/>
      <c r="C123" s="39"/>
      <c r="D123" s="224" t="s">
        <v>165</v>
      </c>
      <c r="E123" s="39"/>
      <c r="F123" s="225" t="s">
        <v>836</v>
      </c>
      <c r="G123" s="39"/>
      <c r="H123" s="39"/>
      <c r="I123" s="226"/>
      <c r="J123" s="39"/>
      <c r="K123" s="39"/>
      <c r="L123" s="43"/>
      <c r="M123" s="227"/>
      <c r="N123" s="228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165</v>
      </c>
      <c r="AU123" s="16" t="s">
        <v>81</v>
      </c>
    </row>
    <row r="124" s="2" customFormat="1" ht="16.5" customHeight="1">
      <c r="A124" s="37"/>
      <c r="B124" s="38"/>
      <c r="C124" s="211" t="s">
        <v>206</v>
      </c>
      <c r="D124" s="211" t="s">
        <v>160</v>
      </c>
      <c r="E124" s="212" t="s">
        <v>838</v>
      </c>
      <c r="F124" s="213" t="s">
        <v>839</v>
      </c>
      <c r="G124" s="214" t="s">
        <v>174</v>
      </c>
      <c r="H124" s="215">
        <v>120</v>
      </c>
      <c r="I124" s="216"/>
      <c r="J124" s="217">
        <f>ROUND(I124*H124,2)</f>
        <v>0</v>
      </c>
      <c r="K124" s="213" t="s">
        <v>577</v>
      </c>
      <c r="L124" s="43"/>
      <c r="M124" s="218" t="s">
        <v>19</v>
      </c>
      <c r="N124" s="219" t="s">
        <v>44</v>
      </c>
      <c r="O124" s="83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158</v>
      </c>
      <c r="AT124" s="222" t="s">
        <v>160</v>
      </c>
      <c r="AU124" s="222" t="s">
        <v>81</v>
      </c>
      <c r="AY124" s="16" t="s">
        <v>157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81</v>
      </c>
      <c r="BK124" s="223">
        <f>ROUND(I124*H124,2)</f>
        <v>0</v>
      </c>
      <c r="BL124" s="16" t="s">
        <v>158</v>
      </c>
      <c r="BM124" s="222" t="s">
        <v>840</v>
      </c>
    </row>
    <row r="125" s="2" customFormat="1">
      <c r="A125" s="37"/>
      <c r="B125" s="38"/>
      <c r="C125" s="39"/>
      <c r="D125" s="224" t="s">
        <v>165</v>
      </c>
      <c r="E125" s="39"/>
      <c r="F125" s="225" t="s">
        <v>839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165</v>
      </c>
      <c r="AU125" s="16" t="s">
        <v>81</v>
      </c>
    </row>
    <row r="126" s="2" customFormat="1" ht="16.5" customHeight="1">
      <c r="A126" s="37"/>
      <c r="B126" s="38"/>
      <c r="C126" s="211" t="s">
        <v>187</v>
      </c>
      <c r="D126" s="211" t="s">
        <v>160</v>
      </c>
      <c r="E126" s="212" t="s">
        <v>841</v>
      </c>
      <c r="F126" s="213" t="s">
        <v>842</v>
      </c>
      <c r="G126" s="214" t="s">
        <v>547</v>
      </c>
      <c r="H126" s="215">
        <v>3</v>
      </c>
      <c r="I126" s="216"/>
      <c r="J126" s="217">
        <f>ROUND(I126*H126,2)</f>
        <v>0</v>
      </c>
      <c r="K126" s="213" t="s">
        <v>577</v>
      </c>
      <c r="L126" s="43"/>
      <c r="M126" s="218" t="s">
        <v>19</v>
      </c>
      <c r="N126" s="219" t="s">
        <v>44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158</v>
      </c>
      <c r="AT126" s="222" t="s">
        <v>160</v>
      </c>
      <c r="AU126" s="222" t="s">
        <v>81</v>
      </c>
      <c r="AY126" s="16" t="s">
        <v>157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81</v>
      </c>
      <c r="BK126" s="223">
        <f>ROUND(I126*H126,2)</f>
        <v>0</v>
      </c>
      <c r="BL126" s="16" t="s">
        <v>158</v>
      </c>
      <c r="BM126" s="222" t="s">
        <v>843</v>
      </c>
    </row>
    <row r="127" s="2" customFormat="1">
      <c r="A127" s="37"/>
      <c r="B127" s="38"/>
      <c r="C127" s="39"/>
      <c r="D127" s="224" t="s">
        <v>165</v>
      </c>
      <c r="E127" s="39"/>
      <c r="F127" s="225" t="s">
        <v>842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165</v>
      </c>
      <c r="AU127" s="16" t="s">
        <v>81</v>
      </c>
    </row>
    <row r="128" s="2" customFormat="1" ht="16.5" customHeight="1">
      <c r="A128" s="37"/>
      <c r="B128" s="38"/>
      <c r="C128" s="211" t="s">
        <v>214</v>
      </c>
      <c r="D128" s="211" t="s">
        <v>160</v>
      </c>
      <c r="E128" s="212" t="s">
        <v>844</v>
      </c>
      <c r="F128" s="213" t="s">
        <v>845</v>
      </c>
      <c r="G128" s="214" t="s">
        <v>547</v>
      </c>
      <c r="H128" s="215">
        <v>3</v>
      </c>
      <c r="I128" s="216"/>
      <c r="J128" s="217">
        <f>ROUND(I128*H128,2)</f>
        <v>0</v>
      </c>
      <c r="K128" s="213" t="s">
        <v>577</v>
      </c>
      <c r="L128" s="43"/>
      <c r="M128" s="218" t="s">
        <v>19</v>
      </c>
      <c r="N128" s="219" t="s">
        <v>44</v>
      </c>
      <c r="O128" s="83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158</v>
      </c>
      <c r="AT128" s="222" t="s">
        <v>160</v>
      </c>
      <c r="AU128" s="222" t="s">
        <v>81</v>
      </c>
      <c r="AY128" s="16" t="s">
        <v>157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81</v>
      </c>
      <c r="BK128" s="223">
        <f>ROUND(I128*H128,2)</f>
        <v>0</v>
      </c>
      <c r="BL128" s="16" t="s">
        <v>158</v>
      </c>
      <c r="BM128" s="222" t="s">
        <v>846</v>
      </c>
    </row>
    <row r="129" s="2" customFormat="1">
      <c r="A129" s="37"/>
      <c r="B129" s="38"/>
      <c r="C129" s="39"/>
      <c r="D129" s="224" t="s">
        <v>165</v>
      </c>
      <c r="E129" s="39"/>
      <c r="F129" s="225" t="s">
        <v>845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165</v>
      </c>
      <c r="AU129" s="16" t="s">
        <v>81</v>
      </c>
    </row>
    <row r="130" s="12" customFormat="1" ht="25.92" customHeight="1">
      <c r="A130" s="12"/>
      <c r="B130" s="195"/>
      <c r="C130" s="196"/>
      <c r="D130" s="197" t="s">
        <v>72</v>
      </c>
      <c r="E130" s="198" t="s">
        <v>847</v>
      </c>
      <c r="F130" s="198" t="s">
        <v>848</v>
      </c>
      <c r="G130" s="196"/>
      <c r="H130" s="196"/>
      <c r="I130" s="199"/>
      <c r="J130" s="200">
        <f>BK130</f>
        <v>0</v>
      </c>
      <c r="K130" s="196"/>
      <c r="L130" s="201"/>
      <c r="M130" s="202"/>
      <c r="N130" s="203"/>
      <c r="O130" s="203"/>
      <c r="P130" s="204">
        <f>SUM(P131:P150)</f>
        <v>0</v>
      </c>
      <c r="Q130" s="203"/>
      <c r="R130" s="204">
        <f>SUM(R131:R150)</f>
        <v>0</v>
      </c>
      <c r="S130" s="203"/>
      <c r="T130" s="205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6" t="s">
        <v>158</v>
      </c>
      <c r="AT130" s="207" t="s">
        <v>72</v>
      </c>
      <c r="AU130" s="207" t="s">
        <v>73</v>
      </c>
      <c r="AY130" s="206" t="s">
        <v>157</v>
      </c>
      <c r="BK130" s="208">
        <f>SUM(BK131:BK150)</f>
        <v>0</v>
      </c>
    </row>
    <row r="131" s="2" customFormat="1" ht="16.5" customHeight="1">
      <c r="A131" s="37"/>
      <c r="B131" s="38"/>
      <c r="C131" s="211" t="s">
        <v>190</v>
      </c>
      <c r="D131" s="211" t="s">
        <v>160</v>
      </c>
      <c r="E131" s="212" t="s">
        <v>849</v>
      </c>
      <c r="F131" s="213" t="s">
        <v>850</v>
      </c>
      <c r="G131" s="214" t="s">
        <v>547</v>
      </c>
      <c r="H131" s="215">
        <v>48</v>
      </c>
      <c r="I131" s="216"/>
      <c r="J131" s="217">
        <f>ROUND(I131*H131,2)</f>
        <v>0</v>
      </c>
      <c r="K131" s="213" t="s">
        <v>577</v>
      </c>
      <c r="L131" s="43"/>
      <c r="M131" s="218" t="s">
        <v>19</v>
      </c>
      <c r="N131" s="219" t="s">
        <v>44</v>
      </c>
      <c r="O131" s="83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158</v>
      </c>
      <c r="AT131" s="222" t="s">
        <v>160</v>
      </c>
      <c r="AU131" s="222" t="s">
        <v>81</v>
      </c>
      <c r="AY131" s="16" t="s">
        <v>157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81</v>
      </c>
      <c r="BK131" s="223">
        <f>ROUND(I131*H131,2)</f>
        <v>0</v>
      </c>
      <c r="BL131" s="16" t="s">
        <v>158</v>
      </c>
      <c r="BM131" s="222" t="s">
        <v>851</v>
      </c>
    </row>
    <row r="132" s="2" customFormat="1">
      <c r="A132" s="37"/>
      <c r="B132" s="38"/>
      <c r="C132" s="39"/>
      <c r="D132" s="224" t="s">
        <v>165</v>
      </c>
      <c r="E132" s="39"/>
      <c r="F132" s="225" t="s">
        <v>850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165</v>
      </c>
      <c r="AU132" s="16" t="s">
        <v>81</v>
      </c>
    </row>
    <row r="133" s="2" customFormat="1" ht="16.5" customHeight="1">
      <c r="A133" s="37"/>
      <c r="B133" s="38"/>
      <c r="C133" s="211" t="s">
        <v>221</v>
      </c>
      <c r="D133" s="211" t="s">
        <v>160</v>
      </c>
      <c r="E133" s="212" t="s">
        <v>852</v>
      </c>
      <c r="F133" s="213" t="s">
        <v>853</v>
      </c>
      <c r="G133" s="214" t="s">
        <v>547</v>
      </c>
      <c r="H133" s="215">
        <v>8</v>
      </c>
      <c r="I133" s="216"/>
      <c r="J133" s="217">
        <f>ROUND(I133*H133,2)</f>
        <v>0</v>
      </c>
      <c r="K133" s="213" t="s">
        <v>577</v>
      </c>
      <c r="L133" s="43"/>
      <c r="M133" s="218" t="s">
        <v>19</v>
      </c>
      <c r="N133" s="219" t="s">
        <v>44</v>
      </c>
      <c r="O133" s="83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158</v>
      </c>
      <c r="AT133" s="222" t="s">
        <v>160</v>
      </c>
      <c r="AU133" s="222" t="s">
        <v>81</v>
      </c>
      <c r="AY133" s="16" t="s">
        <v>157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81</v>
      </c>
      <c r="BK133" s="223">
        <f>ROUND(I133*H133,2)</f>
        <v>0</v>
      </c>
      <c r="BL133" s="16" t="s">
        <v>158</v>
      </c>
      <c r="BM133" s="222" t="s">
        <v>854</v>
      </c>
    </row>
    <row r="134" s="2" customFormat="1">
      <c r="A134" s="37"/>
      <c r="B134" s="38"/>
      <c r="C134" s="39"/>
      <c r="D134" s="224" t="s">
        <v>165</v>
      </c>
      <c r="E134" s="39"/>
      <c r="F134" s="225" t="s">
        <v>853</v>
      </c>
      <c r="G134" s="39"/>
      <c r="H134" s="39"/>
      <c r="I134" s="226"/>
      <c r="J134" s="39"/>
      <c r="K134" s="39"/>
      <c r="L134" s="43"/>
      <c r="M134" s="227"/>
      <c r="N134" s="22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165</v>
      </c>
      <c r="AU134" s="16" t="s">
        <v>81</v>
      </c>
    </row>
    <row r="135" s="2" customFormat="1" ht="16.5" customHeight="1">
      <c r="A135" s="37"/>
      <c r="B135" s="38"/>
      <c r="C135" s="211" t="s">
        <v>194</v>
      </c>
      <c r="D135" s="211" t="s">
        <v>160</v>
      </c>
      <c r="E135" s="212" t="s">
        <v>855</v>
      </c>
      <c r="F135" s="213" t="s">
        <v>856</v>
      </c>
      <c r="G135" s="214" t="s">
        <v>547</v>
      </c>
      <c r="H135" s="215">
        <v>1</v>
      </c>
      <c r="I135" s="216"/>
      <c r="J135" s="217">
        <f>ROUND(I135*H135,2)</f>
        <v>0</v>
      </c>
      <c r="K135" s="213" t="s">
        <v>577</v>
      </c>
      <c r="L135" s="43"/>
      <c r="M135" s="218" t="s">
        <v>19</v>
      </c>
      <c r="N135" s="219" t="s">
        <v>44</v>
      </c>
      <c r="O135" s="83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158</v>
      </c>
      <c r="AT135" s="222" t="s">
        <v>160</v>
      </c>
      <c r="AU135" s="222" t="s">
        <v>81</v>
      </c>
      <c r="AY135" s="16" t="s">
        <v>157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81</v>
      </c>
      <c r="BK135" s="223">
        <f>ROUND(I135*H135,2)</f>
        <v>0</v>
      </c>
      <c r="BL135" s="16" t="s">
        <v>158</v>
      </c>
      <c r="BM135" s="222" t="s">
        <v>857</v>
      </c>
    </row>
    <row r="136" s="2" customFormat="1">
      <c r="A136" s="37"/>
      <c r="B136" s="38"/>
      <c r="C136" s="39"/>
      <c r="D136" s="224" t="s">
        <v>165</v>
      </c>
      <c r="E136" s="39"/>
      <c r="F136" s="225" t="s">
        <v>856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165</v>
      </c>
      <c r="AU136" s="16" t="s">
        <v>81</v>
      </c>
    </row>
    <row r="137" s="2" customFormat="1" ht="16.5" customHeight="1">
      <c r="A137" s="37"/>
      <c r="B137" s="38"/>
      <c r="C137" s="211" t="s">
        <v>230</v>
      </c>
      <c r="D137" s="211" t="s">
        <v>160</v>
      </c>
      <c r="E137" s="212" t="s">
        <v>858</v>
      </c>
      <c r="F137" s="213" t="s">
        <v>859</v>
      </c>
      <c r="G137" s="214" t="s">
        <v>547</v>
      </c>
      <c r="H137" s="215">
        <v>1</v>
      </c>
      <c r="I137" s="216"/>
      <c r="J137" s="217">
        <f>ROUND(I137*H137,2)</f>
        <v>0</v>
      </c>
      <c r="K137" s="213" t="s">
        <v>577</v>
      </c>
      <c r="L137" s="43"/>
      <c r="M137" s="218" t="s">
        <v>19</v>
      </c>
      <c r="N137" s="219" t="s">
        <v>44</v>
      </c>
      <c r="O137" s="83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158</v>
      </c>
      <c r="AT137" s="222" t="s">
        <v>160</v>
      </c>
      <c r="AU137" s="222" t="s">
        <v>81</v>
      </c>
      <c r="AY137" s="16" t="s">
        <v>157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81</v>
      </c>
      <c r="BK137" s="223">
        <f>ROUND(I137*H137,2)</f>
        <v>0</v>
      </c>
      <c r="BL137" s="16" t="s">
        <v>158</v>
      </c>
      <c r="BM137" s="222" t="s">
        <v>860</v>
      </c>
    </row>
    <row r="138" s="2" customFormat="1">
      <c r="A138" s="37"/>
      <c r="B138" s="38"/>
      <c r="C138" s="39"/>
      <c r="D138" s="224" t="s">
        <v>165</v>
      </c>
      <c r="E138" s="39"/>
      <c r="F138" s="225" t="s">
        <v>859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165</v>
      </c>
      <c r="AU138" s="16" t="s">
        <v>81</v>
      </c>
    </row>
    <row r="139" s="2" customFormat="1" ht="16.5" customHeight="1">
      <c r="A139" s="37"/>
      <c r="B139" s="38"/>
      <c r="C139" s="211" t="s">
        <v>198</v>
      </c>
      <c r="D139" s="211" t="s">
        <v>160</v>
      </c>
      <c r="E139" s="212" t="s">
        <v>861</v>
      </c>
      <c r="F139" s="213" t="s">
        <v>862</v>
      </c>
      <c r="G139" s="214" t="s">
        <v>547</v>
      </c>
      <c r="H139" s="215">
        <v>1</v>
      </c>
      <c r="I139" s="216"/>
      <c r="J139" s="217">
        <f>ROUND(I139*H139,2)</f>
        <v>0</v>
      </c>
      <c r="K139" s="213" t="s">
        <v>577</v>
      </c>
      <c r="L139" s="43"/>
      <c r="M139" s="218" t="s">
        <v>19</v>
      </c>
      <c r="N139" s="219" t="s">
        <v>44</v>
      </c>
      <c r="O139" s="83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158</v>
      </c>
      <c r="AT139" s="222" t="s">
        <v>160</v>
      </c>
      <c r="AU139" s="222" t="s">
        <v>81</v>
      </c>
      <c r="AY139" s="16" t="s">
        <v>157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81</v>
      </c>
      <c r="BK139" s="223">
        <f>ROUND(I139*H139,2)</f>
        <v>0</v>
      </c>
      <c r="BL139" s="16" t="s">
        <v>158</v>
      </c>
      <c r="BM139" s="222" t="s">
        <v>863</v>
      </c>
    </row>
    <row r="140" s="2" customFormat="1">
      <c r="A140" s="37"/>
      <c r="B140" s="38"/>
      <c r="C140" s="39"/>
      <c r="D140" s="224" t="s">
        <v>165</v>
      </c>
      <c r="E140" s="39"/>
      <c r="F140" s="225" t="s">
        <v>862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165</v>
      </c>
      <c r="AU140" s="16" t="s">
        <v>81</v>
      </c>
    </row>
    <row r="141" s="2" customFormat="1" ht="16.5" customHeight="1">
      <c r="A141" s="37"/>
      <c r="B141" s="38"/>
      <c r="C141" s="211" t="s">
        <v>7</v>
      </c>
      <c r="D141" s="211" t="s">
        <v>160</v>
      </c>
      <c r="E141" s="212" t="s">
        <v>864</v>
      </c>
      <c r="F141" s="213" t="s">
        <v>865</v>
      </c>
      <c r="G141" s="214" t="s">
        <v>174</v>
      </c>
      <c r="H141" s="215">
        <v>1</v>
      </c>
      <c r="I141" s="216"/>
      <c r="J141" s="217">
        <f>ROUND(I141*H141,2)</f>
        <v>0</v>
      </c>
      <c r="K141" s="213" t="s">
        <v>577</v>
      </c>
      <c r="L141" s="43"/>
      <c r="M141" s="218" t="s">
        <v>19</v>
      </c>
      <c r="N141" s="219" t="s">
        <v>44</v>
      </c>
      <c r="O141" s="83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158</v>
      </c>
      <c r="AT141" s="222" t="s">
        <v>160</v>
      </c>
      <c r="AU141" s="222" t="s">
        <v>81</v>
      </c>
      <c r="AY141" s="16" t="s">
        <v>157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81</v>
      </c>
      <c r="BK141" s="223">
        <f>ROUND(I141*H141,2)</f>
        <v>0</v>
      </c>
      <c r="BL141" s="16" t="s">
        <v>158</v>
      </c>
      <c r="BM141" s="222" t="s">
        <v>866</v>
      </c>
    </row>
    <row r="142" s="2" customFormat="1">
      <c r="A142" s="37"/>
      <c r="B142" s="38"/>
      <c r="C142" s="39"/>
      <c r="D142" s="224" t="s">
        <v>165</v>
      </c>
      <c r="E142" s="39"/>
      <c r="F142" s="225" t="s">
        <v>865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165</v>
      </c>
      <c r="AU142" s="16" t="s">
        <v>81</v>
      </c>
    </row>
    <row r="143" s="2" customFormat="1" ht="16.5" customHeight="1">
      <c r="A143" s="37"/>
      <c r="B143" s="38"/>
      <c r="C143" s="211" t="s">
        <v>202</v>
      </c>
      <c r="D143" s="211" t="s">
        <v>160</v>
      </c>
      <c r="E143" s="212" t="s">
        <v>867</v>
      </c>
      <c r="F143" s="213" t="s">
        <v>868</v>
      </c>
      <c r="G143" s="214" t="s">
        <v>547</v>
      </c>
      <c r="H143" s="215">
        <v>2</v>
      </c>
      <c r="I143" s="216"/>
      <c r="J143" s="217">
        <f>ROUND(I143*H143,2)</f>
        <v>0</v>
      </c>
      <c r="K143" s="213" t="s">
        <v>577</v>
      </c>
      <c r="L143" s="43"/>
      <c r="M143" s="218" t="s">
        <v>19</v>
      </c>
      <c r="N143" s="219" t="s">
        <v>44</v>
      </c>
      <c r="O143" s="83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158</v>
      </c>
      <c r="AT143" s="222" t="s">
        <v>160</v>
      </c>
      <c r="AU143" s="222" t="s">
        <v>81</v>
      </c>
      <c r="AY143" s="16" t="s">
        <v>157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81</v>
      </c>
      <c r="BK143" s="223">
        <f>ROUND(I143*H143,2)</f>
        <v>0</v>
      </c>
      <c r="BL143" s="16" t="s">
        <v>158</v>
      </c>
      <c r="BM143" s="222" t="s">
        <v>869</v>
      </c>
    </row>
    <row r="144" s="2" customFormat="1">
      <c r="A144" s="37"/>
      <c r="B144" s="38"/>
      <c r="C144" s="39"/>
      <c r="D144" s="224" t="s">
        <v>165</v>
      </c>
      <c r="E144" s="39"/>
      <c r="F144" s="225" t="s">
        <v>868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165</v>
      </c>
      <c r="AU144" s="16" t="s">
        <v>81</v>
      </c>
    </row>
    <row r="145" s="2" customFormat="1" ht="16.5" customHeight="1">
      <c r="A145" s="37"/>
      <c r="B145" s="38"/>
      <c r="C145" s="211" t="s">
        <v>244</v>
      </c>
      <c r="D145" s="211" t="s">
        <v>160</v>
      </c>
      <c r="E145" s="212" t="s">
        <v>870</v>
      </c>
      <c r="F145" s="213" t="s">
        <v>871</v>
      </c>
      <c r="G145" s="214" t="s">
        <v>547</v>
      </c>
      <c r="H145" s="215">
        <v>48</v>
      </c>
      <c r="I145" s="216"/>
      <c r="J145" s="217">
        <f>ROUND(I145*H145,2)</f>
        <v>0</v>
      </c>
      <c r="K145" s="213" t="s">
        <v>577</v>
      </c>
      <c r="L145" s="43"/>
      <c r="M145" s="218" t="s">
        <v>19</v>
      </c>
      <c r="N145" s="219" t="s">
        <v>44</v>
      </c>
      <c r="O145" s="83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158</v>
      </c>
      <c r="AT145" s="222" t="s">
        <v>160</v>
      </c>
      <c r="AU145" s="222" t="s">
        <v>81</v>
      </c>
      <c r="AY145" s="16" t="s">
        <v>157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81</v>
      </c>
      <c r="BK145" s="223">
        <f>ROUND(I145*H145,2)</f>
        <v>0</v>
      </c>
      <c r="BL145" s="16" t="s">
        <v>158</v>
      </c>
      <c r="BM145" s="222" t="s">
        <v>872</v>
      </c>
    </row>
    <row r="146" s="2" customFormat="1">
      <c r="A146" s="37"/>
      <c r="B146" s="38"/>
      <c r="C146" s="39"/>
      <c r="D146" s="224" t="s">
        <v>165</v>
      </c>
      <c r="E146" s="39"/>
      <c r="F146" s="225" t="s">
        <v>871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165</v>
      </c>
      <c r="AU146" s="16" t="s">
        <v>81</v>
      </c>
    </row>
    <row r="147" s="2" customFormat="1" ht="16.5" customHeight="1">
      <c r="A147" s="37"/>
      <c r="B147" s="38"/>
      <c r="C147" s="211" t="s">
        <v>205</v>
      </c>
      <c r="D147" s="211" t="s">
        <v>160</v>
      </c>
      <c r="E147" s="212" t="s">
        <v>873</v>
      </c>
      <c r="F147" s="213" t="s">
        <v>874</v>
      </c>
      <c r="G147" s="214" t="s">
        <v>174</v>
      </c>
      <c r="H147" s="215">
        <v>100</v>
      </c>
      <c r="I147" s="216"/>
      <c r="J147" s="217">
        <f>ROUND(I147*H147,2)</f>
        <v>0</v>
      </c>
      <c r="K147" s="213" t="s">
        <v>577</v>
      </c>
      <c r="L147" s="43"/>
      <c r="M147" s="218" t="s">
        <v>19</v>
      </c>
      <c r="N147" s="219" t="s">
        <v>44</v>
      </c>
      <c r="O147" s="83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158</v>
      </c>
      <c r="AT147" s="222" t="s">
        <v>160</v>
      </c>
      <c r="AU147" s="222" t="s">
        <v>81</v>
      </c>
      <c r="AY147" s="16" t="s">
        <v>157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81</v>
      </c>
      <c r="BK147" s="223">
        <f>ROUND(I147*H147,2)</f>
        <v>0</v>
      </c>
      <c r="BL147" s="16" t="s">
        <v>158</v>
      </c>
      <c r="BM147" s="222" t="s">
        <v>875</v>
      </c>
    </row>
    <row r="148" s="2" customFormat="1">
      <c r="A148" s="37"/>
      <c r="B148" s="38"/>
      <c r="C148" s="39"/>
      <c r="D148" s="224" t="s">
        <v>165</v>
      </c>
      <c r="E148" s="39"/>
      <c r="F148" s="225" t="s">
        <v>874</v>
      </c>
      <c r="G148" s="39"/>
      <c r="H148" s="39"/>
      <c r="I148" s="226"/>
      <c r="J148" s="39"/>
      <c r="K148" s="39"/>
      <c r="L148" s="43"/>
      <c r="M148" s="227"/>
      <c r="N148" s="228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165</v>
      </c>
      <c r="AU148" s="16" t="s">
        <v>81</v>
      </c>
    </row>
    <row r="149" s="2" customFormat="1" ht="16.5" customHeight="1">
      <c r="A149" s="37"/>
      <c r="B149" s="38"/>
      <c r="C149" s="211" t="s">
        <v>253</v>
      </c>
      <c r="D149" s="211" t="s">
        <v>160</v>
      </c>
      <c r="E149" s="212" t="s">
        <v>876</v>
      </c>
      <c r="F149" s="213" t="s">
        <v>877</v>
      </c>
      <c r="G149" s="214" t="s">
        <v>174</v>
      </c>
      <c r="H149" s="215">
        <v>2500</v>
      </c>
      <c r="I149" s="216"/>
      <c r="J149" s="217">
        <f>ROUND(I149*H149,2)</f>
        <v>0</v>
      </c>
      <c r="K149" s="213" t="s">
        <v>577</v>
      </c>
      <c r="L149" s="43"/>
      <c r="M149" s="218" t="s">
        <v>19</v>
      </c>
      <c r="N149" s="219" t="s">
        <v>44</v>
      </c>
      <c r="O149" s="83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158</v>
      </c>
      <c r="AT149" s="222" t="s">
        <v>160</v>
      </c>
      <c r="AU149" s="222" t="s">
        <v>81</v>
      </c>
      <c r="AY149" s="16" t="s">
        <v>157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81</v>
      </c>
      <c r="BK149" s="223">
        <f>ROUND(I149*H149,2)</f>
        <v>0</v>
      </c>
      <c r="BL149" s="16" t="s">
        <v>158</v>
      </c>
      <c r="BM149" s="222" t="s">
        <v>878</v>
      </c>
    </row>
    <row r="150" s="2" customFormat="1">
      <c r="A150" s="37"/>
      <c r="B150" s="38"/>
      <c r="C150" s="39"/>
      <c r="D150" s="224" t="s">
        <v>165</v>
      </c>
      <c r="E150" s="39"/>
      <c r="F150" s="225" t="s">
        <v>877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165</v>
      </c>
      <c r="AU150" s="16" t="s">
        <v>81</v>
      </c>
    </row>
    <row r="151" s="12" customFormat="1" ht="25.92" customHeight="1">
      <c r="A151" s="12"/>
      <c r="B151" s="195"/>
      <c r="C151" s="196"/>
      <c r="D151" s="197" t="s">
        <v>72</v>
      </c>
      <c r="E151" s="198" t="s">
        <v>879</v>
      </c>
      <c r="F151" s="198" t="s">
        <v>785</v>
      </c>
      <c r="G151" s="196"/>
      <c r="H151" s="196"/>
      <c r="I151" s="199"/>
      <c r="J151" s="200">
        <f>BK151</f>
        <v>0</v>
      </c>
      <c r="K151" s="196"/>
      <c r="L151" s="201"/>
      <c r="M151" s="202"/>
      <c r="N151" s="203"/>
      <c r="O151" s="203"/>
      <c r="P151" s="204">
        <f>SUM(P152:P167)</f>
        <v>0</v>
      </c>
      <c r="Q151" s="203"/>
      <c r="R151" s="204">
        <f>SUM(R152:R167)</f>
        <v>0</v>
      </c>
      <c r="S151" s="203"/>
      <c r="T151" s="205">
        <f>SUM(T152:T167)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6" t="s">
        <v>158</v>
      </c>
      <c r="AT151" s="207" t="s">
        <v>72</v>
      </c>
      <c r="AU151" s="207" t="s">
        <v>73</v>
      </c>
      <c r="AY151" s="206" t="s">
        <v>157</v>
      </c>
      <c r="BK151" s="208">
        <f>SUM(BK152:BK167)</f>
        <v>0</v>
      </c>
    </row>
    <row r="152" s="2" customFormat="1" ht="16.5" customHeight="1">
      <c r="A152" s="37"/>
      <c r="B152" s="38"/>
      <c r="C152" s="211" t="s">
        <v>209</v>
      </c>
      <c r="D152" s="211" t="s">
        <v>160</v>
      </c>
      <c r="E152" s="212" t="s">
        <v>880</v>
      </c>
      <c r="F152" s="213" t="s">
        <v>881</v>
      </c>
      <c r="G152" s="214" t="s">
        <v>174</v>
      </c>
      <c r="H152" s="215">
        <v>50</v>
      </c>
      <c r="I152" s="216"/>
      <c r="J152" s="217">
        <f>ROUND(I152*H152,2)</f>
        <v>0</v>
      </c>
      <c r="K152" s="213" t="s">
        <v>577</v>
      </c>
      <c r="L152" s="43"/>
      <c r="M152" s="218" t="s">
        <v>19</v>
      </c>
      <c r="N152" s="219" t="s">
        <v>44</v>
      </c>
      <c r="O152" s="83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158</v>
      </c>
      <c r="AT152" s="222" t="s">
        <v>160</v>
      </c>
      <c r="AU152" s="222" t="s">
        <v>81</v>
      </c>
      <c r="AY152" s="16" t="s">
        <v>157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81</v>
      </c>
      <c r="BK152" s="223">
        <f>ROUND(I152*H152,2)</f>
        <v>0</v>
      </c>
      <c r="BL152" s="16" t="s">
        <v>158</v>
      </c>
      <c r="BM152" s="222" t="s">
        <v>882</v>
      </c>
    </row>
    <row r="153" s="2" customFormat="1">
      <c r="A153" s="37"/>
      <c r="B153" s="38"/>
      <c r="C153" s="39"/>
      <c r="D153" s="224" t="s">
        <v>165</v>
      </c>
      <c r="E153" s="39"/>
      <c r="F153" s="225" t="s">
        <v>881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165</v>
      </c>
      <c r="AU153" s="16" t="s">
        <v>81</v>
      </c>
    </row>
    <row r="154" s="2" customFormat="1" ht="16.5" customHeight="1">
      <c r="A154" s="37"/>
      <c r="B154" s="38"/>
      <c r="C154" s="211" t="s">
        <v>264</v>
      </c>
      <c r="D154" s="211" t="s">
        <v>160</v>
      </c>
      <c r="E154" s="212" t="s">
        <v>883</v>
      </c>
      <c r="F154" s="213" t="s">
        <v>787</v>
      </c>
      <c r="G154" s="214" t="s">
        <v>174</v>
      </c>
      <c r="H154" s="215">
        <v>100</v>
      </c>
      <c r="I154" s="216"/>
      <c r="J154" s="217">
        <f>ROUND(I154*H154,2)</f>
        <v>0</v>
      </c>
      <c r="K154" s="213" t="s">
        <v>577</v>
      </c>
      <c r="L154" s="43"/>
      <c r="M154" s="218" t="s">
        <v>19</v>
      </c>
      <c r="N154" s="219" t="s">
        <v>44</v>
      </c>
      <c r="O154" s="83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158</v>
      </c>
      <c r="AT154" s="222" t="s">
        <v>160</v>
      </c>
      <c r="AU154" s="222" t="s">
        <v>81</v>
      </c>
      <c r="AY154" s="16" t="s">
        <v>157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81</v>
      </c>
      <c r="BK154" s="223">
        <f>ROUND(I154*H154,2)</f>
        <v>0</v>
      </c>
      <c r="BL154" s="16" t="s">
        <v>158</v>
      </c>
      <c r="BM154" s="222" t="s">
        <v>884</v>
      </c>
    </row>
    <row r="155" s="2" customFormat="1">
      <c r="A155" s="37"/>
      <c r="B155" s="38"/>
      <c r="C155" s="39"/>
      <c r="D155" s="224" t="s">
        <v>165</v>
      </c>
      <c r="E155" s="39"/>
      <c r="F155" s="225" t="s">
        <v>787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165</v>
      </c>
      <c r="AU155" s="16" t="s">
        <v>81</v>
      </c>
    </row>
    <row r="156" s="2" customFormat="1" ht="16.5" customHeight="1">
      <c r="A156" s="37"/>
      <c r="B156" s="38"/>
      <c r="C156" s="211" t="s">
        <v>213</v>
      </c>
      <c r="D156" s="211" t="s">
        <v>160</v>
      </c>
      <c r="E156" s="212" t="s">
        <v>885</v>
      </c>
      <c r="F156" s="213" t="s">
        <v>886</v>
      </c>
      <c r="G156" s="214" t="s">
        <v>174</v>
      </c>
      <c r="H156" s="215">
        <v>1800</v>
      </c>
      <c r="I156" s="216"/>
      <c r="J156" s="217">
        <f>ROUND(I156*H156,2)</f>
        <v>0</v>
      </c>
      <c r="K156" s="213" t="s">
        <v>577</v>
      </c>
      <c r="L156" s="43"/>
      <c r="M156" s="218" t="s">
        <v>19</v>
      </c>
      <c r="N156" s="219" t="s">
        <v>44</v>
      </c>
      <c r="O156" s="83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158</v>
      </c>
      <c r="AT156" s="222" t="s">
        <v>160</v>
      </c>
      <c r="AU156" s="222" t="s">
        <v>81</v>
      </c>
      <c r="AY156" s="16" t="s">
        <v>157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81</v>
      </c>
      <c r="BK156" s="223">
        <f>ROUND(I156*H156,2)</f>
        <v>0</v>
      </c>
      <c r="BL156" s="16" t="s">
        <v>158</v>
      </c>
      <c r="BM156" s="222" t="s">
        <v>887</v>
      </c>
    </row>
    <row r="157" s="2" customFormat="1">
      <c r="A157" s="37"/>
      <c r="B157" s="38"/>
      <c r="C157" s="39"/>
      <c r="D157" s="224" t="s">
        <v>165</v>
      </c>
      <c r="E157" s="39"/>
      <c r="F157" s="225" t="s">
        <v>886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165</v>
      </c>
      <c r="AU157" s="16" t="s">
        <v>81</v>
      </c>
    </row>
    <row r="158" s="2" customFormat="1" ht="16.5" customHeight="1">
      <c r="A158" s="37"/>
      <c r="B158" s="38"/>
      <c r="C158" s="211" t="s">
        <v>274</v>
      </c>
      <c r="D158" s="211" t="s">
        <v>160</v>
      </c>
      <c r="E158" s="212" t="s">
        <v>888</v>
      </c>
      <c r="F158" s="213" t="s">
        <v>889</v>
      </c>
      <c r="G158" s="214" t="s">
        <v>174</v>
      </c>
      <c r="H158" s="215">
        <v>50</v>
      </c>
      <c r="I158" s="216"/>
      <c r="J158" s="217">
        <f>ROUND(I158*H158,2)</f>
        <v>0</v>
      </c>
      <c r="K158" s="213" t="s">
        <v>577</v>
      </c>
      <c r="L158" s="43"/>
      <c r="M158" s="218" t="s">
        <v>19</v>
      </c>
      <c r="N158" s="219" t="s">
        <v>44</v>
      </c>
      <c r="O158" s="83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158</v>
      </c>
      <c r="AT158" s="222" t="s">
        <v>160</v>
      </c>
      <c r="AU158" s="222" t="s">
        <v>81</v>
      </c>
      <c r="AY158" s="16" t="s">
        <v>157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81</v>
      </c>
      <c r="BK158" s="223">
        <f>ROUND(I158*H158,2)</f>
        <v>0</v>
      </c>
      <c r="BL158" s="16" t="s">
        <v>158</v>
      </c>
      <c r="BM158" s="222" t="s">
        <v>890</v>
      </c>
    </row>
    <row r="159" s="2" customFormat="1">
      <c r="A159" s="37"/>
      <c r="B159" s="38"/>
      <c r="C159" s="39"/>
      <c r="D159" s="224" t="s">
        <v>165</v>
      </c>
      <c r="E159" s="39"/>
      <c r="F159" s="225" t="s">
        <v>889</v>
      </c>
      <c r="G159" s="39"/>
      <c r="H159" s="39"/>
      <c r="I159" s="226"/>
      <c r="J159" s="39"/>
      <c r="K159" s="39"/>
      <c r="L159" s="43"/>
      <c r="M159" s="227"/>
      <c r="N159" s="228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165</v>
      </c>
      <c r="AU159" s="16" t="s">
        <v>81</v>
      </c>
    </row>
    <row r="160" s="2" customFormat="1" ht="16.5" customHeight="1">
      <c r="A160" s="37"/>
      <c r="B160" s="38"/>
      <c r="C160" s="211" t="s">
        <v>217</v>
      </c>
      <c r="D160" s="211" t="s">
        <v>160</v>
      </c>
      <c r="E160" s="212" t="s">
        <v>891</v>
      </c>
      <c r="F160" s="213" t="s">
        <v>892</v>
      </c>
      <c r="G160" s="214" t="s">
        <v>174</v>
      </c>
      <c r="H160" s="215">
        <v>30</v>
      </c>
      <c r="I160" s="216"/>
      <c r="J160" s="217">
        <f>ROUND(I160*H160,2)</f>
        <v>0</v>
      </c>
      <c r="K160" s="213" t="s">
        <v>577</v>
      </c>
      <c r="L160" s="43"/>
      <c r="M160" s="218" t="s">
        <v>19</v>
      </c>
      <c r="N160" s="219" t="s">
        <v>44</v>
      </c>
      <c r="O160" s="83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158</v>
      </c>
      <c r="AT160" s="222" t="s">
        <v>160</v>
      </c>
      <c r="AU160" s="222" t="s">
        <v>81</v>
      </c>
      <c r="AY160" s="16" t="s">
        <v>157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81</v>
      </c>
      <c r="BK160" s="223">
        <f>ROUND(I160*H160,2)</f>
        <v>0</v>
      </c>
      <c r="BL160" s="16" t="s">
        <v>158</v>
      </c>
      <c r="BM160" s="222" t="s">
        <v>893</v>
      </c>
    </row>
    <row r="161" s="2" customFormat="1">
      <c r="A161" s="37"/>
      <c r="B161" s="38"/>
      <c r="C161" s="39"/>
      <c r="D161" s="224" t="s">
        <v>165</v>
      </c>
      <c r="E161" s="39"/>
      <c r="F161" s="225" t="s">
        <v>892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165</v>
      </c>
      <c r="AU161" s="16" t="s">
        <v>81</v>
      </c>
    </row>
    <row r="162" s="2" customFormat="1" ht="16.5" customHeight="1">
      <c r="A162" s="37"/>
      <c r="B162" s="38"/>
      <c r="C162" s="211" t="s">
        <v>281</v>
      </c>
      <c r="D162" s="211" t="s">
        <v>160</v>
      </c>
      <c r="E162" s="212" t="s">
        <v>894</v>
      </c>
      <c r="F162" s="213" t="s">
        <v>895</v>
      </c>
      <c r="G162" s="214" t="s">
        <v>174</v>
      </c>
      <c r="H162" s="215">
        <v>100</v>
      </c>
      <c r="I162" s="216"/>
      <c r="J162" s="217">
        <f>ROUND(I162*H162,2)</f>
        <v>0</v>
      </c>
      <c r="K162" s="213" t="s">
        <v>577</v>
      </c>
      <c r="L162" s="43"/>
      <c r="M162" s="218" t="s">
        <v>19</v>
      </c>
      <c r="N162" s="219" t="s">
        <v>44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158</v>
      </c>
      <c r="AT162" s="222" t="s">
        <v>160</v>
      </c>
      <c r="AU162" s="222" t="s">
        <v>81</v>
      </c>
      <c r="AY162" s="16" t="s">
        <v>157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81</v>
      </c>
      <c r="BK162" s="223">
        <f>ROUND(I162*H162,2)</f>
        <v>0</v>
      </c>
      <c r="BL162" s="16" t="s">
        <v>158</v>
      </c>
      <c r="BM162" s="222" t="s">
        <v>896</v>
      </c>
    </row>
    <row r="163" s="2" customFormat="1">
      <c r="A163" s="37"/>
      <c r="B163" s="38"/>
      <c r="C163" s="39"/>
      <c r="D163" s="224" t="s">
        <v>165</v>
      </c>
      <c r="E163" s="39"/>
      <c r="F163" s="225" t="s">
        <v>895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165</v>
      </c>
      <c r="AU163" s="16" t="s">
        <v>81</v>
      </c>
    </row>
    <row r="164" s="2" customFormat="1" ht="16.5" customHeight="1">
      <c r="A164" s="37"/>
      <c r="B164" s="38"/>
      <c r="C164" s="211" t="s">
        <v>220</v>
      </c>
      <c r="D164" s="211" t="s">
        <v>160</v>
      </c>
      <c r="E164" s="212" t="s">
        <v>897</v>
      </c>
      <c r="F164" s="213" t="s">
        <v>898</v>
      </c>
      <c r="G164" s="214" t="s">
        <v>174</v>
      </c>
      <c r="H164" s="215">
        <v>100</v>
      </c>
      <c r="I164" s="216"/>
      <c r="J164" s="217">
        <f>ROUND(I164*H164,2)</f>
        <v>0</v>
      </c>
      <c r="K164" s="213" t="s">
        <v>577</v>
      </c>
      <c r="L164" s="43"/>
      <c r="M164" s="218" t="s">
        <v>19</v>
      </c>
      <c r="N164" s="219" t="s">
        <v>44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158</v>
      </c>
      <c r="AT164" s="222" t="s">
        <v>160</v>
      </c>
      <c r="AU164" s="222" t="s">
        <v>81</v>
      </c>
      <c r="AY164" s="16" t="s">
        <v>157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81</v>
      </c>
      <c r="BK164" s="223">
        <f>ROUND(I164*H164,2)</f>
        <v>0</v>
      </c>
      <c r="BL164" s="16" t="s">
        <v>158</v>
      </c>
      <c r="BM164" s="222" t="s">
        <v>899</v>
      </c>
    </row>
    <row r="165" s="2" customFormat="1">
      <c r="A165" s="37"/>
      <c r="B165" s="38"/>
      <c r="C165" s="39"/>
      <c r="D165" s="224" t="s">
        <v>165</v>
      </c>
      <c r="E165" s="39"/>
      <c r="F165" s="225" t="s">
        <v>898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165</v>
      </c>
      <c r="AU165" s="16" t="s">
        <v>81</v>
      </c>
    </row>
    <row r="166" s="2" customFormat="1" ht="16.5" customHeight="1">
      <c r="A166" s="37"/>
      <c r="B166" s="38"/>
      <c r="C166" s="211" t="s">
        <v>288</v>
      </c>
      <c r="D166" s="211" t="s">
        <v>160</v>
      </c>
      <c r="E166" s="212" t="s">
        <v>900</v>
      </c>
      <c r="F166" s="213" t="s">
        <v>901</v>
      </c>
      <c r="G166" s="214" t="s">
        <v>174</v>
      </c>
      <c r="H166" s="215">
        <v>50</v>
      </c>
      <c r="I166" s="216"/>
      <c r="J166" s="217">
        <f>ROUND(I166*H166,2)</f>
        <v>0</v>
      </c>
      <c r="K166" s="213" t="s">
        <v>577</v>
      </c>
      <c r="L166" s="43"/>
      <c r="M166" s="218" t="s">
        <v>19</v>
      </c>
      <c r="N166" s="219" t="s">
        <v>44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158</v>
      </c>
      <c r="AT166" s="222" t="s">
        <v>160</v>
      </c>
      <c r="AU166" s="222" t="s">
        <v>81</v>
      </c>
      <c r="AY166" s="16" t="s">
        <v>157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81</v>
      </c>
      <c r="BK166" s="223">
        <f>ROUND(I166*H166,2)</f>
        <v>0</v>
      </c>
      <c r="BL166" s="16" t="s">
        <v>158</v>
      </c>
      <c r="BM166" s="222" t="s">
        <v>902</v>
      </c>
    </row>
    <row r="167" s="2" customFormat="1">
      <c r="A167" s="37"/>
      <c r="B167" s="38"/>
      <c r="C167" s="39"/>
      <c r="D167" s="224" t="s">
        <v>165</v>
      </c>
      <c r="E167" s="39"/>
      <c r="F167" s="225" t="s">
        <v>901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165</v>
      </c>
      <c r="AU167" s="16" t="s">
        <v>81</v>
      </c>
    </row>
    <row r="168" s="12" customFormat="1" ht="25.92" customHeight="1">
      <c r="A168" s="12"/>
      <c r="B168" s="195"/>
      <c r="C168" s="196"/>
      <c r="D168" s="197" t="s">
        <v>72</v>
      </c>
      <c r="E168" s="198" t="s">
        <v>903</v>
      </c>
      <c r="F168" s="198" t="s">
        <v>904</v>
      </c>
      <c r="G168" s="196"/>
      <c r="H168" s="196"/>
      <c r="I168" s="199"/>
      <c r="J168" s="200">
        <f>BK168</f>
        <v>0</v>
      </c>
      <c r="K168" s="196"/>
      <c r="L168" s="201"/>
      <c r="M168" s="202"/>
      <c r="N168" s="203"/>
      <c r="O168" s="203"/>
      <c r="P168" s="204">
        <f>SUM(P169:P170)</f>
        <v>0</v>
      </c>
      <c r="Q168" s="203"/>
      <c r="R168" s="204">
        <f>SUM(R169:R170)</f>
        <v>0</v>
      </c>
      <c r="S168" s="203"/>
      <c r="T168" s="205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6" t="s">
        <v>158</v>
      </c>
      <c r="AT168" s="207" t="s">
        <v>72</v>
      </c>
      <c r="AU168" s="207" t="s">
        <v>73</v>
      </c>
      <c r="AY168" s="206" t="s">
        <v>157</v>
      </c>
      <c r="BK168" s="208">
        <f>SUM(BK169:BK170)</f>
        <v>0</v>
      </c>
    </row>
    <row r="169" s="2" customFormat="1" ht="16.5" customHeight="1">
      <c r="A169" s="37"/>
      <c r="B169" s="38"/>
      <c r="C169" s="211" t="s">
        <v>224</v>
      </c>
      <c r="D169" s="211" t="s">
        <v>160</v>
      </c>
      <c r="E169" s="212" t="s">
        <v>905</v>
      </c>
      <c r="F169" s="213" t="s">
        <v>906</v>
      </c>
      <c r="G169" s="214" t="s">
        <v>610</v>
      </c>
      <c r="H169" s="215">
        <v>40</v>
      </c>
      <c r="I169" s="216"/>
      <c r="J169" s="217">
        <f>ROUND(I169*H169,2)</f>
        <v>0</v>
      </c>
      <c r="K169" s="213" t="s">
        <v>577</v>
      </c>
      <c r="L169" s="43"/>
      <c r="M169" s="218" t="s">
        <v>19</v>
      </c>
      <c r="N169" s="219" t="s">
        <v>44</v>
      </c>
      <c r="O169" s="83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158</v>
      </c>
      <c r="AT169" s="222" t="s">
        <v>160</v>
      </c>
      <c r="AU169" s="222" t="s">
        <v>81</v>
      </c>
      <c r="AY169" s="16" t="s">
        <v>157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81</v>
      </c>
      <c r="BK169" s="223">
        <f>ROUND(I169*H169,2)</f>
        <v>0</v>
      </c>
      <c r="BL169" s="16" t="s">
        <v>158</v>
      </c>
      <c r="BM169" s="222" t="s">
        <v>907</v>
      </c>
    </row>
    <row r="170" s="2" customFormat="1">
      <c r="A170" s="37"/>
      <c r="B170" s="38"/>
      <c r="C170" s="39"/>
      <c r="D170" s="224" t="s">
        <v>165</v>
      </c>
      <c r="E170" s="39"/>
      <c r="F170" s="225" t="s">
        <v>906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165</v>
      </c>
      <c r="AU170" s="16" t="s">
        <v>81</v>
      </c>
    </row>
    <row r="171" s="12" customFormat="1" ht="25.92" customHeight="1">
      <c r="A171" s="12"/>
      <c r="B171" s="195"/>
      <c r="C171" s="196"/>
      <c r="D171" s="197" t="s">
        <v>72</v>
      </c>
      <c r="E171" s="198" t="s">
        <v>908</v>
      </c>
      <c r="F171" s="198" t="s">
        <v>655</v>
      </c>
      <c r="G171" s="196"/>
      <c r="H171" s="196"/>
      <c r="I171" s="199"/>
      <c r="J171" s="200">
        <f>BK171</f>
        <v>0</v>
      </c>
      <c r="K171" s="196"/>
      <c r="L171" s="201"/>
      <c r="M171" s="202"/>
      <c r="N171" s="203"/>
      <c r="O171" s="203"/>
      <c r="P171" s="204">
        <f>SUM(P172:P189)</f>
        <v>0</v>
      </c>
      <c r="Q171" s="203"/>
      <c r="R171" s="204">
        <f>SUM(R172:R189)</f>
        <v>0</v>
      </c>
      <c r="S171" s="203"/>
      <c r="T171" s="205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6" t="s">
        <v>158</v>
      </c>
      <c r="AT171" s="207" t="s">
        <v>72</v>
      </c>
      <c r="AU171" s="207" t="s">
        <v>73</v>
      </c>
      <c r="AY171" s="206" t="s">
        <v>157</v>
      </c>
      <c r="BK171" s="208">
        <f>SUM(BK172:BK189)</f>
        <v>0</v>
      </c>
    </row>
    <row r="172" s="2" customFormat="1" ht="16.5" customHeight="1">
      <c r="A172" s="37"/>
      <c r="B172" s="38"/>
      <c r="C172" s="211" t="s">
        <v>297</v>
      </c>
      <c r="D172" s="211" t="s">
        <v>160</v>
      </c>
      <c r="E172" s="212" t="s">
        <v>909</v>
      </c>
      <c r="F172" s="213" t="s">
        <v>910</v>
      </c>
      <c r="G172" s="214" t="s">
        <v>547</v>
      </c>
      <c r="H172" s="215">
        <v>1</v>
      </c>
      <c r="I172" s="216"/>
      <c r="J172" s="217">
        <f>ROUND(I172*H172,2)</f>
        <v>0</v>
      </c>
      <c r="K172" s="213" t="s">
        <v>577</v>
      </c>
      <c r="L172" s="43"/>
      <c r="M172" s="218" t="s">
        <v>19</v>
      </c>
      <c r="N172" s="219" t="s">
        <v>44</v>
      </c>
      <c r="O172" s="83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158</v>
      </c>
      <c r="AT172" s="222" t="s">
        <v>160</v>
      </c>
      <c r="AU172" s="222" t="s">
        <v>81</v>
      </c>
      <c r="AY172" s="16" t="s">
        <v>157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81</v>
      </c>
      <c r="BK172" s="223">
        <f>ROUND(I172*H172,2)</f>
        <v>0</v>
      </c>
      <c r="BL172" s="16" t="s">
        <v>158</v>
      </c>
      <c r="BM172" s="222" t="s">
        <v>911</v>
      </c>
    </row>
    <row r="173" s="2" customFormat="1">
      <c r="A173" s="37"/>
      <c r="B173" s="38"/>
      <c r="C173" s="39"/>
      <c r="D173" s="224" t="s">
        <v>165</v>
      </c>
      <c r="E173" s="39"/>
      <c r="F173" s="225" t="s">
        <v>910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165</v>
      </c>
      <c r="AU173" s="16" t="s">
        <v>81</v>
      </c>
    </row>
    <row r="174" s="2" customFormat="1" ht="16.5" customHeight="1">
      <c r="A174" s="37"/>
      <c r="B174" s="38"/>
      <c r="C174" s="211" t="s">
        <v>227</v>
      </c>
      <c r="D174" s="211" t="s">
        <v>160</v>
      </c>
      <c r="E174" s="212" t="s">
        <v>912</v>
      </c>
      <c r="F174" s="213" t="s">
        <v>913</v>
      </c>
      <c r="G174" s="214" t="s">
        <v>174</v>
      </c>
      <c r="H174" s="215">
        <v>100</v>
      </c>
      <c r="I174" s="216"/>
      <c r="J174" s="217">
        <f>ROUND(I174*H174,2)</f>
        <v>0</v>
      </c>
      <c r="K174" s="213" t="s">
        <v>577</v>
      </c>
      <c r="L174" s="43"/>
      <c r="M174" s="218" t="s">
        <v>19</v>
      </c>
      <c r="N174" s="219" t="s">
        <v>44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158</v>
      </c>
      <c r="AT174" s="222" t="s">
        <v>160</v>
      </c>
      <c r="AU174" s="222" t="s">
        <v>81</v>
      </c>
      <c r="AY174" s="16" t="s">
        <v>157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81</v>
      </c>
      <c r="BK174" s="223">
        <f>ROUND(I174*H174,2)</f>
        <v>0</v>
      </c>
      <c r="BL174" s="16" t="s">
        <v>158</v>
      </c>
      <c r="BM174" s="222" t="s">
        <v>914</v>
      </c>
    </row>
    <row r="175" s="2" customFormat="1">
      <c r="A175" s="37"/>
      <c r="B175" s="38"/>
      <c r="C175" s="39"/>
      <c r="D175" s="224" t="s">
        <v>165</v>
      </c>
      <c r="E175" s="39"/>
      <c r="F175" s="225" t="s">
        <v>913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165</v>
      </c>
      <c r="AU175" s="16" t="s">
        <v>81</v>
      </c>
    </row>
    <row r="176" s="2" customFormat="1" ht="16.5" customHeight="1">
      <c r="A176" s="37"/>
      <c r="B176" s="38"/>
      <c r="C176" s="211" t="s">
        <v>306</v>
      </c>
      <c r="D176" s="211" t="s">
        <v>160</v>
      </c>
      <c r="E176" s="212" t="s">
        <v>915</v>
      </c>
      <c r="F176" s="213" t="s">
        <v>916</v>
      </c>
      <c r="G176" s="214" t="s">
        <v>174</v>
      </c>
      <c r="H176" s="215">
        <v>100</v>
      </c>
      <c r="I176" s="216"/>
      <c r="J176" s="217">
        <f>ROUND(I176*H176,2)</f>
        <v>0</v>
      </c>
      <c r="K176" s="213" t="s">
        <v>577</v>
      </c>
      <c r="L176" s="43"/>
      <c r="M176" s="218" t="s">
        <v>19</v>
      </c>
      <c r="N176" s="219" t="s">
        <v>44</v>
      </c>
      <c r="O176" s="83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158</v>
      </c>
      <c r="AT176" s="222" t="s">
        <v>160</v>
      </c>
      <c r="AU176" s="222" t="s">
        <v>81</v>
      </c>
      <c r="AY176" s="16" t="s">
        <v>157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81</v>
      </c>
      <c r="BK176" s="223">
        <f>ROUND(I176*H176,2)</f>
        <v>0</v>
      </c>
      <c r="BL176" s="16" t="s">
        <v>158</v>
      </c>
      <c r="BM176" s="222" t="s">
        <v>917</v>
      </c>
    </row>
    <row r="177" s="2" customFormat="1">
      <c r="A177" s="37"/>
      <c r="B177" s="38"/>
      <c r="C177" s="39"/>
      <c r="D177" s="224" t="s">
        <v>165</v>
      </c>
      <c r="E177" s="39"/>
      <c r="F177" s="225" t="s">
        <v>916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165</v>
      </c>
      <c r="AU177" s="16" t="s">
        <v>81</v>
      </c>
    </row>
    <row r="178" s="2" customFormat="1" ht="16.5" customHeight="1">
      <c r="A178" s="37"/>
      <c r="B178" s="38"/>
      <c r="C178" s="211" t="s">
        <v>234</v>
      </c>
      <c r="D178" s="211" t="s">
        <v>160</v>
      </c>
      <c r="E178" s="212" t="s">
        <v>918</v>
      </c>
      <c r="F178" s="213" t="s">
        <v>919</v>
      </c>
      <c r="G178" s="214" t="s">
        <v>174</v>
      </c>
      <c r="H178" s="215">
        <v>100</v>
      </c>
      <c r="I178" s="216"/>
      <c r="J178" s="217">
        <f>ROUND(I178*H178,2)</f>
        <v>0</v>
      </c>
      <c r="K178" s="213" t="s">
        <v>577</v>
      </c>
      <c r="L178" s="43"/>
      <c r="M178" s="218" t="s">
        <v>19</v>
      </c>
      <c r="N178" s="219" t="s">
        <v>44</v>
      </c>
      <c r="O178" s="83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158</v>
      </c>
      <c r="AT178" s="222" t="s">
        <v>160</v>
      </c>
      <c r="AU178" s="222" t="s">
        <v>81</v>
      </c>
      <c r="AY178" s="16" t="s">
        <v>157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81</v>
      </c>
      <c r="BK178" s="223">
        <f>ROUND(I178*H178,2)</f>
        <v>0</v>
      </c>
      <c r="BL178" s="16" t="s">
        <v>158</v>
      </c>
      <c r="BM178" s="222" t="s">
        <v>920</v>
      </c>
    </row>
    <row r="179" s="2" customFormat="1">
      <c r="A179" s="37"/>
      <c r="B179" s="38"/>
      <c r="C179" s="39"/>
      <c r="D179" s="224" t="s">
        <v>165</v>
      </c>
      <c r="E179" s="39"/>
      <c r="F179" s="225" t="s">
        <v>919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165</v>
      </c>
      <c r="AU179" s="16" t="s">
        <v>81</v>
      </c>
    </row>
    <row r="180" s="2" customFormat="1" ht="16.5" customHeight="1">
      <c r="A180" s="37"/>
      <c r="B180" s="38"/>
      <c r="C180" s="211" t="s">
        <v>313</v>
      </c>
      <c r="D180" s="211" t="s">
        <v>160</v>
      </c>
      <c r="E180" s="212" t="s">
        <v>921</v>
      </c>
      <c r="F180" s="213" t="s">
        <v>922</v>
      </c>
      <c r="G180" s="214" t="s">
        <v>547</v>
      </c>
      <c r="H180" s="215">
        <v>3</v>
      </c>
      <c r="I180" s="216"/>
      <c r="J180" s="217">
        <f>ROUND(I180*H180,2)</f>
        <v>0</v>
      </c>
      <c r="K180" s="213" t="s">
        <v>577</v>
      </c>
      <c r="L180" s="43"/>
      <c r="M180" s="218" t="s">
        <v>19</v>
      </c>
      <c r="N180" s="219" t="s">
        <v>44</v>
      </c>
      <c r="O180" s="83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158</v>
      </c>
      <c r="AT180" s="222" t="s">
        <v>160</v>
      </c>
      <c r="AU180" s="222" t="s">
        <v>81</v>
      </c>
      <c r="AY180" s="16" t="s">
        <v>157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81</v>
      </c>
      <c r="BK180" s="223">
        <f>ROUND(I180*H180,2)</f>
        <v>0</v>
      </c>
      <c r="BL180" s="16" t="s">
        <v>158</v>
      </c>
      <c r="BM180" s="222" t="s">
        <v>923</v>
      </c>
    </row>
    <row r="181" s="2" customFormat="1">
      <c r="A181" s="37"/>
      <c r="B181" s="38"/>
      <c r="C181" s="39"/>
      <c r="D181" s="224" t="s">
        <v>165</v>
      </c>
      <c r="E181" s="39"/>
      <c r="F181" s="225" t="s">
        <v>922</v>
      </c>
      <c r="G181" s="39"/>
      <c r="H181" s="39"/>
      <c r="I181" s="226"/>
      <c r="J181" s="39"/>
      <c r="K181" s="39"/>
      <c r="L181" s="43"/>
      <c r="M181" s="227"/>
      <c r="N181" s="228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165</v>
      </c>
      <c r="AU181" s="16" t="s">
        <v>81</v>
      </c>
    </row>
    <row r="182" s="2" customFormat="1" ht="16.5" customHeight="1">
      <c r="A182" s="37"/>
      <c r="B182" s="38"/>
      <c r="C182" s="211" t="s">
        <v>237</v>
      </c>
      <c r="D182" s="211" t="s">
        <v>160</v>
      </c>
      <c r="E182" s="212" t="s">
        <v>924</v>
      </c>
      <c r="F182" s="213" t="s">
        <v>925</v>
      </c>
      <c r="G182" s="214" t="s">
        <v>547</v>
      </c>
      <c r="H182" s="215">
        <v>1</v>
      </c>
      <c r="I182" s="216"/>
      <c r="J182" s="217">
        <f>ROUND(I182*H182,2)</f>
        <v>0</v>
      </c>
      <c r="K182" s="213" t="s">
        <v>577</v>
      </c>
      <c r="L182" s="43"/>
      <c r="M182" s="218" t="s">
        <v>19</v>
      </c>
      <c r="N182" s="219" t="s">
        <v>44</v>
      </c>
      <c r="O182" s="83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158</v>
      </c>
      <c r="AT182" s="222" t="s">
        <v>160</v>
      </c>
      <c r="AU182" s="222" t="s">
        <v>81</v>
      </c>
      <c r="AY182" s="16" t="s">
        <v>157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81</v>
      </c>
      <c r="BK182" s="223">
        <f>ROUND(I182*H182,2)</f>
        <v>0</v>
      </c>
      <c r="BL182" s="16" t="s">
        <v>158</v>
      </c>
      <c r="BM182" s="222" t="s">
        <v>926</v>
      </c>
    </row>
    <row r="183" s="2" customFormat="1">
      <c r="A183" s="37"/>
      <c r="B183" s="38"/>
      <c r="C183" s="39"/>
      <c r="D183" s="224" t="s">
        <v>165</v>
      </c>
      <c r="E183" s="39"/>
      <c r="F183" s="225" t="s">
        <v>925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165</v>
      </c>
      <c r="AU183" s="16" t="s">
        <v>81</v>
      </c>
    </row>
    <row r="184" s="2" customFormat="1" ht="16.5" customHeight="1">
      <c r="A184" s="37"/>
      <c r="B184" s="38"/>
      <c r="C184" s="211" t="s">
        <v>320</v>
      </c>
      <c r="D184" s="211" t="s">
        <v>160</v>
      </c>
      <c r="E184" s="212" t="s">
        <v>927</v>
      </c>
      <c r="F184" s="213" t="s">
        <v>928</v>
      </c>
      <c r="G184" s="214" t="s">
        <v>610</v>
      </c>
      <c r="H184" s="215">
        <v>40</v>
      </c>
      <c r="I184" s="216"/>
      <c r="J184" s="217">
        <f>ROUND(I184*H184,2)</f>
        <v>0</v>
      </c>
      <c r="K184" s="213" t="s">
        <v>577</v>
      </c>
      <c r="L184" s="43"/>
      <c r="M184" s="218" t="s">
        <v>19</v>
      </c>
      <c r="N184" s="219" t="s">
        <v>44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158</v>
      </c>
      <c r="AT184" s="222" t="s">
        <v>160</v>
      </c>
      <c r="AU184" s="222" t="s">
        <v>81</v>
      </c>
      <c r="AY184" s="16" t="s">
        <v>157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81</v>
      </c>
      <c r="BK184" s="223">
        <f>ROUND(I184*H184,2)</f>
        <v>0</v>
      </c>
      <c r="BL184" s="16" t="s">
        <v>158</v>
      </c>
      <c r="BM184" s="222" t="s">
        <v>929</v>
      </c>
    </row>
    <row r="185" s="2" customFormat="1">
      <c r="A185" s="37"/>
      <c r="B185" s="38"/>
      <c r="C185" s="39"/>
      <c r="D185" s="224" t="s">
        <v>165</v>
      </c>
      <c r="E185" s="39"/>
      <c r="F185" s="225" t="s">
        <v>928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165</v>
      </c>
      <c r="AU185" s="16" t="s">
        <v>81</v>
      </c>
    </row>
    <row r="186" s="2" customFormat="1" ht="16.5" customHeight="1">
      <c r="A186" s="37"/>
      <c r="B186" s="38"/>
      <c r="C186" s="211" t="s">
        <v>240</v>
      </c>
      <c r="D186" s="211" t="s">
        <v>160</v>
      </c>
      <c r="E186" s="212" t="s">
        <v>930</v>
      </c>
      <c r="F186" s="213" t="s">
        <v>931</v>
      </c>
      <c r="G186" s="214" t="s">
        <v>547</v>
      </c>
      <c r="H186" s="215">
        <v>1</v>
      </c>
      <c r="I186" s="216"/>
      <c r="J186" s="217">
        <f>ROUND(I186*H186,2)</f>
        <v>0</v>
      </c>
      <c r="K186" s="213" t="s">
        <v>577</v>
      </c>
      <c r="L186" s="43"/>
      <c r="M186" s="218" t="s">
        <v>19</v>
      </c>
      <c r="N186" s="219" t="s">
        <v>44</v>
      </c>
      <c r="O186" s="83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158</v>
      </c>
      <c r="AT186" s="222" t="s">
        <v>160</v>
      </c>
      <c r="AU186" s="222" t="s">
        <v>81</v>
      </c>
      <c r="AY186" s="16" t="s">
        <v>157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81</v>
      </c>
      <c r="BK186" s="223">
        <f>ROUND(I186*H186,2)</f>
        <v>0</v>
      </c>
      <c r="BL186" s="16" t="s">
        <v>158</v>
      </c>
      <c r="BM186" s="222" t="s">
        <v>932</v>
      </c>
    </row>
    <row r="187" s="2" customFormat="1">
      <c r="A187" s="37"/>
      <c r="B187" s="38"/>
      <c r="C187" s="39"/>
      <c r="D187" s="224" t="s">
        <v>165</v>
      </c>
      <c r="E187" s="39"/>
      <c r="F187" s="225" t="s">
        <v>931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165</v>
      </c>
      <c r="AU187" s="16" t="s">
        <v>81</v>
      </c>
    </row>
    <row r="188" s="2" customFormat="1" ht="16.5" customHeight="1">
      <c r="A188" s="37"/>
      <c r="B188" s="38"/>
      <c r="C188" s="211" t="s">
        <v>331</v>
      </c>
      <c r="D188" s="211" t="s">
        <v>160</v>
      </c>
      <c r="E188" s="212" t="s">
        <v>933</v>
      </c>
      <c r="F188" s="213" t="s">
        <v>934</v>
      </c>
      <c r="G188" s="214" t="s">
        <v>547</v>
      </c>
      <c r="H188" s="215">
        <v>1</v>
      </c>
      <c r="I188" s="216"/>
      <c r="J188" s="217">
        <f>ROUND(I188*H188,2)</f>
        <v>0</v>
      </c>
      <c r="K188" s="213" t="s">
        <v>577</v>
      </c>
      <c r="L188" s="43"/>
      <c r="M188" s="218" t="s">
        <v>19</v>
      </c>
      <c r="N188" s="219" t="s">
        <v>44</v>
      </c>
      <c r="O188" s="83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158</v>
      </c>
      <c r="AT188" s="222" t="s">
        <v>160</v>
      </c>
      <c r="AU188" s="222" t="s">
        <v>81</v>
      </c>
      <c r="AY188" s="16" t="s">
        <v>157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81</v>
      </c>
      <c r="BK188" s="223">
        <f>ROUND(I188*H188,2)</f>
        <v>0</v>
      </c>
      <c r="BL188" s="16" t="s">
        <v>158</v>
      </c>
      <c r="BM188" s="222" t="s">
        <v>935</v>
      </c>
    </row>
    <row r="189" s="2" customFormat="1">
      <c r="A189" s="37"/>
      <c r="B189" s="38"/>
      <c r="C189" s="39"/>
      <c r="D189" s="224" t="s">
        <v>165</v>
      </c>
      <c r="E189" s="39"/>
      <c r="F189" s="225" t="s">
        <v>934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165</v>
      </c>
      <c r="AU189" s="16" t="s">
        <v>81</v>
      </c>
    </row>
    <row r="190" s="12" customFormat="1" ht="25.92" customHeight="1">
      <c r="A190" s="12"/>
      <c r="B190" s="195"/>
      <c r="C190" s="196"/>
      <c r="D190" s="197" t="s">
        <v>72</v>
      </c>
      <c r="E190" s="198" t="s">
        <v>936</v>
      </c>
      <c r="F190" s="198" t="s">
        <v>937</v>
      </c>
      <c r="G190" s="196"/>
      <c r="H190" s="196"/>
      <c r="I190" s="199"/>
      <c r="J190" s="200">
        <f>BK190</f>
        <v>0</v>
      </c>
      <c r="K190" s="196"/>
      <c r="L190" s="201"/>
      <c r="M190" s="202"/>
      <c r="N190" s="203"/>
      <c r="O190" s="203"/>
      <c r="P190" s="204">
        <f>SUM(P191:P194)</f>
        <v>0</v>
      </c>
      <c r="Q190" s="203"/>
      <c r="R190" s="204">
        <f>SUM(R191:R194)</f>
        <v>0</v>
      </c>
      <c r="S190" s="203"/>
      <c r="T190" s="205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6" t="s">
        <v>158</v>
      </c>
      <c r="AT190" s="207" t="s">
        <v>72</v>
      </c>
      <c r="AU190" s="207" t="s">
        <v>73</v>
      </c>
      <c r="AY190" s="206" t="s">
        <v>157</v>
      </c>
      <c r="BK190" s="208">
        <f>SUM(BK191:BK194)</f>
        <v>0</v>
      </c>
    </row>
    <row r="191" s="2" customFormat="1" ht="16.5" customHeight="1">
      <c r="A191" s="37"/>
      <c r="B191" s="38"/>
      <c r="C191" s="211" t="s">
        <v>243</v>
      </c>
      <c r="D191" s="211" t="s">
        <v>160</v>
      </c>
      <c r="E191" s="212" t="s">
        <v>938</v>
      </c>
      <c r="F191" s="213" t="s">
        <v>939</v>
      </c>
      <c r="G191" s="214" t="s">
        <v>547</v>
      </c>
      <c r="H191" s="215">
        <v>1</v>
      </c>
      <c r="I191" s="216"/>
      <c r="J191" s="217">
        <f>ROUND(I191*H191,2)</f>
        <v>0</v>
      </c>
      <c r="K191" s="213" t="s">
        <v>577</v>
      </c>
      <c r="L191" s="43"/>
      <c r="M191" s="218" t="s">
        <v>19</v>
      </c>
      <c r="N191" s="219" t="s">
        <v>44</v>
      </c>
      <c r="O191" s="83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158</v>
      </c>
      <c r="AT191" s="222" t="s">
        <v>160</v>
      </c>
      <c r="AU191" s="222" t="s">
        <v>81</v>
      </c>
      <c r="AY191" s="16" t="s">
        <v>157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81</v>
      </c>
      <c r="BK191" s="223">
        <f>ROUND(I191*H191,2)</f>
        <v>0</v>
      </c>
      <c r="BL191" s="16" t="s">
        <v>158</v>
      </c>
      <c r="BM191" s="222" t="s">
        <v>940</v>
      </c>
    </row>
    <row r="192" s="2" customFormat="1">
      <c r="A192" s="37"/>
      <c r="B192" s="38"/>
      <c r="C192" s="39"/>
      <c r="D192" s="224" t="s">
        <v>165</v>
      </c>
      <c r="E192" s="39"/>
      <c r="F192" s="225" t="s">
        <v>939</v>
      </c>
      <c r="G192" s="39"/>
      <c r="H192" s="39"/>
      <c r="I192" s="226"/>
      <c r="J192" s="39"/>
      <c r="K192" s="39"/>
      <c r="L192" s="43"/>
      <c r="M192" s="227"/>
      <c r="N192" s="228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165</v>
      </c>
      <c r="AU192" s="16" t="s">
        <v>81</v>
      </c>
    </row>
    <row r="193" s="2" customFormat="1" ht="16.5" customHeight="1">
      <c r="A193" s="37"/>
      <c r="B193" s="38"/>
      <c r="C193" s="211" t="s">
        <v>338</v>
      </c>
      <c r="D193" s="211" t="s">
        <v>160</v>
      </c>
      <c r="E193" s="212" t="s">
        <v>941</v>
      </c>
      <c r="F193" s="213" t="s">
        <v>942</v>
      </c>
      <c r="G193" s="214" t="s">
        <v>547</v>
      </c>
      <c r="H193" s="215">
        <v>1</v>
      </c>
      <c r="I193" s="216"/>
      <c r="J193" s="217">
        <f>ROUND(I193*H193,2)</f>
        <v>0</v>
      </c>
      <c r="K193" s="213" t="s">
        <v>577</v>
      </c>
      <c r="L193" s="43"/>
      <c r="M193" s="218" t="s">
        <v>19</v>
      </c>
      <c r="N193" s="219" t="s">
        <v>44</v>
      </c>
      <c r="O193" s="83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158</v>
      </c>
      <c r="AT193" s="222" t="s">
        <v>160</v>
      </c>
      <c r="AU193" s="222" t="s">
        <v>81</v>
      </c>
      <c r="AY193" s="16" t="s">
        <v>157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81</v>
      </c>
      <c r="BK193" s="223">
        <f>ROUND(I193*H193,2)</f>
        <v>0</v>
      </c>
      <c r="BL193" s="16" t="s">
        <v>158</v>
      </c>
      <c r="BM193" s="222" t="s">
        <v>943</v>
      </c>
    </row>
    <row r="194" s="2" customFormat="1">
      <c r="A194" s="37"/>
      <c r="B194" s="38"/>
      <c r="C194" s="39"/>
      <c r="D194" s="224" t="s">
        <v>165</v>
      </c>
      <c r="E194" s="39"/>
      <c r="F194" s="225" t="s">
        <v>942</v>
      </c>
      <c r="G194" s="39"/>
      <c r="H194" s="39"/>
      <c r="I194" s="226"/>
      <c r="J194" s="39"/>
      <c r="K194" s="39"/>
      <c r="L194" s="43"/>
      <c r="M194" s="227"/>
      <c r="N194" s="228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165</v>
      </c>
      <c r="AU194" s="16" t="s">
        <v>81</v>
      </c>
    </row>
    <row r="195" s="12" customFormat="1" ht="25.92" customHeight="1">
      <c r="A195" s="12"/>
      <c r="B195" s="195"/>
      <c r="C195" s="196"/>
      <c r="D195" s="197" t="s">
        <v>72</v>
      </c>
      <c r="E195" s="198" t="s">
        <v>944</v>
      </c>
      <c r="F195" s="198" t="s">
        <v>945</v>
      </c>
      <c r="G195" s="196"/>
      <c r="H195" s="196"/>
      <c r="I195" s="199"/>
      <c r="J195" s="200">
        <f>BK195</f>
        <v>0</v>
      </c>
      <c r="K195" s="196"/>
      <c r="L195" s="201"/>
      <c r="M195" s="202"/>
      <c r="N195" s="203"/>
      <c r="O195" s="203"/>
      <c r="P195" s="204">
        <f>SUM(P196:P201)</f>
        <v>0</v>
      </c>
      <c r="Q195" s="203"/>
      <c r="R195" s="204">
        <f>SUM(R196:R201)</f>
        <v>0</v>
      </c>
      <c r="S195" s="203"/>
      <c r="T195" s="205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6" t="s">
        <v>158</v>
      </c>
      <c r="AT195" s="207" t="s">
        <v>72</v>
      </c>
      <c r="AU195" s="207" t="s">
        <v>73</v>
      </c>
      <c r="AY195" s="206" t="s">
        <v>157</v>
      </c>
      <c r="BK195" s="208">
        <f>SUM(BK196:BK201)</f>
        <v>0</v>
      </c>
    </row>
    <row r="196" s="2" customFormat="1" ht="16.5" customHeight="1">
      <c r="A196" s="37"/>
      <c r="B196" s="38"/>
      <c r="C196" s="211" t="s">
        <v>247</v>
      </c>
      <c r="D196" s="211" t="s">
        <v>160</v>
      </c>
      <c r="E196" s="212" t="s">
        <v>946</v>
      </c>
      <c r="F196" s="213" t="s">
        <v>947</v>
      </c>
      <c r="G196" s="214" t="s">
        <v>547</v>
      </c>
      <c r="H196" s="215">
        <v>1</v>
      </c>
      <c r="I196" s="216"/>
      <c r="J196" s="217">
        <f>ROUND(I196*H196,2)</f>
        <v>0</v>
      </c>
      <c r="K196" s="213" t="s">
        <v>577</v>
      </c>
      <c r="L196" s="43"/>
      <c r="M196" s="218" t="s">
        <v>19</v>
      </c>
      <c r="N196" s="219" t="s">
        <v>44</v>
      </c>
      <c r="O196" s="83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158</v>
      </c>
      <c r="AT196" s="222" t="s">
        <v>160</v>
      </c>
      <c r="AU196" s="222" t="s">
        <v>81</v>
      </c>
      <c r="AY196" s="16" t="s">
        <v>157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81</v>
      </c>
      <c r="BK196" s="223">
        <f>ROUND(I196*H196,2)</f>
        <v>0</v>
      </c>
      <c r="BL196" s="16" t="s">
        <v>158</v>
      </c>
      <c r="BM196" s="222" t="s">
        <v>948</v>
      </c>
    </row>
    <row r="197" s="2" customFormat="1">
      <c r="A197" s="37"/>
      <c r="B197" s="38"/>
      <c r="C197" s="39"/>
      <c r="D197" s="224" t="s">
        <v>165</v>
      </c>
      <c r="E197" s="39"/>
      <c r="F197" s="225" t="s">
        <v>947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165</v>
      </c>
      <c r="AU197" s="16" t="s">
        <v>81</v>
      </c>
    </row>
    <row r="198" s="2" customFormat="1" ht="16.5" customHeight="1">
      <c r="A198" s="37"/>
      <c r="B198" s="38"/>
      <c r="C198" s="211" t="s">
        <v>345</v>
      </c>
      <c r="D198" s="211" t="s">
        <v>160</v>
      </c>
      <c r="E198" s="212" t="s">
        <v>949</v>
      </c>
      <c r="F198" s="213" t="s">
        <v>950</v>
      </c>
      <c r="G198" s="214" t="s">
        <v>547</v>
      </c>
      <c r="H198" s="215">
        <v>1</v>
      </c>
      <c r="I198" s="216"/>
      <c r="J198" s="217">
        <f>ROUND(I198*H198,2)</f>
        <v>0</v>
      </c>
      <c r="K198" s="213" t="s">
        <v>577</v>
      </c>
      <c r="L198" s="43"/>
      <c r="M198" s="218" t="s">
        <v>19</v>
      </c>
      <c r="N198" s="219" t="s">
        <v>44</v>
      </c>
      <c r="O198" s="83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158</v>
      </c>
      <c r="AT198" s="222" t="s">
        <v>160</v>
      </c>
      <c r="AU198" s="222" t="s">
        <v>81</v>
      </c>
      <c r="AY198" s="16" t="s">
        <v>157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81</v>
      </c>
      <c r="BK198" s="223">
        <f>ROUND(I198*H198,2)</f>
        <v>0</v>
      </c>
      <c r="BL198" s="16" t="s">
        <v>158</v>
      </c>
      <c r="BM198" s="222" t="s">
        <v>951</v>
      </c>
    </row>
    <row r="199" s="2" customFormat="1">
      <c r="A199" s="37"/>
      <c r="B199" s="38"/>
      <c r="C199" s="39"/>
      <c r="D199" s="224" t="s">
        <v>165</v>
      </c>
      <c r="E199" s="39"/>
      <c r="F199" s="225" t="s">
        <v>950</v>
      </c>
      <c r="G199" s="39"/>
      <c r="H199" s="39"/>
      <c r="I199" s="226"/>
      <c r="J199" s="39"/>
      <c r="K199" s="39"/>
      <c r="L199" s="43"/>
      <c r="M199" s="227"/>
      <c r="N199" s="228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165</v>
      </c>
      <c r="AU199" s="16" t="s">
        <v>81</v>
      </c>
    </row>
    <row r="200" s="2" customFormat="1" ht="16.5" customHeight="1">
      <c r="A200" s="37"/>
      <c r="B200" s="38"/>
      <c r="C200" s="211" t="s">
        <v>250</v>
      </c>
      <c r="D200" s="211" t="s">
        <v>160</v>
      </c>
      <c r="E200" s="212" t="s">
        <v>952</v>
      </c>
      <c r="F200" s="213" t="s">
        <v>953</v>
      </c>
      <c r="G200" s="214" t="s">
        <v>547</v>
      </c>
      <c r="H200" s="215">
        <v>1</v>
      </c>
      <c r="I200" s="216"/>
      <c r="J200" s="217">
        <f>ROUND(I200*H200,2)</f>
        <v>0</v>
      </c>
      <c r="K200" s="213" t="s">
        <v>577</v>
      </c>
      <c r="L200" s="43"/>
      <c r="M200" s="218" t="s">
        <v>19</v>
      </c>
      <c r="N200" s="219" t="s">
        <v>44</v>
      </c>
      <c r="O200" s="83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158</v>
      </c>
      <c r="AT200" s="222" t="s">
        <v>160</v>
      </c>
      <c r="AU200" s="222" t="s">
        <v>81</v>
      </c>
      <c r="AY200" s="16" t="s">
        <v>157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81</v>
      </c>
      <c r="BK200" s="223">
        <f>ROUND(I200*H200,2)</f>
        <v>0</v>
      </c>
      <c r="BL200" s="16" t="s">
        <v>158</v>
      </c>
      <c r="BM200" s="222" t="s">
        <v>954</v>
      </c>
    </row>
    <row r="201" s="2" customFormat="1">
      <c r="A201" s="37"/>
      <c r="B201" s="38"/>
      <c r="C201" s="39"/>
      <c r="D201" s="224" t="s">
        <v>165</v>
      </c>
      <c r="E201" s="39"/>
      <c r="F201" s="225" t="s">
        <v>953</v>
      </c>
      <c r="G201" s="39"/>
      <c r="H201" s="39"/>
      <c r="I201" s="226"/>
      <c r="J201" s="39"/>
      <c r="K201" s="39"/>
      <c r="L201" s="43"/>
      <c r="M201" s="227"/>
      <c r="N201" s="228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165</v>
      </c>
      <c r="AU201" s="16" t="s">
        <v>81</v>
      </c>
    </row>
    <row r="202" s="12" customFormat="1" ht="25.92" customHeight="1">
      <c r="A202" s="12"/>
      <c r="B202" s="195"/>
      <c r="C202" s="196"/>
      <c r="D202" s="197" t="s">
        <v>72</v>
      </c>
      <c r="E202" s="198" t="s">
        <v>955</v>
      </c>
      <c r="F202" s="198" t="s">
        <v>956</v>
      </c>
      <c r="G202" s="196"/>
      <c r="H202" s="196"/>
      <c r="I202" s="199"/>
      <c r="J202" s="200">
        <f>BK202</f>
        <v>0</v>
      </c>
      <c r="K202" s="196"/>
      <c r="L202" s="201"/>
      <c r="M202" s="202"/>
      <c r="N202" s="203"/>
      <c r="O202" s="203"/>
      <c r="P202" s="204">
        <f>SUM(P203:P214)</f>
        <v>0</v>
      </c>
      <c r="Q202" s="203"/>
      <c r="R202" s="204">
        <f>SUM(R203:R214)</f>
        <v>0</v>
      </c>
      <c r="S202" s="203"/>
      <c r="T202" s="205">
        <f>SUM(T203:T214)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6" t="s">
        <v>158</v>
      </c>
      <c r="AT202" s="207" t="s">
        <v>72</v>
      </c>
      <c r="AU202" s="207" t="s">
        <v>73</v>
      </c>
      <c r="AY202" s="206" t="s">
        <v>157</v>
      </c>
      <c r="BK202" s="208">
        <f>SUM(BK203:BK214)</f>
        <v>0</v>
      </c>
    </row>
    <row r="203" s="2" customFormat="1" ht="16.5" customHeight="1">
      <c r="A203" s="37"/>
      <c r="B203" s="38"/>
      <c r="C203" s="211" t="s">
        <v>352</v>
      </c>
      <c r="D203" s="211" t="s">
        <v>160</v>
      </c>
      <c r="E203" s="212" t="s">
        <v>957</v>
      </c>
      <c r="F203" s="213" t="s">
        <v>958</v>
      </c>
      <c r="G203" s="214" t="s">
        <v>610</v>
      </c>
      <c r="H203" s="215">
        <v>1</v>
      </c>
      <c r="I203" s="216"/>
      <c r="J203" s="217">
        <f>ROUND(I203*H203,2)</f>
        <v>0</v>
      </c>
      <c r="K203" s="213" t="s">
        <v>577</v>
      </c>
      <c r="L203" s="43"/>
      <c r="M203" s="218" t="s">
        <v>19</v>
      </c>
      <c r="N203" s="219" t="s">
        <v>44</v>
      </c>
      <c r="O203" s="83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158</v>
      </c>
      <c r="AT203" s="222" t="s">
        <v>160</v>
      </c>
      <c r="AU203" s="222" t="s">
        <v>81</v>
      </c>
      <c r="AY203" s="16" t="s">
        <v>157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81</v>
      </c>
      <c r="BK203" s="223">
        <f>ROUND(I203*H203,2)</f>
        <v>0</v>
      </c>
      <c r="BL203" s="16" t="s">
        <v>158</v>
      </c>
      <c r="BM203" s="222" t="s">
        <v>959</v>
      </c>
    </row>
    <row r="204" s="2" customFormat="1">
      <c r="A204" s="37"/>
      <c r="B204" s="38"/>
      <c r="C204" s="39"/>
      <c r="D204" s="224" t="s">
        <v>165</v>
      </c>
      <c r="E204" s="39"/>
      <c r="F204" s="225" t="s">
        <v>958</v>
      </c>
      <c r="G204" s="39"/>
      <c r="H204" s="39"/>
      <c r="I204" s="226"/>
      <c r="J204" s="39"/>
      <c r="K204" s="39"/>
      <c r="L204" s="43"/>
      <c r="M204" s="227"/>
      <c r="N204" s="228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165</v>
      </c>
      <c r="AU204" s="16" t="s">
        <v>81</v>
      </c>
    </row>
    <row r="205" s="2" customFormat="1" ht="16.5" customHeight="1">
      <c r="A205" s="37"/>
      <c r="B205" s="38"/>
      <c r="C205" s="211" t="s">
        <v>256</v>
      </c>
      <c r="D205" s="211" t="s">
        <v>160</v>
      </c>
      <c r="E205" s="212" t="s">
        <v>960</v>
      </c>
      <c r="F205" s="213" t="s">
        <v>961</v>
      </c>
      <c r="G205" s="214" t="s">
        <v>610</v>
      </c>
      <c r="H205" s="215">
        <v>2</v>
      </c>
      <c r="I205" s="216"/>
      <c r="J205" s="217">
        <f>ROUND(I205*H205,2)</f>
        <v>0</v>
      </c>
      <c r="K205" s="213" t="s">
        <v>577</v>
      </c>
      <c r="L205" s="43"/>
      <c r="M205" s="218" t="s">
        <v>19</v>
      </c>
      <c r="N205" s="219" t="s">
        <v>44</v>
      </c>
      <c r="O205" s="83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158</v>
      </c>
      <c r="AT205" s="222" t="s">
        <v>160</v>
      </c>
      <c r="AU205" s="222" t="s">
        <v>81</v>
      </c>
      <c r="AY205" s="16" t="s">
        <v>157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81</v>
      </c>
      <c r="BK205" s="223">
        <f>ROUND(I205*H205,2)</f>
        <v>0</v>
      </c>
      <c r="BL205" s="16" t="s">
        <v>158</v>
      </c>
      <c r="BM205" s="222" t="s">
        <v>962</v>
      </c>
    </row>
    <row r="206" s="2" customFormat="1">
      <c r="A206" s="37"/>
      <c r="B206" s="38"/>
      <c r="C206" s="39"/>
      <c r="D206" s="224" t="s">
        <v>165</v>
      </c>
      <c r="E206" s="39"/>
      <c r="F206" s="225" t="s">
        <v>961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165</v>
      </c>
      <c r="AU206" s="16" t="s">
        <v>81</v>
      </c>
    </row>
    <row r="207" s="2" customFormat="1" ht="16.5" customHeight="1">
      <c r="A207" s="37"/>
      <c r="B207" s="38"/>
      <c r="C207" s="211" t="s">
        <v>359</v>
      </c>
      <c r="D207" s="211" t="s">
        <v>160</v>
      </c>
      <c r="E207" s="212" t="s">
        <v>963</v>
      </c>
      <c r="F207" s="213" t="s">
        <v>964</v>
      </c>
      <c r="G207" s="214" t="s">
        <v>610</v>
      </c>
      <c r="H207" s="215">
        <v>1</v>
      </c>
      <c r="I207" s="216"/>
      <c r="J207" s="217">
        <f>ROUND(I207*H207,2)</f>
        <v>0</v>
      </c>
      <c r="K207" s="213" t="s">
        <v>577</v>
      </c>
      <c r="L207" s="43"/>
      <c r="M207" s="218" t="s">
        <v>19</v>
      </c>
      <c r="N207" s="219" t="s">
        <v>44</v>
      </c>
      <c r="O207" s="83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158</v>
      </c>
      <c r="AT207" s="222" t="s">
        <v>160</v>
      </c>
      <c r="AU207" s="222" t="s">
        <v>81</v>
      </c>
      <c r="AY207" s="16" t="s">
        <v>157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81</v>
      </c>
      <c r="BK207" s="223">
        <f>ROUND(I207*H207,2)</f>
        <v>0</v>
      </c>
      <c r="BL207" s="16" t="s">
        <v>158</v>
      </c>
      <c r="BM207" s="222" t="s">
        <v>965</v>
      </c>
    </row>
    <row r="208" s="2" customFormat="1">
      <c r="A208" s="37"/>
      <c r="B208" s="38"/>
      <c r="C208" s="39"/>
      <c r="D208" s="224" t="s">
        <v>165</v>
      </c>
      <c r="E208" s="39"/>
      <c r="F208" s="225" t="s">
        <v>964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165</v>
      </c>
      <c r="AU208" s="16" t="s">
        <v>81</v>
      </c>
    </row>
    <row r="209" s="2" customFormat="1" ht="16.5" customHeight="1">
      <c r="A209" s="37"/>
      <c r="B209" s="38"/>
      <c r="C209" s="211" t="s">
        <v>259</v>
      </c>
      <c r="D209" s="211" t="s">
        <v>160</v>
      </c>
      <c r="E209" s="212" t="s">
        <v>966</v>
      </c>
      <c r="F209" s="213" t="s">
        <v>967</v>
      </c>
      <c r="G209" s="214" t="s">
        <v>610</v>
      </c>
      <c r="H209" s="215">
        <v>8</v>
      </c>
      <c r="I209" s="216"/>
      <c r="J209" s="217">
        <f>ROUND(I209*H209,2)</f>
        <v>0</v>
      </c>
      <c r="K209" s="213" t="s">
        <v>577</v>
      </c>
      <c r="L209" s="43"/>
      <c r="M209" s="218" t="s">
        <v>19</v>
      </c>
      <c r="N209" s="219" t="s">
        <v>44</v>
      </c>
      <c r="O209" s="83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158</v>
      </c>
      <c r="AT209" s="222" t="s">
        <v>160</v>
      </c>
      <c r="AU209" s="222" t="s">
        <v>81</v>
      </c>
      <c r="AY209" s="16" t="s">
        <v>157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6" t="s">
        <v>81</v>
      </c>
      <c r="BK209" s="223">
        <f>ROUND(I209*H209,2)</f>
        <v>0</v>
      </c>
      <c r="BL209" s="16" t="s">
        <v>158</v>
      </c>
      <c r="BM209" s="222" t="s">
        <v>968</v>
      </c>
    </row>
    <row r="210" s="2" customFormat="1">
      <c r="A210" s="37"/>
      <c r="B210" s="38"/>
      <c r="C210" s="39"/>
      <c r="D210" s="224" t="s">
        <v>165</v>
      </c>
      <c r="E210" s="39"/>
      <c r="F210" s="225" t="s">
        <v>967</v>
      </c>
      <c r="G210" s="39"/>
      <c r="H210" s="39"/>
      <c r="I210" s="226"/>
      <c r="J210" s="39"/>
      <c r="K210" s="39"/>
      <c r="L210" s="43"/>
      <c r="M210" s="227"/>
      <c r="N210" s="228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165</v>
      </c>
      <c r="AU210" s="16" t="s">
        <v>81</v>
      </c>
    </row>
    <row r="211" s="2" customFormat="1" ht="16.5" customHeight="1">
      <c r="A211" s="37"/>
      <c r="B211" s="38"/>
      <c r="C211" s="211" t="s">
        <v>366</v>
      </c>
      <c r="D211" s="211" t="s">
        <v>160</v>
      </c>
      <c r="E211" s="212" t="s">
        <v>969</v>
      </c>
      <c r="F211" s="213" t="s">
        <v>970</v>
      </c>
      <c r="G211" s="214" t="s">
        <v>610</v>
      </c>
      <c r="H211" s="215">
        <v>40</v>
      </c>
      <c r="I211" s="216"/>
      <c r="J211" s="217">
        <f>ROUND(I211*H211,2)</f>
        <v>0</v>
      </c>
      <c r="K211" s="213" t="s">
        <v>577</v>
      </c>
      <c r="L211" s="43"/>
      <c r="M211" s="218" t="s">
        <v>19</v>
      </c>
      <c r="N211" s="219" t="s">
        <v>44</v>
      </c>
      <c r="O211" s="83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158</v>
      </c>
      <c r="AT211" s="222" t="s">
        <v>160</v>
      </c>
      <c r="AU211" s="222" t="s">
        <v>81</v>
      </c>
      <c r="AY211" s="16" t="s">
        <v>157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81</v>
      </c>
      <c r="BK211" s="223">
        <f>ROUND(I211*H211,2)</f>
        <v>0</v>
      </c>
      <c r="BL211" s="16" t="s">
        <v>158</v>
      </c>
      <c r="BM211" s="222" t="s">
        <v>971</v>
      </c>
    </row>
    <row r="212" s="2" customFormat="1">
      <c r="A212" s="37"/>
      <c r="B212" s="38"/>
      <c r="C212" s="39"/>
      <c r="D212" s="224" t="s">
        <v>165</v>
      </c>
      <c r="E212" s="39"/>
      <c r="F212" s="225" t="s">
        <v>970</v>
      </c>
      <c r="G212" s="39"/>
      <c r="H212" s="39"/>
      <c r="I212" s="226"/>
      <c r="J212" s="39"/>
      <c r="K212" s="39"/>
      <c r="L212" s="43"/>
      <c r="M212" s="227"/>
      <c r="N212" s="228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165</v>
      </c>
      <c r="AU212" s="16" t="s">
        <v>81</v>
      </c>
    </row>
    <row r="213" s="2" customFormat="1" ht="16.5" customHeight="1">
      <c r="A213" s="37"/>
      <c r="B213" s="38"/>
      <c r="C213" s="211" t="s">
        <v>268</v>
      </c>
      <c r="D213" s="211" t="s">
        <v>160</v>
      </c>
      <c r="E213" s="212" t="s">
        <v>972</v>
      </c>
      <c r="F213" s="213" t="s">
        <v>973</v>
      </c>
      <c r="G213" s="214" t="s">
        <v>791</v>
      </c>
      <c r="H213" s="215">
        <v>1</v>
      </c>
      <c r="I213" s="216"/>
      <c r="J213" s="217">
        <f>ROUND(I213*H213,2)</f>
        <v>0</v>
      </c>
      <c r="K213" s="213" t="s">
        <v>577</v>
      </c>
      <c r="L213" s="43"/>
      <c r="M213" s="218" t="s">
        <v>19</v>
      </c>
      <c r="N213" s="219" t="s">
        <v>44</v>
      </c>
      <c r="O213" s="83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158</v>
      </c>
      <c r="AT213" s="222" t="s">
        <v>160</v>
      </c>
      <c r="AU213" s="222" t="s">
        <v>81</v>
      </c>
      <c r="AY213" s="16" t="s">
        <v>157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81</v>
      </c>
      <c r="BK213" s="223">
        <f>ROUND(I213*H213,2)</f>
        <v>0</v>
      </c>
      <c r="BL213" s="16" t="s">
        <v>158</v>
      </c>
      <c r="BM213" s="222" t="s">
        <v>974</v>
      </c>
    </row>
    <row r="214" s="2" customFormat="1">
      <c r="A214" s="37"/>
      <c r="B214" s="38"/>
      <c r="C214" s="39"/>
      <c r="D214" s="224" t="s">
        <v>165</v>
      </c>
      <c r="E214" s="39"/>
      <c r="F214" s="225" t="s">
        <v>973</v>
      </c>
      <c r="G214" s="39"/>
      <c r="H214" s="39"/>
      <c r="I214" s="226"/>
      <c r="J214" s="39"/>
      <c r="K214" s="39"/>
      <c r="L214" s="43"/>
      <c r="M214" s="227"/>
      <c r="N214" s="228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165</v>
      </c>
      <c r="AU214" s="16" t="s">
        <v>81</v>
      </c>
    </row>
    <row r="215" s="12" customFormat="1" ht="25.92" customHeight="1">
      <c r="A215" s="12"/>
      <c r="B215" s="195"/>
      <c r="C215" s="196"/>
      <c r="D215" s="197" t="s">
        <v>72</v>
      </c>
      <c r="E215" s="198" t="s">
        <v>628</v>
      </c>
      <c r="F215" s="198" t="s">
        <v>629</v>
      </c>
      <c r="G215" s="196"/>
      <c r="H215" s="196"/>
      <c r="I215" s="199"/>
      <c r="J215" s="200">
        <f>BK215</f>
        <v>0</v>
      </c>
      <c r="K215" s="196"/>
      <c r="L215" s="201"/>
      <c r="M215" s="202"/>
      <c r="N215" s="203"/>
      <c r="O215" s="203"/>
      <c r="P215" s="204">
        <f>SUM(P216:P217)</f>
        <v>0</v>
      </c>
      <c r="Q215" s="203"/>
      <c r="R215" s="204">
        <f>SUM(R216:R217)</f>
        <v>0</v>
      </c>
      <c r="S215" s="203"/>
      <c r="T215" s="205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6" t="s">
        <v>158</v>
      </c>
      <c r="AT215" s="207" t="s">
        <v>72</v>
      </c>
      <c r="AU215" s="207" t="s">
        <v>73</v>
      </c>
      <c r="AY215" s="206" t="s">
        <v>157</v>
      </c>
      <c r="BK215" s="208">
        <f>SUM(BK216:BK217)</f>
        <v>0</v>
      </c>
    </row>
    <row r="216" s="2" customFormat="1" ht="16.5" customHeight="1">
      <c r="A216" s="37"/>
      <c r="B216" s="38"/>
      <c r="C216" s="211" t="s">
        <v>375</v>
      </c>
      <c r="D216" s="211" t="s">
        <v>160</v>
      </c>
      <c r="E216" s="212" t="s">
        <v>789</v>
      </c>
      <c r="F216" s="213" t="s">
        <v>790</v>
      </c>
      <c r="G216" s="214" t="s">
        <v>791</v>
      </c>
      <c r="H216" s="215">
        <v>1</v>
      </c>
      <c r="I216" s="216"/>
      <c r="J216" s="217">
        <f>ROUND(I216*H216,2)</f>
        <v>0</v>
      </c>
      <c r="K216" s="213" t="s">
        <v>577</v>
      </c>
      <c r="L216" s="43"/>
      <c r="M216" s="218" t="s">
        <v>19</v>
      </c>
      <c r="N216" s="219" t="s">
        <v>44</v>
      </c>
      <c r="O216" s="83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158</v>
      </c>
      <c r="AT216" s="222" t="s">
        <v>160</v>
      </c>
      <c r="AU216" s="222" t="s">
        <v>81</v>
      </c>
      <c r="AY216" s="16" t="s">
        <v>157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81</v>
      </c>
      <c r="BK216" s="223">
        <f>ROUND(I216*H216,2)</f>
        <v>0</v>
      </c>
      <c r="BL216" s="16" t="s">
        <v>158</v>
      </c>
      <c r="BM216" s="222" t="s">
        <v>975</v>
      </c>
    </row>
    <row r="217" s="2" customFormat="1">
      <c r="A217" s="37"/>
      <c r="B217" s="38"/>
      <c r="C217" s="39"/>
      <c r="D217" s="224" t="s">
        <v>165</v>
      </c>
      <c r="E217" s="39"/>
      <c r="F217" s="225" t="s">
        <v>790</v>
      </c>
      <c r="G217" s="39"/>
      <c r="H217" s="39"/>
      <c r="I217" s="226"/>
      <c r="J217" s="39"/>
      <c r="K217" s="39"/>
      <c r="L217" s="43"/>
      <c r="M217" s="240"/>
      <c r="N217" s="241"/>
      <c r="O217" s="242"/>
      <c r="P217" s="242"/>
      <c r="Q217" s="242"/>
      <c r="R217" s="242"/>
      <c r="S217" s="242"/>
      <c r="T217" s="243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165</v>
      </c>
      <c r="AU217" s="16" t="s">
        <v>81</v>
      </c>
    </row>
    <row r="218" s="2" customFormat="1" ht="6.96" customHeight="1">
      <c r="A218" s="37"/>
      <c r="B218" s="58"/>
      <c r="C218" s="59"/>
      <c r="D218" s="59"/>
      <c r="E218" s="59"/>
      <c r="F218" s="59"/>
      <c r="G218" s="59"/>
      <c r="H218" s="59"/>
      <c r="I218" s="59"/>
      <c r="J218" s="59"/>
      <c r="K218" s="59"/>
      <c r="L218" s="43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sheetProtection sheet="1" autoFilter="0" formatColumns="0" formatRows="0" objects="1" scenarios="1" spinCount="100000" saltValue="VmmUcR7m9bfTWSiLx9xaPcOTND9fg2raeH+6+UVOxLXMJeEVN4es5pJPO9H9FCbUCbiaHPzkZDkVG/hTpi9zKw==" hashValue="f3WyyOoNn6TLzZ41jjfI/7EAUpNaoAbb2Iuo57vJC+zti+Y/RFQmT+vJQJyFm6XFl5JcY6PbvXRg3+7sQcfCkw==" algorithmName="SHA-512" password="9159"/>
  <autoFilter ref="C95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87</v>
      </c>
    </row>
    <row r="4" s="1" customFormat="1" ht="24.96" customHeight="1">
      <c r="B4" s="19"/>
      <c r="D4" s="139" t="s">
        <v>115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Infrastruktura - stavební E</v>
      </c>
      <c r="F7" s="141"/>
      <c r="G7" s="141"/>
      <c r="H7" s="141"/>
      <c r="L7" s="19"/>
    </row>
    <row r="8" s="1" customFormat="1" ht="12" customHeight="1">
      <c r="B8" s="19"/>
      <c r="D8" s="141" t="s">
        <v>116</v>
      </c>
      <c r="L8" s="19"/>
    </row>
    <row r="9" s="2" customFormat="1" ht="16.5" customHeight="1">
      <c r="A9" s="37"/>
      <c r="B9" s="43"/>
      <c r="C9" s="37"/>
      <c r="D9" s="37"/>
      <c r="E9" s="142" t="s">
        <v>976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569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977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34</v>
      </c>
      <c r="G14" s="37"/>
      <c r="H14" s="37"/>
      <c r="I14" s="141" t="s">
        <v>23</v>
      </c>
      <c r="J14" s="145" t="str">
        <f>'Rekapitulace stavby'!AN8</f>
        <v>27. 5. 2024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tr">
        <f>IF('Rekapitulace stavby'!AN10="","",'Rekapitulace stavby'!AN10)</f>
        <v>00261238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tr">
        <f>IF('Rekapitulace stavby'!E11="","",'Rekapitulace stavby'!E11)</f>
        <v>Statutární město Děčín</v>
      </c>
      <c r="F17" s="37"/>
      <c r="G17" s="37"/>
      <c r="H17" s="37"/>
      <c r="I17" s="141" t="s">
        <v>29</v>
      </c>
      <c r="J17" s="132" t="str">
        <f>IF('Rekapitulace stavby'!AN11="","",'Rekapitulace stavby'!AN11)</f>
        <v>CZ00261238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ROUND(J86,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ROUND((SUM(BE86:BE89)),  2)</f>
        <v>0</v>
      </c>
      <c r="G35" s="37"/>
      <c r="H35" s="37"/>
      <c r="I35" s="156">
        <v>0.20999999999999999</v>
      </c>
      <c r="J35" s="155">
        <f>ROUND(((SUM(BE86:BE89))*I35),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45</v>
      </c>
      <c r="F36" s="155">
        <f>ROUND((SUM(BF86:BF89)),  2)</f>
        <v>0</v>
      </c>
      <c r="G36" s="37"/>
      <c r="H36" s="37"/>
      <c r="I36" s="156">
        <v>0.12</v>
      </c>
      <c r="J36" s="155">
        <f>ROUND(((SUM(BF86:BF89))*I36),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46</v>
      </c>
      <c r="F37" s="155">
        <f>ROUND((SUM(BG86:BG89)),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47</v>
      </c>
      <c r="F38" s="155">
        <f>ROUND((SUM(BH86:BH89)),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48</v>
      </c>
      <c r="F39" s="155">
        <f>ROUND((SUM(BI86:BI89)),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Infrastruktura - stavební E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116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976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569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E04.01 - Schodolez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 xml:space="preserve"> </v>
      </c>
      <c r="G56" s="39"/>
      <c r="H56" s="39"/>
      <c r="I56" s="31" t="s">
        <v>23</v>
      </c>
      <c r="J56" s="71" t="str">
        <f>IF(J14="","",J14)</f>
        <v>27. 5. 2024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Statutární město Děčín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119</v>
      </c>
      <c r="D61" s="170"/>
      <c r="E61" s="170"/>
      <c r="F61" s="170"/>
      <c r="G61" s="170"/>
      <c r="H61" s="170"/>
      <c r="I61" s="170"/>
      <c r="J61" s="171" t="s">
        <v>120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J86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87</v>
      </c>
    </row>
    <row r="64" s="9" customFormat="1" ht="24.96" customHeight="1">
      <c r="A64" s="9"/>
      <c r="B64" s="173"/>
      <c r="C64" s="174"/>
      <c r="D64" s="175" t="s">
        <v>978</v>
      </c>
      <c r="E64" s="176"/>
      <c r="F64" s="176"/>
      <c r="G64" s="176"/>
      <c r="H64" s="176"/>
      <c r="I64" s="176"/>
      <c r="J64" s="177">
        <f>J87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4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4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142</v>
      </c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68" t="str">
        <f>E7</f>
        <v>Infrastruktura - stavební E</v>
      </c>
      <c r="F74" s="31"/>
      <c r="G74" s="31"/>
      <c r="H74" s="31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1" customFormat="1" ht="12" customHeight="1">
      <c r="B75" s="20"/>
      <c r="C75" s="31" t="s">
        <v>116</v>
      </c>
      <c r="D75" s="21"/>
      <c r="E75" s="21"/>
      <c r="F75" s="21"/>
      <c r="G75" s="21"/>
      <c r="H75" s="21"/>
      <c r="I75" s="21"/>
      <c r="J75" s="21"/>
      <c r="K75" s="21"/>
      <c r="L75" s="19"/>
    </row>
    <row r="76" s="2" customFormat="1" ht="16.5" customHeight="1">
      <c r="A76" s="37"/>
      <c r="B76" s="38"/>
      <c r="C76" s="39"/>
      <c r="D76" s="39"/>
      <c r="E76" s="168" t="s">
        <v>976</v>
      </c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569</v>
      </c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E11</f>
        <v>E04.01 - Schodolez</v>
      </c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F14</f>
        <v xml:space="preserve"> </v>
      </c>
      <c r="G80" s="39"/>
      <c r="H80" s="39"/>
      <c r="I80" s="31" t="s">
        <v>23</v>
      </c>
      <c r="J80" s="71" t="str">
        <f>IF(J14="","",J14)</f>
        <v>27. 5. 2024</v>
      </c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9"/>
      <c r="E82" s="39"/>
      <c r="F82" s="26" t="str">
        <f>E17</f>
        <v>Statutární město Děčín</v>
      </c>
      <c r="G82" s="39"/>
      <c r="H82" s="39"/>
      <c r="I82" s="31" t="s">
        <v>33</v>
      </c>
      <c r="J82" s="35" t="str">
        <f>E23</f>
        <v xml:space="preserve"> </v>
      </c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31</v>
      </c>
      <c r="D83" s="39"/>
      <c r="E83" s="39"/>
      <c r="F83" s="26" t="str">
        <f>IF(E20="","",E20)</f>
        <v>Vyplň údaj</v>
      </c>
      <c r="G83" s="39"/>
      <c r="H83" s="39"/>
      <c r="I83" s="31" t="s">
        <v>36</v>
      </c>
      <c r="J83" s="35" t="str">
        <f>E26</f>
        <v xml:space="preserve"> </v>
      </c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84"/>
      <c r="B85" s="185"/>
      <c r="C85" s="186" t="s">
        <v>143</v>
      </c>
      <c r="D85" s="187" t="s">
        <v>58</v>
      </c>
      <c r="E85" s="187" t="s">
        <v>54</v>
      </c>
      <c r="F85" s="187" t="s">
        <v>55</v>
      </c>
      <c r="G85" s="187" t="s">
        <v>144</v>
      </c>
      <c r="H85" s="187" t="s">
        <v>145</v>
      </c>
      <c r="I85" s="187" t="s">
        <v>146</v>
      </c>
      <c r="J85" s="187" t="s">
        <v>120</v>
      </c>
      <c r="K85" s="188" t="s">
        <v>147</v>
      </c>
      <c r="L85" s="189"/>
      <c r="M85" s="91" t="s">
        <v>19</v>
      </c>
      <c r="N85" s="92" t="s">
        <v>43</v>
      </c>
      <c r="O85" s="92" t="s">
        <v>148</v>
      </c>
      <c r="P85" s="92" t="s">
        <v>149</v>
      </c>
      <c r="Q85" s="92" t="s">
        <v>150</v>
      </c>
      <c r="R85" s="92" t="s">
        <v>151</v>
      </c>
      <c r="S85" s="92" t="s">
        <v>152</v>
      </c>
      <c r="T85" s="93" t="s">
        <v>153</v>
      </c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</row>
    <row r="86" s="2" customFormat="1" ht="22.8" customHeight="1">
      <c r="A86" s="37"/>
      <c r="B86" s="38"/>
      <c r="C86" s="98" t="s">
        <v>154</v>
      </c>
      <c r="D86" s="39"/>
      <c r="E86" s="39"/>
      <c r="F86" s="39"/>
      <c r="G86" s="39"/>
      <c r="H86" s="39"/>
      <c r="I86" s="39"/>
      <c r="J86" s="190">
        <f>BK86</f>
        <v>0</v>
      </c>
      <c r="K86" s="39"/>
      <c r="L86" s="43"/>
      <c r="M86" s="94"/>
      <c r="N86" s="191"/>
      <c r="O86" s="95"/>
      <c r="P86" s="192">
        <f>P87</f>
        <v>0</v>
      </c>
      <c r="Q86" s="95"/>
      <c r="R86" s="192">
        <f>R87</f>
        <v>0</v>
      </c>
      <c r="S86" s="95"/>
      <c r="T86" s="19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72</v>
      </c>
      <c r="AU86" s="16" t="s">
        <v>87</v>
      </c>
      <c r="BK86" s="194">
        <f>BK87</f>
        <v>0</v>
      </c>
    </row>
    <row r="87" s="12" customFormat="1" ht="25.92" customHeight="1">
      <c r="A87" s="12"/>
      <c r="B87" s="195"/>
      <c r="C87" s="196"/>
      <c r="D87" s="197" t="s">
        <v>72</v>
      </c>
      <c r="E87" s="198" t="s">
        <v>979</v>
      </c>
      <c r="F87" s="198" t="s">
        <v>980</v>
      </c>
      <c r="G87" s="196"/>
      <c r="H87" s="196"/>
      <c r="I87" s="199"/>
      <c r="J87" s="200">
        <f>BK87</f>
        <v>0</v>
      </c>
      <c r="K87" s="196"/>
      <c r="L87" s="201"/>
      <c r="M87" s="202"/>
      <c r="N87" s="203"/>
      <c r="O87" s="203"/>
      <c r="P87" s="204">
        <f>SUM(P88:P89)</f>
        <v>0</v>
      </c>
      <c r="Q87" s="203"/>
      <c r="R87" s="204">
        <f>SUM(R88:R89)</f>
        <v>0</v>
      </c>
      <c r="S87" s="203"/>
      <c r="T87" s="205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6" t="s">
        <v>158</v>
      </c>
      <c r="AT87" s="207" t="s">
        <v>72</v>
      </c>
      <c r="AU87" s="207" t="s">
        <v>73</v>
      </c>
      <c r="AY87" s="206" t="s">
        <v>157</v>
      </c>
      <c r="BK87" s="208">
        <f>SUM(BK88:BK89)</f>
        <v>0</v>
      </c>
    </row>
    <row r="88" s="2" customFormat="1" ht="16.5" customHeight="1">
      <c r="A88" s="37"/>
      <c r="B88" s="38"/>
      <c r="C88" s="211" t="s">
        <v>81</v>
      </c>
      <c r="D88" s="211" t="s">
        <v>160</v>
      </c>
      <c r="E88" s="212" t="s">
        <v>981</v>
      </c>
      <c r="F88" s="213" t="s">
        <v>108</v>
      </c>
      <c r="G88" s="214" t="s">
        <v>547</v>
      </c>
      <c r="H88" s="215">
        <v>1</v>
      </c>
      <c r="I88" s="216"/>
      <c r="J88" s="217">
        <f>ROUND(I88*H88,2)</f>
        <v>0</v>
      </c>
      <c r="K88" s="213" t="s">
        <v>577</v>
      </c>
      <c r="L88" s="43"/>
      <c r="M88" s="218" t="s">
        <v>19</v>
      </c>
      <c r="N88" s="219" t="s">
        <v>44</v>
      </c>
      <c r="O88" s="83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2" t="s">
        <v>158</v>
      </c>
      <c r="AT88" s="222" t="s">
        <v>160</v>
      </c>
      <c r="AU88" s="222" t="s">
        <v>81</v>
      </c>
      <c r="AY88" s="16" t="s">
        <v>157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6" t="s">
        <v>81</v>
      </c>
      <c r="BK88" s="223">
        <f>ROUND(I88*H88,2)</f>
        <v>0</v>
      </c>
      <c r="BL88" s="16" t="s">
        <v>158</v>
      </c>
      <c r="BM88" s="222" t="s">
        <v>982</v>
      </c>
    </row>
    <row r="89" s="2" customFormat="1">
      <c r="A89" s="37"/>
      <c r="B89" s="38"/>
      <c r="C89" s="39"/>
      <c r="D89" s="224" t="s">
        <v>165</v>
      </c>
      <c r="E89" s="39"/>
      <c r="F89" s="225" t="s">
        <v>983</v>
      </c>
      <c r="G89" s="39"/>
      <c r="H89" s="39"/>
      <c r="I89" s="226"/>
      <c r="J89" s="39"/>
      <c r="K89" s="39"/>
      <c r="L89" s="43"/>
      <c r="M89" s="240"/>
      <c r="N89" s="241"/>
      <c r="O89" s="242"/>
      <c r="P89" s="242"/>
      <c r="Q89" s="242"/>
      <c r="R89" s="242"/>
      <c r="S89" s="242"/>
      <c r="T89" s="243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165</v>
      </c>
      <c r="AU89" s="16" t="s">
        <v>81</v>
      </c>
    </row>
    <row r="90" s="2" customFormat="1" ht="6.96" customHeight="1">
      <c r="A90" s="37"/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43"/>
      <c r="M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</sheetData>
  <sheetProtection sheet="1" autoFilter="0" formatColumns="0" formatRows="0" objects="1" scenarios="1" spinCount="100000" saltValue="HXaYAoZlsiqJCNK2ohacoR31D6NEuhutrypDMK6F7cXI09qAisu8g6wsicEyzUu/miy4Ufcx7Z9HwB8hlGELcg==" hashValue="hAQi4xZHt0XlWEIWHL5ZQquSHE6upero7VrSD5iFikuHM4q19BUx8MvvZmSBMnsCsitYzPg0VWhIraWyc4RAZg==" algorithmName="SHA-512" password="9159"/>
  <autoFilter ref="C85:K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83</v>
      </c>
    </row>
    <row r="4" s="1" customFormat="1" ht="24.96" customHeight="1">
      <c r="B4" s="19"/>
      <c r="D4" s="139" t="s">
        <v>115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Infrastruktura - stavební E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116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984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34</v>
      </c>
      <c r="G12" s="37"/>
      <c r="H12" s="37"/>
      <c r="I12" s="141" t="s">
        <v>23</v>
      </c>
      <c r="J12" s="145" t="str">
        <f>'Rekapitulace stavby'!AN8</f>
        <v>27. 5. 2024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27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41" t="s">
        <v>29</v>
      </c>
      <c r="J15" s="132" t="s">
        <v>30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31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33</v>
      </c>
      <c r="E20" s="37"/>
      <c r="F20" s="37"/>
      <c r="G20" s="37"/>
      <c r="H20" s="37"/>
      <c r="I20" s="141" t="s">
        <v>26</v>
      </c>
      <c r="J20" s="132" t="str">
        <f>IF('Rekapitulace stavby'!AN16="","",'Rekapitulace stavby'!AN16)</f>
        <v/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tr">
        <f>IF('Rekapitulace stavby'!E17="","",'Rekapitulace stavby'!E17)</f>
        <v xml:space="preserve"> </v>
      </c>
      <c r="F21" s="37"/>
      <c r="G21" s="37"/>
      <c r="H21" s="37"/>
      <c r="I21" s="141" t="s">
        <v>29</v>
      </c>
      <c r="J21" s="132" t="str">
        <f>IF('Rekapitulace stavby'!AN17="","",'Rekapitulace stavby'!AN17)</f>
        <v/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36</v>
      </c>
      <c r="E23" s="37"/>
      <c r="F23" s="37"/>
      <c r="G23" s="37"/>
      <c r="H23" s="37"/>
      <c r="I23" s="141" t="s">
        <v>26</v>
      </c>
      <c r="J23" s="132" t="str">
        <f>IF('Rekapitulace stavby'!AN19="","",'Rekapitulace stavby'!AN19)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tr">
        <f>IF('Rekapitulace stavby'!E20="","",'Rekapitulace stavby'!E20)</f>
        <v xml:space="preserve"> </v>
      </c>
      <c r="F24" s="37"/>
      <c r="G24" s="37"/>
      <c r="H24" s="37"/>
      <c r="I24" s="141" t="s">
        <v>29</v>
      </c>
      <c r="J24" s="132" t="str">
        <f>IF('Rekapitulace stavby'!AN20="","",'Rekapitulace stavby'!AN20)</f>
        <v/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37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39</v>
      </c>
      <c r="E30" s="37"/>
      <c r="F30" s="37"/>
      <c r="G30" s="37"/>
      <c r="H30" s="37"/>
      <c r="I30" s="37"/>
      <c r="J30" s="152">
        <f>ROUND(J83,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41</v>
      </c>
      <c r="G32" s="37"/>
      <c r="H32" s="37"/>
      <c r="I32" s="153" t="s">
        <v>40</v>
      </c>
      <c r="J32" s="153" t="s">
        <v>42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43</v>
      </c>
      <c r="E33" s="141" t="s">
        <v>44</v>
      </c>
      <c r="F33" s="155">
        <f>ROUND((SUM(BE83:BE99)),  2)</f>
        <v>0</v>
      </c>
      <c r="G33" s="37"/>
      <c r="H33" s="37"/>
      <c r="I33" s="156">
        <v>0.20999999999999999</v>
      </c>
      <c r="J33" s="155">
        <f>ROUND(((SUM(BE83:BE99))*I33),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55">
        <f>ROUND((SUM(BF83:BF99)),  2)</f>
        <v>0</v>
      </c>
      <c r="G34" s="37"/>
      <c r="H34" s="37"/>
      <c r="I34" s="156">
        <v>0.12</v>
      </c>
      <c r="J34" s="155">
        <f>ROUND(((SUM(BF83:BF99))*I34),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55">
        <f>ROUND((SUM(BG83:BG99)),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55">
        <f>ROUND((SUM(BH83:BH99)),  2)</f>
        <v>0</v>
      </c>
      <c r="G36" s="37"/>
      <c r="H36" s="37"/>
      <c r="I36" s="156">
        <v>0.12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55">
        <f>ROUND((SUM(BI83:BI99)),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118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Infrastruktura - stavební E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E05 - Vedlejší rozpočtové náklady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27. 5. 2024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Statutární město Děčín</v>
      </c>
      <c r="G54" s="39"/>
      <c r="H54" s="39"/>
      <c r="I54" s="31" t="s">
        <v>33</v>
      </c>
      <c r="J54" s="35" t="str">
        <f>E21</f>
        <v xml:space="preserve"> 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 xml:space="preserve"> 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119</v>
      </c>
      <c r="D57" s="170"/>
      <c r="E57" s="170"/>
      <c r="F57" s="170"/>
      <c r="G57" s="170"/>
      <c r="H57" s="170"/>
      <c r="I57" s="170"/>
      <c r="J57" s="171" t="s">
        <v>120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71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87</v>
      </c>
    </row>
    <row r="60" s="9" customFormat="1" ht="24.96" customHeight="1">
      <c r="A60" s="9"/>
      <c r="B60" s="173"/>
      <c r="C60" s="174"/>
      <c r="D60" s="175" t="s">
        <v>985</v>
      </c>
      <c r="E60" s="176"/>
      <c r="F60" s="176"/>
      <c r="G60" s="176"/>
      <c r="H60" s="176"/>
      <c r="I60" s="176"/>
      <c r="J60" s="177">
        <f>J84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986</v>
      </c>
      <c r="E61" s="181"/>
      <c r="F61" s="181"/>
      <c r="G61" s="181"/>
      <c r="H61" s="181"/>
      <c r="I61" s="181"/>
      <c r="J61" s="182">
        <f>J85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987</v>
      </c>
      <c r="E62" s="181"/>
      <c r="F62" s="181"/>
      <c r="G62" s="181"/>
      <c r="H62" s="181"/>
      <c r="I62" s="181"/>
      <c r="J62" s="182">
        <f>J88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988</v>
      </c>
      <c r="E63" s="181"/>
      <c r="F63" s="181"/>
      <c r="G63" s="181"/>
      <c r="H63" s="181"/>
      <c r="I63" s="181"/>
      <c r="J63" s="182">
        <f>J97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4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4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142</v>
      </c>
      <c r="D70" s="39"/>
      <c r="E70" s="39"/>
      <c r="F70" s="39"/>
      <c r="G70" s="39"/>
      <c r="H70" s="39"/>
      <c r="I70" s="39"/>
      <c r="J70" s="39"/>
      <c r="K70" s="3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8" t="str">
        <f>E7</f>
        <v>Infrastruktura - stavební E</v>
      </c>
      <c r="F73" s="31"/>
      <c r="G73" s="31"/>
      <c r="H73" s="31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116</v>
      </c>
      <c r="D74" s="39"/>
      <c r="E74" s="39"/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E05 - Vedlejší rozpočtové náklady</v>
      </c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27. 5. 2024</v>
      </c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Statutární město Děčín</v>
      </c>
      <c r="G79" s="39"/>
      <c r="H79" s="39"/>
      <c r="I79" s="31" t="s">
        <v>33</v>
      </c>
      <c r="J79" s="35" t="str">
        <f>E21</f>
        <v xml:space="preserve"> </v>
      </c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31" t="s">
        <v>36</v>
      </c>
      <c r="J80" s="35" t="str">
        <f>E24</f>
        <v xml:space="preserve"> </v>
      </c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84"/>
      <c r="B82" s="185"/>
      <c r="C82" s="186" t="s">
        <v>143</v>
      </c>
      <c r="D82" s="187" t="s">
        <v>58</v>
      </c>
      <c r="E82" s="187" t="s">
        <v>54</v>
      </c>
      <c r="F82" s="187" t="s">
        <v>55</v>
      </c>
      <c r="G82" s="187" t="s">
        <v>144</v>
      </c>
      <c r="H82" s="187" t="s">
        <v>145</v>
      </c>
      <c r="I82" s="187" t="s">
        <v>146</v>
      </c>
      <c r="J82" s="187" t="s">
        <v>120</v>
      </c>
      <c r="K82" s="188" t="s">
        <v>147</v>
      </c>
      <c r="L82" s="189"/>
      <c r="M82" s="91" t="s">
        <v>19</v>
      </c>
      <c r="N82" s="92" t="s">
        <v>43</v>
      </c>
      <c r="O82" s="92" t="s">
        <v>148</v>
      </c>
      <c r="P82" s="92" t="s">
        <v>149</v>
      </c>
      <c r="Q82" s="92" t="s">
        <v>150</v>
      </c>
      <c r="R82" s="92" t="s">
        <v>151</v>
      </c>
      <c r="S82" s="92" t="s">
        <v>152</v>
      </c>
      <c r="T82" s="93" t="s">
        <v>153</v>
      </c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</row>
    <row r="83" s="2" customFormat="1" ht="22.8" customHeight="1">
      <c r="A83" s="37"/>
      <c r="B83" s="38"/>
      <c r="C83" s="98" t="s">
        <v>154</v>
      </c>
      <c r="D83" s="39"/>
      <c r="E83" s="39"/>
      <c r="F83" s="39"/>
      <c r="G83" s="39"/>
      <c r="H83" s="39"/>
      <c r="I83" s="39"/>
      <c r="J83" s="190">
        <f>BK83</f>
        <v>0</v>
      </c>
      <c r="K83" s="39"/>
      <c r="L83" s="43"/>
      <c r="M83" s="94"/>
      <c r="N83" s="191"/>
      <c r="O83" s="95"/>
      <c r="P83" s="192">
        <f>P84</f>
        <v>0</v>
      </c>
      <c r="Q83" s="95"/>
      <c r="R83" s="192">
        <f>R84</f>
        <v>0</v>
      </c>
      <c r="S83" s="95"/>
      <c r="T83" s="193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72</v>
      </c>
      <c r="AU83" s="16" t="s">
        <v>87</v>
      </c>
      <c r="BK83" s="194">
        <f>BK84</f>
        <v>0</v>
      </c>
    </row>
    <row r="84" s="12" customFormat="1" ht="25.92" customHeight="1">
      <c r="A84" s="12"/>
      <c r="B84" s="195"/>
      <c r="C84" s="196"/>
      <c r="D84" s="197" t="s">
        <v>72</v>
      </c>
      <c r="E84" s="198" t="s">
        <v>989</v>
      </c>
      <c r="F84" s="198" t="s">
        <v>990</v>
      </c>
      <c r="G84" s="196"/>
      <c r="H84" s="196"/>
      <c r="I84" s="199"/>
      <c r="J84" s="200">
        <f>BK84</f>
        <v>0</v>
      </c>
      <c r="K84" s="196"/>
      <c r="L84" s="201"/>
      <c r="M84" s="202"/>
      <c r="N84" s="203"/>
      <c r="O84" s="203"/>
      <c r="P84" s="204">
        <f>P85+P88+P97</f>
        <v>0</v>
      </c>
      <c r="Q84" s="203"/>
      <c r="R84" s="204">
        <f>R85+R88+R97</f>
        <v>0</v>
      </c>
      <c r="S84" s="203"/>
      <c r="T84" s="205">
        <f>T85+T88+T97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6" t="s">
        <v>178</v>
      </c>
      <c r="AT84" s="207" t="s">
        <v>72</v>
      </c>
      <c r="AU84" s="207" t="s">
        <v>73</v>
      </c>
      <c r="AY84" s="206" t="s">
        <v>157</v>
      </c>
      <c r="BK84" s="208">
        <f>BK85+BK88+BK97</f>
        <v>0</v>
      </c>
    </row>
    <row r="85" s="12" customFormat="1" ht="22.8" customHeight="1">
      <c r="A85" s="12"/>
      <c r="B85" s="195"/>
      <c r="C85" s="196"/>
      <c r="D85" s="197" t="s">
        <v>72</v>
      </c>
      <c r="E85" s="209" t="s">
        <v>991</v>
      </c>
      <c r="F85" s="209" t="s">
        <v>992</v>
      </c>
      <c r="G85" s="196"/>
      <c r="H85" s="196"/>
      <c r="I85" s="199"/>
      <c r="J85" s="210">
        <f>BK85</f>
        <v>0</v>
      </c>
      <c r="K85" s="196"/>
      <c r="L85" s="201"/>
      <c r="M85" s="202"/>
      <c r="N85" s="203"/>
      <c r="O85" s="203"/>
      <c r="P85" s="204">
        <f>SUM(P86:P87)</f>
        <v>0</v>
      </c>
      <c r="Q85" s="203"/>
      <c r="R85" s="204">
        <f>SUM(R86:R87)</f>
        <v>0</v>
      </c>
      <c r="S85" s="203"/>
      <c r="T85" s="205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6" t="s">
        <v>178</v>
      </c>
      <c r="AT85" s="207" t="s">
        <v>72</v>
      </c>
      <c r="AU85" s="207" t="s">
        <v>81</v>
      </c>
      <c r="AY85" s="206" t="s">
        <v>157</v>
      </c>
      <c r="BK85" s="208">
        <f>SUM(BK86:BK87)</f>
        <v>0</v>
      </c>
    </row>
    <row r="86" s="2" customFormat="1" ht="16.5" customHeight="1">
      <c r="A86" s="37"/>
      <c r="B86" s="38"/>
      <c r="C86" s="211" t="s">
        <v>81</v>
      </c>
      <c r="D86" s="211" t="s">
        <v>160</v>
      </c>
      <c r="E86" s="212" t="s">
        <v>993</v>
      </c>
      <c r="F86" s="213" t="s">
        <v>994</v>
      </c>
      <c r="G86" s="214" t="s">
        <v>267</v>
      </c>
      <c r="H86" s="215">
        <v>1</v>
      </c>
      <c r="I86" s="216"/>
      <c r="J86" s="217">
        <f>ROUND(I86*H86,2)</f>
        <v>0</v>
      </c>
      <c r="K86" s="213" t="s">
        <v>19</v>
      </c>
      <c r="L86" s="43"/>
      <c r="M86" s="218" t="s">
        <v>19</v>
      </c>
      <c r="N86" s="219" t="s">
        <v>44</v>
      </c>
      <c r="O86" s="83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2" t="s">
        <v>158</v>
      </c>
      <c r="AT86" s="222" t="s">
        <v>160</v>
      </c>
      <c r="AU86" s="222" t="s">
        <v>83</v>
      </c>
      <c r="AY86" s="16" t="s">
        <v>157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16" t="s">
        <v>81</v>
      </c>
      <c r="BK86" s="223">
        <f>ROUND(I86*H86,2)</f>
        <v>0</v>
      </c>
      <c r="BL86" s="16" t="s">
        <v>158</v>
      </c>
      <c r="BM86" s="222" t="s">
        <v>995</v>
      </c>
    </row>
    <row r="87" s="2" customFormat="1">
      <c r="A87" s="37"/>
      <c r="B87" s="38"/>
      <c r="C87" s="39"/>
      <c r="D87" s="224" t="s">
        <v>165</v>
      </c>
      <c r="E87" s="39"/>
      <c r="F87" s="225" t="s">
        <v>994</v>
      </c>
      <c r="G87" s="39"/>
      <c r="H87" s="39"/>
      <c r="I87" s="226"/>
      <c r="J87" s="39"/>
      <c r="K87" s="39"/>
      <c r="L87" s="43"/>
      <c r="M87" s="227"/>
      <c r="N87" s="228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165</v>
      </c>
      <c r="AU87" s="16" t="s">
        <v>83</v>
      </c>
    </row>
    <row r="88" s="12" customFormat="1" ht="22.8" customHeight="1">
      <c r="A88" s="12"/>
      <c r="B88" s="195"/>
      <c r="C88" s="196"/>
      <c r="D88" s="197" t="s">
        <v>72</v>
      </c>
      <c r="E88" s="209" t="s">
        <v>996</v>
      </c>
      <c r="F88" s="209" t="s">
        <v>997</v>
      </c>
      <c r="G88" s="196"/>
      <c r="H88" s="196"/>
      <c r="I88" s="199"/>
      <c r="J88" s="210">
        <f>BK88</f>
        <v>0</v>
      </c>
      <c r="K88" s="196"/>
      <c r="L88" s="201"/>
      <c r="M88" s="202"/>
      <c r="N88" s="203"/>
      <c r="O88" s="203"/>
      <c r="P88" s="204">
        <f>SUM(P89:P96)</f>
        <v>0</v>
      </c>
      <c r="Q88" s="203"/>
      <c r="R88" s="204">
        <f>SUM(R89:R96)</f>
        <v>0</v>
      </c>
      <c r="S88" s="203"/>
      <c r="T88" s="205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6" t="s">
        <v>178</v>
      </c>
      <c r="AT88" s="207" t="s">
        <v>72</v>
      </c>
      <c r="AU88" s="207" t="s">
        <v>81</v>
      </c>
      <c r="AY88" s="206" t="s">
        <v>157</v>
      </c>
      <c r="BK88" s="208">
        <f>SUM(BK89:BK96)</f>
        <v>0</v>
      </c>
    </row>
    <row r="89" s="2" customFormat="1" ht="16.5" customHeight="1">
      <c r="A89" s="37"/>
      <c r="B89" s="38"/>
      <c r="C89" s="211" t="s">
        <v>83</v>
      </c>
      <c r="D89" s="211" t="s">
        <v>160</v>
      </c>
      <c r="E89" s="212" t="s">
        <v>998</v>
      </c>
      <c r="F89" s="213" t="s">
        <v>999</v>
      </c>
      <c r="G89" s="214" t="s">
        <v>267</v>
      </c>
      <c r="H89" s="215">
        <v>1</v>
      </c>
      <c r="I89" s="216"/>
      <c r="J89" s="217">
        <f>ROUND(I89*H89,2)</f>
        <v>0</v>
      </c>
      <c r="K89" s="213" t="s">
        <v>19</v>
      </c>
      <c r="L89" s="43"/>
      <c r="M89" s="218" t="s">
        <v>19</v>
      </c>
      <c r="N89" s="219" t="s">
        <v>44</v>
      </c>
      <c r="O89" s="83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2" t="s">
        <v>158</v>
      </c>
      <c r="AT89" s="222" t="s">
        <v>160</v>
      </c>
      <c r="AU89" s="222" t="s">
        <v>83</v>
      </c>
      <c r="AY89" s="16" t="s">
        <v>157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16" t="s">
        <v>81</v>
      </c>
      <c r="BK89" s="223">
        <f>ROUND(I89*H89,2)</f>
        <v>0</v>
      </c>
      <c r="BL89" s="16" t="s">
        <v>158</v>
      </c>
      <c r="BM89" s="222" t="s">
        <v>1000</v>
      </c>
    </row>
    <row r="90" s="2" customFormat="1">
      <c r="A90" s="37"/>
      <c r="B90" s="38"/>
      <c r="C90" s="39"/>
      <c r="D90" s="224" t="s">
        <v>165</v>
      </c>
      <c r="E90" s="39"/>
      <c r="F90" s="225" t="s">
        <v>999</v>
      </c>
      <c r="G90" s="39"/>
      <c r="H90" s="39"/>
      <c r="I90" s="226"/>
      <c r="J90" s="39"/>
      <c r="K90" s="39"/>
      <c r="L90" s="43"/>
      <c r="M90" s="227"/>
      <c r="N90" s="228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165</v>
      </c>
      <c r="AU90" s="16" t="s">
        <v>83</v>
      </c>
    </row>
    <row r="91" s="2" customFormat="1" ht="16.5" customHeight="1">
      <c r="A91" s="37"/>
      <c r="B91" s="38"/>
      <c r="C91" s="211" t="s">
        <v>171</v>
      </c>
      <c r="D91" s="211" t="s">
        <v>160</v>
      </c>
      <c r="E91" s="212" t="s">
        <v>1001</v>
      </c>
      <c r="F91" s="213" t="s">
        <v>1002</v>
      </c>
      <c r="G91" s="214" t="s">
        <v>267</v>
      </c>
      <c r="H91" s="215">
        <v>1</v>
      </c>
      <c r="I91" s="216"/>
      <c r="J91" s="217">
        <f>ROUND(I91*H91,2)</f>
        <v>0</v>
      </c>
      <c r="K91" s="213" t="s">
        <v>19</v>
      </c>
      <c r="L91" s="43"/>
      <c r="M91" s="218" t="s">
        <v>19</v>
      </c>
      <c r="N91" s="219" t="s">
        <v>44</v>
      </c>
      <c r="O91" s="83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2" t="s">
        <v>158</v>
      </c>
      <c r="AT91" s="222" t="s">
        <v>160</v>
      </c>
      <c r="AU91" s="222" t="s">
        <v>83</v>
      </c>
      <c r="AY91" s="16" t="s">
        <v>157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6" t="s">
        <v>81</v>
      </c>
      <c r="BK91" s="223">
        <f>ROUND(I91*H91,2)</f>
        <v>0</v>
      </c>
      <c r="BL91" s="16" t="s">
        <v>158</v>
      </c>
      <c r="BM91" s="222" t="s">
        <v>1003</v>
      </c>
    </row>
    <row r="92" s="2" customFormat="1">
      <c r="A92" s="37"/>
      <c r="B92" s="38"/>
      <c r="C92" s="39"/>
      <c r="D92" s="224" t="s">
        <v>165</v>
      </c>
      <c r="E92" s="39"/>
      <c r="F92" s="225" t="s">
        <v>1002</v>
      </c>
      <c r="G92" s="39"/>
      <c r="H92" s="39"/>
      <c r="I92" s="226"/>
      <c r="J92" s="39"/>
      <c r="K92" s="39"/>
      <c r="L92" s="43"/>
      <c r="M92" s="227"/>
      <c r="N92" s="228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165</v>
      </c>
      <c r="AU92" s="16" t="s">
        <v>83</v>
      </c>
    </row>
    <row r="93" s="2" customFormat="1" ht="16.5" customHeight="1">
      <c r="A93" s="37"/>
      <c r="B93" s="38"/>
      <c r="C93" s="211" t="s">
        <v>158</v>
      </c>
      <c r="D93" s="211" t="s">
        <v>160</v>
      </c>
      <c r="E93" s="212" t="s">
        <v>1004</v>
      </c>
      <c r="F93" s="213" t="s">
        <v>1005</v>
      </c>
      <c r="G93" s="214" t="s">
        <v>267</v>
      </c>
      <c r="H93" s="215">
        <v>1</v>
      </c>
      <c r="I93" s="216"/>
      <c r="J93" s="217">
        <f>ROUND(I93*H93,2)</f>
        <v>0</v>
      </c>
      <c r="K93" s="213" t="s">
        <v>19</v>
      </c>
      <c r="L93" s="43"/>
      <c r="M93" s="218" t="s">
        <v>19</v>
      </c>
      <c r="N93" s="219" t="s">
        <v>44</v>
      </c>
      <c r="O93" s="83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2" t="s">
        <v>158</v>
      </c>
      <c r="AT93" s="222" t="s">
        <v>160</v>
      </c>
      <c r="AU93" s="222" t="s">
        <v>83</v>
      </c>
      <c r="AY93" s="16" t="s">
        <v>157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6" t="s">
        <v>81</v>
      </c>
      <c r="BK93" s="223">
        <f>ROUND(I93*H93,2)</f>
        <v>0</v>
      </c>
      <c r="BL93" s="16" t="s">
        <v>158</v>
      </c>
      <c r="BM93" s="222" t="s">
        <v>1006</v>
      </c>
    </row>
    <row r="94" s="2" customFormat="1">
      <c r="A94" s="37"/>
      <c r="B94" s="38"/>
      <c r="C94" s="39"/>
      <c r="D94" s="224" t="s">
        <v>165</v>
      </c>
      <c r="E94" s="39"/>
      <c r="F94" s="225" t="s">
        <v>1005</v>
      </c>
      <c r="G94" s="39"/>
      <c r="H94" s="39"/>
      <c r="I94" s="226"/>
      <c r="J94" s="39"/>
      <c r="K94" s="39"/>
      <c r="L94" s="43"/>
      <c r="M94" s="227"/>
      <c r="N94" s="228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165</v>
      </c>
      <c r="AU94" s="16" t="s">
        <v>83</v>
      </c>
    </row>
    <row r="95" s="2" customFormat="1" ht="16.5" customHeight="1">
      <c r="A95" s="37"/>
      <c r="B95" s="38"/>
      <c r="C95" s="211" t="s">
        <v>178</v>
      </c>
      <c r="D95" s="211" t="s">
        <v>160</v>
      </c>
      <c r="E95" s="212" t="s">
        <v>1007</v>
      </c>
      <c r="F95" s="213" t="s">
        <v>1008</v>
      </c>
      <c r="G95" s="214" t="s">
        <v>267</v>
      </c>
      <c r="H95" s="215">
        <v>1</v>
      </c>
      <c r="I95" s="216"/>
      <c r="J95" s="217">
        <f>ROUND(I95*H95,2)</f>
        <v>0</v>
      </c>
      <c r="K95" s="213" t="s">
        <v>19</v>
      </c>
      <c r="L95" s="43"/>
      <c r="M95" s="218" t="s">
        <v>19</v>
      </c>
      <c r="N95" s="219" t="s">
        <v>44</v>
      </c>
      <c r="O95" s="83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2" t="s">
        <v>158</v>
      </c>
      <c r="AT95" s="222" t="s">
        <v>160</v>
      </c>
      <c r="AU95" s="222" t="s">
        <v>83</v>
      </c>
      <c r="AY95" s="16" t="s">
        <v>157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6" t="s">
        <v>81</v>
      </c>
      <c r="BK95" s="223">
        <f>ROUND(I95*H95,2)</f>
        <v>0</v>
      </c>
      <c r="BL95" s="16" t="s">
        <v>158</v>
      </c>
      <c r="BM95" s="222" t="s">
        <v>1009</v>
      </c>
    </row>
    <row r="96" s="2" customFormat="1">
      <c r="A96" s="37"/>
      <c r="B96" s="38"/>
      <c r="C96" s="39"/>
      <c r="D96" s="224" t="s">
        <v>165</v>
      </c>
      <c r="E96" s="39"/>
      <c r="F96" s="225" t="s">
        <v>1008</v>
      </c>
      <c r="G96" s="39"/>
      <c r="H96" s="39"/>
      <c r="I96" s="226"/>
      <c r="J96" s="39"/>
      <c r="K96" s="39"/>
      <c r="L96" s="43"/>
      <c r="M96" s="227"/>
      <c r="N96" s="228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165</v>
      </c>
      <c r="AU96" s="16" t="s">
        <v>83</v>
      </c>
    </row>
    <row r="97" s="12" customFormat="1" ht="22.8" customHeight="1">
      <c r="A97" s="12"/>
      <c r="B97" s="195"/>
      <c r="C97" s="196"/>
      <c r="D97" s="197" t="s">
        <v>72</v>
      </c>
      <c r="E97" s="209" t="s">
        <v>1010</v>
      </c>
      <c r="F97" s="209" t="s">
        <v>1011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SUM(P98:P99)</f>
        <v>0</v>
      </c>
      <c r="Q97" s="203"/>
      <c r="R97" s="204">
        <f>SUM(R98:R99)</f>
        <v>0</v>
      </c>
      <c r="S97" s="203"/>
      <c r="T97" s="205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6" t="s">
        <v>178</v>
      </c>
      <c r="AT97" s="207" t="s">
        <v>72</v>
      </c>
      <c r="AU97" s="207" t="s">
        <v>81</v>
      </c>
      <c r="AY97" s="206" t="s">
        <v>157</v>
      </c>
      <c r="BK97" s="208">
        <f>SUM(BK98:BK99)</f>
        <v>0</v>
      </c>
    </row>
    <row r="98" s="2" customFormat="1" ht="16.5" customHeight="1">
      <c r="A98" s="37"/>
      <c r="B98" s="38"/>
      <c r="C98" s="211" t="s">
        <v>166</v>
      </c>
      <c r="D98" s="211" t="s">
        <v>160</v>
      </c>
      <c r="E98" s="212" t="s">
        <v>1012</v>
      </c>
      <c r="F98" s="213" t="s">
        <v>1013</v>
      </c>
      <c r="G98" s="214" t="s">
        <v>267</v>
      </c>
      <c r="H98" s="215">
        <v>1</v>
      </c>
      <c r="I98" s="216"/>
      <c r="J98" s="217">
        <f>ROUND(I98*H98,2)</f>
        <v>0</v>
      </c>
      <c r="K98" s="213" t="s">
        <v>19</v>
      </c>
      <c r="L98" s="43"/>
      <c r="M98" s="218" t="s">
        <v>19</v>
      </c>
      <c r="N98" s="219" t="s">
        <v>44</v>
      </c>
      <c r="O98" s="83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2" t="s">
        <v>158</v>
      </c>
      <c r="AT98" s="222" t="s">
        <v>160</v>
      </c>
      <c r="AU98" s="222" t="s">
        <v>83</v>
      </c>
      <c r="AY98" s="16" t="s">
        <v>157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6" t="s">
        <v>81</v>
      </c>
      <c r="BK98" s="223">
        <f>ROUND(I98*H98,2)</f>
        <v>0</v>
      </c>
      <c r="BL98" s="16" t="s">
        <v>158</v>
      </c>
      <c r="BM98" s="222" t="s">
        <v>1014</v>
      </c>
    </row>
    <row r="99" s="2" customFormat="1">
      <c r="A99" s="37"/>
      <c r="B99" s="38"/>
      <c r="C99" s="39"/>
      <c r="D99" s="224" t="s">
        <v>165</v>
      </c>
      <c r="E99" s="39"/>
      <c r="F99" s="225" t="s">
        <v>1013</v>
      </c>
      <c r="G99" s="39"/>
      <c r="H99" s="39"/>
      <c r="I99" s="226"/>
      <c r="J99" s="39"/>
      <c r="K99" s="39"/>
      <c r="L99" s="43"/>
      <c r="M99" s="240"/>
      <c r="N99" s="241"/>
      <c r="O99" s="242"/>
      <c r="P99" s="242"/>
      <c r="Q99" s="242"/>
      <c r="R99" s="242"/>
      <c r="S99" s="242"/>
      <c r="T99" s="243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165</v>
      </c>
      <c r="AU99" s="16" t="s">
        <v>83</v>
      </c>
    </row>
    <row r="100" s="2" customFormat="1" ht="6.96" customHeight="1">
      <c r="A100" s="37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43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sheetProtection sheet="1" autoFilter="0" formatColumns="0" formatRows="0" objects="1" scenarios="1" spinCount="100000" saltValue="kZtKLBt0UPsaUVRhufe0JI4byd2mx3oGQKCezCNiJPs8YpP6xfX27Tkm9Nv1EiErmetcoSXr7U8NrjczAb8vlQ==" hashValue="myz3mDRRoHnba14HKGNrkTmILvVXUTwja1vex2wl6kKqv6pirYtDMB/1oYBmsiFeMQnD5iaXCs0/BSP1gUsAeQ==" algorithmName="SHA-512" password="9159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4" customWidth="1"/>
    <col min="2" max="2" width="1.667969" style="244" customWidth="1"/>
    <col min="3" max="4" width="5" style="244" customWidth="1"/>
    <col min="5" max="5" width="11.66016" style="244" customWidth="1"/>
    <col min="6" max="6" width="9.160156" style="244" customWidth="1"/>
    <col min="7" max="7" width="5" style="244" customWidth="1"/>
    <col min="8" max="8" width="77.83203" style="244" customWidth="1"/>
    <col min="9" max="10" width="20" style="244" customWidth="1"/>
    <col min="11" max="11" width="1.667969" style="244" customWidth="1"/>
  </cols>
  <sheetData>
    <row r="1" s="1" customFormat="1" ht="37.5" customHeight="1"/>
    <row r="2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="13" customFormat="1" ht="45" customHeight="1">
      <c r="B3" s="248"/>
      <c r="C3" s="249" t="s">
        <v>1015</v>
      </c>
      <c r="D3" s="249"/>
      <c r="E3" s="249"/>
      <c r="F3" s="249"/>
      <c r="G3" s="249"/>
      <c r="H3" s="249"/>
      <c r="I3" s="249"/>
      <c r="J3" s="249"/>
      <c r="K3" s="250"/>
    </row>
    <row r="4" s="1" customFormat="1" ht="25.5" customHeight="1">
      <c r="B4" s="251"/>
      <c r="C4" s="252" t="s">
        <v>1016</v>
      </c>
      <c r="D4" s="252"/>
      <c r="E4" s="252"/>
      <c r="F4" s="252"/>
      <c r="G4" s="252"/>
      <c r="H4" s="252"/>
      <c r="I4" s="252"/>
      <c r="J4" s="252"/>
      <c r="K4" s="253"/>
    </row>
    <row r="5" s="1" customFormat="1" ht="5.25" customHeight="1">
      <c r="B5" s="251"/>
      <c r="C5" s="254"/>
      <c r="D5" s="254"/>
      <c r="E5" s="254"/>
      <c r="F5" s="254"/>
      <c r="G5" s="254"/>
      <c r="H5" s="254"/>
      <c r="I5" s="254"/>
      <c r="J5" s="254"/>
      <c r="K5" s="253"/>
    </row>
    <row r="6" s="1" customFormat="1" ht="15" customHeight="1">
      <c r="B6" s="251"/>
      <c r="C6" s="255" t="s">
        <v>1017</v>
      </c>
      <c r="D6" s="255"/>
      <c r="E6" s="255"/>
      <c r="F6" s="255"/>
      <c r="G6" s="255"/>
      <c r="H6" s="255"/>
      <c r="I6" s="255"/>
      <c r="J6" s="255"/>
      <c r="K6" s="253"/>
    </row>
    <row r="7" s="1" customFormat="1" ht="15" customHeight="1">
      <c r="B7" s="256"/>
      <c r="C7" s="255" t="s">
        <v>1018</v>
      </c>
      <c r="D7" s="255"/>
      <c r="E7" s="255"/>
      <c r="F7" s="255"/>
      <c r="G7" s="255"/>
      <c r="H7" s="255"/>
      <c r="I7" s="255"/>
      <c r="J7" s="255"/>
      <c r="K7" s="253"/>
    </row>
    <row r="8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="1" customFormat="1" ht="15" customHeight="1">
      <c r="B9" s="256"/>
      <c r="C9" s="255" t="s">
        <v>1019</v>
      </c>
      <c r="D9" s="255"/>
      <c r="E9" s="255"/>
      <c r="F9" s="255"/>
      <c r="G9" s="255"/>
      <c r="H9" s="255"/>
      <c r="I9" s="255"/>
      <c r="J9" s="255"/>
      <c r="K9" s="253"/>
    </row>
    <row r="10" s="1" customFormat="1" ht="15" customHeight="1">
      <c r="B10" s="256"/>
      <c r="C10" s="255"/>
      <c r="D10" s="255" t="s">
        <v>1020</v>
      </c>
      <c r="E10" s="255"/>
      <c r="F10" s="255"/>
      <c r="G10" s="255"/>
      <c r="H10" s="255"/>
      <c r="I10" s="255"/>
      <c r="J10" s="255"/>
      <c r="K10" s="253"/>
    </row>
    <row r="11" s="1" customFormat="1" ht="15" customHeight="1">
      <c r="B11" s="256"/>
      <c r="C11" s="257"/>
      <c r="D11" s="255" t="s">
        <v>1021</v>
      </c>
      <c r="E11" s="255"/>
      <c r="F11" s="255"/>
      <c r="G11" s="255"/>
      <c r="H11" s="255"/>
      <c r="I11" s="255"/>
      <c r="J11" s="255"/>
      <c r="K11" s="253"/>
    </row>
    <row r="12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="1" customFormat="1" ht="15" customHeight="1">
      <c r="B13" s="256"/>
      <c r="C13" s="257"/>
      <c r="D13" s="258" t="s">
        <v>1022</v>
      </c>
      <c r="E13" s="255"/>
      <c r="F13" s="255"/>
      <c r="G13" s="255"/>
      <c r="H13" s="255"/>
      <c r="I13" s="255"/>
      <c r="J13" s="255"/>
      <c r="K13" s="253"/>
    </row>
    <row r="14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="1" customFormat="1" ht="15" customHeight="1">
      <c r="B15" s="256"/>
      <c r="C15" s="257"/>
      <c r="D15" s="255" t="s">
        <v>1023</v>
      </c>
      <c r="E15" s="255"/>
      <c r="F15" s="255"/>
      <c r="G15" s="255"/>
      <c r="H15" s="255"/>
      <c r="I15" s="255"/>
      <c r="J15" s="255"/>
      <c r="K15" s="253"/>
    </row>
    <row r="16" s="1" customFormat="1" ht="15" customHeight="1">
      <c r="B16" s="256"/>
      <c r="C16" s="257"/>
      <c r="D16" s="255" t="s">
        <v>1024</v>
      </c>
      <c r="E16" s="255"/>
      <c r="F16" s="255"/>
      <c r="G16" s="255"/>
      <c r="H16" s="255"/>
      <c r="I16" s="255"/>
      <c r="J16" s="255"/>
      <c r="K16" s="253"/>
    </row>
    <row r="17" s="1" customFormat="1" ht="15" customHeight="1">
      <c r="B17" s="256"/>
      <c r="C17" s="257"/>
      <c r="D17" s="255" t="s">
        <v>1025</v>
      </c>
      <c r="E17" s="255"/>
      <c r="F17" s="255"/>
      <c r="G17" s="255"/>
      <c r="H17" s="255"/>
      <c r="I17" s="255"/>
      <c r="J17" s="255"/>
      <c r="K17" s="253"/>
    </row>
    <row r="18" s="1" customFormat="1" ht="15" customHeight="1">
      <c r="B18" s="256"/>
      <c r="C18" s="257"/>
      <c r="D18" s="257"/>
      <c r="E18" s="259" t="s">
        <v>80</v>
      </c>
      <c r="F18" s="255" t="s">
        <v>1026</v>
      </c>
      <c r="G18" s="255"/>
      <c r="H18" s="255"/>
      <c r="I18" s="255"/>
      <c r="J18" s="255"/>
      <c r="K18" s="253"/>
    </row>
    <row r="19" s="1" customFormat="1" ht="15" customHeight="1">
      <c r="B19" s="256"/>
      <c r="C19" s="257"/>
      <c r="D19" s="257"/>
      <c r="E19" s="259" t="s">
        <v>1027</v>
      </c>
      <c r="F19" s="255" t="s">
        <v>1028</v>
      </c>
      <c r="G19" s="255"/>
      <c r="H19" s="255"/>
      <c r="I19" s="255"/>
      <c r="J19" s="255"/>
      <c r="K19" s="253"/>
    </row>
    <row r="20" s="1" customFormat="1" ht="15" customHeight="1">
      <c r="B20" s="256"/>
      <c r="C20" s="257"/>
      <c r="D20" s="257"/>
      <c r="E20" s="259" t="s">
        <v>1029</v>
      </c>
      <c r="F20" s="255" t="s">
        <v>1030</v>
      </c>
      <c r="G20" s="255"/>
      <c r="H20" s="255"/>
      <c r="I20" s="255"/>
      <c r="J20" s="255"/>
      <c r="K20" s="253"/>
    </row>
    <row r="21" s="1" customFormat="1" ht="15" customHeight="1">
      <c r="B21" s="256"/>
      <c r="C21" s="257"/>
      <c r="D21" s="257"/>
      <c r="E21" s="259" t="s">
        <v>1031</v>
      </c>
      <c r="F21" s="255" t="s">
        <v>1032</v>
      </c>
      <c r="G21" s="255"/>
      <c r="H21" s="255"/>
      <c r="I21" s="255"/>
      <c r="J21" s="255"/>
      <c r="K21" s="253"/>
    </row>
    <row r="22" s="1" customFormat="1" ht="15" customHeight="1">
      <c r="B22" s="256"/>
      <c r="C22" s="257"/>
      <c r="D22" s="257"/>
      <c r="E22" s="259" t="s">
        <v>1033</v>
      </c>
      <c r="F22" s="255" t="s">
        <v>655</v>
      </c>
      <c r="G22" s="255"/>
      <c r="H22" s="255"/>
      <c r="I22" s="255"/>
      <c r="J22" s="255"/>
      <c r="K22" s="253"/>
    </row>
    <row r="23" s="1" customFormat="1" ht="15" customHeight="1">
      <c r="B23" s="256"/>
      <c r="C23" s="257"/>
      <c r="D23" s="257"/>
      <c r="E23" s="259" t="s">
        <v>90</v>
      </c>
      <c r="F23" s="255" t="s">
        <v>1034</v>
      </c>
      <c r="G23" s="255"/>
      <c r="H23" s="255"/>
      <c r="I23" s="255"/>
      <c r="J23" s="255"/>
      <c r="K23" s="253"/>
    </row>
    <row r="24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="1" customFormat="1" ht="15" customHeight="1">
      <c r="B25" s="256"/>
      <c r="C25" s="255" t="s">
        <v>1035</v>
      </c>
      <c r="D25" s="255"/>
      <c r="E25" s="255"/>
      <c r="F25" s="255"/>
      <c r="G25" s="255"/>
      <c r="H25" s="255"/>
      <c r="I25" s="255"/>
      <c r="J25" s="255"/>
      <c r="K25" s="253"/>
    </row>
    <row r="26" s="1" customFormat="1" ht="15" customHeight="1">
      <c r="B26" s="256"/>
      <c r="C26" s="255" t="s">
        <v>1036</v>
      </c>
      <c r="D26" s="255"/>
      <c r="E26" s="255"/>
      <c r="F26" s="255"/>
      <c r="G26" s="255"/>
      <c r="H26" s="255"/>
      <c r="I26" s="255"/>
      <c r="J26" s="255"/>
      <c r="K26" s="253"/>
    </row>
    <row r="27" s="1" customFormat="1" ht="15" customHeight="1">
      <c r="B27" s="256"/>
      <c r="C27" s="255"/>
      <c r="D27" s="255" t="s">
        <v>1037</v>
      </c>
      <c r="E27" s="255"/>
      <c r="F27" s="255"/>
      <c r="G27" s="255"/>
      <c r="H27" s="255"/>
      <c r="I27" s="255"/>
      <c r="J27" s="255"/>
      <c r="K27" s="253"/>
    </row>
    <row r="28" s="1" customFormat="1" ht="15" customHeight="1">
      <c r="B28" s="256"/>
      <c r="C28" s="257"/>
      <c r="D28" s="255" t="s">
        <v>1038</v>
      </c>
      <c r="E28" s="255"/>
      <c r="F28" s="255"/>
      <c r="G28" s="255"/>
      <c r="H28" s="255"/>
      <c r="I28" s="255"/>
      <c r="J28" s="255"/>
      <c r="K28" s="253"/>
    </row>
    <row r="29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="1" customFormat="1" ht="15" customHeight="1">
      <c r="B30" s="256"/>
      <c r="C30" s="257"/>
      <c r="D30" s="255" t="s">
        <v>1039</v>
      </c>
      <c r="E30" s="255"/>
      <c r="F30" s="255"/>
      <c r="G30" s="255"/>
      <c r="H30" s="255"/>
      <c r="I30" s="255"/>
      <c r="J30" s="255"/>
      <c r="K30" s="253"/>
    </row>
    <row r="31" s="1" customFormat="1" ht="15" customHeight="1">
      <c r="B31" s="256"/>
      <c r="C31" s="257"/>
      <c r="D31" s="255" t="s">
        <v>1040</v>
      </c>
      <c r="E31" s="255"/>
      <c r="F31" s="255"/>
      <c r="G31" s="255"/>
      <c r="H31" s="255"/>
      <c r="I31" s="255"/>
      <c r="J31" s="255"/>
      <c r="K31" s="253"/>
    </row>
    <row r="32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="1" customFormat="1" ht="15" customHeight="1">
      <c r="B33" s="256"/>
      <c r="C33" s="257"/>
      <c r="D33" s="255" t="s">
        <v>1041</v>
      </c>
      <c r="E33" s="255"/>
      <c r="F33" s="255"/>
      <c r="G33" s="255"/>
      <c r="H33" s="255"/>
      <c r="I33" s="255"/>
      <c r="J33" s="255"/>
      <c r="K33" s="253"/>
    </row>
    <row r="34" s="1" customFormat="1" ht="15" customHeight="1">
      <c r="B34" s="256"/>
      <c r="C34" s="257"/>
      <c r="D34" s="255" t="s">
        <v>1042</v>
      </c>
      <c r="E34" s="255"/>
      <c r="F34" s="255"/>
      <c r="G34" s="255"/>
      <c r="H34" s="255"/>
      <c r="I34" s="255"/>
      <c r="J34" s="255"/>
      <c r="K34" s="253"/>
    </row>
    <row r="35" s="1" customFormat="1" ht="15" customHeight="1">
      <c r="B35" s="256"/>
      <c r="C35" s="257"/>
      <c r="D35" s="255" t="s">
        <v>1043</v>
      </c>
      <c r="E35" s="255"/>
      <c r="F35" s="255"/>
      <c r="G35" s="255"/>
      <c r="H35" s="255"/>
      <c r="I35" s="255"/>
      <c r="J35" s="255"/>
      <c r="K35" s="253"/>
    </row>
    <row r="36" s="1" customFormat="1" ht="15" customHeight="1">
      <c r="B36" s="256"/>
      <c r="C36" s="257"/>
      <c r="D36" s="255"/>
      <c r="E36" s="258" t="s">
        <v>143</v>
      </c>
      <c r="F36" s="255"/>
      <c r="G36" s="255" t="s">
        <v>1044</v>
      </c>
      <c r="H36" s="255"/>
      <c r="I36" s="255"/>
      <c r="J36" s="255"/>
      <c r="K36" s="253"/>
    </row>
    <row r="37" s="1" customFormat="1" ht="30.75" customHeight="1">
      <c r="B37" s="256"/>
      <c r="C37" s="257"/>
      <c r="D37" s="255"/>
      <c r="E37" s="258" t="s">
        <v>1045</v>
      </c>
      <c r="F37" s="255"/>
      <c r="G37" s="255" t="s">
        <v>1046</v>
      </c>
      <c r="H37" s="255"/>
      <c r="I37" s="255"/>
      <c r="J37" s="255"/>
      <c r="K37" s="253"/>
    </row>
    <row r="38" s="1" customFormat="1" ht="15" customHeight="1">
      <c r="B38" s="256"/>
      <c r="C38" s="257"/>
      <c r="D38" s="255"/>
      <c r="E38" s="258" t="s">
        <v>54</v>
      </c>
      <c r="F38" s="255"/>
      <c r="G38" s="255" t="s">
        <v>1047</v>
      </c>
      <c r="H38" s="255"/>
      <c r="I38" s="255"/>
      <c r="J38" s="255"/>
      <c r="K38" s="253"/>
    </row>
    <row r="39" s="1" customFormat="1" ht="15" customHeight="1">
      <c r="B39" s="256"/>
      <c r="C39" s="257"/>
      <c r="D39" s="255"/>
      <c r="E39" s="258" t="s">
        <v>55</v>
      </c>
      <c r="F39" s="255"/>
      <c r="G39" s="255" t="s">
        <v>1048</v>
      </c>
      <c r="H39" s="255"/>
      <c r="I39" s="255"/>
      <c r="J39" s="255"/>
      <c r="K39" s="253"/>
    </row>
    <row r="40" s="1" customFormat="1" ht="15" customHeight="1">
      <c r="B40" s="256"/>
      <c r="C40" s="257"/>
      <c r="D40" s="255"/>
      <c r="E40" s="258" t="s">
        <v>144</v>
      </c>
      <c r="F40" s="255"/>
      <c r="G40" s="255" t="s">
        <v>1049</v>
      </c>
      <c r="H40" s="255"/>
      <c r="I40" s="255"/>
      <c r="J40" s="255"/>
      <c r="K40" s="253"/>
    </row>
    <row r="41" s="1" customFormat="1" ht="15" customHeight="1">
      <c r="B41" s="256"/>
      <c r="C41" s="257"/>
      <c r="D41" s="255"/>
      <c r="E41" s="258" t="s">
        <v>145</v>
      </c>
      <c r="F41" s="255"/>
      <c r="G41" s="255" t="s">
        <v>1050</v>
      </c>
      <c r="H41" s="255"/>
      <c r="I41" s="255"/>
      <c r="J41" s="255"/>
      <c r="K41" s="253"/>
    </row>
    <row r="42" s="1" customFormat="1" ht="15" customHeight="1">
      <c r="B42" s="256"/>
      <c r="C42" s="257"/>
      <c r="D42" s="255"/>
      <c r="E42" s="258" t="s">
        <v>1051</v>
      </c>
      <c r="F42" s="255"/>
      <c r="G42" s="255" t="s">
        <v>1052</v>
      </c>
      <c r="H42" s="255"/>
      <c r="I42" s="255"/>
      <c r="J42" s="255"/>
      <c r="K42" s="253"/>
    </row>
    <row r="43" s="1" customFormat="1" ht="15" customHeight="1">
      <c r="B43" s="256"/>
      <c r="C43" s="257"/>
      <c r="D43" s="255"/>
      <c r="E43" s="258"/>
      <c r="F43" s="255"/>
      <c r="G43" s="255" t="s">
        <v>1053</v>
      </c>
      <c r="H43" s="255"/>
      <c r="I43" s="255"/>
      <c r="J43" s="255"/>
      <c r="K43" s="253"/>
    </row>
    <row r="44" s="1" customFormat="1" ht="15" customHeight="1">
      <c r="B44" s="256"/>
      <c r="C44" s="257"/>
      <c r="D44" s="255"/>
      <c r="E44" s="258" t="s">
        <v>1054</v>
      </c>
      <c r="F44" s="255"/>
      <c r="G44" s="255" t="s">
        <v>1055</v>
      </c>
      <c r="H44" s="255"/>
      <c r="I44" s="255"/>
      <c r="J44" s="255"/>
      <c r="K44" s="253"/>
    </row>
    <row r="45" s="1" customFormat="1" ht="15" customHeight="1">
      <c r="B45" s="256"/>
      <c r="C45" s="257"/>
      <c r="D45" s="255"/>
      <c r="E45" s="258" t="s">
        <v>147</v>
      </c>
      <c r="F45" s="255"/>
      <c r="G45" s="255" t="s">
        <v>1056</v>
      </c>
      <c r="H45" s="255"/>
      <c r="I45" s="255"/>
      <c r="J45" s="255"/>
      <c r="K45" s="253"/>
    </row>
    <row r="46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="1" customFormat="1" ht="15" customHeight="1">
      <c r="B47" s="256"/>
      <c r="C47" s="257"/>
      <c r="D47" s="255" t="s">
        <v>1057</v>
      </c>
      <c r="E47" s="255"/>
      <c r="F47" s="255"/>
      <c r="G47" s="255"/>
      <c r="H47" s="255"/>
      <c r="I47" s="255"/>
      <c r="J47" s="255"/>
      <c r="K47" s="253"/>
    </row>
    <row r="48" s="1" customFormat="1" ht="15" customHeight="1">
      <c r="B48" s="256"/>
      <c r="C48" s="257"/>
      <c r="D48" s="257"/>
      <c r="E48" s="255" t="s">
        <v>1058</v>
      </c>
      <c r="F48" s="255"/>
      <c r="G48" s="255"/>
      <c r="H48" s="255"/>
      <c r="I48" s="255"/>
      <c r="J48" s="255"/>
      <c r="K48" s="253"/>
    </row>
    <row r="49" s="1" customFormat="1" ht="15" customHeight="1">
      <c r="B49" s="256"/>
      <c r="C49" s="257"/>
      <c r="D49" s="257"/>
      <c r="E49" s="255" t="s">
        <v>1059</v>
      </c>
      <c r="F49" s="255"/>
      <c r="G49" s="255"/>
      <c r="H49" s="255"/>
      <c r="I49" s="255"/>
      <c r="J49" s="255"/>
      <c r="K49" s="253"/>
    </row>
    <row r="50" s="1" customFormat="1" ht="15" customHeight="1">
      <c r="B50" s="256"/>
      <c r="C50" s="257"/>
      <c r="D50" s="257"/>
      <c r="E50" s="255" t="s">
        <v>1060</v>
      </c>
      <c r="F50" s="255"/>
      <c r="G50" s="255"/>
      <c r="H50" s="255"/>
      <c r="I50" s="255"/>
      <c r="J50" s="255"/>
      <c r="K50" s="253"/>
    </row>
    <row r="51" s="1" customFormat="1" ht="15" customHeight="1">
      <c r="B51" s="256"/>
      <c r="C51" s="257"/>
      <c r="D51" s="255" t="s">
        <v>1061</v>
      </c>
      <c r="E51" s="255"/>
      <c r="F51" s="255"/>
      <c r="G51" s="255"/>
      <c r="H51" s="255"/>
      <c r="I51" s="255"/>
      <c r="J51" s="255"/>
      <c r="K51" s="253"/>
    </row>
    <row r="52" s="1" customFormat="1" ht="25.5" customHeight="1">
      <c r="B52" s="251"/>
      <c r="C52" s="252" t="s">
        <v>1062</v>
      </c>
      <c r="D52" s="252"/>
      <c r="E52" s="252"/>
      <c r="F52" s="252"/>
      <c r="G52" s="252"/>
      <c r="H52" s="252"/>
      <c r="I52" s="252"/>
      <c r="J52" s="252"/>
      <c r="K52" s="253"/>
    </row>
    <row r="53" s="1" customFormat="1" ht="5.25" customHeight="1">
      <c r="B53" s="251"/>
      <c r="C53" s="254"/>
      <c r="D53" s="254"/>
      <c r="E53" s="254"/>
      <c r="F53" s="254"/>
      <c r="G53" s="254"/>
      <c r="H53" s="254"/>
      <c r="I53" s="254"/>
      <c r="J53" s="254"/>
      <c r="K53" s="253"/>
    </row>
    <row r="54" s="1" customFormat="1" ht="15" customHeight="1">
      <c r="B54" s="251"/>
      <c r="C54" s="255" t="s">
        <v>1063</v>
      </c>
      <c r="D54" s="255"/>
      <c r="E54" s="255"/>
      <c r="F54" s="255"/>
      <c r="G54" s="255"/>
      <c r="H54" s="255"/>
      <c r="I54" s="255"/>
      <c r="J54" s="255"/>
      <c r="K54" s="253"/>
    </row>
    <row r="55" s="1" customFormat="1" ht="15" customHeight="1">
      <c r="B55" s="251"/>
      <c r="C55" s="255" t="s">
        <v>1064</v>
      </c>
      <c r="D55" s="255"/>
      <c r="E55" s="255"/>
      <c r="F55" s="255"/>
      <c r="G55" s="255"/>
      <c r="H55" s="255"/>
      <c r="I55" s="255"/>
      <c r="J55" s="255"/>
      <c r="K55" s="253"/>
    </row>
    <row r="56" s="1" customFormat="1" ht="12.75" customHeight="1">
      <c r="B56" s="251"/>
      <c r="C56" s="255"/>
      <c r="D56" s="255"/>
      <c r="E56" s="255"/>
      <c r="F56" s="255"/>
      <c r="G56" s="255"/>
      <c r="H56" s="255"/>
      <c r="I56" s="255"/>
      <c r="J56" s="255"/>
      <c r="K56" s="253"/>
    </row>
    <row r="57" s="1" customFormat="1" ht="15" customHeight="1">
      <c r="B57" s="251"/>
      <c r="C57" s="255" t="s">
        <v>1065</v>
      </c>
      <c r="D57" s="255"/>
      <c r="E57" s="255"/>
      <c r="F57" s="255"/>
      <c r="G57" s="255"/>
      <c r="H57" s="255"/>
      <c r="I57" s="255"/>
      <c r="J57" s="255"/>
      <c r="K57" s="253"/>
    </row>
    <row r="58" s="1" customFormat="1" ht="15" customHeight="1">
      <c r="B58" s="251"/>
      <c r="C58" s="257"/>
      <c r="D58" s="255" t="s">
        <v>1066</v>
      </c>
      <c r="E58" s="255"/>
      <c r="F58" s="255"/>
      <c r="G58" s="255"/>
      <c r="H58" s="255"/>
      <c r="I58" s="255"/>
      <c r="J58" s="255"/>
      <c r="K58" s="253"/>
    </row>
    <row r="59" s="1" customFormat="1" ht="15" customHeight="1">
      <c r="B59" s="251"/>
      <c r="C59" s="257"/>
      <c r="D59" s="255" t="s">
        <v>1067</v>
      </c>
      <c r="E59" s="255"/>
      <c r="F59" s="255"/>
      <c r="G59" s="255"/>
      <c r="H59" s="255"/>
      <c r="I59" s="255"/>
      <c r="J59" s="255"/>
      <c r="K59" s="253"/>
    </row>
    <row r="60" s="1" customFormat="1" ht="15" customHeight="1">
      <c r="B60" s="251"/>
      <c r="C60" s="257"/>
      <c r="D60" s="255" t="s">
        <v>1068</v>
      </c>
      <c r="E60" s="255"/>
      <c r="F60" s="255"/>
      <c r="G60" s="255"/>
      <c r="H60" s="255"/>
      <c r="I60" s="255"/>
      <c r="J60" s="255"/>
      <c r="K60" s="253"/>
    </row>
    <row r="61" s="1" customFormat="1" ht="15" customHeight="1">
      <c r="B61" s="251"/>
      <c r="C61" s="257"/>
      <c r="D61" s="255" t="s">
        <v>1069</v>
      </c>
      <c r="E61" s="255"/>
      <c r="F61" s="255"/>
      <c r="G61" s="255"/>
      <c r="H61" s="255"/>
      <c r="I61" s="255"/>
      <c r="J61" s="255"/>
      <c r="K61" s="253"/>
    </row>
    <row r="62" s="1" customFormat="1" ht="15" customHeight="1">
      <c r="B62" s="251"/>
      <c r="C62" s="257"/>
      <c r="D62" s="260" t="s">
        <v>1070</v>
      </c>
      <c r="E62" s="260"/>
      <c r="F62" s="260"/>
      <c r="G62" s="260"/>
      <c r="H62" s="260"/>
      <c r="I62" s="260"/>
      <c r="J62" s="260"/>
      <c r="K62" s="253"/>
    </row>
    <row r="63" s="1" customFormat="1" ht="15" customHeight="1">
      <c r="B63" s="251"/>
      <c r="C63" s="257"/>
      <c r="D63" s="255" t="s">
        <v>1071</v>
      </c>
      <c r="E63" s="255"/>
      <c r="F63" s="255"/>
      <c r="G63" s="255"/>
      <c r="H63" s="255"/>
      <c r="I63" s="255"/>
      <c r="J63" s="255"/>
      <c r="K63" s="253"/>
    </row>
    <row r="64" s="1" customFormat="1" ht="12.75" customHeight="1">
      <c r="B64" s="251"/>
      <c r="C64" s="257"/>
      <c r="D64" s="257"/>
      <c r="E64" s="261"/>
      <c r="F64" s="257"/>
      <c r="G64" s="257"/>
      <c r="H64" s="257"/>
      <c r="I64" s="257"/>
      <c r="J64" s="257"/>
      <c r="K64" s="253"/>
    </row>
    <row r="65" s="1" customFormat="1" ht="15" customHeight="1">
      <c r="B65" s="251"/>
      <c r="C65" s="257"/>
      <c r="D65" s="255" t="s">
        <v>1072</v>
      </c>
      <c r="E65" s="255"/>
      <c r="F65" s="255"/>
      <c r="G65" s="255"/>
      <c r="H65" s="255"/>
      <c r="I65" s="255"/>
      <c r="J65" s="255"/>
      <c r="K65" s="253"/>
    </row>
    <row r="66" s="1" customFormat="1" ht="15" customHeight="1">
      <c r="B66" s="251"/>
      <c r="C66" s="257"/>
      <c r="D66" s="260" t="s">
        <v>1073</v>
      </c>
      <c r="E66" s="260"/>
      <c r="F66" s="260"/>
      <c r="G66" s="260"/>
      <c r="H66" s="260"/>
      <c r="I66" s="260"/>
      <c r="J66" s="260"/>
      <c r="K66" s="253"/>
    </row>
    <row r="67" s="1" customFormat="1" ht="15" customHeight="1">
      <c r="B67" s="251"/>
      <c r="C67" s="257"/>
      <c r="D67" s="255" t="s">
        <v>1074</v>
      </c>
      <c r="E67" s="255"/>
      <c r="F67" s="255"/>
      <c r="G67" s="255"/>
      <c r="H67" s="255"/>
      <c r="I67" s="255"/>
      <c r="J67" s="255"/>
      <c r="K67" s="253"/>
    </row>
    <row r="68" s="1" customFormat="1" ht="15" customHeight="1">
      <c r="B68" s="251"/>
      <c r="C68" s="257"/>
      <c r="D68" s="255" t="s">
        <v>1075</v>
      </c>
      <c r="E68" s="255"/>
      <c r="F68" s="255"/>
      <c r="G68" s="255"/>
      <c r="H68" s="255"/>
      <c r="I68" s="255"/>
      <c r="J68" s="255"/>
      <c r="K68" s="253"/>
    </row>
    <row r="69" s="1" customFormat="1" ht="15" customHeight="1">
      <c r="B69" s="251"/>
      <c r="C69" s="257"/>
      <c r="D69" s="255" t="s">
        <v>1076</v>
      </c>
      <c r="E69" s="255"/>
      <c r="F69" s="255"/>
      <c r="G69" s="255"/>
      <c r="H69" s="255"/>
      <c r="I69" s="255"/>
      <c r="J69" s="255"/>
      <c r="K69" s="253"/>
    </row>
    <row r="70" s="1" customFormat="1" ht="15" customHeight="1">
      <c r="B70" s="251"/>
      <c r="C70" s="257"/>
      <c r="D70" s="255" t="s">
        <v>1077</v>
      </c>
      <c r="E70" s="255"/>
      <c r="F70" s="255"/>
      <c r="G70" s="255"/>
      <c r="H70" s="255"/>
      <c r="I70" s="255"/>
      <c r="J70" s="255"/>
      <c r="K70" s="253"/>
    </row>
    <row r="7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="1" customFormat="1" ht="45" customHeight="1">
      <c r="B75" s="270"/>
      <c r="C75" s="271" t="s">
        <v>1078</v>
      </c>
      <c r="D75" s="271"/>
      <c r="E75" s="271"/>
      <c r="F75" s="271"/>
      <c r="G75" s="271"/>
      <c r="H75" s="271"/>
      <c r="I75" s="271"/>
      <c r="J75" s="271"/>
      <c r="K75" s="272"/>
    </row>
    <row r="76" s="1" customFormat="1" ht="17.25" customHeight="1">
      <c r="B76" s="270"/>
      <c r="C76" s="273" t="s">
        <v>1079</v>
      </c>
      <c r="D76" s="273"/>
      <c r="E76" s="273"/>
      <c r="F76" s="273" t="s">
        <v>1080</v>
      </c>
      <c r="G76" s="274"/>
      <c r="H76" s="273" t="s">
        <v>55</v>
      </c>
      <c r="I76" s="273" t="s">
        <v>58</v>
      </c>
      <c r="J76" s="273" t="s">
        <v>1081</v>
      </c>
      <c r="K76" s="272"/>
    </row>
    <row r="77" s="1" customFormat="1" ht="17.25" customHeight="1">
      <c r="B77" s="270"/>
      <c r="C77" s="275" t="s">
        <v>1082</v>
      </c>
      <c r="D77" s="275"/>
      <c r="E77" s="275"/>
      <c r="F77" s="276" t="s">
        <v>1083</v>
      </c>
      <c r="G77" s="277"/>
      <c r="H77" s="275"/>
      <c r="I77" s="275"/>
      <c r="J77" s="275" t="s">
        <v>1084</v>
      </c>
      <c r="K77" s="272"/>
    </row>
    <row r="78" s="1" customFormat="1" ht="5.25" customHeight="1">
      <c r="B78" s="270"/>
      <c r="C78" s="278"/>
      <c r="D78" s="278"/>
      <c r="E78" s="278"/>
      <c r="F78" s="278"/>
      <c r="G78" s="279"/>
      <c r="H78" s="278"/>
      <c r="I78" s="278"/>
      <c r="J78" s="278"/>
      <c r="K78" s="272"/>
    </row>
    <row r="79" s="1" customFormat="1" ht="15" customHeight="1">
      <c r="B79" s="270"/>
      <c r="C79" s="258" t="s">
        <v>54</v>
      </c>
      <c r="D79" s="280"/>
      <c r="E79" s="280"/>
      <c r="F79" s="281" t="s">
        <v>1085</v>
      </c>
      <c r="G79" s="282"/>
      <c r="H79" s="258" t="s">
        <v>1086</v>
      </c>
      <c r="I79" s="258" t="s">
        <v>1087</v>
      </c>
      <c r="J79" s="258">
        <v>20</v>
      </c>
      <c r="K79" s="272"/>
    </row>
    <row r="80" s="1" customFormat="1" ht="15" customHeight="1">
      <c r="B80" s="270"/>
      <c r="C80" s="258" t="s">
        <v>1088</v>
      </c>
      <c r="D80" s="258"/>
      <c r="E80" s="258"/>
      <c r="F80" s="281" t="s">
        <v>1085</v>
      </c>
      <c r="G80" s="282"/>
      <c r="H80" s="258" t="s">
        <v>1089</v>
      </c>
      <c r="I80" s="258" t="s">
        <v>1087</v>
      </c>
      <c r="J80" s="258">
        <v>120</v>
      </c>
      <c r="K80" s="272"/>
    </row>
    <row r="81" s="1" customFormat="1" ht="15" customHeight="1">
      <c r="B81" s="283"/>
      <c r="C81" s="258" t="s">
        <v>1090</v>
      </c>
      <c r="D81" s="258"/>
      <c r="E81" s="258"/>
      <c r="F81" s="281" t="s">
        <v>1091</v>
      </c>
      <c r="G81" s="282"/>
      <c r="H81" s="258" t="s">
        <v>1092</v>
      </c>
      <c r="I81" s="258" t="s">
        <v>1087</v>
      </c>
      <c r="J81" s="258">
        <v>50</v>
      </c>
      <c r="K81" s="272"/>
    </row>
    <row r="82" s="1" customFormat="1" ht="15" customHeight="1">
      <c r="B82" s="283"/>
      <c r="C82" s="258" t="s">
        <v>1093</v>
      </c>
      <c r="D82" s="258"/>
      <c r="E82" s="258"/>
      <c r="F82" s="281" t="s">
        <v>1085</v>
      </c>
      <c r="G82" s="282"/>
      <c r="H82" s="258" t="s">
        <v>1094</v>
      </c>
      <c r="I82" s="258" t="s">
        <v>1095</v>
      </c>
      <c r="J82" s="258"/>
      <c r="K82" s="272"/>
    </row>
    <row r="83" s="1" customFormat="1" ht="15" customHeight="1">
      <c r="B83" s="283"/>
      <c r="C83" s="284" t="s">
        <v>1096</v>
      </c>
      <c r="D83" s="284"/>
      <c r="E83" s="284"/>
      <c r="F83" s="285" t="s">
        <v>1091</v>
      </c>
      <c r="G83" s="284"/>
      <c r="H83" s="284" t="s">
        <v>1097</v>
      </c>
      <c r="I83" s="284" t="s">
        <v>1087</v>
      </c>
      <c r="J83" s="284">
        <v>15</v>
      </c>
      <c r="K83" s="272"/>
    </row>
    <row r="84" s="1" customFormat="1" ht="15" customHeight="1">
      <c r="B84" s="283"/>
      <c r="C84" s="284" t="s">
        <v>1098</v>
      </c>
      <c r="D84" s="284"/>
      <c r="E84" s="284"/>
      <c r="F84" s="285" t="s">
        <v>1091</v>
      </c>
      <c r="G84" s="284"/>
      <c r="H84" s="284" t="s">
        <v>1099</v>
      </c>
      <c r="I84" s="284" t="s">
        <v>1087</v>
      </c>
      <c r="J84" s="284">
        <v>15</v>
      </c>
      <c r="K84" s="272"/>
    </row>
    <row r="85" s="1" customFormat="1" ht="15" customHeight="1">
      <c r="B85" s="283"/>
      <c r="C85" s="284" t="s">
        <v>1100</v>
      </c>
      <c r="D85" s="284"/>
      <c r="E85" s="284"/>
      <c r="F85" s="285" t="s">
        <v>1091</v>
      </c>
      <c r="G85" s="284"/>
      <c r="H85" s="284" t="s">
        <v>1101</v>
      </c>
      <c r="I85" s="284" t="s">
        <v>1087</v>
      </c>
      <c r="J85" s="284">
        <v>20</v>
      </c>
      <c r="K85" s="272"/>
    </row>
    <row r="86" s="1" customFormat="1" ht="15" customHeight="1">
      <c r="B86" s="283"/>
      <c r="C86" s="284" t="s">
        <v>1102</v>
      </c>
      <c r="D86" s="284"/>
      <c r="E86" s="284"/>
      <c r="F86" s="285" t="s">
        <v>1091</v>
      </c>
      <c r="G86" s="284"/>
      <c r="H86" s="284" t="s">
        <v>1103</v>
      </c>
      <c r="I86" s="284" t="s">
        <v>1087</v>
      </c>
      <c r="J86" s="284">
        <v>20</v>
      </c>
      <c r="K86" s="272"/>
    </row>
    <row r="87" s="1" customFormat="1" ht="15" customHeight="1">
      <c r="B87" s="283"/>
      <c r="C87" s="258" t="s">
        <v>1104</v>
      </c>
      <c r="D87" s="258"/>
      <c r="E87" s="258"/>
      <c r="F87" s="281" t="s">
        <v>1091</v>
      </c>
      <c r="G87" s="282"/>
      <c r="H87" s="258" t="s">
        <v>1105</v>
      </c>
      <c r="I87" s="258" t="s">
        <v>1087</v>
      </c>
      <c r="J87" s="258">
        <v>50</v>
      </c>
      <c r="K87" s="272"/>
    </row>
    <row r="88" s="1" customFormat="1" ht="15" customHeight="1">
      <c r="B88" s="283"/>
      <c r="C88" s="258" t="s">
        <v>1106</v>
      </c>
      <c r="D88" s="258"/>
      <c r="E88" s="258"/>
      <c r="F88" s="281" t="s">
        <v>1091</v>
      </c>
      <c r="G88" s="282"/>
      <c r="H88" s="258" t="s">
        <v>1107</v>
      </c>
      <c r="I88" s="258" t="s">
        <v>1087</v>
      </c>
      <c r="J88" s="258">
        <v>20</v>
      </c>
      <c r="K88" s="272"/>
    </row>
    <row r="89" s="1" customFormat="1" ht="15" customHeight="1">
      <c r="B89" s="283"/>
      <c r="C89" s="258" t="s">
        <v>1108</v>
      </c>
      <c r="D89" s="258"/>
      <c r="E89" s="258"/>
      <c r="F89" s="281" t="s">
        <v>1091</v>
      </c>
      <c r="G89" s="282"/>
      <c r="H89" s="258" t="s">
        <v>1109</v>
      </c>
      <c r="I89" s="258" t="s">
        <v>1087</v>
      </c>
      <c r="J89" s="258">
        <v>20</v>
      </c>
      <c r="K89" s="272"/>
    </row>
    <row r="90" s="1" customFormat="1" ht="15" customHeight="1">
      <c r="B90" s="283"/>
      <c r="C90" s="258" t="s">
        <v>1110</v>
      </c>
      <c r="D90" s="258"/>
      <c r="E90" s="258"/>
      <c r="F90" s="281" t="s">
        <v>1091</v>
      </c>
      <c r="G90" s="282"/>
      <c r="H90" s="258" t="s">
        <v>1111</v>
      </c>
      <c r="I90" s="258" t="s">
        <v>1087</v>
      </c>
      <c r="J90" s="258">
        <v>50</v>
      </c>
      <c r="K90" s="272"/>
    </row>
    <row r="91" s="1" customFormat="1" ht="15" customHeight="1">
      <c r="B91" s="283"/>
      <c r="C91" s="258" t="s">
        <v>1112</v>
      </c>
      <c r="D91" s="258"/>
      <c r="E91" s="258"/>
      <c r="F91" s="281" t="s">
        <v>1091</v>
      </c>
      <c r="G91" s="282"/>
      <c r="H91" s="258" t="s">
        <v>1112</v>
      </c>
      <c r="I91" s="258" t="s">
        <v>1087</v>
      </c>
      <c r="J91" s="258">
        <v>50</v>
      </c>
      <c r="K91" s="272"/>
    </row>
    <row r="92" s="1" customFormat="1" ht="15" customHeight="1">
      <c r="B92" s="283"/>
      <c r="C92" s="258" t="s">
        <v>1113</v>
      </c>
      <c r="D92" s="258"/>
      <c r="E92" s="258"/>
      <c r="F92" s="281" t="s">
        <v>1091</v>
      </c>
      <c r="G92" s="282"/>
      <c r="H92" s="258" t="s">
        <v>1114</v>
      </c>
      <c r="I92" s="258" t="s">
        <v>1087</v>
      </c>
      <c r="J92" s="258">
        <v>255</v>
      </c>
      <c r="K92" s="272"/>
    </row>
    <row r="93" s="1" customFormat="1" ht="15" customHeight="1">
      <c r="B93" s="283"/>
      <c r="C93" s="258" t="s">
        <v>1115</v>
      </c>
      <c r="D93" s="258"/>
      <c r="E93" s="258"/>
      <c r="F93" s="281" t="s">
        <v>1085</v>
      </c>
      <c r="G93" s="282"/>
      <c r="H93" s="258" t="s">
        <v>1116</v>
      </c>
      <c r="I93" s="258" t="s">
        <v>1117</v>
      </c>
      <c r="J93" s="258"/>
      <c r="K93" s="272"/>
    </row>
    <row r="94" s="1" customFormat="1" ht="15" customHeight="1">
      <c r="B94" s="283"/>
      <c r="C94" s="258" t="s">
        <v>1118</v>
      </c>
      <c r="D94" s="258"/>
      <c r="E94" s="258"/>
      <c r="F94" s="281" t="s">
        <v>1085</v>
      </c>
      <c r="G94" s="282"/>
      <c r="H94" s="258" t="s">
        <v>1119</v>
      </c>
      <c r="I94" s="258" t="s">
        <v>1120</v>
      </c>
      <c r="J94" s="258"/>
      <c r="K94" s="272"/>
    </row>
    <row r="95" s="1" customFormat="1" ht="15" customHeight="1">
      <c r="B95" s="283"/>
      <c r="C95" s="258" t="s">
        <v>1121</v>
      </c>
      <c r="D95" s="258"/>
      <c r="E95" s="258"/>
      <c r="F95" s="281" t="s">
        <v>1085</v>
      </c>
      <c r="G95" s="282"/>
      <c r="H95" s="258" t="s">
        <v>1121</v>
      </c>
      <c r="I95" s="258" t="s">
        <v>1120</v>
      </c>
      <c r="J95" s="258"/>
      <c r="K95" s="272"/>
    </row>
    <row r="96" s="1" customFormat="1" ht="15" customHeight="1">
      <c r="B96" s="283"/>
      <c r="C96" s="258" t="s">
        <v>39</v>
      </c>
      <c r="D96" s="258"/>
      <c r="E96" s="258"/>
      <c r="F96" s="281" t="s">
        <v>1085</v>
      </c>
      <c r="G96" s="282"/>
      <c r="H96" s="258" t="s">
        <v>1122</v>
      </c>
      <c r="I96" s="258" t="s">
        <v>1120</v>
      </c>
      <c r="J96" s="258"/>
      <c r="K96" s="272"/>
    </row>
    <row r="97" s="1" customFormat="1" ht="15" customHeight="1">
      <c r="B97" s="283"/>
      <c r="C97" s="258" t="s">
        <v>49</v>
      </c>
      <c r="D97" s="258"/>
      <c r="E97" s="258"/>
      <c r="F97" s="281" t="s">
        <v>1085</v>
      </c>
      <c r="G97" s="282"/>
      <c r="H97" s="258" t="s">
        <v>1123</v>
      </c>
      <c r="I97" s="258" t="s">
        <v>1120</v>
      </c>
      <c r="J97" s="258"/>
      <c r="K97" s="272"/>
    </row>
    <row r="98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="1" customFormat="1" ht="45" customHeight="1">
      <c r="B102" s="270"/>
      <c r="C102" s="271" t="s">
        <v>1124</v>
      </c>
      <c r="D102" s="271"/>
      <c r="E102" s="271"/>
      <c r="F102" s="271"/>
      <c r="G102" s="271"/>
      <c r="H102" s="271"/>
      <c r="I102" s="271"/>
      <c r="J102" s="271"/>
      <c r="K102" s="272"/>
    </row>
    <row r="103" s="1" customFormat="1" ht="17.25" customHeight="1">
      <c r="B103" s="270"/>
      <c r="C103" s="273" t="s">
        <v>1079</v>
      </c>
      <c r="D103" s="273"/>
      <c r="E103" s="273"/>
      <c r="F103" s="273" t="s">
        <v>1080</v>
      </c>
      <c r="G103" s="274"/>
      <c r="H103" s="273" t="s">
        <v>55</v>
      </c>
      <c r="I103" s="273" t="s">
        <v>58</v>
      </c>
      <c r="J103" s="273" t="s">
        <v>1081</v>
      </c>
      <c r="K103" s="272"/>
    </row>
    <row r="104" s="1" customFormat="1" ht="17.25" customHeight="1">
      <c r="B104" s="270"/>
      <c r="C104" s="275" t="s">
        <v>1082</v>
      </c>
      <c r="D104" s="275"/>
      <c r="E104" s="275"/>
      <c r="F104" s="276" t="s">
        <v>1083</v>
      </c>
      <c r="G104" s="277"/>
      <c r="H104" s="275"/>
      <c r="I104" s="275"/>
      <c r="J104" s="275" t="s">
        <v>1084</v>
      </c>
      <c r="K104" s="272"/>
    </row>
    <row r="105" s="1" customFormat="1" ht="5.25" customHeight="1">
      <c r="B105" s="270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="1" customFormat="1" ht="15" customHeight="1">
      <c r="B106" s="270"/>
      <c r="C106" s="258" t="s">
        <v>54</v>
      </c>
      <c r="D106" s="280"/>
      <c r="E106" s="280"/>
      <c r="F106" s="281" t="s">
        <v>1085</v>
      </c>
      <c r="G106" s="258"/>
      <c r="H106" s="258" t="s">
        <v>1125</v>
      </c>
      <c r="I106" s="258" t="s">
        <v>1087</v>
      </c>
      <c r="J106" s="258">
        <v>20</v>
      </c>
      <c r="K106" s="272"/>
    </row>
    <row r="107" s="1" customFormat="1" ht="15" customHeight="1">
      <c r="B107" s="270"/>
      <c r="C107" s="258" t="s">
        <v>1088</v>
      </c>
      <c r="D107" s="258"/>
      <c r="E107" s="258"/>
      <c r="F107" s="281" t="s">
        <v>1085</v>
      </c>
      <c r="G107" s="258"/>
      <c r="H107" s="258" t="s">
        <v>1125</v>
      </c>
      <c r="I107" s="258" t="s">
        <v>1087</v>
      </c>
      <c r="J107" s="258">
        <v>120</v>
      </c>
      <c r="K107" s="272"/>
    </row>
    <row r="108" s="1" customFormat="1" ht="15" customHeight="1">
      <c r="B108" s="283"/>
      <c r="C108" s="258" t="s">
        <v>1090</v>
      </c>
      <c r="D108" s="258"/>
      <c r="E108" s="258"/>
      <c r="F108" s="281" t="s">
        <v>1091</v>
      </c>
      <c r="G108" s="258"/>
      <c r="H108" s="258" t="s">
        <v>1125</v>
      </c>
      <c r="I108" s="258" t="s">
        <v>1087</v>
      </c>
      <c r="J108" s="258">
        <v>50</v>
      </c>
      <c r="K108" s="272"/>
    </row>
    <row r="109" s="1" customFormat="1" ht="15" customHeight="1">
      <c r="B109" s="283"/>
      <c r="C109" s="258" t="s">
        <v>1093</v>
      </c>
      <c r="D109" s="258"/>
      <c r="E109" s="258"/>
      <c r="F109" s="281" t="s">
        <v>1085</v>
      </c>
      <c r="G109" s="258"/>
      <c r="H109" s="258" t="s">
        <v>1125</v>
      </c>
      <c r="I109" s="258" t="s">
        <v>1095</v>
      </c>
      <c r="J109" s="258"/>
      <c r="K109" s="272"/>
    </row>
    <row r="110" s="1" customFormat="1" ht="15" customHeight="1">
      <c r="B110" s="283"/>
      <c r="C110" s="258" t="s">
        <v>1104</v>
      </c>
      <c r="D110" s="258"/>
      <c r="E110" s="258"/>
      <c r="F110" s="281" t="s">
        <v>1091</v>
      </c>
      <c r="G110" s="258"/>
      <c r="H110" s="258" t="s">
        <v>1125</v>
      </c>
      <c r="I110" s="258" t="s">
        <v>1087</v>
      </c>
      <c r="J110" s="258">
        <v>50</v>
      </c>
      <c r="K110" s="272"/>
    </row>
    <row r="111" s="1" customFormat="1" ht="15" customHeight="1">
      <c r="B111" s="283"/>
      <c r="C111" s="258" t="s">
        <v>1112</v>
      </c>
      <c r="D111" s="258"/>
      <c r="E111" s="258"/>
      <c r="F111" s="281" t="s">
        <v>1091</v>
      </c>
      <c r="G111" s="258"/>
      <c r="H111" s="258" t="s">
        <v>1125</v>
      </c>
      <c r="I111" s="258" t="s">
        <v>1087</v>
      </c>
      <c r="J111" s="258">
        <v>50</v>
      </c>
      <c r="K111" s="272"/>
    </row>
    <row r="112" s="1" customFormat="1" ht="15" customHeight="1">
      <c r="B112" s="283"/>
      <c r="C112" s="258" t="s">
        <v>1110</v>
      </c>
      <c r="D112" s="258"/>
      <c r="E112" s="258"/>
      <c r="F112" s="281" t="s">
        <v>1091</v>
      </c>
      <c r="G112" s="258"/>
      <c r="H112" s="258" t="s">
        <v>1125</v>
      </c>
      <c r="I112" s="258" t="s">
        <v>1087</v>
      </c>
      <c r="J112" s="258">
        <v>50</v>
      </c>
      <c r="K112" s="272"/>
    </row>
    <row r="113" s="1" customFormat="1" ht="15" customHeight="1">
      <c r="B113" s="283"/>
      <c r="C113" s="258" t="s">
        <v>54</v>
      </c>
      <c r="D113" s="258"/>
      <c r="E113" s="258"/>
      <c r="F113" s="281" t="s">
        <v>1085</v>
      </c>
      <c r="G113" s="258"/>
      <c r="H113" s="258" t="s">
        <v>1126</v>
      </c>
      <c r="I113" s="258" t="s">
        <v>1087</v>
      </c>
      <c r="J113" s="258">
        <v>20</v>
      </c>
      <c r="K113" s="272"/>
    </row>
    <row r="114" s="1" customFormat="1" ht="15" customHeight="1">
      <c r="B114" s="283"/>
      <c r="C114" s="258" t="s">
        <v>1127</v>
      </c>
      <c r="D114" s="258"/>
      <c r="E114" s="258"/>
      <c r="F114" s="281" t="s">
        <v>1085</v>
      </c>
      <c r="G114" s="258"/>
      <c r="H114" s="258" t="s">
        <v>1128</v>
      </c>
      <c r="I114" s="258" t="s">
        <v>1087</v>
      </c>
      <c r="J114" s="258">
        <v>120</v>
      </c>
      <c r="K114" s="272"/>
    </row>
    <row r="115" s="1" customFormat="1" ht="15" customHeight="1">
      <c r="B115" s="283"/>
      <c r="C115" s="258" t="s">
        <v>39</v>
      </c>
      <c r="D115" s="258"/>
      <c r="E115" s="258"/>
      <c r="F115" s="281" t="s">
        <v>1085</v>
      </c>
      <c r="G115" s="258"/>
      <c r="H115" s="258" t="s">
        <v>1129</v>
      </c>
      <c r="I115" s="258" t="s">
        <v>1120</v>
      </c>
      <c r="J115" s="258"/>
      <c r="K115" s="272"/>
    </row>
    <row r="116" s="1" customFormat="1" ht="15" customHeight="1">
      <c r="B116" s="283"/>
      <c r="C116" s="258" t="s">
        <v>49</v>
      </c>
      <c r="D116" s="258"/>
      <c r="E116" s="258"/>
      <c r="F116" s="281" t="s">
        <v>1085</v>
      </c>
      <c r="G116" s="258"/>
      <c r="H116" s="258" t="s">
        <v>1130</v>
      </c>
      <c r="I116" s="258" t="s">
        <v>1120</v>
      </c>
      <c r="J116" s="258"/>
      <c r="K116" s="272"/>
    </row>
    <row r="117" s="1" customFormat="1" ht="15" customHeight="1">
      <c r="B117" s="283"/>
      <c r="C117" s="258" t="s">
        <v>58</v>
      </c>
      <c r="D117" s="258"/>
      <c r="E117" s="258"/>
      <c r="F117" s="281" t="s">
        <v>1085</v>
      </c>
      <c r="G117" s="258"/>
      <c r="H117" s="258" t="s">
        <v>1131</v>
      </c>
      <c r="I117" s="258" t="s">
        <v>1132</v>
      </c>
      <c r="J117" s="258"/>
      <c r="K117" s="272"/>
    </row>
    <row r="118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="1" customFormat="1" ht="45" customHeight="1">
      <c r="B122" s="299"/>
      <c r="C122" s="249" t="s">
        <v>1133</v>
      </c>
      <c r="D122" s="249"/>
      <c r="E122" s="249"/>
      <c r="F122" s="249"/>
      <c r="G122" s="249"/>
      <c r="H122" s="249"/>
      <c r="I122" s="249"/>
      <c r="J122" s="249"/>
      <c r="K122" s="300"/>
    </row>
    <row r="123" s="1" customFormat="1" ht="17.25" customHeight="1">
      <c r="B123" s="301"/>
      <c r="C123" s="273" t="s">
        <v>1079</v>
      </c>
      <c r="D123" s="273"/>
      <c r="E123" s="273"/>
      <c r="F123" s="273" t="s">
        <v>1080</v>
      </c>
      <c r="G123" s="274"/>
      <c r="H123" s="273" t="s">
        <v>55</v>
      </c>
      <c r="I123" s="273" t="s">
        <v>58</v>
      </c>
      <c r="J123" s="273" t="s">
        <v>1081</v>
      </c>
      <c r="K123" s="302"/>
    </row>
    <row r="124" s="1" customFormat="1" ht="17.25" customHeight="1">
      <c r="B124" s="301"/>
      <c r="C124" s="275" t="s">
        <v>1082</v>
      </c>
      <c r="D124" s="275"/>
      <c r="E124" s="275"/>
      <c r="F124" s="276" t="s">
        <v>1083</v>
      </c>
      <c r="G124" s="277"/>
      <c r="H124" s="275"/>
      <c r="I124" s="275"/>
      <c r="J124" s="275" t="s">
        <v>1084</v>
      </c>
      <c r="K124" s="302"/>
    </row>
    <row r="125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="1" customFormat="1" ht="15" customHeight="1">
      <c r="B126" s="303"/>
      <c r="C126" s="258" t="s">
        <v>1088</v>
      </c>
      <c r="D126" s="280"/>
      <c r="E126" s="280"/>
      <c r="F126" s="281" t="s">
        <v>1085</v>
      </c>
      <c r="G126" s="258"/>
      <c r="H126" s="258" t="s">
        <v>1125</v>
      </c>
      <c r="I126" s="258" t="s">
        <v>1087</v>
      </c>
      <c r="J126" s="258">
        <v>120</v>
      </c>
      <c r="K126" s="306"/>
    </row>
    <row r="127" s="1" customFormat="1" ht="15" customHeight="1">
      <c r="B127" s="303"/>
      <c r="C127" s="258" t="s">
        <v>1134</v>
      </c>
      <c r="D127" s="258"/>
      <c r="E127" s="258"/>
      <c r="F127" s="281" t="s">
        <v>1085</v>
      </c>
      <c r="G127" s="258"/>
      <c r="H127" s="258" t="s">
        <v>1135</v>
      </c>
      <c r="I127" s="258" t="s">
        <v>1087</v>
      </c>
      <c r="J127" s="258" t="s">
        <v>1136</v>
      </c>
      <c r="K127" s="306"/>
    </row>
    <row r="128" s="1" customFormat="1" ht="15" customHeight="1">
      <c r="B128" s="303"/>
      <c r="C128" s="258" t="s">
        <v>90</v>
      </c>
      <c r="D128" s="258"/>
      <c r="E128" s="258"/>
      <c r="F128" s="281" t="s">
        <v>1085</v>
      </c>
      <c r="G128" s="258"/>
      <c r="H128" s="258" t="s">
        <v>1137</v>
      </c>
      <c r="I128" s="258" t="s">
        <v>1087</v>
      </c>
      <c r="J128" s="258" t="s">
        <v>1136</v>
      </c>
      <c r="K128" s="306"/>
    </row>
    <row r="129" s="1" customFormat="1" ht="15" customHeight="1">
      <c r="B129" s="303"/>
      <c r="C129" s="258" t="s">
        <v>1096</v>
      </c>
      <c r="D129" s="258"/>
      <c r="E129" s="258"/>
      <c r="F129" s="281" t="s">
        <v>1091</v>
      </c>
      <c r="G129" s="258"/>
      <c r="H129" s="258" t="s">
        <v>1097</v>
      </c>
      <c r="I129" s="258" t="s">
        <v>1087</v>
      </c>
      <c r="J129" s="258">
        <v>15</v>
      </c>
      <c r="K129" s="306"/>
    </row>
    <row r="130" s="1" customFormat="1" ht="15" customHeight="1">
      <c r="B130" s="303"/>
      <c r="C130" s="284" t="s">
        <v>1098</v>
      </c>
      <c r="D130" s="284"/>
      <c r="E130" s="284"/>
      <c r="F130" s="285" t="s">
        <v>1091</v>
      </c>
      <c r="G130" s="284"/>
      <c r="H130" s="284" t="s">
        <v>1099</v>
      </c>
      <c r="I130" s="284" t="s">
        <v>1087</v>
      </c>
      <c r="J130" s="284">
        <v>15</v>
      </c>
      <c r="K130" s="306"/>
    </row>
    <row r="131" s="1" customFormat="1" ht="15" customHeight="1">
      <c r="B131" s="303"/>
      <c r="C131" s="284" t="s">
        <v>1100</v>
      </c>
      <c r="D131" s="284"/>
      <c r="E131" s="284"/>
      <c r="F131" s="285" t="s">
        <v>1091</v>
      </c>
      <c r="G131" s="284"/>
      <c r="H131" s="284" t="s">
        <v>1101</v>
      </c>
      <c r="I131" s="284" t="s">
        <v>1087</v>
      </c>
      <c r="J131" s="284">
        <v>20</v>
      </c>
      <c r="K131" s="306"/>
    </row>
    <row r="132" s="1" customFormat="1" ht="15" customHeight="1">
      <c r="B132" s="303"/>
      <c r="C132" s="284" t="s">
        <v>1102</v>
      </c>
      <c r="D132" s="284"/>
      <c r="E132" s="284"/>
      <c r="F132" s="285" t="s">
        <v>1091</v>
      </c>
      <c r="G132" s="284"/>
      <c r="H132" s="284" t="s">
        <v>1103</v>
      </c>
      <c r="I132" s="284" t="s">
        <v>1087</v>
      </c>
      <c r="J132" s="284">
        <v>20</v>
      </c>
      <c r="K132" s="306"/>
    </row>
    <row r="133" s="1" customFormat="1" ht="15" customHeight="1">
      <c r="B133" s="303"/>
      <c r="C133" s="258" t="s">
        <v>1090</v>
      </c>
      <c r="D133" s="258"/>
      <c r="E133" s="258"/>
      <c r="F133" s="281" t="s">
        <v>1091</v>
      </c>
      <c r="G133" s="258"/>
      <c r="H133" s="258" t="s">
        <v>1125</v>
      </c>
      <c r="I133" s="258" t="s">
        <v>1087</v>
      </c>
      <c r="J133" s="258">
        <v>50</v>
      </c>
      <c r="K133" s="306"/>
    </row>
    <row r="134" s="1" customFormat="1" ht="15" customHeight="1">
      <c r="B134" s="303"/>
      <c r="C134" s="258" t="s">
        <v>1104</v>
      </c>
      <c r="D134" s="258"/>
      <c r="E134" s="258"/>
      <c r="F134" s="281" t="s">
        <v>1091</v>
      </c>
      <c r="G134" s="258"/>
      <c r="H134" s="258" t="s">
        <v>1125</v>
      </c>
      <c r="I134" s="258" t="s">
        <v>1087</v>
      </c>
      <c r="J134" s="258">
        <v>50</v>
      </c>
      <c r="K134" s="306"/>
    </row>
    <row r="135" s="1" customFormat="1" ht="15" customHeight="1">
      <c r="B135" s="303"/>
      <c r="C135" s="258" t="s">
        <v>1110</v>
      </c>
      <c r="D135" s="258"/>
      <c r="E135" s="258"/>
      <c r="F135" s="281" t="s">
        <v>1091</v>
      </c>
      <c r="G135" s="258"/>
      <c r="H135" s="258" t="s">
        <v>1125</v>
      </c>
      <c r="I135" s="258" t="s">
        <v>1087</v>
      </c>
      <c r="J135" s="258">
        <v>50</v>
      </c>
      <c r="K135" s="306"/>
    </row>
    <row r="136" s="1" customFormat="1" ht="15" customHeight="1">
      <c r="B136" s="303"/>
      <c r="C136" s="258" t="s">
        <v>1112</v>
      </c>
      <c r="D136" s="258"/>
      <c r="E136" s="258"/>
      <c r="F136" s="281" t="s">
        <v>1091</v>
      </c>
      <c r="G136" s="258"/>
      <c r="H136" s="258" t="s">
        <v>1125</v>
      </c>
      <c r="I136" s="258" t="s">
        <v>1087</v>
      </c>
      <c r="J136" s="258">
        <v>50</v>
      </c>
      <c r="K136" s="306"/>
    </row>
    <row r="137" s="1" customFormat="1" ht="15" customHeight="1">
      <c r="B137" s="303"/>
      <c r="C137" s="258" t="s">
        <v>1113</v>
      </c>
      <c r="D137" s="258"/>
      <c r="E137" s="258"/>
      <c r="F137" s="281" t="s">
        <v>1091</v>
      </c>
      <c r="G137" s="258"/>
      <c r="H137" s="258" t="s">
        <v>1138</v>
      </c>
      <c r="I137" s="258" t="s">
        <v>1087</v>
      </c>
      <c r="J137" s="258">
        <v>255</v>
      </c>
      <c r="K137" s="306"/>
    </row>
    <row r="138" s="1" customFormat="1" ht="15" customHeight="1">
      <c r="B138" s="303"/>
      <c r="C138" s="258" t="s">
        <v>1115</v>
      </c>
      <c r="D138" s="258"/>
      <c r="E138" s="258"/>
      <c r="F138" s="281" t="s">
        <v>1085</v>
      </c>
      <c r="G138" s="258"/>
      <c r="H138" s="258" t="s">
        <v>1139</v>
      </c>
      <c r="I138" s="258" t="s">
        <v>1117</v>
      </c>
      <c r="J138" s="258"/>
      <c r="K138" s="306"/>
    </row>
    <row r="139" s="1" customFormat="1" ht="15" customHeight="1">
      <c r="B139" s="303"/>
      <c r="C139" s="258" t="s">
        <v>1118</v>
      </c>
      <c r="D139" s="258"/>
      <c r="E139" s="258"/>
      <c r="F139" s="281" t="s">
        <v>1085</v>
      </c>
      <c r="G139" s="258"/>
      <c r="H139" s="258" t="s">
        <v>1140</v>
      </c>
      <c r="I139" s="258" t="s">
        <v>1120</v>
      </c>
      <c r="J139" s="258"/>
      <c r="K139" s="306"/>
    </row>
    <row r="140" s="1" customFormat="1" ht="15" customHeight="1">
      <c r="B140" s="303"/>
      <c r="C140" s="258" t="s">
        <v>1121</v>
      </c>
      <c r="D140" s="258"/>
      <c r="E140" s="258"/>
      <c r="F140" s="281" t="s">
        <v>1085</v>
      </c>
      <c r="G140" s="258"/>
      <c r="H140" s="258" t="s">
        <v>1121</v>
      </c>
      <c r="I140" s="258" t="s">
        <v>1120</v>
      </c>
      <c r="J140" s="258"/>
      <c r="K140" s="306"/>
    </row>
    <row r="141" s="1" customFormat="1" ht="15" customHeight="1">
      <c r="B141" s="303"/>
      <c r="C141" s="258" t="s">
        <v>39</v>
      </c>
      <c r="D141" s="258"/>
      <c r="E141" s="258"/>
      <c r="F141" s="281" t="s">
        <v>1085</v>
      </c>
      <c r="G141" s="258"/>
      <c r="H141" s="258" t="s">
        <v>1141</v>
      </c>
      <c r="I141" s="258" t="s">
        <v>1120</v>
      </c>
      <c r="J141" s="258"/>
      <c r="K141" s="306"/>
    </row>
    <row r="142" s="1" customFormat="1" ht="15" customHeight="1">
      <c r="B142" s="303"/>
      <c r="C142" s="258" t="s">
        <v>1142</v>
      </c>
      <c r="D142" s="258"/>
      <c r="E142" s="258"/>
      <c r="F142" s="281" t="s">
        <v>1085</v>
      </c>
      <c r="G142" s="258"/>
      <c r="H142" s="258" t="s">
        <v>1143</v>
      </c>
      <c r="I142" s="258" t="s">
        <v>1120</v>
      </c>
      <c r="J142" s="258"/>
      <c r="K142" s="306"/>
    </row>
    <row r="143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="1" customFormat="1" ht="45" customHeight="1">
      <c r="B147" s="270"/>
      <c r="C147" s="271" t="s">
        <v>1144</v>
      </c>
      <c r="D147" s="271"/>
      <c r="E147" s="271"/>
      <c r="F147" s="271"/>
      <c r="G147" s="271"/>
      <c r="H147" s="271"/>
      <c r="I147" s="271"/>
      <c r="J147" s="271"/>
      <c r="K147" s="272"/>
    </row>
    <row r="148" s="1" customFormat="1" ht="17.25" customHeight="1">
      <c r="B148" s="270"/>
      <c r="C148" s="273" t="s">
        <v>1079</v>
      </c>
      <c r="D148" s="273"/>
      <c r="E148" s="273"/>
      <c r="F148" s="273" t="s">
        <v>1080</v>
      </c>
      <c r="G148" s="274"/>
      <c r="H148" s="273" t="s">
        <v>55</v>
      </c>
      <c r="I148" s="273" t="s">
        <v>58</v>
      </c>
      <c r="J148" s="273" t="s">
        <v>1081</v>
      </c>
      <c r="K148" s="272"/>
    </row>
    <row r="149" s="1" customFormat="1" ht="17.25" customHeight="1">
      <c r="B149" s="270"/>
      <c r="C149" s="275" t="s">
        <v>1082</v>
      </c>
      <c r="D149" s="275"/>
      <c r="E149" s="275"/>
      <c r="F149" s="276" t="s">
        <v>1083</v>
      </c>
      <c r="G149" s="277"/>
      <c r="H149" s="275"/>
      <c r="I149" s="275"/>
      <c r="J149" s="275" t="s">
        <v>1084</v>
      </c>
      <c r="K149" s="272"/>
    </row>
    <row r="150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="1" customFormat="1" ht="15" customHeight="1">
      <c r="B151" s="283"/>
      <c r="C151" s="310" t="s">
        <v>1088</v>
      </c>
      <c r="D151" s="258"/>
      <c r="E151" s="258"/>
      <c r="F151" s="311" t="s">
        <v>1085</v>
      </c>
      <c r="G151" s="258"/>
      <c r="H151" s="310" t="s">
        <v>1125</v>
      </c>
      <c r="I151" s="310" t="s">
        <v>1087</v>
      </c>
      <c r="J151" s="310">
        <v>120</v>
      </c>
      <c r="K151" s="306"/>
    </row>
    <row r="152" s="1" customFormat="1" ht="15" customHeight="1">
      <c r="B152" s="283"/>
      <c r="C152" s="310" t="s">
        <v>1134</v>
      </c>
      <c r="D152" s="258"/>
      <c r="E152" s="258"/>
      <c r="F152" s="311" t="s">
        <v>1085</v>
      </c>
      <c r="G152" s="258"/>
      <c r="H152" s="310" t="s">
        <v>1145</v>
      </c>
      <c r="I152" s="310" t="s">
        <v>1087</v>
      </c>
      <c r="J152" s="310" t="s">
        <v>1136</v>
      </c>
      <c r="K152" s="306"/>
    </row>
    <row r="153" s="1" customFormat="1" ht="15" customHeight="1">
      <c r="B153" s="283"/>
      <c r="C153" s="310" t="s">
        <v>90</v>
      </c>
      <c r="D153" s="258"/>
      <c r="E153" s="258"/>
      <c r="F153" s="311" t="s">
        <v>1085</v>
      </c>
      <c r="G153" s="258"/>
      <c r="H153" s="310" t="s">
        <v>1146</v>
      </c>
      <c r="I153" s="310" t="s">
        <v>1087</v>
      </c>
      <c r="J153" s="310" t="s">
        <v>1136</v>
      </c>
      <c r="K153" s="306"/>
    </row>
    <row r="154" s="1" customFormat="1" ht="15" customHeight="1">
      <c r="B154" s="283"/>
      <c r="C154" s="310" t="s">
        <v>1090</v>
      </c>
      <c r="D154" s="258"/>
      <c r="E154" s="258"/>
      <c r="F154" s="311" t="s">
        <v>1091</v>
      </c>
      <c r="G154" s="258"/>
      <c r="H154" s="310" t="s">
        <v>1125</v>
      </c>
      <c r="I154" s="310" t="s">
        <v>1087</v>
      </c>
      <c r="J154" s="310">
        <v>50</v>
      </c>
      <c r="K154" s="306"/>
    </row>
    <row r="155" s="1" customFormat="1" ht="15" customHeight="1">
      <c r="B155" s="283"/>
      <c r="C155" s="310" t="s">
        <v>1093</v>
      </c>
      <c r="D155" s="258"/>
      <c r="E155" s="258"/>
      <c r="F155" s="311" t="s">
        <v>1085</v>
      </c>
      <c r="G155" s="258"/>
      <c r="H155" s="310" t="s">
        <v>1125</v>
      </c>
      <c r="I155" s="310" t="s">
        <v>1095</v>
      </c>
      <c r="J155" s="310"/>
      <c r="K155" s="306"/>
    </row>
    <row r="156" s="1" customFormat="1" ht="15" customHeight="1">
      <c r="B156" s="283"/>
      <c r="C156" s="310" t="s">
        <v>1104</v>
      </c>
      <c r="D156" s="258"/>
      <c r="E156" s="258"/>
      <c r="F156" s="311" t="s">
        <v>1091</v>
      </c>
      <c r="G156" s="258"/>
      <c r="H156" s="310" t="s">
        <v>1125</v>
      </c>
      <c r="I156" s="310" t="s">
        <v>1087</v>
      </c>
      <c r="J156" s="310">
        <v>50</v>
      </c>
      <c r="K156" s="306"/>
    </row>
    <row r="157" s="1" customFormat="1" ht="15" customHeight="1">
      <c r="B157" s="283"/>
      <c r="C157" s="310" t="s">
        <v>1112</v>
      </c>
      <c r="D157" s="258"/>
      <c r="E157" s="258"/>
      <c r="F157" s="311" t="s">
        <v>1091</v>
      </c>
      <c r="G157" s="258"/>
      <c r="H157" s="310" t="s">
        <v>1125</v>
      </c>
      <c r="I157" s="310" t="s">
        <v>1087</v>
      </c>
      <c r="J157" s="310">
        <v>50</v>
      </c>
      <c r="K157" s="306"/>
    </row>
    <row r="158" s="1" customFormat="1" ht="15" customHeight="1">
      <c r="B158" s="283"/>
      <c r="C158" s="310" t="s">
        <v>1110</v>
      </c>
      <c r="D158" s="258"/>
      <c r="E158" s="258"/>
      <c r="F158" s="311" t="s">
        <v>1091</v>
      </c>
      <c r="G158" s="258"/>
      <c r="H158" s="310" t="s">
        <v>1125</v>
      </c>
      <c r="I158" s="310" t="s">
        <v>1087</v>
      </c>
      <c r="J158" s="310">
        <v>50</v>
      </c>
      <c r="K158" s="306"/>
    </row>
    <row r="159" s="1" customFormat="1" ht="15" customHeight="1">
      <c r="B159" s="283"/>
      <c r="C159" s="310" t="s">
        <v>119</v>
      </c>
      <c r="D159" s="258"/>
      <c r="E159" s="258"/>
      <c r="F159" s="311" t="s">
        <v>1085</v>
      </c>
      <c r="G159" s="258"/>
      <c r="H159" s="310" t="s">
        <v>1147</v>
      </c>
      <c r="I159" s="310" t="s">
        <v>1087</v>
      </c>
      <c r="J159" s="310" t="s">
        <v>1148</v>
      </c>
      <c r="K159" s="306"/>
    </row>
    <row r="160" s="1" customFormat="1" ht="15" customHeight="1">
      <c r="B160" s="283"/>
      <c r="C160" s="310" t="s">
        <v>1149</v>
      </c>
      <c r="D160" s="258"/>
      <c r="E160" s="258"/>
      <c r="F160" s="311" t="s">
        <v>1085</v>
      </c>
      <c r="G160" s="258"/>
      <c r="H160" s="310" t="s">
        <v>1150</v>
      </c>
      <c r="I160" s="310" t="s">
        <v>1120</v>
      </c>
      <c r="J160" s="310"/>
      <c r="K160" s="306"/>
    </row>
    <row r="16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="1" customFormat="1" ht="45" customHeight="1">
      <c r="B165" s="248"/>
      <c r="C165" s="249" t="s">
        <v>1151</v>
      </c>
      <c r="D165" s="249"/>
      <c r="E165" s="249"/>
      <c r="F165" s="249"/>
      <c r="G165" s="249"/>
      <c r="H165" s="249"/>
      <c r="I165" s="249"/>
      <c r="J165" s="249"/>
      <c r="K165" s="250"/>
    </row>
    <row r="166" s="1" customFormat="1" ht="17.25" customHeight="1">
      <c r="B166" s="248"/>
      <c r="C166" s="273" t="s">
        <v>1079</v>
      </c>
      <c r="D166" s="273"/>
      <c r="E166" s="273"/>
      <c r="F166" s="273" t="s">
        <v>1080</v>
      </c>
      <c r="G166" s="315"/>
      <c r="H166" s="316" t="s">
        <v>55</v>
      </c>
      <c r="I166" s="316" t="s">
        <v>58</v>
      </c>
      <c r="J166" s="273" t="s">
        <v>1081</v>
      </c>
      <c r="K166" s="250"/>
    </row>
    <row r="167" s="1" customFormat="1" ht="17.25" customHeight="1">
      <c r="B167" s="251"/>
      <c r="C167" s="275" t="s">
        <v>1082</v>
      </c>
      <c r="D167" s="275"/>
      <c r="E167" s="275"/>
      <c r="F167" s="276" t="s">
        <v>1083</v>
      </c>
      <c r="G167" s="317"/>
      <c r="H167" s="318"/>
      <c r="I167" s="318"/>
      <c r="J167" s="275" t="s">
        <v>1084</v>
      </c>
      <c r="K167" s="253"/>
    </row>
    <row r="168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="1" customFormat="1" ht="15" customHeight="1">
      <c r="B169" s="283"/>
      <c r="C169" s="258" t="s">
        <v>1088</v>
      </c>
      <c r="D169" s="258"/>
      <c r="E169" s="258"/>
      <c r="F169" s="281" t="s">
        <v>1085</v>
      </c>
      <c r="G169" s="258"/>
      <c r="H169" s="258" t="s">
        <v>1125</v>
      </c>
      <c r="I169" s="258" t="s">
        <v>1087</v>
      </c>
      <c r="J169" s="258">
        <v>120</v>
      </c>
      <c r="K169" s="306"/>
    </row>
    <row r="170" s="1" customFormat="1" ht="15" customHeight="1">
      <c r="B170" s="283"/>
      <c r="C170" s="258" t="s">
        <v>1134</v>
      </c>
      <c r="D170" s="258"/>
      <c r="E170" s="258"/>
      <c r="F170" s="281" t="s">
        <v>1085</v>
      </c>
      <c r="G170" s="258"/>
      <c r="H170" s="258" t="s">
        <v>1135</v>
      </c>
      <c r="I170" s="258" t="s">
        <v>1087</v>
      </c>
      <c r="J170" s="258" t="s">
        <v>1136</v>
      </c>
      <c r="K170" s="306"/>
    </row>
    <row r="171" s="1" customFormat="1" ht="15" customHeight="1">
      <c r="B171" s="283"/>
      <c r="C171" s="258" t="s">
        <v>90</v>
      </c>
      <c r="D171" s="258"/>
      <c r="E171" s="258"/>
      <c r="F171" s="281" t="s">
        <v>1085</v>
      </c>
      <c r="G171" s="258"/>
      <c r="H171" s="258" t="s">
        <v>1152</v>
      </c>
      <c r="I171" s="258" t="s">
        <v>1087</v>
      </c>
      <c r="J171" s="258" t="s">
        <v>1136</v>
      </c>
      <c r="K171" s="306"/>
    </row>
    <row r="172" s="1" customFormat="1" ht="15" customHeight="1">
      <c r="B172" s="283"/>
      <c r="C172" s="258" t="s">
        <v>1090</v>
      </c>
      <c r="D172" s="258"/>
      <c r="E172" s="258"/>
      <c r="F172" s="281" t="s">
        <v>1091</v>
      </c>
      <c r="G172" s="258"/>
      <c r="H172" s="258" t="s">
        <v>1152</v>
      </c>
      <c r="I172" s="258" t="s">
        <v>1087</v>
      </c>
      <c r="J172" s="258">
        <v>50</v>
      </c>
      <c r="K172" s="306"/>
    </row>
    <row r="173" s="1" customFormat="1" ht="15" customHeight="1">
      <c r="B173" s="283"/>
      <c r="C173" s="258" t="s">
        <v>1093</v>
      </c>
      <c r="D173" s="258"/>
      <c r="E173" s="258"/>
      <c r="F173" s="281" t="s">
        <v>1085</v>
      </c>
      <c r="G173" s="258"/>
      <c r="H173" s="258" t="s">
        <v>1152</v>
      </c>
      <c r="I173" s="258" t="s">
        <v>1095</v>
      </c>
      <c r="J173" s="258"/>
      <c r="K173" s="306"/>
    </row>
    <row r="174" s="1" customFormat="1" ht="15" customHeight="1">
      <c r="B174" s="283"/>
      <c r="C174" s="258" t="s">
        <v>1104</v>
      </c>
      <c r="D174" s="258"/>
      <c r="E174" s="258"/>
      <c r="F174" s="281" t="s">
        <v>1091</v>
      </c>
      <c r="G174" s="258"/>
      <c r="H174" s="258" t="s">
        <v>1152</v>
      </c>
      <c r="I174" s="258" t="s">
        <v>1087</v>
      </c>
      <c r="J174" s="258">
        <v>50</v>
      </c>
      <c r="K174" s="306"/>
    </row>
    <row r="175" s="1" customFormat="1" ht="15" customHeight="1">
      <c r="B175" s="283"/>
      <c r="C175" s="258" t="s">
        <v>1112</v>
      </c>
      <c r="D175" s="258"/>
      <c r="E175" s="258"/>
      <c r="F175" s="281" t="s">
        <v>1091</v>
      </c>
      <c r="G175" s="258"/>
      <c r="H175" s="258" t="s">
        <v>1152</v>
      </c>
      <c r="I175" s="258" t="s">
        <v>1087</v>
      </c>
      <c r="J175" s="258">
        <v>50</v>
      </c>
      <c r="K175" s="306"/>
    </row>
    <row r="176" s="1" customFormat="1" ht="15" customHeight="1">
      <c r="B176" s="283"/>
      <c r="C176" s="258" t="s">
        <v>1110</v>
      </c>
      <c r="D176" s="258"/>
      <c r="E176" s="258"/>
      <c r="F176" s="281" t="s">
        <v>1091</v>
      </c>
      <c r="G176" s="258"/>
      <c r="H176" s="258" t="s">
        <v>1152</v>
      </c>
      <c r="I176" s="258" t="s">
        <v>1087</v>
      </c>
      <c r="J176" s="258">
        <v>50</v>
      </c>
      <c r="K176" s="306"/>
    </row>
    <row r="177" s="1" customFormat="1" ht="15" customHeight="1">
      <c r="B177" s="283"/>
      <c r="C177" s="258" t="s">
        <v>143</v>
      </c>
      <c r="D177" s="258"/>
      <c r="E177" s="258"/>
      <c r="F177" s="281" t="s">
        <v>1085</v>
      </c>
      <c r="G177" s="258"/>
      <c r="H177" s="258" t="s">
        <v>1153</v>
      </c>
      <c r="I177" s="258" t="s">
        <v>1154</v>
      </c>
      <c r="J177" s="258"/>
      <c r="K177" s="306"/>
    </row>
    <row r="178" s="1" customFormat="1" ht="15" customHeight="1">
      <c r="B178" s="283"/>
      <c r="C178" s="258" t="s">
        <v>58</v>
      </c>
      <c r="D178" s="258"/>
      <c r="E178" s="258"/>
      <c r="F178" s="281" t="s">
        <v>1085</v>
      </c>
      <c r="G178" s="258"/>
      <c r="H178" s="258" t="s">
        <v>1155</v>
      </c>
      <c r="I178" s="258" t="s">
        <v>1156</v>
      </c>
      <c r="J178" s="258">
        <v>1</v>
      </c>
      <c r="K178" s="306"/>
    </row>
    <row r="179" s="1" customFormat="1" ht="15" customHeight="1">
      <c r="B179" s="283"/>
      <c r="C179" s="258" t="s">
        <v>54</v>
      </c>
      <c r="D179" s="258"/>
      <c r="E179" s="258"/>
      <c r="F179" s="281" t="s">
        <v>1085</v>
      </c>
      <c r="G179" s="258"/>
      <c r="H179" s="258" t="s">
        <v>1157</v>
      </c>
      <c r="I179" s="258" t="s">
        <v>1087</v>
      </c>
      <c r="J179" s="258">
        <v>20</v>
      </c>
      <c r="K179" s="306"/>
    </row>
    <row r="180" s="1" customFormat="1" ht="15" customHeight="1">
      <c r="B180" s="283"/>
      <c r="C180" s="258" t="s">
        <v>55</v>
      </c>
      <c r="D180" s="258"/>
      <c r="E180" s="258"/>
      <c r="F180" s="281" t="s">
        <v>1085</v>
      </c>
      <c r="G180" s="258"/>
      <c r="H180" s="258" t="s">
        <v>1158</v>
      </c>
      <c r="I180" s="258" t="s">
        <v>1087</v>
      </c>
      <c r="J180" s="258">
        <v>255</v>
      </c>
      <c r="K180" s="306"/>
    </row>
    <row r="181" s="1" customFormat="1" ht="15" customHeight="1">
      <c r="B181" s="283"/>
      <c r="C181" s="258" t="s">
        <v>144</v>
      </c>
      <c r="D181" s="258"/>
      <c r="E181" s="258"/>
      <c r="F181" s="281" t="s">
        <v>1085</v>
      </c>
      <c r="G181" s="258"/>
      <c r="H181" s="258" t="s">
        <v>1049</v>
      </c>
      <c r="I181" s="258" t="s">
        <v>1087</v>
      </c>
      <c r="J181" s="258">
        <v>10</v>
      </c>
      <c r="K181" s="306"/>
    </row>
    <row r="182" s="1" customFormat="1" ht="15" customHeight="1">
      <c r="B182" s="283"/>
      <c r="C182" s="258" t="s">
        <v>145</v>
      </c>
      <c r="D182" s="258"/>
      <c r="E182" s="258"/>
      <c r="F182" s="281" t="s">
        <v>1085</v>
      </c>
      <c r="G182" s="258"/>
      <c r="H182" s="258" t="s">
        <v>1159</v>
      </c>
      <c r="I182" s="258" t="s">
        <v>1120</v>
      </c>
      <c r="J182" s="258"/>
      <c r="K182" s="306"/>
    </row>
    <row r="183" s="1" customFormat="1" ht="15" customHeight="1">
      <c r="B183" s="283"/>
      <c r="C183" s="258" t="s">
        <v>1160</v>
      </c>
      <c r="D183" s="258"/>
      <c r="E183" s="258"/>
      <c r="F183" s="281" t="s">
        <v>1085</v>
      </c>
      <c r="G183" s="258"/>
      <c r="H183" s="258" t="s">
        <v>1161</v>
      </c>
      <c r="I183" s="258" t="s">
        <v>1120</v>
      </c>
      <c r="J183" s="258"/>
      <c r="K183" s="306"/>
    </row>
    <row r="184" s="1" customFormat="1" ht="15" customHeight="1">
      <c r="B184" s="283"/>
      <c r="C184" s="258" t="s">
        <v>1149</v>
      </c>
      <c r="D184" s="258"/>
      <c r="E184" s="258"/>
      <c r="F184" s="281" t="s">
        <v>1085</v>
      </c>
      <c r="G184" s="258"/>
      <c r="H184" s="258" t="s">
        <v>1162</v>
      </c>
      <c r="I184" s="258" t="s">
        <v>1120</v>
      </c>
      <c r="J184" s="258"/>
      <c r="K184" s="306"/>
    </row>
    <row r="185" s="1" customFormat="1" ht="15" customHeight="1">
      <c r="B185" s="283"/>
      <c r="C185" s="258" t="s">
        <v>147</v>
      </c>
      <c r="D185" s="258"/>
      <c r="E185" s="258"/>
      <c r="F185" s="281" t="s">
        <v>1091</v>
      </c>
      <c r="G185" s="258"/>
      <c r="H185" s="258" t="s">
        <v>1163</v>
      </c>
      <c r="I185" s="258" t="s">
        <v>1087</v>
      </c>
      <c r="J185" s="258">
        <v>50</v>
      </c>
      <c r="K185" s="306"/>
    </row>
    <row r="186" s="1" customFormat="1" ht="15" customHeight="1">
      <c r="B186" s="283"/>
      <c r="C186" s="258" t="s">
        <v>1164</v>
      </c>
      <c r="D186" s="258"/>
      <c r="E186" s="258"/>
      <c r="F186" s="281" t="s">
        <v>1091</v>
      </c>
      <c r="G186" s="258"/>
      <c r="H186" s="258" t="s">
        <v>1165</v>
      </c>
      <c r="I186" s="258" t="s">
        <v>1166</v>
      </c>
      <c r="J186" s="258"/>
      <c r="K186" s="306"/>
    </row>
    <row r="187" s="1" customFormat="1" ht="15" customHeight="1">
      <c r="B187" s="283"/>
      <c r="C187" s="258" t="s">
        <v>1167</v>
      </c>
      <c r="D187" s="258"/>
      <c r="E187" s="258"/>
      <c r="F187" s="281" t="s">
        <v>1091</v>
      </c>
      <c r="G187" s="258"/>
      <c r="H187" s="258" t="s">
        <v>1168</v>
      </c>
      <c r="I187" s="258" t="s">
        <v>1166</v>
      </c>
      <c r="J187" s="258"/>
      <c r="K187" s="306"/>
    </row>
    <row r="188" s="1" customFormat="1" ht="15" customHeight="1">
      <c r="B188" s="283"/>
      <c r="C188" s="258" t="s">
        <v>1169</v>
      </c>
      <c r="D188" s="258"/>
      <c r="E188" s="258"/>
      <c r="F188" s="281" t="s">
        <v>1091</v>
      </c>
      <c r="G188" s="258"/>
      <c r="H188" s="258" t="s">
        <v>1170</v>
      </c>
      <c r="I188" s="258" t="s">
        <v>1166</v>
      </c>
      <c r="J188" s="258"/>
      <c r="K188" s="306"/>
    </row>
    <row r="189" s="1" customFormat="1" ht="15" customHeight="1">
      <c r="B189" s="283"/>
      <c r="C189" s="319" t="s">
        <v>1171</v>
      </c>
      <c r="D189" s="258"/>
      <c r="E189" s="258"/>
      <c r="F189" s="281" t="s">
        <v>1091</v>
      </c>
      <c r="G189" s="258"/>
      <c r="H189" s="258" t="s">
        <v>1172</v>
      </c>
      <c r="I189" s="258" t="s">
        <v>1173</v>
      </c>
      <c r="J189" s="320" t="s">
        <v>1174</v>
      </c>
      <c r="K189" s="306"/>
    </row>
    <row r="190" s="14" customFormat="1" ht="15" customHeight="1">
      <c r="B190" s="321"/>
      <c r="C190" s="322" t="s">
        <v>1175</v>
      </c>
      <c r="D190" s="323"/>
      <c r="E190" s="323"/>
      <c r="F190" s="324" t="s">
        <v>1091</v>
      </c>
      <c r="G190" s="323"/>
      <c r="H190" s="323" t="s">
        <v>1176</v>
      </c>
      <c r="I190" s="323" t="s">
        <v>1173</v>
      </c>
      <c r="J190" s="325" t="s">
        <v>1174</v>
      </c>
      <c r="K190" s="326"/>
    </row>
    <row r="191" s="1" customFormat="1" ht="15" customHeight="1">
      <c r="B191" s="283"/>
      <c r="C191" s="319" t="s">
        <v>43</v>
      </c>
      <c r="D191" s="258"/>
      <c r="E191" s="258"/>
      <c r="F191" s="281" t="s">
        <v>1085</v>
      </c>
      <c r="G191" s="258"/>
      <c r="H191" s="255" t="s">
        <v>1177</v>
      </c>
      <c r="I191" s="258" t="s">
        <v>1178</v>
      </c>
      <c r="J191" s="258"/>
      <c r="K191" s="306"/>
    </row>
    <row r="192" s="1" customFormat="1" ht="15" customHeight="1">
      <c r="B192" s="283"/>
      <c r="C192" s="319" t="s">
        <v>1179</v>
      </c>
      <c r="D192" s="258"/>
      <c r="E192" s="258"/>
      <c r="F192" s="281" t="s">
        <v>1085</v>
      </c>
      <c r="G192" s="258"/>
      <c r="H192" s="258" t="s">
        <v>1180</v>
      </c>
      <c r="I192" s="258" t="s">
        <v>1120</v>
      </c>
      <c r="J192" s="258"/>
      <c r="K192" s="306"/>
    </row>
    <row r="193" s="1" customFormat="1" ht="15" customHeight="1">
      <c r="B193" s="283"/>
      <c r="C193" s="319" t="s">
        <v>1181</v>
      </c>
      <c r="D193" s="258"/>
      <c r="E193" s="258"/>
      <c r="F193" s="281" t="s">
        <v>1085</v>
      </c>
      <c r="G193" s="258"/>
      <c r="H193" s="258" t="s">
        <v>1182</v>
      </c>
      <c r="I193" s="258" t="s">
        <v>1120</v>
      </c>
      <c r="J193" s="258"/>
      <c r="K193" s="306"/>
    </row>
    <row r="194" s="1" customFormat="1" ht="15" customHeight="1">
      <c r="B194" s="283"/>
      <c r="C194" s="319" t="s">
        <v>1183</v>
      </c>
      <c r="D194" s="258"/>
      <c r="E194" s="258"/>
      <c r="F194" s="281" t="s">
        <v>1091</v>
      </c>
      <c r="G194" s="258"/>
      <c r="H194" s="258" t="s">
        <v>1184</v>
      </c>
      <c r="I194" s="258" t="s">
        <v>1120</v>
      </c>
      <c r="J194" s="258"/>
      <c r="K194" s="306"/>
    </row>
    <row r="195" s="1" customFormat="1" ht="15" customHeight="1">
      <c r="B195" s="312"/>
      <c r="C195" s="327"/>
      <c r="D195" s="292"/>
      <c r="E195" s="292"/>
      <c r="F195" s="292"/>
      <c r="G195" s="292"/>
      <c r="H195" s="292"/>
      <c r="I195" s="292"/>
      <c r="J195" s="292"/>
      <c r="K195" s="313"/>
    </row>
    <row r="196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="1" customFormat="1" ht="18.75" customHeight="1">
      <c r="B197" s="294"/>
      <c r="C197" s="304"/>
      <c r="D197" s="304"/>
      <c r="E197" s="304"/>
      <c r="F197" s="314"/>
      <c r="G197" s="304"/>
      <c r="H197" s="304"/>
      <c r="I197" s="304"/>
      <c r="J197" s="304"/>
      <c r="K197" s="294"/>
    </row>
    <row r="198" s="1" customFormat="1" ht="18.75" customHeight="1"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</row>
    <row r="199" s="1" customFormat="1" ht="13.5">
      <c r="B199" s="245"/>
      <c r="C199" s="246"/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1">
      <c r="B200" s="248"/>
      <c r="C200" s="249" t="s">
        <v>1185</v>
      </c>
      <c r="D200" s="249"/>
      <c r="E200" s="249"/>
      <c r="F200" s="249"/>
      <c r="G200" s="249"/>
      <c r="H200" s="249"/>
      <c r="I200" s="249"/>
      <c r="J200" s="249"/>
      <c r="K200" s="250"/>
    </row>
    <row r="201" s="1" customFormat="1" ht="25.5" customHeight="1">
      <c r="B201" s="248"/>
      <c r="C201" s="328" t="s">
        <v>1186</v>
      </c>
      <c r="D201" s="328"/>
      <c r="E201" s="328"/>
      <c r="F201" s="328" t="s">
        <v>1187</v>
      </c>
      <c r="G201" s="329"/>
      <c r="H201" s="328" t="s">
        <v>1188</v>
      </c>
      <c r="I201" s="328"/>
      <c r="J201" s="328"/>
      <c r="K201" s="250"/>
    </row>
    <row r="202" s="1" customFormat="1" ht="5.25" customHeight="1">
      <c r="B202" s="283"/>
      <c r="C202" s="278"/>
      <c r="D202" s="278"/>
      <c r="E202" s="278"/>
      <c r="F202" s="278"/>
      <c r="G202" s="304"/>
      <c r="H202" s="278"/>
      <c r="I202" s="278"/>
      <c r="J202" s="278"/>
      <c r="K202" s="306"/>
    </row>
    <row r="203" s="1" customFormat="1" ht="15" customHeight="1">
      <c r="B203" s="283"/>
      <c r="C203" s="258" t="s">
        <v>1178</v>
      </c>
      <c r="D203" s="258"/>
      <c r="E203" s="258"/>
      <c r="F203" s="281" t="s">
        <v>44</v>
      </c>
      <c r="G203" s="258"/>
      <c r="H203" s="258" t="s">
        <v>1189</v>
      </c>
      <c r="I203" s="258"/>
      <c r="J203" s="258"/>
      <c r="K203" s="306"/>
    </row>
    <row r="204" s="1" customFormat="1" ht="15" customHeight="1">
      <c r="B204" s="283"/>
      <c r="C204" s="258"/>
      <c r="D204" s="258"/>
      <c r="E204" s="258"/>
      <c r="F204" s="281" t="s">
        <v>45</v>
      </c>
      <c r="G204" s="258"/>
      <c r="H204" s="258" t="s">
        <v>1190</v>
      </c>
      <c r="I204" s="258"/>
      <c r="J204" s="258"/>
      <c r="K204" s="306"/>
    </row>
    <row r="205" s="1" customFormat="1" ht="15" customHeight="1">
      <c r="B205" s="283"/>
      <c r="C205" s="258"/>
      <c r="D205" s="258"/>
      <c r="E205" s="258"/>
      <c r="F205" s="281" t="s">
        <v>48</v>
      </c>
      <c r="G205" s="258"/>
      <c r="H205" s="258" t="s">
        <v>1191</v>
      </c>
      <c r="I205" s="258"/>
      <c r="J205" s="258"/>
      <c r="K205" s="306"/>
    </row>
    <row r="206" s="1" customFormat="1" ht="15" customHeight="1">
      <c r="B206" s="283"/>
      <c r="C206" s="258"/>
      <c r="D206" s="258"/>
      <c r="E206" s="258"/>
      <c r="F206" s="281" t="s">
        <v>46</v>
      </c>
      <c r="G206" s="258"/>
      <c r="H206" s="258" t="s">
        <v>1192</v>
      </c>
      <c r="I206" s="258"/>
      <c r="J206" s="258"/>
      <c r="K206" s="306"/>
    </row>
    <row r="207" s="1" customFormat="1" ht="15" customHeight="1">
      <c r="B207" s="283"/>
      <c r="C207" s="258"/>
      <c r="D207" s="258"/>
      <c r="E207" s="258"/>
      <c r="F207" s="281" t="s">
        <v>47</v>
      </c>
      <c r="G207" s="258"/>
      <c r="H207" s="258" t="s">
        <v>1193</v>
      </c>
      <c r="I207" s="258"/>
      <c r="J207" s="258"/>
      <c r="K207" s="306"/>
    </row>
    <row r="208" s="1" customFormat="1" ht="15" customHeight="1">
      <c r="B208" s="283"/>
      <c r="C208" s="258"/>
      <c r="D208" s="258"/>
      <c r="E208" s="258"/>
      <c r="F208" s="281"/>
      <c r="G208" s="258"/>
      <c r="H208" s="258"/>
      <c r="I208" s="258"/>
      <c r="J208" s="258"/>
      <c r="K208" s="306"/>
    </row>
    <row r="209" s="1" customFormat="1" ht="15" customHeight="1">
      <c r="B209" s="283"/>
      <c r="C209" s="258" t="s">
        <v>1132</v>
      </c>
      <c r="D209" s="258"/>
      <c r="E209" s="258"/>
      <c r="F209" s="281" t="s">
        <v>80</v>
      </c>
      <c r="G209" s="258"/>
      <c r="H209" s="258" t="s">
        <v>1194</v>
      </c>
      <c r="I209" s="258"/>
      <c r="J209" s="258"/>
      <c r="K209" s="306"/>
    </row>
    <row r="210" s="1" customFormat="1" ht="15" customHeight="1">
      <c r="B210" s="283"/>
      <c r="C210" s="258"/>
      <c r="D210" s="258"/>
      <c r="E210" s="258"/>
      <c r="F210" s="281" t="s">
        <v>1029</v>
      </c>
      <c r="G210" s="258"/>
      <c r="H210" s="258" t="s">
        <v>1030</v>
      </c>
      <c r="I210" s="258"/>
      <c r="J210" s="258"/>
      <c r="K210" s="306"/>
    </row>
    <row r="211" s="1" customFormat="1" ht="15" customHeight="1">
      <c r="B211" s="283"/>
      <c r="C211" s="258"/>
      <c r="D211" s="258"/>
      <c r="E211" s="258"/>
      <c r="F211" s="281" t="s">
        <v>1027</v>
      </c>
      <c r="G211" s="258"/>
      <c r="H211" s="258" t="s">
        <v>1195</v>
      </c>
      <c r="I211" s="258"/>
      <c r="J211" s="258"/>
      <c r="K211" s="306"/>
    </row>
    <row r="212" s="1" customFormat="1" ht="15" customHeight="1">
      <c r="B212" s="330"/>
      <c r="C212" s="258"/>
      <c r="D212" s="258"/>
      <c r="E212" s="258"/>
      <c r="F212" s="281" t="s">
        <v>1031</v>
      </c>
      <c r="G212" s="319"/>
      <c r="H212" s="310" t="s">
        <v>1032</v>
      </c>
      <c r="I212" s="310"/>
      <c r="J212" s="310"/>
      <c r="K212" s="331"/>
    </row>
    <row r="213" s="1" customFormat="1" ht="15" customHeight="1">
      <c r="B213" s="330"/>
      <c r="C213" s="258"/>
      <c r="D213" s="258"/>
      <c r="E213" s="258"/>
      <c r="F213" s="281" t="s">
        <v>1033</v>
      </c>
      <c r="G213" s="319"/>
      <c r="H213" s="310" t="s">
        <v>629</v>
      </c>
      <c r="I213" s="310"/>
      <c r="J213" s="310"/>
      <c r="K213" s="331"/>
    </row>
    <row r="214" s="1" customFormat="1" ht="15" customHeight="1">
      <c r="B214" s="330"/>
      <c r="C214" s="258"/>
      <c r="D214" s="258"/>
      <c r="E214" s="258"/>
      <c r="F214" s="281"/>
      <c r="G214" s="319"/>
      <c r="H214" s="310"/>
      <c r="I214" s="310"/>
      <c r="J214" s="310"/>
      <c r="K214" s="331"/>
    </row>
    <row r="215" s="1" customFormat="1" ht="15" customHeight="1">
      <c r="B215" s="330"/>
      <c r="C215" s="258" t="s">
        <v>1156</v>
      </c>
      <c r="D215" s="258"/>
      <c r="E215" s="258"/>
      <c r="F215" s="281">
        <v>1</v>
      </c>
      <c r="G215" s="319"/>
      <c r="H215" s="310" t="s">
        <v>1196</v>
      </c>
      <c r="I215" s="310"/>
      <c r="J215" s="310"/>
      <c r="K215" s="331"/>
    </row>
    <row r="216" s="1" customFormat="1" ht="15" customHeight="1">
      <c r="B216" s="330"/>
      <c r="C216" s="258"/>
      <c r="D216" s="258"/>
      <c r="E216" s="258"/>
      <c r="F216" s="281">
        <v>2</v>
      </c>
      <c r="G216" s="319"/>
      <c r="H216" s="310" t="s">
        <v>1197</v>
      </c>
      <c r="I216" s="310"/>
      <c r="J216" s="310"/>
      <c r="K216" s="331"/>
    </row>
    <row r="217" s="1" customFormat="1" ht="15" customHeight="1">
      <c r="B217" s="330"/>
      <c r="C217" s="258"/>
      <c r="D217" s="258"/>
      <c r="E217" s="258"/>
      <c r="F217" s="281">
        <v>3</v>
      </c>
      <c r="G217" s="319"/>
      <c r="H217" s="310" t="s">
        <v>1198</v>
      </c>
      <c r="I217" s="310"/>
      <c r="J217" s="310"/>
      <c r="K217" s="331"/>
    </row>
    <row r="218" s="1" customFormat="1" ht="15" customHeight="1">
      <c r="B218" s="330"/>
      <c r="C218" s="258"/>
      <c r="D218" s="258"/>
      <c r="E218" s="258"/>
      <c r="F218" s="281">
        <v>4</v>
      </c>
      <c r="G218" s="319"/>
      <c r="H218" s="310" t="s">
        <v>1199</v>
      </c>
      <c r="I218" s="310"/>
      <c r="J218" s="310"/>
      <c r="K218" s="331"/>
    </row>
    <row r="219" s="1" customFormat="1" ht="12.75" customHeight="1">
      <c r="B219" s="332"/>
      <c r="C219" s="333"/>
      <c r="D219" s="333"/>
      <c r="E219" s="333"/>
      <c r="F219" s="333"/>
      <c r="G219" s="333"/>
      <c r="H219" s="333"/>
      <c r="I219" s="333"/>
      <c r="J219" s="333"/>
      <c r="K219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2024-05-27T20:59:32Z</dcterms:created>
  <dcterms:modified xsi:type="dcterms:W3CDTF">2024-05-27T20:59:44Z</dcterms:modified>
</cp:coreProperties>
</file>