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etposp\Documents\Terasa DS Kamenická\PD_terasa_DZR_Kamenicka\PD_oprava\"/>
    </mc:Choice>
  </mc:AlternateContent>
  <xr:revisionPtr revIDLastSave="0" documentId="8_{0D98F936-F03B-4548-9406-A025B92E79A9}" xr6:coauthVersionLast="47" xr6:coauthVersionMax="47" xr10:uidLastSave="{00000000-0000-0000-0000-000000000000}"/>
  <bookViews>
    <workbookView xWindow="-28920" yWindow="-120" windowWidth="29040" windowHeight="1572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1 Pol'!$A$1:$Y$299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6" i="1" l="1"/>
  <c r="F40" i="1"/>
  <c r="F39" i="1"/>
  <c r="F42" i="1" s="1"/>
  <c r="G23" i="1" s="1"/>
  <c r="BA219" i="12"/>
  <c r="G9" i="12"/>
  <c r="AF289" i="12" s="1"/>
  <c r="I9" i="12"/>
  <c r="K9" i="12"/>
  <c r="O9" i="12"/>
  <c r="Q9" i="12"/>
  <c r="V9" i="12"/>
  <c r="G13" i="12"/>
  <c r="I13" i="12"/>
  <c r="K13" i="12"/>
  <c r="K8" i="12" s="1"/>
  <c r="O13" i="12"/>
  <c r="O8" i="12" s="1"/>
  <c r="Q13" i="12"/>
  <c r="V13" i="12"/>
  <c r="V8" i="12" s="1"/>
  <c r="G18" i="12"/>
  <c r="M18" i="12" s="1"/>
  <c r="I18" i="12"/>
  <c r="K18" i="12"/>
  <c r="O18" i="12"/>
  <c r="Q18" i="12"/>
  <c r="V18" i="12"/>
  <c r="G22" i="12"/>
  <c r="I22" i="12"/>
  <c r="I21" i="12" s="1"/>
  <c r="K22" i="12"/>
  <c r="M22" i="12"/>
  <c r="O22" i="12"/>
  <c r="Q22" i="12"/>
  <c r="V22" i="12"/>
  <c r="G26" i="12"/>
  <c r="I26" i="12"/>
  <c r="K26" i="12"/>
  <c r="O26" i="12"/>
  <c r="Q26" i="12"/>
  <c r="V26" i="12"/>
  <c r="V21" i="12" s="1"/>
  <c r="G32" i="12"/>
  <c r="I32" i="12"/>
  <c r="I31" i="12" s="1"/>
  <c r="K32" i="12"/>
  <c r="M32" i="12"/>
  <c r="O32" i="12"/>
  <c r="Q32" i="12"/>
  <c r="V32" i="12"/>
  <c r="G36" i="12"/>
  <c r="M36" i="12" s="1"/>
  <c r="I36" i="12"/>
  <c r="K36" i="12"/>
  <c r="O36" i="12"/>
  <c r="O31" i="12" s="1"/>
  <c r="Q36" i="12"/>
  <c r="V36" i="12"/>
  <c r="V31" i="12" s="1"/>
  <c r="G39" i="12"/>
  <c r="I39" i="12"/>
  <c r="K39" i="12"/>
  <c r="K38" i="12" s="1"/>
  <c r="O39" i="12"/>
  <c r="Q39" i="12"/>
  <c r="V39" i="12"/>
  <c r="G42" i="12"/>
  <c r="I42" i="12"/>
  <c r="K42" i="12"/>
  <c r="M42" i="12"/>
  <c r="O42" i="12"/>
  <c r="Q42" i="12"/>
  <c r="V42" i="12"/>
  <c r="G46" i="12"/>
  <c r="M46" i="12" s="1"/>
  <c r="I46" i="12"/>
  <c r="K46" i="12"/>
  <c r="O46" i="12"/>
  <c r="Q46" i="12"/>
  <c r="V46" i="12"/>
  <c r="G50" i="12"/>
  <c r="I50" i="12"/>
  <c r="K50" i="12"/>
  <c r="M50" i="12"/>
  <c r="O50" i="12"/>
  <c r="Q50" i="12"/>
  <c r="V50" i="12"/>
  <c r="G54" i="12"/>
  <c r="M54" i="12" s="1"/>
  <c r="I54" i="12"/>
  <c r="K54" i="12"/>
  <c r="O54" i="12"/>
  <c r="Q54" i="12"/>
  <c r="V54" i="12"/>
  <c r="G59" i="12"/>
  <c r="I59" i="12"/>
  <c r="K59" i="12"/>
  <c r="M59" i="12"/>
  <c r="O59" i="12"/>
  <c r="Q59" i="12"/>
  <c r="V59" i="12"/>
  <c r="G63" i="12"/>
  <c r="M63" i="12" s="1"/>
  <c r="I63" i="12"/>
  <c r="K63" i="12"/>
  <c r="O63" i="12"/>
  <c r="Q63" i="12"/>
  <c r="V63" i="12"/>
  <c r="G67" i="12"/>
  <c r="I67" i="12"/>
  <c r="K67" i="12"/>
  <c r="M67" i="12"/>
  <c r="O67" i="12"/>
  <c r="Q67" i="12"/>
  <c r="V67" i="12"/>
  <c r="G77" i="12"/>
  <c r="M77" i="12" s="1"/>
  <c r="I77" i="12"/>
  <c r="K77" i="12"/>
  <c r="O77" i="12"/>
  <c r="Q77" i="12"/>
  <c r="V77" i="12"/>
  <c r="G88" i="12"/>
  <c r="I88" i="12"/>
  <c r="K88" i="12"/>
  <c r="M88" i="12"/>
  <c r="O88" i="12"/>
  <c r="Q88" i="12"/>
  <c r="V88" i="12"/>
  <c r="G92" i="12"/>
  <c r="M92" i="12" s="1"/>
  <c r="I92" i="12"/>
  <c r="K92" i="12"/>
  <c r="O92" i="12"/>
  <c r="Q92" i="12"/>
  <c r="V92" i="12"/>
  <c r="G97" i="12"/>
  <c r="G96" i="12" s="1"/>
  <c r="I97" i="12"/>
  <c r="K97" i="12"/>
  <c r="K96" i="12" s="1"/>
  <c r="O97" i="12"/>
  <c r="O96" i="12" s="1"/>
  <c r="Q97" i="12"/>
  <c r="V97" i="12"/>
  <c r="G101" i="12"/>
  <c r="I101" i="12"/>
  <c r="K101" i="12"/>
  <c r="M101" i="12"/>
  <c r="O101" i="12"/>
  <c r="Q101" i="12"/>
  <c r="Q96" i="12" s="1"/>
  <c r="V101" i="12"/>
  <c r="G107" i="12"/>
  <c r="M107" i="12" s="1"/>
  <c r="I107" i="12"/>
  <c r="K107" i="12"/>
  <c r="O107" i="12"/>
  <c r="Q107" i="12"/>
  <c r="V107" i="12"/>
  <c r="G111" i="12"/>
  <c r="M111" i="12" s="1"/>
  <c r="I111" i="12"/>
  <c r="K111" i="12"/>
  <c r="O111" i="12"/>
  <c r="Q111" i="12"/>
  <c r="V111" i="12"/>
  <c r="G146" i="12"/>
  <c r="M146" i="12" s="1"/>
  <c r="I146" i="12"/>
  <c r="K146" i="12"/>
  <c r="O146" i="12"/>
  <c r="Q146" i="12"/>
  <c r="V146" i="12"/>
  <c r="G150" i="12"/>
  <c r="M150" i="12" s="1"/>
  <c r="I150" i="12"/>
  <c r="K150" i="12"/>
  <c r="O150" i="12"/>
  <c r="Q150" i="12"/>
  <c r="V150" i="12"/>
  <c r="G154" i="12"/>
  <c r="M154" i="12" s="1"/>
  <c r="I154" i="12"/>
  <c r="K154" i="12"/>
  <c r="O154" i="12"/>
  <c r="Q154" i="12"/>
  <c r="V154" i="12"/>
  <c r="G158" i="12"/>
  <c r="M158" i="12" s="1"/>
  <c r="I158" i="12"/>
  <c r="K158" i="12"/>
  <c r="O158" i="12"/>
  <c r="Q158" i="12"/>
  <c r="V158" i="12"/>
  <c r="G162" i="12"/>
  <c r="M162" i="12" s="1"/>
  <c r="I162" i="12"/>
  <c r="K162" i="12"/>
  <c r="O162" i="12"/>
  <c r="Q162" i="12"/>
  <c r="V162" i="12"/>
  <c r="G164" i="12"/>
  <c r="I164" i="12"/>
  <c r="I163" i="12" s="1"/>
  <c r="K164" i="12"/>
  <c r="M164" i="12"/>
  <c r="O164" i="12"/>
  <c r="Q164" i="12"/>
  <c r="V164" i="12"/>
  <c r="G175" i="12"/>
  <c r="M175" i="12" s="1"/>
  <c r="I175" i="12"/>
  <c r="K175" i="12"/>
  <c r="O175" i="12"/>
  <c r="Q175" i="12"/>
  <c r="V175" i="12"/>
  <c r="V163" i="12" s="1"/>
  <c r="G178" i="12"/>
  <c r="G177" i="12" s="1"/>
  <c r="I59" i="1" s="1"/>
  <c r="I178" i="12"/>
  <c r="K178" i="12"/>
  <c r="K177" i="12" s="1"/>
  <c r="O178" i="12"/>
  <c r="O177" i="12" s="1"/>
  <c r="Q178" i="12"/>
  <c r="V178" i="12"/>
  <c r="G182" i="12"/>
  <c r="I182" i="12"/>
  <c r="K182" i="12"/>
  <c r="M182" i="12"/>
  <c r="O182" i="12"/>
  <c r="Q182" i="12"/>
  <c r="Q177" i="12" s="1"/>
  <c r="V182" i="12"/>
  <c r="G187" i="12"/>
  <c r="M187" i="12" s="1"/>
  <c r="I187" i="12"/>
  <c r="K187" i="12"/>
  <c r="O187" i="12"/>
  <c r="Q187" i="12"/>
  <c r="V187" i="12"/>
  <c r="G190" i="12"/>
  <c r="M190" i="12" s="1"/>
  <c r="I190" i="12"/>
  <c r="K190" i="12"/>
  <c r="O190" i="12"/>
  <c r="Q190" i="12"/>
  <c r="V190" i="12"/>
  <c r="G200" i="12"/>
  <c r="M200" i="12" s="1"/>
  <c r="I200" i="12"/>
  <c r="K200" i="12"/>
  <c r="O200" i="12"/>
  <c r="Q200" i="12"/>
  <c r="V200" i="12"/>
  <c r="G204" i="12"/>
  <c r="M204" i="12" s="1"/>
  <c r="I204" i="12"/>
  <c r="K204" i="12"/>
  <c r="O204" i="12"/>
  <c r="Q204" i="12"/>
  <c r="V204" i="12"/>
  <c r="G209" i="12"/>
  <c r="M209" i="12" s="1"/>
  <c r="I209" i="12"/>
  <c r="K209" i="12"/>
  <c r="O209" i="12"/>
  <c r="Q209" i="12"/>
  <c r="V209" i="12"/>
  <c r="G213" i="12"/>
  <c r="I213" i="12"/>
  <c r="K213" i="12"/>
  <c r="M213" i="12"/>
  <c r="O213" i="12"/>
  <c r="Q213" i="12"/>
  <c r="Q212" i="12" s="1"/>
  <c r="V213" i="12"/>
  <c r="G218" i="12"/>
  <c r="M218" i="12" s="1"/>
  <c r="I218" i="12"/>
  <c r="K218" i="12"/>
  <c r="O218" i="12"/>
  <c r="Q218" i="12"/>
  <c r="V218" i="12"/>
  <c r="G223" i="12"/>
  <c r="I223" i="12"/>
  <c r="K223" i="12"/>
  <c r="M223" i="12"/>
  <c r="O223" i="12"/>
  <c r="Q223" i="12"/>
  <c r="V223" i="12"/>
  <c r="G227" i="12"/>
  <c r="M227" i="12" s="1"/>
  <c r="I227" i="12"/>
  <c r="K227" i="12"/>
  <c r="O227" i="12"/>
  <c r="Q227" i="12"/>
  <c r="V227" i="12"/>
  <c r="G239" i="12"/>
  <c r="I239" i="12"/>
  <c r="K239" i="12"/>
  <c r="M239" i="12"/>
  <c r="O239" i="12"/>
  <c r="Q239" i="12"/>
  <c r="V239" i="12"/>
  <c r="G245" i="12"/>
  <c r="M245" i="12" s="1"/>
  <c r="I245" i="12"/>
  <c r="K245" i="12"/>
  <c r="O245" i="12"/>
  <c r="Q245" i="12"/>
  <c r="V245" i="12"/>
  <c r="G249" i="12"/>
  <c r="M249" i="12" s="1"/>
  <c r="I249" i="12"/>
  <c r="K249" i="12"/>
  <c r="O249" i="12"/>
  <c r="Q249" i="12"/>
  <c r="V249" i="12"/>
  <c r="G253" i="12"/>
  <c r="M253" i="12" s="1"/>
  <c r="I253" i="12"/>
  <c r="K253" i="12"/>
  <c r="O253" i="12"/>
  <c r="Q253" i="12"/>
  <c r="V253" i="12"/>
  <c r="G256" i="12"/>
  <c r="M256" i="12" s="1"/>
  <c r="I256" i="12"/>
  <c r="K256" i="12"/>
  <c r="O256" i="12"/>
  <c r="Q256" i="12"/>
  <c r="V256" i="12"/>
  <c r="G274" i="12"/>
  <c r="M274" i="12" s="1"/>
  <c r="I274" i="12"/>
  <c r="K274" i="12"/>
  <c r="O274" i="12"/>
  <c r="Q274" i="12"/>
  <c r="V274" i="12"/>
  <c r="G279" i="12"/>
  <c r="G278" i="12" s="1"/>
  <c r="I62" i="1" s="1"/>
  <c r="I19" i="1" s="1"/>
  <c r="I279" i="12"/>
  <c r="K279" i="12"/>
  <c r="O279" i="12"/>
  <c r="Q279" i="12"/>
  <c r="V279" i="12"/>
  <c r="G286" i="12"/>
  <c r="I286" i="12"/>
  <c r="I278" i="12" s="1"/>
  <c r="K286" i="12"/>
  <c r="M286" i="12"/>
  <c r="O286" i="12"/>
  <c r="Q286" i="12"/>
  <c r="Q278" i="12" s="1"/>
  <c r="V286" i="12"/>
  <c r="AE289" i="12"/>
  <c r="F41" i="1" s="1"/>
  <c r="I20" i="1"/>
  <c r="I18" i="1"/>
  <c r="G39" i="1" l="1"/>
  <c r="G42" i="1" s="1"/>
  <c r="G25" i="1" s="1"/>
  <c r="A25" i="1" s="1"/>
  <c r="G41" i="1"/>
  <c r="G40" i="1"/>
  <c r="I106" i="12"/>
  <c r="V186" i="12"/>
  <c r="O186" i="12"/>
  <c r="K186" i="12"/>
  <c r="K106" i="12"/>
  <c r="G8" i="12"/>
  <c r="K31" i="12"/>
  <c r="K212" i="12"/>
  <c r="I177" i="12"/>
  <c r="I96" i="12"/>
  <c r="I186" i="12"/>
  <c r="V106" i="12"/>
  <c r="O163" i="12"/>
  <c r="O21" i="12"/>
  <c r="V38" i="12"/>
  <c r="G21" i="12"/>
  <c r="I53" i="1" s="1"/>
  <c r="M9" i="12"/>
  <c r="Q38" i="12"/>
  <c r="I212" i="12"/>
  <c r="O106" i="12"/>
  <c r="V212" i="12"/>
  <c r="V278" i="12"/>
  <c r="O212" i="12"/>
  <c r="K163" i="12"/>
  <c r="I38" i="12"/>
  <c r="K21" i="12"/>
  <c r="Q8" i="12"/>
  <c r="O278" i="12"/>
  <c r="Q186" i="12"/>
  <c r="Q106" i="12"/>
  <c r="K278" i="12"/>
  <c r="V177" i="12"/>
  <c r="V96" i="12"/>
  <c r="Q31" i="12"/>
  <c r="G38" i="12"/>
  <c r="I55" i="1" s="1"/>
  <c r="Q163" i="12"/>
  <c r="O38" i="12"/>
  <c r="Q21" i="12"/>
  <c r="I8" i="12"/>
  <c r="H40" i="1"/>
  <c r="I40" i="1" s="1"/>
  <c r="H41" i="1"/>
  <c r="I41" i="1" s="1"/>
  <c r="G26" i="1"/>
  <c r="A26" i="1"/>
  <c r="H39" i="1"/>
  <c r="I39" i="1" s="1"/>
  <c r="I42" i="1" s="1"/>
  <c r="J41" i="1" s="1"/>
  <c r="A23" i="1"/>
  <c r="G28" i="1"/>
  <c r="M186" i="12"/>
  <c r="M106" i="12"/>
  <c r="M163" i="12"/>
  <c r="M212" i="12"/>
  <c r="M31" i="12"/>
  <c r="G212" i="12"/>
  <c r="I61" i="1" s="1"/>
  <c r="G186" i="12"/>
  <c r="I60" i="1" s="1"/>
  <c r="G163" i="12"/>
  <c r="I58" i="1" s="1"/>
  <c r="G106" i="12"/>
  <c r="I57" i="1" s="1"/>
  <c r="I17" i="1" s="1"/>
  <c r="G31" i="12"/>
  <c r="I54" i="1" s="1"/>
  <c r="M26" i="12"/>
  <c r="M21" i="12" s="1"/>
  <c r="M13" i="12"/>
  <c r="M279" i="12"/>
  <c r="M278" i="12" s="1"/>
  <c r="M178" i="12"/>
  <c r="M177" i="12" s="1"/>
  <c r="M97" i="12"/>
  <c r="M96" i="12" s="1"/>
  <c r="M39" i="12"/>
  <c r="M38" i="12" s="1"/>
  <c r="J28" i="1"/>
  <c r="J26" i="1"/>
  <c r="G38" i="1"/>
  <c r="F38" i="1"/>
  <c r="J23" i="1"/>
  <c r="J24" i="1"/>
  <c r="J25" i="1"/>
  <c r="J27" i="1"/>
  <c r="E24" i="1"/>
  <c r="E26" i="1"/>
  <c r="G289" i="12" l="1"/>
  <c r="I52" i="1"/>
  <c r="M8" i="12"/>
  <c r="H42" i="1"/>
  <c r="G24" i="1"/>
  <c r="A27" i="1" s="1"/>
  <c r="A24" i="1"/>
  <c r="J39" i="1"/>
  <c r="J42" i="1" s="1"/>
  <c r="J40" i="1"/>
  <c r="I16" i="1" l="1"/>
  <c r="I21" i="1" s="1"/>
  <c r="I63" i="1"/>
  <c r="A29" i="1"/>
  <c r="G29" i="1"/>
  <c r="G27" i="1" s="1"/>
  <c r="J62" i="1" l="1"/>
  <c r="J58" i="1"/>
  <c r="J60" i="1"/>
  <c r="J53" i="1"/>
  <c r="J55" i="1"/>
  <c r="J59" i="1"/>
  <c r="J61" i="1"/>
  <c r="J52" i="1"/>
  <c r="J56" i="1"/>
  <c r="J57" i="1"/>
  <c r="J54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<sst xmlns="http://schemas.openxmlformats.org/spreadsheetml/2006/main" count="1041" uniqueCount="401">
  <si>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</si>
  <si>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</si>
  <si>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</si>
  <si>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</si>
  <si>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</si>
  <si>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</si>
  <si>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</si>
  <si>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</si>
  <si>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</si>
  <si>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</si>
  <si>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</si>
  <si>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</si>
  <si>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</si>
  <si>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</si>
  <si>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</si>
  <si>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</si>
  <si>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</si>
  <si>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</si>
  <si>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</si>
  <si>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</si>
  <si>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</si>
  <si>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</si>
  <si>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</si>
  <si>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</si>
  <si>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</si>
  <si>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</si>
  <si>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</si>
  <si>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</si>
  <si>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</si>
  <si>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</si>
  <si>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</si>
  <si>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</si>
  <si>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</si>
  <si>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</si>
  <si>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</si>
  <si>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</si>
  <si>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</si>
  <si>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</si>
  <si>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</si>
  <si>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</si>
  <si>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</si>
  <si>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</si>
  <si>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</si>
  <si>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</si>
  <si>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Stavební úpravy terasy objektu se zvláštním režimem</t>
  </si>
  <si>
    <t>SO 01</t>
  </si>
  <si>
    <t>Objekt:</t>
  </si>
  <si>
    <t>Rozpočet:</t>
  </si>
  <si>
    <t>Ing. Jiří Marek</t>
  </si>
  <si>
    <t>001</t>
  </si>
  <si>
    <t>Statutární město Děčín</t>
  </si>
  <si>
    <t>Mírové nám. 1175/5</t>
  </si>
  <si>
    <t>Děčín-Děčín IV-Podmokly</t>
  </si>
  <si>
    <t>40502</t>
  </si>
  <si>
    <t>00261238</t>
  </si>
  <si>
    <t>CZ00261238</t>
  </si>
  <si>
    <t xml:space="preserve">zhotovitel dle výběru investor </t>
  </si>
  <si>
    <t>Stavba</t>
  </si>
  <si>
    <t>Celkem za stavbu</t>
  </si>
  <si>
    <t>CZK</t>
  </si>
  <si>
    <t>#POPS</t>
  </si>
  <si>
    <t>Popis stavby: 001 - Stavební úpravy terasy objektu se zvláštním režimem</t>
  </si>
  <si>
    <t>#POPO</t>
  </si>
  <si>
    <t>Popis objektu: SO 01 - Stavební úpravy terasy objektu se zvláštním režimem</t>
  </si>
  <si>
    <t>#POPR</t>
  </si>
  <si>
    <t>Popis rozpočtu: 1 - Stavební úpravy terasy objektu se zvláštním režimem</t>
  </si>
  <si>
    <t>Rekapitulace dílů</t>
  </si>
  <si>
    <t>Typ dílu</t>
  </si>
  <si>
    <t>416</t>
  </si>
  <si>
    <t>Podhledy a mezistropy montované lehké</t>
  </si>
  <si>
    <t>63</t>
  </si>
  <si>
    <t>Podlahy a podlahové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</si>
  <si>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</si>
  <si>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</si>
  <si>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</si>
  <si>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</si>
  <si>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</si>
  <si>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</si>
  <si>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</si>
  <si>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Povlakové krytiny</t>
  </si>
  <si>
    <t>764</t>
  </si>
  <si>
    <t>Konstrukce klempířské</t>
  </si>
  <si>
    <t>784</t>
  </si>
  <si>
    <t>Malby</t>
  </si>
  <si>
    <t>799</t>
  </si>
  <si>
    <t>Ostatní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</si>
  <si>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</si>
  <si>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</si>
  <si>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</si>
  <si>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</si>
  <si>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</si>
  <si>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</si>
  <si>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</si>
  <si>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</si>
  <si>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</si>
  <si>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</si>
  <si>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</si>
  <si>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</si>
  <si>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</si>
  <si>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</si>
  <si>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</si>
  <si>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</si>
  <si>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</si>
  <si>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</si>
  <si>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</si>
  <si>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</si>
  <si>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</si>
  <si>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</si>
  <si>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</si>
  <si>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</si>
  <si>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</si>
  <si>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</si>
  <si>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</si>
  <si>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</si>
  <si>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</si>
  <si>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</si>
  <si>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</si>
  <si>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</si>
  <si>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</si>
  <si>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416021122R00</t>
  </si>
  <si>
    <t>Podhledy SDK, kovová.kce CD. 1x deska RF 12,5 mm</t>
  </si>
  <si>
    <t>m2</t>
  </si>
  <si>
    <t>RTS 24/ II</t>
  </si>
  <si>
    <t>Práce</t>
  </si>
  <si>
    <t>Běžná</t>
  </si>
  <si>
    <t>POL1_</t>
  </si>
  <si>
    <t>s úpravou rohů, koutů a hran konstrukcí, přebroušení a tmelení spár,</t>
  </si>
  <si>
    <t>POP</t>
  </si>
  <si>
    <t xml:space="preserve">nový SDK podhled-cca 6m2- výměna za odstraněný SDK podhled : </t>
  </si>
  <si>
    <t>VV</t>
  </si>
  <si>
    <t>6</t>
  </si>
  <si>
    <t>342264101R00</t>
  </si>
  <si>
    <t>Osazení reviz. dvířek do SDK podhledu, do 0,25 m2</t>
  </si>
  <si>
    <t>kus</t>
  </si>
  <si>
    <t>s vyřezáním otvoru, osazením rámu s dvířky, prošroubováním a úpravou parotěsné zábrany,</t>
  </si>
  <si>
    <t xml:space="preserve">osazení revizních dvířek do nového SDK podhledu : </t>
  </si>
  <si>
    <t xml:space="preserve">dvířka budou použita původní : </t>
  </si>
  <si>
    <t>974054721R00</t>
  </si>
  <si>
    <t>Dodatečné vyřezání otvoru v SDK podhledu pl.0,25m2</t>
  </si>
  <si>
    <t xml:space="preserve">otvor pro osazení dvířek v novém SDK podhledu : </t>
  </si>
  <si>
    <t>632922912R00</t>
  </si>
  <si>
    <t>Kladení dlaždic 40 x 40 cm na terče plastové</t>
  </si>
  <si>
    <t xml:space="preserve">zpětná pokládka betonové dlažby- na celou plochu(bez zeleně) : </t>
  </si>
  <si>
    <t xml:space="preserve">výměra  =350m2 : </t>
  </si>
  <si>
    <t>350</t>
  </si>
  <si>
    <t>59245340R</t>
  </si>
  <si>
    <t>Dlaždice betonová 400 x 400 x 50 mm hladká standard šedá</t>
  </si>
  <si>
    <t>SPCM</t>
  </si>
  <si>
    <t>Specifikace</t>
  </si>
  <si>
    <t>POL3_</t>
  </si>
  <si>
    <t xml:space="preserve">dodávka dlažby do výměry 350m2 : </t>
  </si>
  <si>
    <t xml:space="preserve">původní výměra 210m2-předpoklad poničení 5% = 199,5m2 : </t>
  </si>
  <si>
    <t xml:space="preserve">potřeba doplni dlažbu 350 -199,5 =150,5m2 : </t>
  </si>
  <si>
    <t>150,5*1,1</t>
  </si>
  <si>
    <t>941955002R00</t>
  </si>
  <si>
    <t>Lešení lehké pomocné, výška podlahy do 1,9 m</t>
  </si>
  <si>
    <t xml:space="preserve">lešení prodemontáž SDK podhledu,  oškrábání a následné vymalování poškozených míst : </t>
  </si>
  <si>
    <t xml:space="preserve">výměry dle náčrtů =6m2 +5,8m2= cca 12m2 : </t>
  </si>
  <si>
    <t>12</t>
  </si>
  <si>
    <t>99901</t>
  </si>
  <si>
    <t>Montáž, pronájem a demontáž výtahu "GEDA"</t>
  </si>
  <si>
    <t>kpl</t>
  </si>
  <si>
    <t>Vlastní</t>
  </si>
  <si>
    <t>Indiv</t>
  </si>
  <si>
    <t>113202111R00</t>
  </si>
  <si>
    <t>Vytrhání obrub obrubníků silničních</t>
  </si>
  <si>
    <t>m</t>
  </si>
  <si>
    <t xml:space="preserve">odstranění obrub -na skládku, výměra dle TZ  =131m : </t>
  </si>
  <si>
    <t>131</t>
  </si>
  <si>
    <t>120901121RT1</t>
  </si>
  <si>
    <t>Bourání konstrukcí z prostého betonu v odkopávkách pneumatickým kladivem</t>
  </si>
  <si>
    <t>m3</t>
  </si>
  <si>
    <t xml:space="preserve">ostranění obetonování obrubníků : </t>
  </si>
  <si>
    <t xml:space="preserve">předpoklad profil 20 cm x 25 cm : </t>
  </si>
  <si>
    <t>131*0,2*0,25</t>
  </si>
  <si>
    <t>944946811R00</t>
  </si>
  <si>
    <t xml:space="preserve">Odstranění textilie </t>
  </si>
  <si>
    <t xml:space="preserve">odstranění dvou vrstev textilie v místě zeleně : </t>
  </si>
  <si>
    <t xml:space="preserve">výměra dle TZ =125m2 : </t>
  </si>
  <si>
    <t>2*125</t>
  </si>
  <si>
    <t>963016111R00</t>
  </si>
  <si>
    <t>Demontáž podhledu SDK, kovová kce., 1xoplášť.12,5 mm</t>
  </si>
  <si>
    <t xml:space="preserve">odstranění SDK podhledu  na konci chodby  budovy C-A : </t>
  </si>
  <si>
    <t xml:space="preserve">výměra dle náčrtu =5,8m2 : </t>
  </si>
  <si>
    <t>5,8</t>
  </si>
  <si>
    <t>965081923R00</t>
  </si>
  <si>
    <t>Bourání dlažeb beton.,čedič.tl.40 mm, pl.nad 1 m2</t>
  </si>
  <si>
    <t xml:space="preserve">odstranění dlažby na terčích-ke zpětnému použití : </t>
  </si>
  <si>
    <t xml:space="preserve">předpoklad poničení cca 5% = cca 10m2 : </t>
  </si>
  <si>
    <t xml:space="preserve">výměra dle TZ =210m2 : </t>
  </si>
  <si>
    <t>210</t>
  </si>
  <si>
    <t>965082933RT2</t>
  </si>
  <si>
    <t>Odstranění násypu tl. do 20 cm, plocha nad 2 m2 tl.násypu  15 - 20 cm, plocha nad 2 m2</t>
  </si>
  <si>
    <t xml:space="preserve">osdstranění zeleně + kačírku : </t>
  </si>
  <si>
    <t xml:space="preserve">výměra plochy dle TZ =125m2, tl. násypu cca 15 cm : </t>
  </si>
  <si>
    <t>125*0,15</t>
  </si>
  <si>
    <t>711180201R00</t>
  </si>
  <si>
    <t>Odstranění izolace proti vlhkosti na ploše vodorovné, profilovaná fólie</t>
  </si>
  <si>
    <t xml:space="preserve">odstranění nopové folie- v místě zeleně : </t>
  </si>
  <si>
    <t xml:space="preserve">výmměra dle TZ =125m2 : </t>
  </si>
  <si>
    <t>125</t>
  </si>
  <si>
    <t>764430840R00</t>
  </si>
  <si>
    <t>Demontáž oplechování zdí,rš od 330 do 500 mm</t>
  </si>
  <si>
    <t xml:space="preserve">odstranění oplechování atiky-předpoklad zohýbání, zvlnění, natržení ap = do sběru : </t>
  </si>
  <si>
    <t xml:space="preserve">sever : </t>
  </si>
  <si>
    <t>26,37+1,4+0,75</t>
  </si>
  <si>
    <t xml:space="preserve">jih : </t>
  </si>
  <si>
    <t>1,4+0,7+26,05+0,7+1,4</t>
  </si>
  <si>
    <t xml:space="preserve">východ : </t>
  </si>
  <si>
    <t>0,65+3,575+3,625+0,7</t>
  </si>
  <si>
    <t xml:space="preserve">západ : </t>
  </si>
  <si>
    <t>3,34+1,08+1,505+2,9+2,9+5,055</t>
  </si>
  <si>
    <t>766411811R00</t>
  </si>
  <si>
    <t>Demontáž obložení stěn na vnitřní straně atiky, výška cca 55cm</t>
  </si>
  <si>
    <t xml:space="preserve">demontáž vnitřní strany atiky, výšky cca 0,55cm : </t>
  </si>
  <si>
    <t xml:space="preserve">předpoklad pro navrácení zpět : </t>
  </si>
  <si>
    <t>(26,37+1,4+0,75-0,3-0,2)*0,55</t>
  </si>
  <si>
    <t>(1,4+0,7+26,05+0,7+1,4-0,2-0,2)*0,55</t>
  </si>
  <si>
    <t>(0,65+3,575+3,625+0,7)*0,55</t>
  </si>
  <si>
    <t>(3,34+1,08+1,505+2,9+2,9+5,055-0,2)*0,55</t>
  </si>
  <si>
    <t>784402801R00</t>
  </si>
  <si>
    <t>Odstranění malby oškrábáním v místnosti H do 3,8 m</t>
  </si>
  <si>
    <t xml:space="preserve">odstranění malby na místech se zatékáním : </t>
  </si>
  <si>
    <t xml:space="preserve">výměry dle náčrtů =6m2 ( plocha  5,8m2 bude komplet demontován SDK podhled) : </t>
  </si>
  <si>
    <t>650801115R00</t>
  </si>
  <si>
    <t xml:space="preserve">Demontáž svítidla </t>
  </si>
  <si>
    <t xml:space="preserve">demontáž svítidel na terase-výměra dle TZ = 17 ks : </t>
  </si>
  <si>
    <t xml:space="preserve">svítidla budou deponována a následně opět namontována - pozice dle PD : </t>
  </si>
  <si>
    <t>17</t>
  </si>
  <si>
    <t>900      R02</t>
  </si>
  <si>
    <t>HZS stavební dělník v tarifní třídě 5</t>
  </si>
  <si>
    <t>h</t>
  </si>
  <si>
    <t>POL1_1</t>
  </si>
  <si>
    <t xml:space="preserve">vyměřování, pasování, přípomoce ap. : </t>
  </si>
  <si>
    <t xml:space="preserve">cca15 hodin : </t>
  </si>
  <si>
    <t>15</t>
  </si>
  <si>
    <t>998011002R00</t>
  </si>
  <si>
    <t>Přesun hmot pro budovy zděné výšky do 12 m</t>
  </si>
  <si>
    <t>t</t>
  </si>
  <si>
    <t xml:space="preserve">nový materiál : </t>
  </si>
  <si>
    <t>18,15+0,08</t>
  </si>
  <si>
    <t xml:space="preserve">původní- ke zpětnému použití- dlažba + obklad stěn + svítidla : </t>
  </si>
  <si>
    <t>23,1+1,126+0,085</t>
  </si>
  <si>
    <t>216904212R00</t>
  </si>
  <si>
    <t xml:space="preserve">Očištění stlačeným vzduchem </t>
  </si>
  <si>
    <t xml:space="preserve">očištění plochy před pokládkou nové izolace s podkladní textilií : </t>
  </si>
  <si>
    <t xml:space="preserve">výměra-viz montáž folie -odpočet zpětný spoj =460,9-42,52 =418,38m2 : </t>
  </si>
  <si>
    <t>418,38</t>
  </si>
  <si>
    <t>712372111RS3</t>
  </si>
  <si>
    <t>Provedení povlakové krytiny střech do 10°, fólií kotvenou do betonového podkladu, 4 kotvy/m2  včetně dodávky fólie DEKPLAN 76 tl. 1,5 mm</t>
  </si>
  <si>
    <t>včetně ukotvení k podkladu hmoždinkami, svaření všech spojů a překrytí kotev fólií.</t>
  </si>
  <si>
    <t xml:space="preserve">typ folie bude upřesněn investorem : </t>
  </si>
  <si>
    <t xml:space="preserve">pro rozpočet je vybrán DEKPLAN-položí se na očištěný podklad s ochrannými vrstvemi geotextilie : </t>
  </si>
  <si>
    <t xml:space="preserve">včetně překrytí kotev folií : </t>
  </si>
  <si>
    <t xml:space="preserve">VODOROVNÁ část : </t>
  </si>
  <si>
    <t xml:space="preserve">vodorovná část-na původní izolaci = 350m2 : </t>
  </si>
  <si>
    <t xml:space="preserve">vodorovná část -na atiku : </t>
  </si>
  <si>
    <t>(26,37+1,4+0,75)*0,3</t>
  </si>
  <si>
    <t>(1,4+0,7+26,05+0,7+1,4)*0,3</t>
  </si>
  <si>
    <t>(0,65+3,575+3,625+0,7)*0,2</t>
  </si>
  <si>
    <t>(3,34+1,08)*0,3+(1,505+2,9+2,9+5,055)*0,2</t>
  </si>
  <si>
    <t xml:space="preserve">SVISLÁ část atiky : </t>
  </si>
  <si>
    <t xml:space="preserve">ZPĚTNÝ spoj(překrytí vodorovná/svislá) cca 25cm -2 x : </t>
  </si>
  <si>
    <t>(26,37+1,4+0,75-0,3-0,2)*0,25*2</t>
  </si>
  <si>
    <t>(1,4+0,7+26,05+0,7+1,4-0,2-0,2)*0,25*2</t>
  </si>
  <si>
    <t>(0,65+3,575+3,625+0,7)*0,25*2</t>
  </si>
  <si>
    <t>(3,34+1,08+1,505+2,9+2,9+5,055-0,2)*0,25*2</t>
  </si>
  <si>
    <t>712378110R00</t>
  </si>
  <si>
    <t xml:space="preserve">Vnitřní rohová tvarovka </t>
  </si>
  <si>
    <t>včetně dodávky tvarovky</t>
  </si>
  <si>
    <t xml:space="preserve">vnitřních rohů = 10 : </t>
  </si>
  <si>
    <t>10</t>
  </si>
  <si>
    <t>712378111R00</t>
  </si>
  <si>
    <t>Vnější rohová tvarovka</t>
  </si>
  <si>
    <t xml:space="preserve">vnějších rohů = 8 : </t>
  </si>
  <si>
    <t>8</t>
  </si>
  <si>
    <t>712391171RZ5</t>
  </si>
  <si>
    <t>Položení podkladní textilie na střechách do 10° 1 vrstva - včetně dodávky textilie geoNETEX</t>
  </si>
  <si>
    <t xml:space="preserve">textilie pod izolační folii : </t>
  </si>
  <si>
    <t>712391172RZ7</t>
  </si>
  <si>
    <t>Položení ochranné textilie na střechách do 10° 1 vrstva - včetně dodávky textilie FILTEK V</t>
  </si>
  <si>
    <t xml:space="preserve">textilie nad izolační folii : </t>
  </si>
  <si>
    <t>998712102R00</t>
  </si>
  <si>
    <t>Přesun hmot pro povlakové krytiny, výšky do 12 m</t>
  </si>
  <si>
    <t>Přesun hmot</t>
  </si>
  <si>
    <t>POL7_</t>
  </si>
  <si>
    <t>764430240R00</t>
  </si>
  <si>
    <t>Oplechování zdí z Pz plechu, rš 500 mm</t>
  </si>
  <si>
    <t xml:space="preserve">předpoklad poškození oplechpování při demontáži. : </t>
  </si>
  <si>
    <t xml:space="preserve">v případě, že bude možno použít část oplechování, pak v této  části odečtel odavatel materiál z ceny : </t>
  </si>
  <si>
    <t>(26,37+1,4+0,75)</t>
  </si>
  <si>
    <t>(1,4+0,7+26,05+0,7+1,4)</t>
  </si>
  <si>
    <t>(0,65+3,575+3,625+0,7)</t>
  </si>
  <si>
    <t>(3,34+1,08)*0,3+(1,505+2,9+2,9+5,055)</t>
  </si>
  <si>
    <t>998764101R00</t>
  </si>
  <si>
    <t>Přesun hmot pro klempířské konstr., výšky do 6 m</t>
  </si>
  <si>
    <t>0,35</t>
  </si>
  <si>
    <t>784161101R00</t>
  </si>
  <si>
    <t>Penetrace podkladu nátěrem HET, A - Grund 1x</t>
  </si>
  <si>
    <t xml:space="preserve">poškozená místa- viz škrábání maleb : </t>
  </si>
  <si>
    <t xml:space="preserve">výměry dle náčrtů =6m2 +5,8m2 : </t>
  </si>
  <si>
    <t>6+5,8</t>
  </si>
  <si>
    <t>784165332R00</t>
  </si>
  <si>
    <t>Malba Hetmal Plus, bílá, bez penetrace, 2x</t>
  </si>
  <si>
    <t>79901</t>
  </si>
  <si>
    <t>Provedení zátopové zkoušky</t>
  </si>
  <si>
    <t xml:space="preserve">kontrola těsnosti nově zaizolované vany " vany" : </t>
  </si>
  <si>
    <t>79902</t>
  </si>
  <si>
    <t>Zpětná montáž ochrany svislé izolace na atice</t>
  </si>
  <si>
    <t xml:space="preserve"> vnitřní strany atiky, výšky cca 0,55cm : </t>
  </si>
  <si>
    <t>79903</t>
  </si>
  <si>
    <t>DIO</t>
  </si>
  <si>
    <t xml:space="preserve">zpracováí a odsouhlasení DIO : </t>
  </si>
  <si>
    <t xml:space="preserve">včetně osazení, pronájmu a dempontáže dočasného dopravního značení : </t>
  </si>
  <si>
    <t>79904</t>
  </si>
  <si>
    <t>Osazení svítidel</t>
  </si>
  <si>
    <t xml:space="preserve">zpětné osazení svítidel : </t>
  </si>
  <si>
    <t xml:space="preserve">úprava kabeláže : </t>
  </si>
  <si>
    <t xml:space="preserve">revize : </t>
  </si>
  <si>
    <t>79905</t>
  </si>
  <si>
    <t>Manipulace se zábradlím</t>
  </si>
  <si>
    <t xml:space="preserve">nutná manipulace se stávajícím zábradlím na terase- při izolaci a pokládce dlažby : </t>
  </si>
  <si>
    <t>199000002R00</t>
  </si>
  <si>
    <t>Poplatek za skládku horniny 1- 4, č. dle katal. odpadů 17 05 04</t>
  </si>
  <si>
    <t>Cena dle Pískovny Černovice. www.piskovna-cernovice.cz</t>
  </si>
  <si>
    <t xml:space="preserve">výměra- viz odstranění substrátu = 18,35m3 : </t>
  </si>
  <si>
    <t xml:space="preserve">dodavatel použije cenu z ceníku vybrané skládky : </t>
  </si>
  <si>
    <t>18,35</t>
  </si>
  <si>
    <t>979951161R00</t>
  </si>
  <si>
    <t>Výkup kovů - zinek, plechy</t>
  </si>
  <si>
    <t>Pro vyjádření výnosu ve prospěch zhotovitele je nutné jednotkovou cenu uvést se záporným znaménkem. (Získaná částka ponižuje náklad stavby.)</t>
  </si>
  <si>
    <t xml:space="preserve">předpoklad zničení oplechování atiky : </t>
  </si>
  <si>
    <t xml:space="preserve">výměra = 0,193t : </t>
  </si>
  <si>
    <t>0,193</t>
  </si>
  <si>
    <t>979011111R00</t>
  </si>
  <si>
    <t>Svislá doprava suti a vybour. hmot za 2.NP a 1.PP</t>
  </si>
  <si>
    <t xml:space="preserve">kompletní přesun odstraněných položek : </t>
  </si>
  <si>
    <t xml:space="preserve">výměra- viz bourání konstrukcí = 99,55t : </t>
  </si>
  <si>
    <t>99,55</t>
  </si>
  <si>
    <t>979081111RT3</t>
  </si>
  <si>
    <t>Odvoz suti a vybour. hmot na skládku do 1 km kontejnerem 7 t</t>
  </si>
  <si>
    <t>Včetně naložení na dopravní prostředek a složení na skládku, bez poplatku za skládku.</t>
  </si>
  <si>
    <t xml:space="preserve">odvoz materiálu na skládku(popřípadě do sběrny-oplechování) : </t>
  </si>
  <si>
    <t xml:space="preserve">výměra viz bourání = 99,55t : </t>
  </si>
  <si>
    <t xml:space="preserve">odpočet- materiál zpět zabudovaný : </t>
  </si>
  <si>
    <t xml:space="preserve">obklad stěn atiky =1,126t : </t>
  </si>
  <si>
    <t>-1,126</t>
  </si>
  <si>
    <t xml:space="preserve">svítidla = 0,085t : </t>
  </si>
  <si>
    <t>-0,085</t>
  </si>
  <si>
    <t xml:space="preserve">dlažba 95% = 23,1 x 0,95 = 21,95t : </t>
  </si>
  <si>
    <t>-21,95</t>
  </si>
  <si>
    <t>979081121RT3</t>
  </si>
  <si>
    <t>Příplatek k odvozu za každý další 1 km kontejnerem 7 t</t>
  </si>
  <si>
    <t xml:space="preserve">bude určena nejpříznivější varianta skládky(vzdálenost + skládkovné) : </t>
  </si>
  <si>
    <t xml:space="preserve">předpoklad skládka do 12 km = 12-1 = 11 x množství(minus oplechování) : </t>
  </si>
  <si>
    <t>11*(76,33-0,193)</t>
  </si>
  <si>
    <t xml:space="preserve">odvoz oplechování do sběrny- cca do 6 km  = 6-1 =5 x množství : </t>
  </si>
  <si>
    <t>5*0,193</t>
  </si>
  <si>
    <t>979082111R00</t>
  </si>
  <si>
    <t>Vnitrostaveništní doprava suti do 10 m</t>
  </si>
  <si>
    <t xml:space="preserve">předpoklad  v průměru do 30 m : </t>
  </si>
  <si>
    <t xml:space="preserve">výměra- viz bourání = 99,55t : </t>
  </si>
  <si>
    <t>979082121R00</t>
  </si>
  <si>
    <t>Příplatek k vnitrost. dopravě suti za dalších 5 m</t>
  </si>
  <si>
    <t xml:space="preserve">předpoklad  v průměru do 30 m tzn 30-10 = 20 = 4 x výměra : </t>
  </si>
  <si>
    <t>4*99,55</t>
  </si>
  <si>
    <t>979981104R00</t>
  </si>
  <si>
    <t>Kontejner, přistavení na 24 h, odvoz a pronájem</t>
  </si>
  <si>
    <t>den</t>
  </si>
  <si>
    <t xml:space="preserve">přistavení kontejneru, pronájem- předpoklad 5 dní, odvoz kontejneru : </t>
  </si>
  <si>
    <t>5</t>
  </si>
  <si>
    <t>979990107R00</t>
  </si>
  <si>
    <t>Poplatek za uložení suti - směs betonu, cihel, dřeva, skupina odpadu 170904</t>
  </si>
  <si>
    <t>kategorie 17 09 04 smíšené stavební a demoliční odpady</t>
  </si>
  <si>
    <t xml:space="preserve">odpočet odvezeného substrátu  =25,26t : </t>
  </si>
  <si>
    <t>-25,26</t>
  </si>
  <si>
    <t xml:space="preserve">odpočet podhledu  SDK = 0,069t : </t>
  </si>
  <si>
    <t>-0,069</t>
  </si>
  <si>
    <t xml:space="preserve">odpočet oplechování = 0,193t : </t>
  </si>
  <si>
    <t>-0,193</t>
  </si>
  <si>
    <t>979990110R00</t>
  </si>
  <si>
    <t>Poplatek za uložení suti - sádrokartonové desky, skupina odpadu 170802</t>
  </si>
  <si>
    <t>kategorie 17 08 02 stavební materiály na bázi sádry</t>
  </si>
  <si>
    <t xml:space="preserve">výměra- viz odstranění SDK podhledu- hm. dem. =0,069t : </t>
  </si>
  <si>
    <t>0,069</t>
  </si>
  <si>
    <t>005121 R</t>
  </si>
  <si>
    <t>Zařízení staveniště</t>
  </si>
  <si>
    <t>Soubor</t>
  </si>
  <si>
    <t>VRN</t>
  </si>
  <si>
    <t>POL99_1</t>
  </si>
  <si>
    <t>Veškeré náklady spojené s vybudováním, provozem a odstraněním zařízení staveniště.</t>
  </si>
  <si>
    <t xml:space="preserve">včetně úprav plochy  pro výtah : </t>
  </si>
  <si>
    <t xml:space="preserve">včetně zřízení plochy pdo deponii materiálu : </t>
  </si>
  <si>
    <t xml:space="preserve">včetně  následného vyklizení a upravení  ploch ZS do pův. stavu  po dokončení stavby : </t>
  </si>
  <si>
    <t xml:space="preserve">včetně dočasného rozebrání oplocení a následného zpětného osazení : </t>
  </si>
  <si>
    <t>VRN2</t>
  </si>
  <si>
    <t>Přesun stavebních kapacit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</si>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</sst>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9" fillId="0" borderId="0" xfId="0" applyFont="1" applyAlignment="1">
      <alignment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3" t="s">
        <v>41</v>
      </c>
      <c r="B2" s="193"/>
      <c r="C2" s="193"/>
      <c r="D2" s="193"/>
      <c r="E2" s="193"/>
      <c r="F2" s="193"/>
      <c r="G2" s="193"/>
    </row>
  </sheetData>
  <sheetProtection password="E258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8" t="s">
        <v>24</v>
      </c>
      <c r="C2" s="79"/>
      <c r="D2" s="80" t="s">
        <v>49</v>
      </c>
      <c r="E2" s="235" t="s">
        <v>44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81" t="s">
        <v>46</v>
      </c>
      <c r="C3" s="79"/>
      <c r="D3" s="82" t="s">
        <v>45</v>
      </c>
      <c r="E3" s="238" t="s">
        <v>44</v>
      </c>
      <c r="F3" s="239"/>
      <c r="G3" s="239"/>
      <c r="H3" s="239"/>
      <c r="I3" s="239"/>
      <c r="J3" s="240"/>
    </row>
    <row r="4" spans="1:15" ht="23.25" customHeight="1" x14ac:dyDescent="0.2">
      <c r="A4" s="76">
        <v>1902</v>
      </c>
      <c r="B4" s="83" t="s">
        <v>47</v>
      </c>
      <c r="C4" s="84"/>
      <c r="D4" s="85" t="s">
        <v>43</v>
      </c>
      <c r="E4" s="218" t="s">
        <v>44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 t="s">
        <v>50</v>
      </c>
      <c r="E5" s="224"/>
      <c r="F5" s="224"/>
      <c r="G5" s="224"/>
      <c r="H5" s="18" t="s">
        <v>42</v>
      </c>
      <c r="I5" s="86" t="s">
        <v>54</v>
      </c>
      <c r="J5" s="8"/>
    </row>
    <row r="6" spans="1:15" ht="15.75" customHeight="1" x14ac:dyDescent="0.2">
      <c r="A6" s="2"/>
      <c r="B6" s="28"/>
      <c r="C6" s="55"/>
      <c r="D6" s="225" t="s">
        <v>51</v>
      </c>
      <c r="E6" s="226"/>
      <c r="F6" s="226"/>
      <c r="G6" s="226"/>
      <c r="H6" s="18" t="s">
        <v>36</v>
      </c>
      <c r="I6" s="86" t="s">
        <v>55</v>
      </c>
      <c r="J6" s="8"/>
    </row>
    <row r="7" spans="1:15" ht="15.75" customHeight="1" x14ac:dyDescent="0.2">
      <c r="A7" s="2"/>
      <c r="B7" s="29"/>
      <c r="C7" s="56"/>
      <c r="D7" s="77" t="s">
        <v>53</v>
      </c>
      <c r="E7" s="227" t="s">
        <v>52</v>
      </c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 t="s">
        <v>56</v>
      </c>
      <c r="E11" s="242"/>
      <c r="F11" s="242"/>
      <c r="G11" s="242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8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41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SUMIF(F52:F62,A16,I52:I62)+SUMIF(F52:F62,"PSU",I52:I62)</f>
        <v>0</v>
      </c>
      <c r="J16" s="208"/>
    </row>
    <row r="17" spans="1:10" ht="23.25" customHeight="1" x14ac:dyDescent="0.2">
      <c r="A17" s="141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SUMIF(F52:F62,A17,I52:I62)</f>
        <v>0</v>
      </c>
      <c r="J17" s="208"/>
    </row>
    <row r="18" spans="1:10" ht="23.25" customHeight="1" x14ac:dyDescent="0.2">
      <c r="A18" s="141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SUMIF(F52:F62,A18,I52:I62)</f>
        <v>0</v>
      </c>
      <c r="J18" s="208"/>
    </row>
    <row r="19" spans="1:10" ht="23.25" customHeight="1" x14ac:dyDescent="0.2">
      <c r="A19" s="141" t="s">
        <v>89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SUMIF(F52:F62,A19,I52:I62)</f>
        <v>0</v>
      </c>
      <c r="J19" s="208"/>
    </row>
    <row r="20" spans="1:10" ht="23.25" customHeight="1" x14ac:dyDescent="0.2">
      <c r="A20" s="141" t="s">
        <v>90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SUMIF(F52:F62,A20,I52:I62)</f>
        <v>0</v>
      </c>
      <c r="J20" s="208"/>
    </row>
    <row r="21" spans="1:10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2">
        <f>ZakladDPHSniVypocet+ZakladDPHZaklVypocet</f>
        <v>0</v>
      </c>
      <c r="H28" s="212"/>
      <c r="I28" s="212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37</v>
      </c>
      <c r="C29" s="119"/>
      <c r="D29" s="119"/>
      <c r="E29" s="119"/>
      <c r="F29" s="120"/>
      <c r="G29" s="211">
        <f>A27</f>
        <v>0</v>
      </c>
      <c r="H29" s="211"/>
      <c r="I29" s="211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57</v>
      </c>
      <c r="C39" s="196"/>
      <c r="D39" s="196"/>
      <c r="E39" s="196"/>
      <c r="F39" s="101">
        <f>'SO 01 1 Pol'!AE289</f>
        <v>0</v>
      </c>
      <c r="G39" s="102">
        <f>'SO 01 1 Pol'!AF289</f>
        <v>0</v>
      </c>
      <c r="H39" s="103">
        <f>(F39*SazbaDPH1/100)+(G39*SazbaDPH2/100)</f>
        <v>0</v>
      </c>
      <c r="I39" s="103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0">
        <v>2</v>
      </c>
      <c r="B40" s="105" t="s">
        <v>45</v>
      </c>
      <c r="C40" s="197" t="s">
        <v>44</v>
      </c>
      <c r="D40" s="197"/>
      <c r="E40" s="197"/>
      <c r="F40" s="106">
        <f>'SO 01 1 Pol'!AE289</f>
        <v>0</v>
      </c>
      <c r="G40" s="107">
        <f>'SO 01 1 Pol'!AF289</f>
        <v>0</v>
      </c>
      <c r="H40" s="107">
        <f>(F40*SazbaDPH1/100)+(G40*SazbaDPH2/100)</f>
        <v>0</v>
      </c>
      <c r="I40" s="107">
        <f>F40+G40+H40</f>
        <v>0</v>
      </c>
      <c r="J40" s="108" t="str">
        <f>IF(CenaCelkemVypocet=0,"",I40/CenaCelkemVypocet*100)</f>
        <v/>
      </c>
    </row>
    <row r="41" spans="1:10" ht="25.5" hidden="1" customHeight="1" x14ac:dyDescent="0.2">
      <c r="A41" s="90">
        <v>3</v>
      </c>
      <c r="B41" s="109" t="s">
        <v>43</v>
      </c>
      <c r="C41" s="196" t="s">
        <v>44</v>
      </c>
      <c r="D41" s="196"/>
      <c r="E41" s="196"/>
      <c r="F41" s="110">
        <f>'SO 01 1 Pol'!AE289</f>
        <v>0</v>
      </c>
      <c r="G41" s="103">
        <f>'SO 01 1 Pol'!AF289</f>
        <v>0</v>
      </c>
      <c r="H41" s="103">
        <f>(F41*SazbaDPH1/100)+(G41*SazbaDPH2/100)</f>
        <v>0</v>
      </c>
      <c r="I41" s="103">
        <f>F41+G41+H41</f>
        <v>0</v>
      </c>
      <c r="J41" s="104" t="str">
        <f>IF(CenaCelkemVypocet=0,"",I41/CenaCelkemVypocet*100)</f>
        <v/>
      </c>
    </row>
    <row r="42" spans="1:10" ht="25.5" hidden="1" customHeight="1" x14ac:dyDescent="0.2">
      <c r="A42" s="90"/>
      <c r="B42" s="198" t="s">
        <v>58</v>
      </c>
      <c r="C42" s="199"/>
      <c r="D42" s="199"/>
      <c r="E42" s="200"/>
      <c r="F42" s="111">
        <f>SUMIF(A39:A41,"=1",F39:F41)</f>
        <v>0</v>
      </c>
      <c r="G42" s="112">
        <f>SUMIF(A39:A41,"=1",G39:G41)</f>
        <v>0</v>
      </c>
      <c r="H42" s="112">
        <f>SUMIF(A39:A41,"=1",H39:H41)</f>
        <v>0</v>
      </c>
      <c r="I42" s="112">
        <f>SUMIF(A39:A41,"=1",I39:I41)</f>
        <v>0</v>
      </c>
      <c r="J42" s="113">
        <f>SUMIF(A39:A41,"=1",J39:J41)</f>
        <v>0</v>
      </c>
    </row>
    <row r="44" spans="1:10" x14ac:dyDescent="0.2">
      <c r="A44" t="s">
        <v>60</v>
      </c>
      <c r="B44" t="s">
        <v>61</v>
      </c>
    </row>
    <row r="45" spans="1:10" x14ac:dyDescent="0.2">
      <c r="A45" t="s">
        <v>62</v>
      </c>
      <c r="B45" t="s">
        <v>63</v>
      </c>
    </row>
    <row r="46" spans="1:10" x14ac:dyDescent="0.2">
      <c r="A46" t="s">
        <v>64</v>
      </c>
      <c r="B46" t="s">
        <v>65</v>
      </c>
    </row>
    <row r="49" spans="1:10" ht="15.75" x14ac:dyDescent="0.25">
      <c r="B49" s="122" t="s">
        <v>66</v>
      </c>
    </row>
    <row r="51" spans="1:10" ht="25.5" customHeight="1" x14ac:dyDescent="0.2">
      <c r="A51" s="124"/>
      <c r="B51" s="127" t="s">
        <v>18</v>
      </c>
      <c r="C51" s="127" t="s">
        <v>6</v>
      </c>
      <c r="D51" s="128"/>
      <c r="E51" s="128"/>
      <c r="F51" s="129" t="s">
        <v>67</v>
      </c>
      <c r="G51" s="129"/>
      <c r="H51" s="129"/>
      <c r="I51" s="129" t="s">
        <v>31</v>
      </c>
      <c r="J51" s="129" t="s">
        <v>0</v>
      </c>
    </row>
    <row r="52" spans="1:10" ht="36.75" customHeight="1" x14ac:dyDescent="0.2">
      <c r="A52" s="125"/>
      <c r="B52" s="130" t="s">
        <v>68</v>
      </c>
      <c r="C52" s="194" t="s">
        <v>69</v>
      </c>
      <c r="D52" s="195"/>
      <c r="E52" s="195"/>
      <c r="F52" s="137" t="s">
        <v>26</v>
      </c>
      <c r="G52" s="138"/>
      <c r="H52" s="138"/>
      <c r="I52" s="138">
        <f>'SO 01 1 Pol'!G8</f>
        <v>0</v>
      </c>
      <c r="J52" s="134" t="str">
        <f>IF(I63=0,"",I52/I63*100)</f>
        <v/>
      </c>
    </row>
    <row r="53" spans="1:10" ht="36.75" customHeight="1" x14ac:dyDescent="0.2">
      <c r="A53" s="125"/>
      <c r="B53" s="130" t="s">
        <v>70</v>
      </c>
      <c r="C53" s="194" t="s">
        <v>71</v>
      </c>
      <c r="D53" s="195"/>
      <c r="E53" s="195"/>
      <c r="F53" s="137" t="s">
        <v>26</v>
      </c>
      <c r="G53" s="138"/>
      <c r="H53" s="138"/>
      <c r="I53" s="138">
        <f>'SO 01 1 Pol'!G21</f>
        <v>0</v>
      </c>
      <c r="J53" s="134" t="str">
        <f>IF(I63=0,"",I53/I63*100)</f>
        <v/>
      </c>
    </row>
    <row r="54" spans="1:10" ht="36.75" customHeight="1" x14ac:dyDescent="0.2">
      <c r="A54" s="125"/>
      <c r="B54" s="130" t="s">
        <v>72</v>
      </c>
      <c r="C54" s="194" t="s">
        <v>73</v>
      </c>
      <c r="D54" s="195"/>
      <c r="E54" s="195"/>
      <c r="F54" s="137" t="s">
        <v>26</v>
      </c>
      <c r="G54" s="138"/>
      <c r="H54" s="138"/>
      <c r="I54" s="138">
        <f>'SO 01 1 Pol'!G31</f>
        <v>0</v>
      </c>
      <c r="J54" s="134" t="str">
        <f>IF(I63=0,"",I54/I63*100)</f>
        <v/>
      </c>
    </row>
    <row r="55" spans="1:10" ht="36.75" customHeight="1" x14ac:dyDescent="0.2">
      <c r="A55" s="125"/>
      <c r="B55" s="130" t="s">
        <v>74</v>
      </c>
      <c r="C55" s="194" t="s">
        <v>75</v>
      </c>
      <c r="D55" s="195"/>
      <c r="E55" s="195"/>
      <c r="F55" s="137" t="s">
        <v>26</v>
      </c>
      <c r="G55" s="138"/>
      <c r="H55" s="138"/>
      <c r="I55" s="138">
        <f>'SO 01 1 Pol'!G38</f>
        <v>0</v>
      </c>
      <c r="J55" s="134" t="str">
        <f>IF(I63=0,"",I55/I63*100)</f>
        <v/>
      </c>
    </row>
    <row r="56" spans="1:10" ht="36.75" customHeight="1" x14ac:dyDescent="0.2">
      <c r="A56" s="125"/>
      <c r="B56" s="130" t="s">
        <v>76</v>
      </c>
      <c r="C56" s="194" t="s">
        <v>77</v>
      </c>
      <c r="D56" s="195"/>
      <c r="E56" s="195"/>
      <c r="F56" s="137" t="s">
        <v>26</v>
      </c>
      <c r="G56" s="138"/>
      <c r="H56" s="138"/>
      <c r="I56" s="138">
        <f>'SO 01 1 Pol'!G96</f>
        <v>0</v>
      </c>
      <c r="J56" s="134" t="str">
        <f>IF(I63=0,"",I56/I63*100)</f>
        <v/>
      </c>
    </row>
    <row r="57" spans="1:10" ht="36.75" customHeight="1" x14ac:dyDescent="0.2">
      <c r="A57" s="125"/>
      <c r="B57" s="130" t="s">
        <v>78</v>
      </c>
      <c r="C57" s="194" t="s">
        <v>79</v>
      </c>
      <c r="D57" s="195"/>
      <c r="E57" s="195"/>
      <c r="F57" s="137" t="s">
        <v>27</v>
      </c>
      <c r="G57" s="138"/>
      <c r="H57" s="138"/>
      <c r="I57" s="138">
        <f>'SO 01 1 Pol'!G106</f>
        <v>0</v>
      </c>
      <c r="J57" s="134" t="str">
        <f>IF(I63=0,"",I57/I63*100)</f>
        <v/>
      </c>
    </row>
    <row r="58" spans="1:10" ht="36.75" customHeight="1" x14ac:dyDescent="0.2">
      <c r="A58" s="125"/>
      <c r="B58" s="130" t="s">
        <v>80</v>
      </c>
      <c r="C58" s="194" t="s">
        <v>81</v>
      </c>
      <c r="D58" s="195"/>
      <c r="E58" s="195"/>
      <c r="F58" s="137" t="s">
        <v>27</v>
      </c>
      <c r="G58" s="138"/>
      <c r="H58" s="138"/>
      <c r="I58" s="138">
        <f>'SO 01 1 Pol'!G163</f>
        <v>0</v>
      </c>
      <c r="J58" s="134" t="str">
        <f>IF(I63=0,"",I58/I63*100)</f>
        <v/>
      </c>
    </row>
    <row r="59" spans="1:10" ht="36.75" customHeight="1" x14ac:dyDescent="0.2">
      <c r="A59" s="125"/>
      <c r="B59" s="130" t="s">
        <v>82</v>
      </c>
      <c r="C59" s="194" t="s">
        <v>83</v>
      </c>
      <c r="D59" s="195"/>
      <c r="E59" s="195"/>
      <c r="F59" s="137" t="s">
        <v>27</v>
      </c>
      <c r="G59" s="138"/>
      <c r="H59" s="138"/>
      <c r="I59" s="138">
        <f>'SO 01 1 Pol'!G177</f>
        <v>0</v>
      </c>
      <c r="J59" s="134" t="str">
        <f>IF(I63=0,"",I59/I63*100)</f>
        <v/>
      </c>
    </row>
    <row r="60" spans="1:10" ht="36.75" customHeight="1" x14ac:dyDescent="0.2">
      <c r="A60" s="125"/>
      <c r="B60" s="130" t="s">
        <v>84</v>
      </c>
      <c r="C60" s="194" t="s">
        <v>85</v>
      </c>
      <c r="D60" s="195"/>
      <c r="E60" s="195"/>
      <c r="F60" s="137" t="s">
        <v>27</v>
      </c>
      <c r="G60" s="138"/>
      <c r="H60" s="138"/>
      <c r="I60" s="138">
        <f>'SO 01 1 Pol'!G186</f>
        <v>0</v>
      </c>
      <c r="J60" s="134" t="str">
        <f>IF(I63=0,"",I60/I63*100)</f>
        <v/>
      </c>
    </row>
    <row r="61" spans="1:10" ht="36.75" customHeight="1" x14ac:dyDescent="0.2">
      <c r="A61" s="125"/>
      <c r="B61" s="130" t="s">
        <v>86</v>
      </c>
      <c r="C61" s="194" t="s">
        <v>87</v>
      </c>
      <c r="D61" s="195"/>
      <c r="E61" s="195"/>
      <c r="F61" s="137" t="s">
        <v>88</v>
      </c>
      <c r="G61" s="138"/>
      <c r="H61" s="138"/>
      <c r="I61" s="138">
        <f>'SO 01 1 Pol'!G212</f>
        <v>0</v>
      </c>
      <c r="J61" s="134" t="str">
        <f>IF(I63=0,"",I61/I63*100)</f>
        <v/>
      </c>
    </row>
    <row r="62" spans="1:10" ht="36.75" customHeight="1" x14ac:dyDescent="0.2">
      <c r="A62" s="125"/>
      <c r="B62" s="130" t="s">
        <v>89</v>
      </c>
      <c r="C62" s="194" t="s">
        <v>29</v>
      </c>
      <c r="D62" s="195"/>
      <c r="E62" s="195"/>
      <c r="F62" s="137" t="s">
        <v>89</v>
      </c>
      <c r="G62" s="138"/>
      <c r="H62" s="138"/>
      <c r="I62" s="138">
        <f>'SO 01 1 Pol'!G278</f>
        <v>0</v>
      </c>
      <c r="J62" s="134" t="str">
        <f>IF(I63=0,"",I62/I63*100)</f>
        <v/>
      </c>
    </row>
    <row r="63" spans="1:10" ht="25.5" customHeight="1" x14ac:dyDescent="0.2">
      <c r="A63" s="126"/>
      <c r="B63" s="131" t="s">
        <v>1</v>
      </c>
      <c r="C63" s="132"/>
      <c r="D63" s="133"/>
      <c r="E63" s="133"/>
      <c r="F63" s="139"/>
      <c r="G63" s="140"/>
      <c r="H63" s="140"/>
      <c r="I63" s="140">
        <f>SUM(I52:I62)</f>
        <v>0</v>
      </c>
      <c r="J63" s="135">
        <f>SUM(J52:J62)</f>
        <v>0</v>
      </c>
    </row>
    <row r="64" spans="1:10" x14ac:dyDescent="0.2">
      <c r="F64" s="89"/>
      <c r="G64" s="89"/>
      <c r="H64" s="89"/>
      <c r="I64" s="89"/>
      <c r="J64" s="136"/>
    </row>
    <row r="65" spans="6:10" x14ac:dyDescent="0.2">
      <c r="F65" s="89"/>
      <c r="G65" s="89"/>
      <c r="H65" s="89"/>
      <c r="I65" s="89"/>
      <c r="J65" s="136"/>
    </row>
    <row r="66" spans="6:10" x14ac:dyDescent="0.2">
      <c r="F66" s="89"/>
      <c r="G66" s="89"/>
      <c r="H66" s="89"/>
      <c r="I66" s="89"/>
      <c r="J66" s="136"/>
    </row>
  </sheetData>
  <sheetProtection password="E258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sheetProtection password="E258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3" customWidth="1"/>
    <col min="3" max="3" width="38.28515625" style="123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91</v>
      </c>
    </row>
    <row r="2" spans="1:60" ht="24.95" customHeight="1" x14ac:dyDescent="0.2">
      <c r="A2" s="142" t="s">
        <v>8</v>
      </c>
      <c r="B2" s="49" t="s">
        <v>49</v>
      </c>
      <c r="C2" s="253" t="s">
        <v>44</v>
      </c>
      <c r="D2" s="254"/>
      <c r="E2" s="254"/>
      <c r="F2" s="254"/>
      <c r="G2" s="255"/>
      <c r="AG2" t="s">
        <v>92</v>
      </c>
    </row>
    <row r="3" spans="1:60" ht="24.95" customHeight="1" x14ac:dyDescent="0.2">
      <c r="A3" s="142" t="s">
        <v>9</v>
      </c>
      <c r="B3" s="49" t="s">
        <v>45</v>
      </c>
      <c r="C3" s="253" t="s">
        <v>44</v>
      </c>
      <c r="D3" s="254"/>
      <c r="E3" s="254"/>
      <c r="F3" s="254"/>
      <c r="G3" s="255"/>
      <c r="AC3" s="123" t="s">
        <v>92</v>
      </c>
      <c r="AG3" t="s">
        <v>93</v>
      </c>
    </row>
    <row r="4" spans="1:60" ht="24.95" customHeight="1" x14ac:dyDescent="0.2">
      <c r="A4" s="143" t="s">
        <v>10</v>
      </c>
      <c r="B4" s="144" t="s">
        <v>43</v>
      </c>
      <c r="C4" s="256" t="s">
        <v>44</v>
      </c>
      <c r="D4" s="257"/>
      <c r="E4" s="257"/>
      <c r="F4" s="257"/>
      <c r="G4" s="258"/>
      <c r="AG4" t="s">
        <v>94</v>
      </c>
    </row>
    <row r="5" spans="1:60" x14ac:dyDescent="0.2">
      <c r="D5" s="10"/>
    </row>
    <row r="6" spans="1:60" ht="38.25" x14ac:dyDescent="0.2">
      <c r="A6" s="146" t="s">
        <v>95</v>
      </c>
      <c r="B6" s="148" t="s">
        <v>96</v>
      </c>
      <c r="C6" s="148" t="s">
        <v>97</v>
      </c>
      <c r="D6" s="147" t="s">
        <v>98</v>
      </c>
      <c r="E6" s="146" t="s">
        <v>99</v>
      </c>
      <c r="F6" s="145" t="s">
        <v>100</v>
      </c>
      <c r="G6" s="146" t="s">
        <v>31</v>
      </c>
      <c r="H6" s="149" t="s">
        <v>32</v>
      </c>
      <c r="I6" s="149" t="s">
        <v>101</v>
      </c>
      <c r="J6" s="149" t="s">
        <v>33</v>
      </c>
      <c r="K6" s="149" t="s">
        <v>102</v>
      </c>
      <c r="L6" s="149" t="s">
        <v>103</v>
      </c>
      <c r="M6" s="149" t="s">
        <v>104</v>
      </c>
      <c r="N6" s="149" t="s">
        <v>105</v>
      </c>
      <c r="O6" s="149" t="s">
        <v>106</v>
      </c>
      <c r="P6" s="149" t="s">
        <v>107</v>
      </c>
      <c r="Q6" s="149" t="s">
        <v>108</v>
      </c>
      <c r="R6" s="149" t="s">
        <v>109</v>
      </c>
      <c r="S6" s="149" t="s">
        <v>110</v>
      </c>
      <c r="T6" s="149" t="s">
        <v>111</v>
      </c>
      <c r="U6" s="149" t="s">
        <v>112</v>
      </c>
      <c r="V6" s="149" t="s">
        <v>113</v>
      </c>
      <c r="W6" s="149" t="s">
        <v>114</v>
      </c>
      <c r="X6" s="149" t="s">
        <v>115</v>
      </c>
      <c r="Y6" s="149" t="s">
        <v>116</v>
      </c>
    </row>
    <row r="7" spans="1:60" hidden="1" x14ac:dyDescent="0.2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1"/>
      <c r="O7" s="151"/>
      <c r="P7" s="151"/>
      <c r="Q7" s="151"/>
      <c r="R7" s="152"/>
      <c r="S7" s="152"/>
      <c r="T7" s="152"/>
      <c r="U7" s="152"/>
      <c r="V7" s="152"/>
      <c r="W7" s="152"/>
      <c r="X7" s="152"/>
      <c r="Y7" s="152"/>
    </row>
    <row r="8" spans="1:60" ht="25.5" x14ac:dyDescent="0.2">
      <c r="A8" s="164" t="s">
        <v>117</v>
      </c>
      <c r="B8" s="165" t="s">
        <v>68</v>
      </c>
      <c r="C8" s="186" t="s">
        <v>69</v>
      </c>
      <c r="D8" s="166"/>
      <c r="E8" s="167"/>
      <c r="F8" s="168"/>
      <c r="G8" s="168">
        <f>SUMIF(AG9:AG20,"&lt;&gt;NOR",G9:G20)</f>
        <v>0</v>
      </c>
      <c r="H8" s="168"/>
      <c r="I8" s="168">
        <f>SUM(I9:I20)</f>
        <v>0</v>
      </c>
      <c r="J8" s="168"/>
      <c r="K8" s="168">
        <f>SUM(K9:K20)</f>
        <v>0</v>
      </c>
      <c r="L8" s="168"/>
      <c r="M8" s="168">
        <f>SUM(M9:M20)</f>
        <v>0</v>
      </c>
      <c r="N8" s="167"/>
      <c r="O8" s="167">
        <f>SUM(O9:O20)</f>
        <v>0.08</v>
      </c>
      <c r="P8" s="167"/>
      <c r="Q8" s="167">
        <f>SUM(Q9:Q20)</f>
        <v>0</v>
      </c>
      <c r="R8" s="168"/>
      <c r="S8" s="168"/>
      <c r="T8" s="169"/>
      <c r="U8" s="163"/>
      <c r="V8" s="163">
        <f>SUM(V9:V20)</f>
        <v>7.7200000000000006</v>
      </c>
      <c r="W8" s="163"/>
      <c r="X8" s="163"/>
      <c r="Y8" s="163"/>
      <c r="AG8" t="s">
        <v>118</v>
      </c>
    </row>
    <row r="9" spans="1:60" ht="22.5" outlineLevel="1" x14ac:dyDescent="0.2">
      <c r="A9" s="171">
        <v>1</v>
      </c>
      <c r="B9" s="172" t="s">
        <v>119</v>
      </c>
      <c r="C9" s="187" t="s">
        <v>120</v>
      </c>
      <c r="D9" s="173" t="s">
        <v>121</v>
      </c>
      <c r="E9" s="174">
        <v>6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4">
        <v>1.3270000000000001E-2</v>
      </c>
      <c r="O9" s="174">
        <f>ROUND(E9*N9,2)</f>
        <v>0.08</v>
      </c>
      <c r="P9" s="174">
        <v>0</v>
      </c>
      <c r="Q9" s="174">
        <f>ROUND(E9*P9,2)</f>
        <v>0</v>
      </c>
      <c r="R9" s="176"/>
      <c r="S9" s="176" t="s">
        <v>122</v>
      </c>
      <c r="T9" s="177" t="s">
        <v>122</v>
      </c>
      <c r="U9" s="160">
        <v>0.95</v>
      </c>
      <c r="V9" s="160">
        <f>ROUND(E9*U9,2)</f>
        <v>5.7</v>
      </c>
      <c r="W9" s="160"/>
      <c r="X9" s="160" t="s">
        <v>123</v>
      </c>
      <c r="Y9" s="160" t="s">
        <v>124</v>
      </c>
      <c r="Z9" s="150"/>
      <c r="AA9" s="150"/>
      <c r="AB9" s="150"/>
      <c r="AC9" s="150"/>
      <c r="AD9" s="150"/>
      <c r="AE9" s="150"/>
      <c r="AF9" s="150"/>
      <c r="AG9" s="150" t="s">
        <v>125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2" x14ac:dyDescent="0.2">
      <c r="A10" s="157"/>
      <c r="B10" s="158"/>
      <c r="C10" s="250" t="s">
        <v>126</v>
      </c>
      <c r="D10" s="251"/>
      <c r="E10" s="251"/>
      <c r="F10" s="251"/>
      <c r="G10" s="251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50"/>
      <c r="AA10" s="150"/>
      <c r="AB10" s="150"/>
      <c r="AC10" s="150"/>
      <c r="AD10" s="150"/>
      <c r="AE10" s="150"/>
      <c r="AF10" s="150"/>
      <c r="AG10" s="150" t="s">
        <v>127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ht="22.5" outlineLevel="2" x14ac:dyDescent="0.2">
      <c r="A11" s="157"/>
      <c r="B11" s="158"/>
      <c r="C11" s="188" t="s">
        <v>128</v>
      </c>
      <c r="D11" s="161"/>
      <c r="E11" s="162"/>
      <c r="F11" s="160"/>
      <c r="G11" s="160"/>
      <c r="H11" s="160"/>
      <c r="I11" s="160"/>
      <c r="J11" s="160"/>
      <c r="K11" s="160"/>
      <c r="L11" s="160"/>
      <c r="M11" s="160"/>
      <c r="N11" s="159"/>
      <c r="O11" s="159"/>
      <c r="P11" s="159"/>
      <c r="Q11" s="159"/>
      <c r="R11" s="160"/>
      <c r="S11" s="160"/>
      <c r="T11" s="160"/>
      <c r="U11" s="160"/>
      <c r="V11" s="160"/>
      <c r="W11" s="160"/>
      <c r="X11" s="160"/>
      <c r="Y11" s="160"/>
      <c r="Z11" s="150"/>
      <c r="AA11" s="150"/>
      <c r="AB11" s="150"/>
      <c r="AC11" s="150"/>
      <c r="AD11" s="150"/>
      <c r="AE11" s="150"/>
      <c r="AF11" s="150"/>
      <c r="AG11" s="150" t="s">
        <v>129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3" x14ac:dyDescent="0.2">
      <c r="A12" s="157"/>
      <c r="B12" s="158"/>
      <c r="C12" s="188" t="s">
        <v>130</v>
      </c>
      <c r="D12" s="161"/>
      <c r="E12" s="162">
        <v>6</v>
      </c>
      <c r="F12" s="160"/>
      <c r="G12" s="160"/>
      <c r="H12" s="160"/>
      <c r="I12" s="160"/>
      <c r="J12" s="160"/>
      <c r="K12" s="160"/>
      <c r="L12" s="160"/>
      <c r="M12" s="160"/>
      <c r="N12" s="159"/>
      <c r="O12" s="159"/>
      <c r="P12" s="159"/>
      <c r="Q12" s="159"/>
      <c r="R12" s="160"/>
      <c r="S12" s="160"/>
      <c r="T12" s="160"/>
      <c r="U12" s="160"/>
      <c r="V12" s="160"/>
      <c r="W12" s="160"/>
      <c r="X12" s="160"/>
      <c r="Y12" s="160"/>
      <c r="Z12" s="150"/>
      <c r="AA12" s="150"/>
      <c r="AB12" s="150"/>
      <c r="AC12" s="150"/>
      <c r="AD12" s="150"/>
      <c r="AE12" s="150"/>
      <c r="AF12" s="150"/>
      <c r="AG12" s="150" t="s">
        <v>129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71">
        <v>2</v>
      </c>
      <c r="B13" s="172" t="s">
        <v>131</v>
      </c>
      <c r="C13" s="187" t="s">
        <v>132</v>
      </c>
      <c r="D13" s="173" t="s">
        <v>133</v>
      </c>
      <c r="E13" s="174">
        <v>1</v>
      </c>
      <c r="F13" s="175"/>
      <c r="G13" s="176">
        <f>ROUND(E13*F13,2)</f>
        <v>0</v>
      </c>
      <c r="H13" s="175"/>
      <c r="I13" s="176">
        <f>ROUND(E13*H13,2)</f>
        <v>0</v>
      </c>
      <c r="J13" s="175"/>
      <c r="K13" s="176">
        <f>ROUND(E13*J13,2)</f>
        <v>0</v>
      </c>
      <c r="L13" s="176">
        <v>21</v>
      </c>
      <c r="M13" s="176">
        <f>G13*(1+L13/100)</f>
        <v>0</v>
      </c>
      <c r="N13" s="174">
        <v>1.6000000000000001E-4</v>
      </c>
      <c r="O13" s="174">
        <f>ROUND(E13*N13,2)</f>
        <v>0</v>
      </c>
      <c r="P13" s="174">
        <v>0</v>
      </c>
      <c r="Q13" s="174">
        <f>ROUND(E13*P13,2)</f>
        <v>0</v>
      </c>
      <c r="R13" s="176"/>
      <c r="S13" s="176" t="s">
        <v>122</v>
      </c>
      <c r="T13" s="177" t="s">
        <v>122</v>
      </c>
      <c r="U13" s="160">
        <v>1.24</v>
      </c>
      <c r="V13" s="160">
        <f>ROUND(E13*U13,2)</f>
        <v>1.24</v>
      </c>
      <c r="W13" s="160"/>
      <c r="X13" s="160" t="s">
        <v>123</v>
      </c>
      <c r="Y13" s="160" t="s">
        <v>124</v>
      </c>
      <c r="Z13" s="150"/>
      <c r="AA13" s="150"/>
      <c r="AB13" s="150"/>
      <c r="AC13" s="150"/>
      <c r="AD13" s="150"/>
      <c r="AE13" s="150"/>
      <c r="AF13" s="150"/>
      <c r="AG13" s="150" t="s">
        <v>125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2" x14ac:dyDescent="0.2">
      <c r="A14" s="157"/>
      <c r="B14" s="158"/>
      <c r="C14" s="250" t="s">
        <v>134</v>
      </c>
      <c r="D14" s="251"/>
      <c r="E14" s="251"/>
      <c r="F14" s="251"/>
      <c r="G14" s="251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50"/>
      <c r="AA14" s="150"/>
      <c r="AB14" s="150"/>
      <c r="AC14" s="150"/>
      <c r="AD14" s="150"/>
      <c r="AE14" s="150"/>
      <c r="AF14" s="150"/>
      <c r="AG14" s="150" t="s">
        <v>127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2" x14ac:dyDescent="0.2">
      <c r="A15" s="157"/>
      <c r="B15" s="158"/>
      <c r="C15" s="188" t="s">
        <v>135</v>
      </c>
      <c r="D15" s="161"/>
      <c r="E15" s="162"/>
      <c r="F15" s="160"/>
      <c r="G15" s="160"/>
      <c r="H15" s="160"/>
      <c r="I15" s="160"/>
      <c r="J15" s="160"/>
      <c r="K15" s="160"/>
      <c r="L15" s="160"/>
      <c r="M15" s="160"/>
      <c r="N15" s="159"/>
      <c r="O15" s="159"/>
      <c r="P15" s="159"/>
      <c r="Q15" s="159"/>
      <c r="R15" s="160"/>
      <c r="S15" s="160"/>
      <c r="T15" s="160"/>
      <c r="U15" s="160"/>
      <c r="V15" s="160"/>
      <c r="W15" s="160"/>
      <c r="X15" s="160"/>
      <c r="Y15" s="160"/>
      <c r="Z15" s="150"/>
      <c r="AA15" s="150"/>
      <c r="AB15" s="150"/>
      <c r="AC15" s="150"/>
      <c r="AD15" s="150"/>
      <c r="AE15" s="150"/>
      <c r="AF15" s="150"/>
      <c r="AG15" s="150" t="s">
        <v>129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3" x14ac:dyDescent="0.2">
      <c r="A16" s="157"/>
      <c r="B16" s="158"/>
      <c r="C16" s="188" t="s">
        <v>136</v>
      </c>
      <c r="D16" s="161"/>
      <c r="E16" s="162"/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50"/>
      <c r="AA16" s="150"/>
      <c r="AB16" s="150"/>
      <c r="AC16" s="150"/>
      <c r="AD16" s="150"/>
      <c r="AE16" s="150"/>
      <c r="AF16" s="150"/>
      <c r="AG16" s="150" t="s">
        <v>129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3" x14ac:dyDescent="0.2">
      <c r="A17" s="157"/>
      <c r="B17" s="158"/>
      <c r="C17" s="188" t="s">
        <v>43</v>
      </c>
      <c r="D17" s="161"/>
      <c r="E17" s="162">
        <v>1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50"/>
      <c r="AA17" s="150"/>
      <c r="AB17" s="150"/>
      <c r="AC17" s="150"/>
      <c r="AD17" s="150"/>
      <c r="AE17" s="150"/>
      <c r="AF17" s="150"/>
      <c r="AG17" s="150" t="s">
        <v>129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ht="22.5" outlineLevel="1" x14ac:dyDescent="0.2">
      <c r="A18" s="171">
        <v>3</v>
      </c>
      <c r="B18" s="172" t="s">
        <v>137</v>
      </c>
      <c r="C18" s="187" t="s">
        <v>138</v>
      </c>
      <c r="D18" s="173" t="s">
        <v>133</v>
      </c>
      <c r="E18" s="174">
        <v>1</v>
      </c>
      <c r="F18" s="175"/>
      <c r="G18" s="176">
        <f>ROUND(E18*F18,2)</f>
        <v>0</v>
      </c>
      <c r="H18" s="175"/>
      <c r="I18" s="176">
        <f>ROUND(E18*H18,2)</f>
        <v>0</v>
      </c>
      <c r="J18" s="175"/>
      <c r="K18" s="176">
        <f>ROUND(E18*J18,2)</f>
        <v>0</v>
      </c>
      <c r="L18" s="176">
        <v>21</v>
      </c>
      <c r="M18" s="176">
        <f>G18*(1+L18/100)</f>
        <v>0</v>
      </c>
      <c r="N18" s="174">
        <v>0</v>
      </c>
      <c r="O18" s="174">
        <f>ROUND(E18*N18,2)</f>
        <v>0</v>
      </c>
      <c r="P18" s="174">
        <v>2.2200000000000002E-3</v>
      </c>
      <c r="Q18" s="174">
        <f>ROUND(E18*P18,2)</f>
        <v>0</v>
      </c>
      <c r="R18" s="176"/>
      <c r="S18" s="176" t="s">
        <v>122</v>
      </c>
      <c r="T18" s="177" t="s">
        <v>122</v>
      </c>
      <c r="U18" s="160">
        <v>0.78</v>
      </c>
      <c r="V18" s="160">
        <f>ROUND(E18*U18,2)</f>
        <v>0.78</v>
      </c>
      <c r="W18" s="160"/>
      <c r="X18" s="160" t="s">
        <v>123</v>
      </c>
      <c r="Y18" s="160" t="s">
        <v>124</v>
      </c>
      <c r="Z18" s="150"/>
      <c r="AA18" s="150"/>
      <c r="AB18" s="150"/>
      <c r="AC18" s="150"/>
      <c r="AD18" s="150"/>
      <c r="AE18" s="150"/>
      <c r="AF18" s="150"/>
      <c r="AG18" s="150" t="s">
        <v>125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2" x14ac:dyDescent="0.2">
      <c r="A19" s="157"/>
      <c r="B19" s="158"/>
      <c r="C19" s="188" t="s">
        <v>139</v>
      </c>
      <c r="D19" s="161"/>
      <c r="E19" s="162"/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50"/>
      <c r="AA19" s="150"/>
      <c r="AB19" s="150"/>
      <c r="AC19" s="150"/>
      <c r="AD19" s="150"/>
      <c r="AE19" s="150"/>
      <c r="AF19" s="150"/>
      <c r="AG19" s="150" t="s">
        <v>129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3" x14ac:dyDescent="0.2">
      <c r="A20" s="157"/>
      <c r="B20" s="158"/>
      <c r="C20" s="188" t="s">
        <v>43</v>
      </c>
      <c r="D20" s="161"/>
      <c r="E20" s="162">
        <v>1</v>
      </c>
      <c r="F20" s="160"/>
      <c r="G20" s="160"/>
      <c r="H20" s="160"/>
      <c r="I20" s="160"/>
      <c r="J20" s="160"/>
      <c r="K20" s="160"/>
      <c r="L20" s="160"/>
      <c r="M20" s="160"/>
      <c r="N20" s="159"/>
      <c r="O20" s="159"/>
      <c r="P20" s="159"/>
      <c r="Q20" s="159"/>
      <c r="R20" s="160"/>
      <c r="S20" s="160"/>
      <c r="T20" s="160"/>
      <c r="U20" s="160"/>
      <c r="V20" s="160"/>
      <c r="W20" s="160"/>
      <c r="X20" s="160"/>
      <c r="Y20" s="160"/>
      <c r="Z20" s="150"/>
      <c r="AA20" s="150"/>
      <c r="AB20" s="150"/>
      <c r="AC20" s="150"/>
      <c r="AD20" s="150"/>
      <c r="AE20" s="150"/>
      <c r="AF20" s="150"/>
      <c r="AG20" s="150" t="s">
        <v>129</v>
      </c>
      <c r="AH20" s="150">
        <v>0</v>
      </c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x14ac:dyDescent="0.2">
      <c r="A21" s="164" t="s">
        <v>117</v>
      </c>
      <c r="B21" s="165" t="s">
        <v>70</v>
      </c>
      <c r="C21" s="186" t="s">
        <v>71</v>
      </c>
      <c r="D21" s="166"/>
      <c r="E21" s="167"/>
      <c r="F21" s="168"/>
      <c r="G21" s="168">
        <f>SUMIF(AG22:AG30,"&lt;&gt;NOR",G22:G30)</f>
        <v>0</v>
      </c>
      <c r="H21" s="168"/>
      <c r="I21" s="168">
        <f>SUM(I22:I30)</f>
        <v>0</v>
      </c>
      <c r="J21" s="168"/>
      <c r="K21" s="168">
        <f>SUM(K22:K30)</f>
        <v>0</v>
      </c>
      <c r="L21" s="168"/>
      <c r="M21" s="168">
        <f>SUM(M22:M30)</f>
        <v>0</v>
      </c>
      <c r="N21" s="167"/>
      <c r="O21" s="167">
        <f>SUM(O22:O30)</f>
        <v>18.149999999999999</v>
      </c>
      <c r="P21" s="167"/>
      <c r="Q21" s="167">
        <f>SUM(Q22:Q30)</f>
        <v>0</v>
      </c>
      <c r="R21" s="168"/>
      <c r="S21" s="168"/>
      <c r="T21" s="169"/>
      <c r="U21" s="163"/>
      <c r="V21" s="163">
        <f>SUM(V22:V30)</f>
        <v>136.5</v>
      </c>
      <c r="W21" s="163"/>
      <c r="X21" s="163"/>
      <c r="Y21" s="163"/>
      <c r="AG21" t="s">
        <v>118</v>
      </c>
    </row>
    <row r="22" spans="1:60" outlineLevel="1" x14ac:dyDescent="0.2">
      <c r="A22" s="171">
        <v>4</v>
      </c>
      <c r="B22" s="172" t="s">
        <v>140</v>
      </c>
      <c r="C22" s="187" t="s">
        <v>141</v>
      </c>
      <c r="D22" s="173" t="s">
        <v>121</v>
      </c>
      <c r="E22" s="174">
        <v>350</v>
      </c>
      <c r="F22" s="175"/>
      <c r="G22" s="176">
        <f>ROUND(E22*F22,2)</f>
        <v>0</v>
      </c>
      <c r="H22" s="175"/>
      <c r="I22" s="176">
        <f>ROUND(E22*H22,2)</f>
        <v>0</v>
      </c>
      <c r="J22" s="175"/>
      <c r="K22" s="176">
        <f>ROUND(E22*J22,2)</f>
        <v>0</v>
      </c>
      <c r="L22" s="176">
        <v>21</v>
      </c>
      <c r="M22" s="176">
        <f>G22*(1+L22/100)</f>
        <v>0</v>
      </c>
      <c r="N22" s="174">
        <v>3.1E-4</v>
      </c>
      <c r="O22" s="174">
        <f>ROUND(E22*N22,2)</f>
        <v>0.11</v>
      </c>
      <c r="P22" s="174">
        <v>0</v>
      </c>
      <c r="Q22" s="174">
        <f>ROUND(E22*P22,2)</f>
        <v>0</v>
      </c>
      <c r="R22" s="176"/>
      <c r="S22" s="176" t="s">
        <v>122</v>
      </c>
      <c r="T22" s="177" t="s">
        <v>122</v>
      </c>
      <c r="U22" s="160">
        <v>0.39</v>
      </c>
      <c r="V22" s="160">
        <f>ROUND(E22*U22,2)</f>
        <v>136.5</v>
      </c>
      <c r="W22" s="160"/>
      <c r="X22" s="160" t="s">
        <v>123</v>
      </c>
      <c r="Y22" s="160" t="s">
        <v>124</v>
      </c>
      <c r="Z22" s="150"/>
      <c r="AA22" s="150"/>
      <c r="AB22" s="150"/>
      <c r="AC22" s="150"/>
      <c r="AD22" s="150"/>
      <c r="AE22" s="150"/>
      <c r="AF22" s="150"/>
      <c r="AG22" s="150" t="s">
        <v>125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ht="22.5" outlineLevel="2" x14ac:dyDescent="0.2">
      <c r="A23" s="157"/>
      <c r="B23" s="158"/>
      <c r="C23" s="188" t="s">
        <v>142</v>
      </c>
      <c r="D23" s="161"/>
      <c r="E23" s="162"/>
      <c r="F23" s="160"/>
      <c r="G23" s="160"/>
      <c r="H23" s="160"/>
      <c r="I23" s="160"/>
      <c r="J23" s="160"/>
      <c r="K23" s="160"/>
      <c r="L23" s="160"/>
      <c r="M23" s="160"/>
      <c r="N23" s="159"/>
      <c r="O23" s="159"/>
      <c r="P23" s="159"/>
      <c r="Q23" s="159"/>
      <c r="R23" s="160"/>
      <c r="S23" s="160"/>
      <c r="T23" s="160"/>
      <c r="U23" s="160"/>
      <c r="V23" s="160"/>
      <c r="W23" s="160"/>
      <c r="X23" s="160"/>
      <c r="Y23" s="160"/>
      <c r="Z23" s="150"/>
      <c r="AA23" s="150"/>
      <c r="AB23" s="150"/>
      <c r="AC23" s="150"/>
      <c r="AD23" s="150"/>
      <c r="AE23" s="150"/>
      <c r="AF23" s="150"/>
      <c r="AG23" s="150" t="s">
        <v>129</v>
      </c>
      <c r="AH23" s="150">
        <v>0</v>
      </c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3" x14ac:dyDescent="0.2">
      <c r="A24" s="157"/>
      <c r="B24" s="158"/>
      <c r="C24" s="188" t="s">
        <v>143</v>
      </c>
      <c r="D24" s="161"/>
      <c r="E24" s="162"/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50"/>
      <c r="AA24" s="150"/>
      <c r="AB24" s="150"/>
      <c r="AC24" s="150"/>
      <c r="AD24" s="150"/>
      <c r="AE24" s="150"/>
      <c r="AF24" s="150"/>
      <c r="AG24" s="150" t="s">
        <v>129</v>
      </c>
      <c r="AH24" s="150">
        <v>0</v>
      </c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3" x14ac:dyDescent="0.2">
      <c r="A25" s="157"/>
      <c r="B25" s="158"/>
      <c r="C25" s="188" t="s">
        <v>144</v>
      </c>
      <c r="D25" s="161"/>
      <c r="E25" s="162">
        <v>350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50"/>
      <c r="AA25" s="150"/>
      <c r="AB25" s="150"/>
      <c r="AC25" s="150"/>
      <c r="AD25" s="150"/>
      <c r="AE25" s="150"/>
      <c r="AF25" s="150"/>
      <c r="AG25" s="150" t="s">
        <v>129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ht="22.5" outlineLevel="1" x14ac:dyDescent="0.2">
      <c r="A26" s="171">
        <v>5</v>
      </c>
      <c r="B26" s="172" t="s">
        <v>145</v>
      </c>
      <c r="C26" s="187" t="s">
        <v>146</v>
      </c>
      <c r="D26" s="173" t="s">
        <v>121</v>
      </c>
      <c r="E26" s="174">
        <v>165.55</v>
      </c>
      <c r="F26" s="175"/>
      <c r="G26" s="176">
        <f>ROUND(E26*F26,2)</f>
        <v>0</v>
      </c>
      <c r="H26" s="175"/>
      <c r="I26" s="176">
        <f>ROUND(E26*H26,2)</f>
        <v>0</v>
      </c>
      <c r="J26" s="175"/>
      <c r="K26" s="176">
        <f>ROUND(E26*J26,2)</f>
        <v>0</v>
      </c>
      <c r="L26" s="176">
        <v>21</v>
      </c>
      <c r="M26" s="176">
        <f>G26*(1+L26/100)</f>
        <v>0</v>
      </c>
      <c r="N26" s="174">
        <v>0.109</v>
      </c>
      <c r="O26" s="174">
        <f>ROUND(E26*N26,2)</f>
        <v>18.04</v>
      </c>
      <c r="P26" s="174">
        <v>0</v>
      </c>
      <c r="Q26" s="174">
        <f>ROUND(E26*P26,2)</f>
        <v>0</v>
      </c>
      <c r="R26" s="176" t="s">
        <v>147</v>
      </c>
      <c r="S26" s="176" t="s">
        <v>122</v>
      </c>
      <c r="T26" s="177" t="s">
        <v>122</v>
      </c>
      <c r="U26" s="160">
        <v>0</v>
      </c>
      <c r="V26" s="160">
        <f>ROUND(E26*U26,2)</f>
        <v>0</v>
      </c>
      <c r="W26" s="160"/>
      <c r="X26" s="160" t="s">
        <v>148</v>
      </c>
      <c r="Y26" s="160" t="s">
        <v>124</v>
      </c>
      <c r="Z26" s="150"/>
      <c r="AA26" s="150"/>
      <c r="AB26" s="150"/>
      <c r="AC26" s="150"/>
      <c r="AD26" s="150"/>
      <c r="AE26" s="150"/>
      <c r="AF26" s="150"/>
      <c r="AG26" s="150" t="s">
        <v>149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2" x14ac:dyDescent="0.2">
      <c r="A27" s="157"/>
      <c r="B27" s="158"/>
      <c r="C27" s="188" t="s">
        <v>150</v>
      </c>
      <c r="D27" s="161"/>
      <c r="E27" s="162"/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50"/>
      <c r="AA27" s="150"/>
      <c r="AB27" s="150"/>
      <c r="AC27" s="150"/>
      <c r="AD27" s="150"/>
      <c r="AE27" s="150"/>
      <c r="AF27" s="150"/>
      <c r="AG27" s="150" t="s">
        <v>129</v>
      </c>
      <c r="AH27" s="150">
        <v>0</v>
      </c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ht="22.5" outlineLevel="3" x14ac:dyDescent="0.2">
      <c r="A28" s="157"/>
      <c r="B28" s="158"/>
      <c r="C28" s="188" t="s">
        <v>151</v>
      </c>
      <c r="D28" s="161"/>
      <c r="E28" s="162"/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50"/>
      <c r="AA28" s="150"/>
      <c r="AB28" s="150"/>
      <c r="AC28" s="150"/>
      <c r="AD28" s="150"/>
      <c r="AE28" s="150"/>
      <c r="AF28" s="150"/>
      <c r="AG28" s="150" t="s">
        <v>129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3" x14ac:dyDescent="0.2">
      <c r="A29" s="157"/>
      <c r="B29" s="158"/>
      <c r="C29" s="188" t="s">
        <v>152</v>
      </c>
      <c r="D29" s="161"/>
      <c r="E29" s="162"/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50"/>
      <c r="AA29" s="150"/>
      <c r="AB29" s="150"/>
      <c r="AC29" s="150"/>
      <c r="AD29" s="150"/>
      <c r="AE29" s="150"/>
      <c r="AF29" s="150"/>
      <c r="AG29" s="150" t="s">
        <v>129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3" x14ac:dyDescent="0.2">
      <c r="A30" s="157"/>
      <c r="B30" s="158"/>
      <c r="C30" s="188" t="s">
        <v>153</v>
      </c>
      <c r="D30" s="161"/>
      <c r="E30" s="162">
        <v>165.55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50"/>
      <c r="AA30" s="150"/>
      <c r="AB30" s="150"/>
      <c r="AC30" s="150"/>
      <c r="AD30" s="150"/>
      <c r="AE30" s="150"/>
      <c r="AF30" s="150"/>
      <c r="AG30" s="150" t="s">
        <v>129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x14ac:dyDescent="0.2">
      <c r="A31" s="164" t="s">
        <v>117</v>
      </c>
      <c r="B31" s="165" t="s">
        <v>72</v>
      </c>
      <c r="C31" s="186" t="s">
        <v>73</v>
      </c>
      <c r="D31" s="166"/>
      <c r="E31" s="167"/>
      <c r="F31" s="168"/>
      <c r="G31" s="168">
        <f>SUMIF(AG32:AG37,"&lt;&gt;NOR",G32:G37)</f>
        <v>0</v>
      </c>
      <c r="H31" s="168"/>
      <c r="I31" s="168">
        <f>SUM(I32:I37)</f>
        <v>0</v>
      </c>
      <c r="J31" s="168"/>
      <c r="K31" s="168">
        <f>SUM(K32:K37)</f>
        <v>0</v>
      </c>
      <c r="L31" s="168"/>
      <c r="M31" s="168">
        <f>SUM(M32:M37)</f>
        <v>0</v>
      </c>
      <c r="N31" s="167"/>
      <c r="O31" s="167">
        <f>SUM(O32:O37)</f>
        <v>0.02</v>
      </c>
      <c r="P31" s="167"/>
      <c r="Q31" s="167">
        <f>SUM(Q32:Q37)</f>
        <v>0</v>
      </c>
      <c r="R31" s="168"/>
      <c r="S31" s="168"/>
      <c r="T31" s="169"/>
      <c r="U31" s="163"/>
      <c r="V31" s="163">
        <f>SUM(V32:V37)</f>
        <v>2.52</v>
      </c>
      <c r="W31" s="163"/>
      <c r="X31" s="163"/>
      <c r="Y31" s="163"/>
      <c r="AG31" t="s">
        <v>118</v>
      </c>
    </row>
    <row r="32" spans="1:60" outlineLevel="1" x14ac:dyDescent="0.2">
      <c r="A32" s="171">
        <v>6</v>
      </c>
      <c r="B32" s="172" t="s">
        <v>154</v>
      </c>
      <c r="C32" s="187" t="s">
        <v>155</v>
      </c>
      <c r="D32" s="173" t="s">
        <v>121</v>
      </c>
      <c r="E32" s="174">
        <v>12</v>
      </c>
      <c r="F32" s="175"/>
      <c r="G32" s="176">
        <f>ROUND(E32*F32,2)</f>
        <v>0</v>
      </c>
      <c r="H32" s="175"/>
      <c r="I32" s="176">
        <f>ROUND(E32*H32,2)</f>
        <v>0</v>
      </c>
      <c r="J32" s="175"/>
      <c r="K32" s="176">
        <f>ROUND(E32*J32,2)</f>
        <v>0</v>
      </c>
      <c r="L32" s="176">
        <v>21</v>
      </c>
      <c r="M32" s="176">
        <f>G32*(1+L32/100)</f>
        <v>0</v>
      </c>
      <c r="N32" s="174">
        <v>1.58E-3</v>
      </c>
      <c r="O32" s="174">
        <f>ROUND(E32*N32,2)</f>
        <v>0.02</v>
      </c>
      <c r="P32" s="174">
        <v>0</v>
      </c>
      <c r="Q32" s="174">
        <f>ROUND(E32*P32,2)</f>
        <v>0</v>
      </c>
      <c r="R32" s="176"/>
      <c r="S32" s="176" t="s">
        <v>122</v>
      </c>
      <c r="T32" s="177" t="s">
        <v>122</v>
      </c>
      <c r="U32" s="160">
        <v>0.21</v>
      </c>
      <c r="V32" s="160">
        <f>ROUND(E32*U32,2)</f>
        <v>2.52</v>
      </c>
      <c r="W32" s="160"/>
      <c r="X32" s="160" t="s">
        <v>123</v>
      </c>
      <c r="Y32" s="160" t="s">
        <v>124</v>
      </c>
      <c r="Z32" s="150"/>
      <c r="AA32" s="150"/>
      <c r="AB32" s="150"/>
      <c r="AC32" s="150"/>
      <c r="AD32" s="150"/>
      <c r="AE32" s="150"/>
      <c r="AF32" s="150"/>
      <c r="AG32" s="150" t="s">
        <v>125</v>
      </c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2.5" outlineLevel="2" x14ac:dyDescent="0.2">
      <c r="A33" s="157"/>
      <c r="B33" s="158"/>
      <c r="C33" s="188" t="s">
        <v>156</v>
      </c>
      <c r="D33" s="161"/>
      <c r="E33" s="162"/>
      <c r="F33" s="160"/>
      <c r="G33" s="160"/>
      <c r="H33" s="160"/>
      <c r="I33" s="160"/>
      <c r="J33" s="160"/>
      <c r="K33" s="160"/>
      <c r="L33" s="160"/>
      <c r="M33" s="160"/>
      <c r="N33" s="159"/>
      <c r="O33" s="159"/>
      <c r="P33" s="159"/>
      <c r="Q33" s="159"/>
      <c r="R33" s="160"/>
      <c r="S33" s="160"/>
      <c r="T33" s="160"/>
      <c r="U33" s="160"/>
      <c r="V33" s="160"/>
      <c r="W33" s="160"/>
      <c r="X33" s="160"/>
      <c r="Y33" s="160"/>
      <c r="Z33" s="150"/>
      <c r="AA33" s="150"/>
      <c r="AB33" s="150"/>
      <c r="AC33" s="150"/>
      <c r="AD33" s="150"/>
      <c r="AE33" s="150"/>
      <c r="AF33" s="150"/>
      <c r="AG33" s="150" t="s">
        <v>129</v>
      </c>
      <c r="AH33" s="150">
        <v>0</v>
      </c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3" x14ac:dyDescent="0.2">
      <c r="A34" s="157"/>
      <c r="B34" s="158"/>
      <c r="C34" s="188" t="s">
        <v>157</v>
      </c>
      <c r="D34" s="161"/>
      <c r="E34" s="162"/>
      <c r="F34" s="160"/>
      <c r="G34" s="160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50"/>
      <c r="AA34" s="150"/>
      <c r="AB34" s="150"/>
      <c r="AC34" s="150"/>
      <c r="AD34" s="150"/>
      <c r="AE34" s="150"/>
      <c r="AF34" s="150"/>
      <c r="AG34" s="150" t="s">
        <v>129</v>
      </c>
      <c r="AH34" s="150">
        <v>0</v>
      </c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3" x14ac:dyDescent="0.2">
      <c r="A35" s="157"/>
      <c r="B35" s="158"/>
      <c r="C35" s="188" t="s">
        <v>158</v>
      </c>
      <c r="D35" s="161"/>
      <c r="E35" s="162">
        <v>12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50"/>
      <c r="AA35" s="150"/>
      <c r="AB35" s="150"/>
      <c r="AC35" s="150"/>
      <c r="AD35" s="150"/>
      <c r="AE35" s="150"/>
      <c r="AF35" s="150"/>
      <c r="AG35" s="150" t="s">
        <v>129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71">
        <v>7</v>
      </c>
      <c r="B36" s="172" t="s">
        <v>159</v>
      </c>
      <c r="C36" s="187" t="s">
        <v>160</v>
      </c>
      <c r="D36" s="173" t="s">
        <v>161</v>
      </c>
      <c r="E36" s="174">
        <v>1</v>
      </c>
      <c r="F36" s="175"/>
      <c r="G36" s="176">
        <f>ROUND(E36*F36,2)</f>
        <v>0</v>
      </c>
      <c r="H36" s="175"/>
      <c r="I36" s="176">
        <f>ROUND(E36*H36,2)</f>
        <v>0</v>
      </c>
      <c r="J36" s="175"/>
      <c r="K36" s="176">
        <f>ROUND(E36*J36,2)</f>
        <v>0</v>
      </c>
      <c r="L36" s="176">
        <v>21</v>
      </c>
      <c r="M36" s="176">
        <f>G36*(1+L36/100)</f>
        <v>0</v>
      </c>
      <c r="N36" s="174">
        <v>0</v>
      </c>
      <c r="O36" s="174">
        <f>ROUND(E36*N36,2)</f>
        <v>0</v>
      </c>
      <c r="P36" s="174">
        <v>0</v>
      </c>
      <c r="Q36" s="174">
        <f>ROUND(E36*P36,2)</f>
        <v>0</v>
      </c>
      <c r="R36" s="176"/>
      <c r="S36" s="176" t="s">
        <v>162</v>
      </c>
      <c r="T36" s="177" t="s">
        <v>163</v>
      </c>
      <c r="U36" s="160">
        <v>0</v>
      </c>
      <c r="V36" s="160">
        <f>ROUND(E36*U36,2)</f>
        <v>0</v>
      </c>
      <c r="W36" s="160"/>
      <c r="X36" s="160" t="s">
        <v>123</v>
      </c>
      <c r="Y36" s="160" t="s">
        <v>124</v>
      </c>
      <c r="Z36" s="150"/>
      <c r="AA36" s="150"/>
      <c r="AB36" s="150"/>
      <c r="AC36" s="150"/>
      <c r="AD36" s="150"/>
      <c r="AE36" s="150"/>
      <c r="AF36" s="150"/>
      <c r="AG36" s="150" t="s">
        <v>125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2" x14ac:dyDescent="0.2">
      <c r="A37" s="157"/>
      <c r="B37" s="158"/>
      <c r="C37" s="188" t="s">
        <v>43</v>
      </c>
      <c r="D37" s="161"/>
      <c r="E37" s="162">
        <v>1</v>
      </c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50"/>
      <c r="AA37" s="150"/>
      <c r="AB37" s="150"/>
      <c r="AC37" s="150"/>
      <c r="AD37" s="150"/>
      <c r="AE37" s="150"/>
      <c r="AF37" s="150"/>
      <c r="AG37" s="150" t="s">
        <v>129</v>
      </c>
      <c r="AH37" s="150">
        <v>0</v>
      </c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x14ac:dyDescent="0.2">
      <c r="A38" s="164" t="s">
        <v>117</v>
      </c>
      <c r="B38" s="165" t="s">
        <v>74</v>
      </c>
      <c r="C38" s="186" t="s">
        <v>75</v>
      </c>
      <c r="D38" s="166"/>
      <c r="E38" s="167"/>
      <c r="F38" s="168"/>
      <c r="G38" s="168">
        <f>SUMIF(AG39:AG95,"&lt;&gt;NOR",G39:G95)</f>
        <v>0</v>
      </c>
      <c r="H38" s="168"/>
      <c r="I38" s="168">
        <f>SUM(I39:I95)</f>
        <v>0</v>
      </c>
      <c r="J38" s="168"/>
      <c r="K38" s="168">
        <f>SUM(K39:K95)</f>
        <v>0</v>
      </c>
      <c r="L38" s="168"/>
      <c r="M38" s="168">
        <f>SUM(M39:M95)</f>
        <v>0</v>
      </c>
      <c r="N38" s="167"/>
      <c r="O38" s="167">
        <f>SUM(O39:O95)</f>
        <v>0</v>
      </c>
      <c r="P38" s="167"/>
      <c r="Q38" s="167">
        <f>SUM(Q39:Q95)</f>
        <v>99.559999999999988</v>
      </c>
      <c r="R38" s="168"/>
      <c r="S38" s="168"/>
      <c r="T38" s="169"/>
      <c r="U38" s="163"/>
      <c r="V38" s="163">
        <f>SUM(V39:V95)</f>
        <v>253.83999999999997</v>
      </c>
      <c r="W38" s="163"/>
      <c r="X38" s="163"/>
      <c r="Y38" s="163"/>
      <c r="AG38" t="s">
        <v>118</v>
      </c>
    </row>
    <row r="39" spans="1:60" outlineLevel="1" x14ac:dyDescent="0.2">
      <c r="A39" s="171">
        <v>8</v>
      </c>
      <c r="B39" s="172" t="s">
        <v>164</v>
      </c>
      <c r="C39" s="187" t="s">
        <v>165</v>
      </c>
      <c r="D39" s="173" t="s">
        <v>166</v>
      </c>
      <c r="E39" s="174">
        <v>131</v>
      </c>
      <c r="F39" s="175"/>
      <c r="G39" s="176">
        <f>ROUND(E39*F39,2)</f>
        <v>0</v>
      </c>
      <c r="H39" s="175"/>
      <c r="I39" s="176">
        <f>ROUND(E39*H39,2)</f>
        <v>0</v>
      </c>
      <c r="J39" s="175"/>
      <c r="K39" s="176">
        <f>ROUND(E39*J39,2)</f>
        <v>0</v>
      </c>
      <c r="L39" s="176">
        <v>21</v>
      </c>
      <c r="M39" s="176">
        <f>G39*(1+L39/100)</f>
        <v>0</v>
      </c>
      <c r="N39" s="174">
        <v>0</v>
      </c>
      <c r="O39" s="174">
        <f>ROUND(E39*N39,2)</f>
        <v>0</v>
      </c>
      <c r="P39" s="174">
        <v>0.27</v>
      </c>
      <c r="Q39" s="174">
        <f>ROUND(E39*P39,2)</f>
        <v>35.369999999999997</v>
      </c>
      <c r="R39" s="176"/>
      <c r="S39" s="176" t="s">
        <v>122</v>
      </c>
      <c r="T39" s="177" t="s">
        <v>122</v>
      </c>
      <c r="U39" s="160">
        <v>0.12</v>
      </c>
      <c r="V39" s="160">
        <f>ROUND(E39*U39,2)</f>
        <v>15.72</v>
      </c>
      <c r="W39" s="160"/>
      <c r="X39" s="160" t="s">
        <v>123</v>
      </c>
      <c r="Y39" s="160" t="s">
        <v>124</v>
      </c>
      <c r="Z39" s="150"/>
      <c r="AA39" s="150"/>
      <c r="AB39" s="150"/>
      <c r="AC39" s="150"/>
      <c r="AD39" s="150"/>
      <c r="AE39" s="150"/>
      <c r="AF39" s="150"/>
      <c r="AG39" s="150" t="s">
        <v>125</v>
      </c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ht="22.5" outlineLevel="2" x14ac:dyDescent="0.2">
      <c r="A40" s="157"/>
      <c r="B40" s="158"/>
      <c r="C40" s="188" t="s">
        <v>167</v>
      </c>
      <c r="D40" s="161"/>
      <c r="E40" s="162"/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50"/>
      <c r="AA40" s="150"/>
      <c r="AB40" s="150"/>
      <c r="AC40" s="150"/>
      <c r="AD40" s="150"/>
      <c r="AE40" s="150"/>
      <c r="AF40" s="150"/>
      <c r="AG40" s="150" t="s">
        <v>129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3" x14ac:dyDescent="0.2">
      <c r="A41" s="157"/>
      <c r="B41" s="158"/>
      <c r="C41" s="188" t="s">
        <v>168</v>
      </c>
      <c r="D41" s="161"/>
      <c r="E41" s="162">
        <v>131</v>
      </c>
      <c r="F41" s="160"/>
      <c r="G41" s="160"/>
      <c r="H41" s="160"/>
      <c r="I41" s="160"/>
      <c r="J41" s="160"/>
      <c r="K41" s="160"/>
      <c r="L41" s="160"/>
      <c r="M41" s="160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50"/>
      <c r="AA41" s="150"/>
      <c r="AB41" s="150"/>
      <c r="AC41" s="150"/>
      <c r="AD41" s="150"/>
      <c r="AE41" s="150"/>
      <c r="AF41" s="150"/>
      <c r="AG41" s="150" t="s">
        <v>129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ht="22.5" outlineLevel="1" x14ac:dyDescent="0.2">
      <c r="A42" s="171">
        <v>9</v>
      </c>
      <c r="B42" s="172" t="s">
        <v>169</v>
      </c>
      <c r="C42" s="187" t="s">
        <v>170</v>
      </c>
      <c r="D42" s="173" t="s">
        <v>171</v>
      </c>
      <c r="E42" s="174">
        <v>6.55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4">
        <v>0</v>
      </c>
      <c r="O42" s="174">
        <f>ROUND(E42*N42,2)</f>
        <v>0</v>
      </c>
      <c r="P42" s="174">
        <v>2</v>
      </c>
      <c r="Q42" s="174">
        <f>ROUND(E42*P42,2)</f>
        <v>13.1</v>
      </c>
      <c r="R42" s="176"/>
      <c r="S42" s="176" t="s">
        <v>122</v>
      </c>
      <c r="T42" s="177" t="s">
        <v>122</v>
      </c>
      <c r="U42" s="160">
        <v>16.54</v>
      </c>
      <c r="V42" s="160">
        <f>ROUND(E42*U42,2)</f>
        <v>108.34</v>
      </c>
      <c r="W42" s="160"/>
      <c r="X42" s="160" t="s">
        <v>123</v>
      </c>
      <c r="Y42" s="160" t="s">
        <v>124</v>
      </c>
      <c r="Z42" s="150"/>
      <c r="AA42" s="150"/>
      <c r="AB42" s="150"/>
      <c r="AC42" s="150"/>
      <c r="AD42" s="150"/>
      <c r="AE42" s="150"/>
      <c r="AF42" s="150"/>
      <c r="AG42" s="150" t="s">
        <v>125</v>
      </c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2" x14ac:dyDescent="0.2">
      <c r="A43" s="157"/>
      <c r="B43" s="158"/>
      <c r="C43" s="188" t="s">
        <v>172</v>
      </c>
      <c r="D43" s="161"/>
      <c r="E43" s="162"/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50"/>
      <c r="AA43" s="150"/>
      <c r="AB43" s="150"/>
      <c r="AC43" s="150"/>
      <c r="AD43" s="150"/>
      <c r="AE43" s="150"/>
      <c r="AF43" s="150"/>
      <c r="AG43" s="150" t="s">
        <v>129</v>
      </c>
      <c r="AH43" s="150">
        <v>0</v>
      </c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3" x14ac:dyDescent="0.2">
      <c r="A44" s="157"/>
      <c r="B44" s="158"/>
      <c r="C44" s="188" t="s">
        <v>173</v>
      </c>
      <c r="D44" s="161"/>
      <c r="E44" s="162"/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50"/>
      <c r="AA44" s="150"/>
      <c r="AB44" s="150"/>
      <c r="AC44" s="150"/>
      <c r="AD44" s="150"/>
      <c r="AE44" s="150"/>
      <c r="AF44" s="150"/>
      <c r="AG44" s="150" t="s">
        <v>129</v>
      </c>
      <c r="AH44" s="150">
        <v>0</v>
      </c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3" x14ac:dyDescent="0.2">
      <c r="A45" s="157"/>
      <c r="B45" s="158"/>
      <c r="C45" s="188" t="s">
        <v>174</v>
      </c>
      <c r="D45" s="161"/>
      <c r="E45" s="162">
        <v>6.55</v>
      </c>
      <c r="F45" s="160"/>
      <c r="G45" s="160"/>
      <c r="H45" s="160"/>
      <c r="I45" s="160"/>
      <c r="J45" s="160"/>
      <c r="K45" s="160"/>
      <c r="L45" s="160"/>
      <c r="M45" s="160"/>
      <c r="N45" s="159"/>
      <c r="O45" s="159"/>
      <c r="P45" s="159"/>
      <c r="Q45" s="159"/>
      <c r="R45" s="160"/>
      <c r="S45" s="160"/>
      <c r="T45" s="160"/>
      <c r="U45" s="160"/>
      <c r="V45" s="160"/>
      <c r="W45" s="160"/>
      <c r="X45" s="160"/>
      <c r="Y45" s="160"/>
      <c r="Z45" s="150"/>
      <c r="AA45" s="150"/>
      <c r="AB45" s="150"/>
      <c r="AC45" s="150"/>
      <c r="AD45" s="150"/>
      <c r="AE45" s="150"/>
      <c r="AF45" s="150"/>
      <c r="AG45" s="150" t="s">
        <v>129</v>
      </c>
      <c r="AH45" s="150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71">
        <v>10</v>
      </c>
      <c r="B46" s="172" t="s">
        <v>175</v>
      </c>
      <c r="C46" s="187" t="s">
        <v>176</v>
      </c>
      <c r="D46" s="173" t="s">
        <v>121</v>
      </c>
      <c r="E46" s="174">
        <v>250</v>
      </c>
      <c r="F46" s="175"/>
      <c r="G46" s="176">
        <f>ROUND(E46*F46,2)</f>
        <v>0</v>
      </c>
      <c r="H46" s="175"/>
      <c r="I46" s="176">
        <f>ROUND(E46*H46,2)</f>
        <v>0</v>
      </c>
      <c r="J46" s="175"/>
      <c r="K46" s="176">
        <f>ROUND(E46*J46,2)</f>
        <v>0</v>
      </c>
      <c r="L46" s="176">
        <v>21</v>
      </c>
      <c r="M46" s="176">
        <f>G46*(1+L46/100)</f>
        <v>0</v>
      </c>
      <c r="N46" s="174">
        <v>0</v>
      </c>
      <c r="O46" s="174">
        <f>ROUND(E46*N46,2)</f>
        <v>0</v>
      </c>
      <c r="P46" s="174">
        <v>5.9999999999999995E-4</v>
      </c>
      <c r="Q46" s="174">
        <f>ROUND(E46*P46,2)</f>
        <v>0.15</v>
      </c>
      <c r="R46" s="176"/>
      <c r="S46" s="176" t="s">
        <v>122</v>
      </c>
      <c r="T46" s="177" t="s">
        <v>122</v>
      </c>
      <c r="U46" s="160">
        <v>0.02</v>
      </c>
      <c r="V46" s="160">
        <f>ROUND(E46*U46,2)</f>
        <v>5</v>
      </c>
      <c r="W46" s="160"/>
      <c r="X46" s="160" t="s">
        <v>123</v>
      </c>
      <c r="Y46" s="160" t="s">
        <v>124</v>
      </c>
      <c r="Z46" s="150"/>
      <c r="AA46" s="150"/>
      <c r="AB46" s="150"/>
      <c r="AC46" s="150"/>
      <c r="AD46" s="150"/>
      <c r="AE46" s="150"/>
      <c r="AF46" s="150"/>
      <c r="AG46" s="150" t="s">
        <v>125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outlineLevel="2" x14ac:dyDescent="0.2">
      <c r="A47" s="157"/>
      <c r="B47" s="158"/>
      <c r="C47" s="188" t="s">
        <v>177</v>
      </c>
      <c r="D47" s="161"/>
      <c r="E47" s="162"/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50"/>
      <c r="AA47" s="150"/>
      <c r="AB47" s="150"/>
      <c r="AC47" s="150"/>
      <c r="AD47" s="150"/>
      <c r="AE47" s="150"/>
      <c r="AF47" s="150"/>
      <c r="AG47" s="150" t="s">
        <v>129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3" x14ac:dyDescent="0.2">
      <c r="A48" s="157"/>
      <c r="B48" s="158"/>
      <c r="C48" s="188" t="s">
        <v>178</v>
      </c>
      <c r="D48" s="161"/>
      <c r="E48" s="162"/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50"/>
      <c r="AA48" s="150"/>
      <c r="AB48" s="150"/>
      <c r="AC48" s="150"/>
      <c r="AD48" s="150"/>
      <c r="AE48" s="150"/>
      <c r="AF48" s="150"/>
      <c r="AG48" s="150" t="s">
        <v>129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3" x14ac:dyDescent="0.2">
      <c r="A49" s="157"/>
      <c r="B49" s="158"/>
      <c r="C49" s="188" t="s">
        <v>179</v>
      </c>
      <c r="D49" s="161"/>
      <c r="E49" s="162">
        <v>250</v>
      </c>
      <c r="F49" s="160"/>
      <c r="G49" s="160"/>
      <c r="H49" s="160"/>
      <c r="I49" s="160"/>
      <c r="J49" s="160"/>
      <c r="K49" s="160"/>
      <c r="L49" s="160"/>
      <c r="M49" s="160"/>
      <c r="N49" s="159"/>
      <c r="O49" s="159"/>
      <c r="P49" s="159"/>
      <c r="Q49" s="159"/>
      <c r="R49" s="160"/>
      <c r="S49" s="160"/>
      <c r="T49" s="160"/>
      <c r="U49" s="160"/>
      <c r="V49" s="160"/>
      <c r="W49" s="160"/>
      <c r="X49" s="160"/>
      <c r="Y49" s="160"/>
      <c r="Z49" s="150"/>
      <c r="AA49" s="150"/>
      <c r="AB49" s="150"/>
      <c r="AC49" s="150"/>
      <c r="AD49" s="150"/>
      <c r="AE49" s="150"/>
      <c r="AF49" s="150"/>
      <c r="AG49" s="150" t="s">
        <v>129</v>
      </c>
      <c r="AH49" s="150">
        <v>0</v>
      </c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71">
        <v>11</v>
      </c>
      <c r="B50" s="172" t="s">
        <v>180</v>
      </c>
      <c r="C50" s="187" t="s">
        <v>181</v>
      </c>
      <c r="D50" s="173" t="s">
        <v>121</v>
      </c>
      <c r="E50" s="174">
        <v>5.8</v>
      </c>
      <c r="F50" s="175"/>
      <c r="G50" s="176">
        <f>ROUND(E50*F50,2)</f>
        <v>0</v>
      </c>
      <c r="H50" s="175"/>
      <c r="I50" s="176">
        <f>ROUND(E50*H50,2)</f>
        <v>0</v>
      </c>
      <c r="J50" s="175"/>
      <c r="K50" s="176">
        <f>ROUND(E50*J50,2)</f>
        <v>0</v>
      </c>
      <c r="L50" s="176">
        <v>21</v>
      </c>
      <c r="M50" s="176">
        <f>G50*(1+L50/100)</f>
        <v>0</v>
      </c>
      <c r="N50" s="174">
        <v>3.3E-4</v>
      </c>
      <c r="O50" s="174">
        <f>ROUND(E50*N50,2)</f>
        <v>0</v>
      </c>
      <c r="P50" s="174">
        <v>1.183E-2</v>
      </c>
      <c r="Q50" s="174">
        <f>ROUND(E50*P50,2)</f>
        <v>7.0000000000000007E-2</v>
      </c>
      <c r="R50" s="176"/>
      <c r="S50" s="176" t="s">
        <v>122</v>
      </c>
      <c r="T50" s="177" t="s">
        <v>122</v>
      </c>
      <c r="U50" s="160">
        <v>0.34599999999999997</v>
      </c>
      <c r="V50" s="160">
        <f>ROUND(E50*U50,2)</f>
        <v>2.0099999999999998</v>
      </c>
      <c r="W50" s="160"/>
      <c r="X50" s="160" t="s">
        <v>123</v>
      </c>
      <c r="Y50" s="160" t="s">
        <v>124</v>
      </c>
      <c r="Z50" s="150"/>
      <c r="AA50" s="150"/>
      <c r="AB50" s="150"/>
      <c r="AC50" s="150"/>
      <c r="AD50" s="150"/>
      <c r="AE50" s="150"/>
      <c r="AF50" s="150"/>
      <c r="AG50" s="150" t="s">
        <v>125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ht="22.5" outlineLevel="2" x14ac:dyDescent="0.2">
      <c r="A51" s="157"/>
      <c r="B51" s="158"/>
      <c r="C51" s="188" t="s">
        <v>182</v>
      </c>
      <c r="D51" s="161"/>
      <c r="E51" s="162"/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50"/>
      <c r="AA51" s="150"/>
      <c r="AB51" s="150"/>
      <c r="AC51" s="150"/>
      <c r="AD51" s="150"/>
      <c r="AE51" s="150"/>
      <c r="AF51" s="150"/>
      <c r="AG51" s="150" t="s">
        <v>129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3" x14ac:dyDescent="0.2">
      <c r="A52" s="157"/>
      <c r="B52" s="158"/>
      <c r="C52" s="188" t="s">
        <v>183</v>
      </c>
      <c r="D52" s="161"/>
      <c r="E52" s="162"/>
      <c r="F52" s="160"/>
      <c r="G52" s="160"/>
      <c r="H52" s="160"/>
      <c r="I52" s="160"/>
      <c r="J52" s="160"/>
      <c r="K52" s="160"/>
      <c r="L52" s="160"/>
      <c r="M52" s="160"/>
      <c r="N52" s="159"/>
      <c r="O52" s="159"/>
      <c r="P52" s="159"/>
      <c r="Q52" s="159"/>
      <c r="R52" s="160"/>
      <c r="S52" s="160"/>
      <c r="T52" s="160"/>
      <c r="U52" s="160"/>
      <c r="V52" s="160"/>
      <c r="W52" s="160"/>
      <c r="X52" s="160"/>
      <c r="Y52" s="160"/>
      <c r="Z52" s="150"/>
      <c r="AA52" s="150"/>
      <c r="AB52" s="150"/>
      <c r="AC52" s="150"/>
      <c r="AD52" s="150"/>
      <c r="AE52" s="150"/>
      <c r="AF52" s="150"/>
      <c r="AG52" s="150" t="s">
        <v>129</v>
      </c>
      <c r="AH52" s="150">
        <v>0</v>
      </c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3" x14ac:dyDescent="0.2">
      <c r="A53" s="157"/>
      <c r="B53" s="158"/>
      <c r="C53" s="188" t="s">
        <v>184</v>
      </c>
      <c r="D53" s="161"/>
      <c r="E53" s="162">
        <v>5.8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50"/>
      <c r="AA53" s="150"/>
      <c r="AB53" s="150"/>
      <c r="AC53" s="150"/>
      <c r="AD53" s="150"/>
      <c r="AE53" s="150"/>
      <c r="AF53" s="150"/>
      <c r="AG53" s="150" t="s">
        <v>129</v>
      </c>
      <c r="AH53" s="150">
        <v>0</v>
      </c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71">
        <v>12</v>
      </c>
      <c r="B54" s="172" t="s">
        <v>185</v>
      </c>
      <c r="C54" s="187" t="s">
        <v>186</v>
      </c>
      <c r="D54" s="173" t="s">
        <v>121</v>
      </c>
      <c r="E54" s="174">
        <v>210</v>
      </c>
      <c r="F54" s="175"/>
      <c r="G54" s="176">
        <f>ROUND(E54*F54,2)</f>
        <v>0</v>
      </c>
      <c r="H54" s="175"/>
      <c r="I54" s="176">
        <f>ROUND(E54*H54,2)</f>
        <v>0</v>
      </c>
      <c r="J54" s="175"/>
      <c r="K54" s="176">
        <f>ROUND(E54*J54,2)</f>
        <v>0</v>
      </c>
      <c r="L54" s="176">
        <v>21</v>
      </c>
      <c r="M54" s="176">
        <f>G54*(1+L54/100)</f>
        <v>0</v>
      </c>
      <c r="N54" s="174">
        <v>0</v>
      </c>
      <c r="O54" s="174">
        <f>ROUND(E54*N54,2)</f>
        <v>0</v>
      </c>
      <c r="P54" s="174">
        <v>0.11</v>
      </c>
      <c r="Q54" s="174">
        <f>ROUND(E54*P54,2)</f>
        <v>23.1</v>
      </c>
      <c r="R54" s="176"/>
      <c r="S54" s="176" t="s">
        <v>122</v>
      </c>
      <c r="T54" s="177" t="s">
        <v>122</v>
      </c>
      <c r="U54" s="160">
        <v>0.35</v>
      </c>
      <c r="V54" s="160">
        <f>ROUND(E54*U54,2)</f>
        <v>73.5</v>
      </c>
      <c r="W54" s="160"/>
      <c r="X54" s="160" t="s">
        <v>123</v>
      </c>
      <c r="Y54" s="160" t="s">
        <v>124</v>
      </c>
      <c r="Z54" s="150"/>
      <c r="AA54" s="150"/>
      <c r="AB54" s="150"/>
      <c r="AC54" s="150"/>
      <c r="AD54" s="150"/>
      <c r="AE54" s="150"/>
      <c r="AF54" s="150"/>
      <c r="AG54" s="150" t="s">
        <v>125</v>
      </c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2" x14ac:dyDescent="0.2">
      <c r="A55" s="157"/>
      <c r="B55" s="158"/>
      <c r="C55" s="188" t="s">
        <v>187</v>
      </c>
      <c r="D55" s="161"/>
      <c r="E55" s="162"/>
      <c r="F55" s="160"/>
      <c r="G55" s="160"/>
      <c r="H55" s="160"/>
      <c r="I55" s="160"/>
      <c r="J55" s="160"/>
      <c r="K55" s="160"/>
      <c r="L55" s="160"/>
      <c r="M55" s="160"/>
      <c r="N55" s="159"/>
      <c r="O55" s="159"/>
      <c r="P55" s="159"/>
      <c r="Q55" s="159"/>
      <c r="R55" s="160"/>
      <c r="S55" s="160"/>
      <c r="T55" s="160"/>
      <c r="U55" s="160"/>
      <c r="V55" s="160"/>
      <c r="W55" s="160"/>
      <c r="X55" s="160"/>
      <c r="Y55" s="160"/>
      <c r="Z55" s="150"/>
      <c r="AA55" s="150"/>
      <c r="AB55" s="150"/>
      <c r="AC55" s="150"/>
      <c r="AD55" s="150"/>
      <c r="AE55" s="150"/>
      <c r="AF55" s="150"/>
      <c r="AG55" s="150" t="s">
        <v>129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3" x14ac:dyDescent="0.2">
      <c r="A56" s="157"/>
      <c r="B56" s="158"/>
      <c r="C56" s="188" t="s">
        <v>188</v>
      </c>
      <c r="D56" s="161"/>
      <c r="E56" s="162"/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50"/>
      <c r="AA56" s="150"/>
      <c r="AB56" s="150"/>
      <c r="AC56" s="150"/>
      <c r="AD56" s="150"/>
      <c r="AE56" s="150"/>
      <c r="AF56" s="150"/>
      <c r="AG56" s="150" t="s">
        <v>129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3" x14ac:dyDescent="0.2">
      <c r="A57" s="157"/>
      <c r="B57" s="158"/>
      <c r="C57" s="188" t="s">
        <v>189</v>
      </c>
      <c r="D57" s="161"/>
      <c r="E57" s="162"/>
      <c r="F57" s="160"/>
      <c r="G57" s="160"/>
      <c r="H57" s="160"/>
      <c r="I57" s="160"/>
      <c r="J57" s="160"/>
      <c r="K57" s="160"/>
      <c r="L57" s="160"/>
      <c r="M57" s="160"/>
      <c r="N57" s="159"/>
      <c r="O57" s="159"/>
      <c r="P57" s="159"/>
      <c r="Q57" s="159"/>
      <c r="R57" s="160"/>
      <c r="S57" s="160"/>
      <c r="T57" s="160"/>
      <c r="U57" s="160"/>
      <c r="V57" s="160"/>
      <c r="W57" s="160"/>
      <c r="X57" s="160"/>
      <c r="Y57" s="160"/>
      <c r="Z57" s="150"/>
      <c r="AA57" s="150"/>
      <c r="AB57" s="150"/>
      <c r="AC57" s="150"/>
      <c r="AD57" s="150"/>
      <c r="AE57" s="150"/>
      <c r="AF57" s="150"/>
      <c r="AG57" s="150" t="s">
        <v>129</v>
      </c>
      <c r="AH57" s="150">
        <v>0</v>
      </c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3" x14ac:dyDescent="0.2">
      <c r="A58" s="157"/>
      <c r="B58" s="158"/>
      <c r="C58" s="188" t="s">
        <v>190</v>
      </c>
      <c r="D58" s="161"/>
      <c r="E58" s="162">
        <v>210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50"/>
      <c r="AA58" s="150"/>
      <c r="AB58" s="150"/>
      <c r="AC58" s="150"/>
      <c r="AD58" s="150"/>
      <c r="AE58" s="150"/>
      <c r="AF58" s="150"/>
      <c r="AG58" s="150" t="s">
        <v>129</v>
      </c>
      <c r="AH58" s="150">
        <v>0</v>
      </c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ht="22.5" outlineLevel="1" x14ac:dyDescent="0.2">
      <c r="A59" s="171">
        <v>13</v>
      </c>
      <c r="B59" s="172" t="s">
        <v>191</v>
      </c>
      <c r="C59" s="187" t="s">
        <v>192</v>
      </c>
      <c r="D59" s="173" t="s">
        <v>171</v>
      </c>
      <c r="E59" s="174">
        <v>18.75</v>
      </c>
      <c r="F59" s="175"/>
      <c r="G59" s="176">
        <f>ROUND(E59*F59,2)</f>
        <v>0</v>
      </c>
      <c r="H59" s="175"/>
      <c r="I59" s="176">
        <f>ROUND(E59*H59,2)</f>
        <v>0</v>
      </c>
      <c r="J59" s="175"/>
      <c r="K59" s="176">
        <f>ROUND(E59*J59,2)</f>
        <v>0</v>
      </c>
      <c r="L59" s="176">
        <v>21</v>
      </c>
      <c r="M59" s="176">
        <f>G59*(1+L59/100)</f>
        <v>0</v>
      </c>
      <c r="N59" s="174">
        <v>0</v>
      </c>
      <c r="O59" s="174">
        <f>ROUND(E59*N59,2)</f>
        <v>0</v>
      </c>
      <c r="P59" s="174">
        <v>1.4</v>
      </c>
      <c r="Q59" s="174">
        <f>ROUND(E59*P59,2)</f>
        <v>26.25</v>
      </c>
      <c r="R59" s="176"/>
      <c r="S59" s="176" t="s">
        <v>122</v>
      </c>
      <c r="T59" s="177" t="s">
        <v>122</v>
      </c>
      <c r="U59" s="160">
        <v>1.0509999999999999</v>
      </c>
      <c r="V59" s="160">
        <f>ROUND(E59*U59,2)</f>
        <v>19.71</v>
      </c>
      <c r="W59" s="160"/>
      <c r="X59" s="160" t="s">
        <v>123</v>
      </c>
      <c r="Y59" s="160" t="s">
        <v>124</v>
      </c>
      <c r="Z59" s="150"/>
      <c r="AA59" s="150"/>
      <c r="AB59" s="150"/>
      <c r="AC59" s="150"/>
      <c r="AD59" s="150"/>
      <c r="AE59" s="150"/>
      <c r="AF59" s="150"/>
      <c r="AG59" s="150" t="s">
        <v>125</v>
      </c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2" x14ac:dyDescent="0.2">
      <c r="A60" s="157"/>
      <c r="B60" s="158"/>
      <c r="C60" s="188" t="s">
        <v>193</v>
      </c>
      <c r="D60" s="161"/>
      <c r="E60" s="162"/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50"/>
      <c r="AA60" s="150"/>
      <c r="AB60" s="150"/>
      <c r="AC60" s="150"/>
      <c r="AD60" s="150"/>
      <c r="AE60" s="150"/>
      <c r="AF60" s="150"/>
      <c r="AG60" s="150" t="s">
        <v>129</v>
      </c>
      <c r="AH60" s="150">
        <v>0</v>
      </c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ht="22.5" outlineLevel="3" x14ac:dyDescent="0.2">
      <c r="A61" s="157"/>
      <c r="B61" s="158"/>
      <c r="C61" s="188" t="s">
        <v>194</v>
      </c>
      <c r="D61" s="161"/>
      <c r="E61" s="162"/>
      <c r="F61" s="160"/>
      <c r="G61" s="160"/>
      <c r="H61" s="160"/>
      <c r="I61" s="160"/>
      <c r="J61" s="160"/>
      <c r="K61" s="160"/>
      <c r="L61" s="160"/>
      <c r="M61" s="160"/>
      <c r="N61" s="159"/>
      <c r="O61" s="159"/>
      <c r="P61" s="159"/>
      <c r="Q61" s="159"/>
      <c r="R61" s="160"/>
      <c r="S61" s="160"/>
      <c r="T61" s="160"/>
      <c r="U61" s="160"/>
      <c r="V61" s="160"/>
      <c r="W61" s="160"/>
      <c r="X61" s="160"/>
      <c r="Y61" s="160"/>
      <c r="Z61" s="150"/>
      <c r="AA61" s="150"/>
      <c r="AB61" s="150"/>
      <c r="AC61" s="150"/>
      <c r="AD61" s="150"/>
      <c r="AE61" s="150"/>
      <c r="AF61" s="150"/>
      <c r="AG61" s="150" t="s">
        <v>129</v>
      </c>
      <c r="AH61" s="150">
        <v>0</v>
      </c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3" x14ac:dyDescent="0.2">
      <c r="A62" s="157"/>
      <c r="B62" s="158"/>
      <c r="C62" s="188" t="s">
        <v>195</v>
      </c>
      <c r="D62" s="161"/>
      <c r="E62" s="162">
        <v>18.75</v>
      </c>
      <c r="F62" s="160"/>
      <c r="G62" s="160"/>
      <c r="H62" s="160"/>
      <c r="I62" s="160"/>
      <c r="J62" s="160"/>
      <c r="K62" s="160"/>
      <c r="L62" s="160"/>
      <c r="M62" s="160"/>
      <c r="N62" s="159"/>
      <c r="O62" s="159"/>
      <c r="P62" s="159"/>
      <c r="Q62" s="159"/>
      <c r="R62" s="160"/>
      <c r="S62" s="160"/>
      <c r="T62" s="160"/>
      <c r="U62" s="160"/>
      <c r="V62" s="160"/>
      <c r="W62" s="160"/>
      <c r="X62" s="160"/>
      <c r="Y62" s="160"/>
      <c r="Z62" s="150"/>
      <c r="AA62" s="150"/>
      <c r="AB62" s="150"/>
      <c r="AC62" s="150"/>
      <c r="AD62" s="150"/>
      <c r="AE62" s="150"/>
      <c r="AF62" s="150"/>
      <c r="AG62" s="150" t="s">
        <v>129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71">
        <v>14</v>
      </c>
      <c r="B63" s="172" t="s">
        <v>196</v>
      </c>
      <c r="C63" s="187" t="s">
        <v>197</v>
      </c>
      <c r="D63" s="173" t="s">
        <v>121</v>
      </c>
      <c r="E63" s="174">
        <v>125</v>
      </c>
      <c r="F63" s="175"/>
      <c r="G63" s="176">
        <f>ROUND(E63*F63,2)</f>
        <v>0</v>
      </c>
      <c r="H63" s="175"/>
      <c r="I63" s="176">
        <f>ROUND(E63*H63,2)</f>
        <v>0</v>
      </c>
      <c r="J63" s="175"/>
      <c r="K63" s="176">
        <f>ROUND(E63*J63,2)</f>
        <v>0</v>
      </c>
      <c r="L63" s="176">
        <v>21</v>
      </c>
      <c r="M63" s="176">
        <f>G63*(1+L63/100)</f>
        <v>0</v>
      </c>
      <c r="N63" s="174">
        <v>0</v>
      </c>
      <c r="O63" s="174">
        <f>ROUND(E63*N63,2)</f>
        <v>0</v>
      </c>
      <c r="P63" s="174">
        <v>8.0999999999999996E-4</v>
      </c>
      <c r="Q63" s="174">
        <f>ROUND(E63*P63,2)</f>
        <v>0.1</v>
      </c>
      <c r="R63" s="176"/>
      <c r="S63" s="176" t="s">
        <v>122</v>
      </c>
      <c r="T63" s="177" t="s">
        <v>122</v>
      </c>
      <c r="U63" s="160">
        <v>3.5999999999999997E-2</v>
      </c>
      <c r="V63" s="160">
        <f>ROUND(E63*U63,2)</f>
        <v>4.5</v>
      </c>
      <c r="W63" s="160"/>
      <c r="X63" s="160" t="s">
        <v>123</v>
      </c>
      <c r="Y63" s="160" t="s">
        <v>124</v>
      </c>
      <c r="Z63" s="150"/>
      <c r="AA63" s="150"/>
      <c r="AB63" s="150"/>
      <c r="AC63" s="150"/>
      <c r="AD63" s="150"/>
      <c r="AE63" s="150"/>
      <c r="AF63" s="150"/>
      <c r="AG63" s="150" t="s">
        <v>125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2" x14ac:dyDescent="0.2">
      <c r="A64" s="157"/>
      <c r="B64" s="158"/>
      <c r="C64" s="188" t="s">
        <v>198</v>
      </c>
      <c r="D64" s="161"/>
      <c r="E64" s="162"/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50"/>
      <c r="AA64" s="150"/>
      <c r="AB64" s="150"/>
      <c r="AC64" s="150"/>
      <c r="AD64" s="150"/>
      <c r="AE64" s="150"/>
      <c r="AF64" s="150"/>
      <c r="AG64" s="150" t="s">
        <v>129</v>
      </c>
      <c r="AH64" s="150">
        <v>0</v>
      </c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3" x14ac:dyDescent="0.2">
      <c r="A65" s="157"/>
      <c r="B65" s="158"/>
      <c r="C65" s="188" t="s">
        <v>199</v>
      </c>
      <c r="D65" s="161"/>
      <c r="E65" s="162"/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50"/>
      <c r="AA65" s="150"/>
      <c r="AB65" s="150"/>
      <c r="AC65" s="150"/>
      <c r="AD65" s="150"/>
      <c r="AE65" s="150"/>
      <c r="AF65" s="150"/>
      <c r="AG65" s="150" t="s">
        <v>129</v>
      </c>
      <c r="AH65" s="150">
        <v>0</v>
      </c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3" x14ac:dyDescent="0.2">
      <c r="A66" s="157"/>
      <c r="B66" s="158"/>
      <c r="C66" s="188" t="s">
        <v>200</v>
      </c>
      <c r="D66" s="161"/>
      <c r="E66" s="162">
        <v>125</v>
      </c>
      <c r="F66" s="160"/>
      <c r="G66" s="160"/>
      <c r="H66" s="160"/>
      <c r="I66" s="160"/>
      <c r="J66" s="160"/>
      <c r="K66" s="160"/>
      <c r="L66" s="160"/>
      <c r="M66" s="160"/>
      <c r="N66" s="159"/>
      <c r="O66" s="159"/>
      <c r="P66" s="159"/>
      <c r="Q66" s="159"/>
      <c r="R66" s="160"/>
      <c r="S66" s="160"/>
      <c r="T66" s="160"/>
      <c r="U66" s="160"/>
      <c r="V66" s="160"/>
      <c r="W66" s="160"/>
      <c r="X66" s="160"/>
      <c r="Y66" s="160"/>
      <c r="Z66" s="150"/>
      <c r="AA66" s="150"/>
      <c r="AB66" s="150"/>
      <c r="AC66" s="150"/>
      <c r="AD66" s="150"/>
      <c r="AE66" s="150"/>
      <c r="AF66" s="150"/>
      <c r="AG66" s="150" t="s">
        <v>129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71">
        <v>15</v>
      </c>
      <c r="B67" s="172" t="s">
        <v>201</v>
      </c>
      <c r="C67" s="187" t="s">
        <v>202</v>
      </c>
      <c r="D67" s="173" t="s">
        <v>166</v>
      </c>
      <c r="E67" s="174">
        <v>84.1</v>
      </c>
      <c r="F67" s="175"/>
      <c r="G67" s="176">
        <f>ROUND(E67*F67,2)</f>
        <v>0</v>
      </c>
      <c r="H67" s="175"/>
      <c r="I67" s="176">
        <f>ROUND(E67*H67,2)</f>
        <v>0</v>
      </c>
      <c r="J67" s="175"/>
      <c r="K67" s="176">
        <f>ROUND(E67*J67,2)</f>
        <v>0</v>
      </c>
      <c r="L67" s="176">
        <v>21</v>
      </c>
      <c r="M67" s="176">
        <f>G67*(1+L67/100)</f>
        <v>0</v>
      </c>
      <c r="N67" s="174">
        <v>0</v>
      </c>
      <c r="O67" s="174">
        <f>ROUND(E67*N67,2)</f>
        <v>0</v>
      </c>
      <c r="P67" s="174">
        <v>2.3E-3</v>
      </c>
      <c r="Q67" s="174">
        <f>ROUND(E67*P67,2)</f>
        <v>0.19</v>
      </c>
      <c r="R67" s="176"/>
      <c r="S67" s="176" t="s">
        <v>122</v>
      </c>
      <c r="T67" s="177" t="s">
        <v>122</v>
      </c>
      <c r="U67" s="160">
        <v>0.1</v>
      </c>
      <c r="V67" s="160">
        <f>ROUND(E67*U67,2)</f>
        <v>8.41</v>
      </c>
      <c r="W67" s="160"/>
      <c r="X67" s="160" t="s">
        <v>123</v>
      </c>
      <c r="Y67" s="160" t="s">
        <v>124</v>
      </c>
      <c r="Z67" s="150"/>
      <c r="AA67" s="150"/>
      <c r="AB67" s="150"/>
      <c r="AC67" s="150"/>
      <c r="AD67" s="150"/>
      <c r="AE67" s="150"/>
      <c r="AF67" s="150"/>
      <c r="AG67" s="150" t="s">
        <v>125</v>
      </c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ht="22.5" outlineLevel="2" x14ac:dyDescent="0.2">
      <c r="A68" s="157"/>
      <c r="B68" s="158"/>
      <c r="C68" s="188" t="s">
        <v>203</v>
      </c>
      <c r="D68" s="161"/>
      <c r="E68" s="162"/>
      <c r="F68" s="160"/>
      <c r="G68" s="160"/>
      <c r="H68" s="160"/>
      <c r="I68" s="160"/>
      <c r="J68" s="160"/>
      <c r="K68" s="160"/>
      <c r="L68" s="160"/>
      <c r="M68" s="160"/>
      <c r="N68" s="159"/>
      <c r="O68" s="159"/>
      <c r="P68" s="159"/>
      <c r="Q68" s="159"/>
      <c r="R68" s="160"/>
      <c r="S68" s="160"/>
      <c r="T68" s="160"/>
      <c r="U68" s="160"/>
      <c r="V68" s="160"/>
      <c r="W68" s="160"/>
      <c r="X68" s="160"/>
      <c r="Y68" s="160"/>
      <c r="Z68" s="150"/>
      <c r="AA68" s="150"/>
      <c r="AB68" s="150"/>
      <c r="AC68" s="150"/>
      <c r="AD68" s="150"/>
      <c r="AE68" s="150"/>
      <c r="AF68" s="150"/>
      <c r="AG68" s="150" t="s">
        <v>129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3" x14ac:dyDescent="0.2">
      <c r="A69" s="157"/>
      <c r="B69" s="158"/>
      <c r="C69" s="188" t="s">
        <v>204</v>
      </c>
      <c r="D69" s="161"/>
      <c r="E69" s="162"/>
      <c r="F69" s="160"/>
      <c r="G69" s="160"/>
      <c r="H69" s="160"/>
      <c r="I69" s="160"/>
      <c r="J69" s="160"/>
      <c r="K69" s="160"/>
      <c r="L69" s="160"/>
      <c r="M69" s="160"/>
      <c r="N69" s="159"/>
      <c r="O69" s="159"/>
      <c r="P69" s="159"/>
      <c r="Q69" s="159"/>
      <c r="R69" s="160"/>
      <c r="S69" s="160"/>
      <c r="T69" s="160"/>
      <c r="U69" s="160"/>
      <c r="V69" s="160"/>
      <c r="W69" s="160"/>
      <c r="X69" s="160"/>
      <c r="Y69" s="160"/>
      <c r="Z69" s="150"/>
      <c r="AA69" s="150"/>
      <c r="AB69" s="150"/>
      <c r="AC69" s="150"/>
      <c r="AD69" s="150"/>
      <c r="AE69" s="150"/>
      <c r="AF69" s="150"/>
      <c r="AG69" s="150" t="s">
        <v>129</v>
      </c>
      <c r="AH69" s="150">
        <v>0</v>
      </c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3" x14ac:dyDescent="0.2">
      <c r="A70" s="157"/>
      <c r="B70" s="158"/>
      <c r="C70" s="188" t="s">
        <v>205</v>
      </c>
      <c r="D70" s="161"/>
      <c r="E70" s="162">
        <v>28.52</v>
      </c>
      <c r="F70" s="160"/>
      <c r="G70" s="160"/>
      <c r="H70" s="160"/>
      <c r="I70" s="160"/>
      <c r="J70" s="160"/>
      <c r="K70" s="160"/>
      <c r="L70" s="160"/>
      <c r="M70" s="160"/>
      <c r="N70" s="159"/>
      <c r="O70" s="159"/>
      <c r="P70" s="159"/>
      <c r="Q70" s="159"/>
      <c r="R70" s="160"/>
      <c r="S70" s="160"/>
      <c r="T70" s="160"/>
      <c r="U70" s="160"/>
      <c r="V70" s="160"/>
      <c r="W70" s="160"/>
      <c r="X70" s="160"/>
      <c r="Y70" s="160"/>
      <c r="Z70" s="150"/>
      <c r="AA70" s="150"/>
      <c r="AB70" s="150"/>
      <c r="AC70" s="150"/>
      <c r="AD70" s="150"/>
      <c r="AE70" s="150"/>
      <c r="AF70" s="150"/>
      <c r="AG70" s="150" t="s">
        <v>129</v>
      </c>
      <c r="AH70" s="150">
        <v>0</v>
      </c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3" x14ac:dyDescent="0.2">
      <c r="A71" s="157"/>
      <c r="B71" s="158"/>
      <c r="C71" s="188" t="s">
        <v>206</v>
      </c>
      <c r="D71" s="161"/>
      <c r="E71" s="162"/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50"/>
      <c r="AA71" s="150"/>
      <c r="AB71" s="150"/>
      <c r="AC71" s="150"/>
      <c r="AD71" s="150"/>
      <c r="AE71" s="150"/>
      <c r="AF71" s="150"/>
      <c r="AG71" s="150" t="s">
        <v>129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3" x14ac:dyDescent="0.2">
      <c r="A72" s="157"/>
      <c r="B72" s="158"/>
      <c r="C72" s="188" t="s">
        <v>207</v>
      </c>
      <c r="D72" s="161"/>
      <c r="E72" s="162">
        <v>30.25</v>
      </c>
      <c r="F72" s="160"/>
      <c r="G72" s="160"/>
      <c r="H72" s="160"/>
      <c r="I72" s="160"/>
      <c r="J72" s="160"/>
      <c r="K72" s="160"/>
      <c r="L72" s="160"/>
      <c r="M72" s="160"/>
      <c r="N72" s="159"/>
      <c r="O72" s="159"/>
      <c r="P72" s="159"/>
      <c r="Q72" s="159"/>
      <c r="R72" s="160"/>
      <c r="S72" s="160"/>
      <c r="T72" s="160"/>
      <c r="U72" s="160"/>
      <c r="V72" s="160"/>
      <c r="W72" s="160"/>
      <c r="X72" s="160"/>
      <c r="Y72" s="160"/>
      <c r="Z72" s="150"/>
      <c r="AA72" s="150"/>
      <c r="AB72" s="150"/>
      <c r="AC72" s="150"/>
      <c r="AD72" s="150"/>
      <c r="AE72" s="150"/>
      <c r="AF72" s="150"/>
      <c r="AG72" s="150" t="s">
        <v>129</v>
      </c>
      <c r="AH72" s="150">
        <v>0</v>
      </c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3" x14ac:dyDescent="0.2">
      <c r="A73" s="157"/>
      <c r="B73" s="158"/>
      <c r="C73" s="188" t="s">
        <v>208</v>
      </c>
      <c r="D73" s="161"/>
      <c r="E73" s="162"/>
      <c r="F73" s="160"/>
      <c r="G73" s="160"/>
      <c r="H73" s="160"/>
      <c r="I73" s="160"/>
      <c r="J73" s="160"/>
      <c r="K73" s="160"/>
      <c r="L73" s="160"/>
      <c r="M73" s="160"/>
      <c r="N73" s="159"/>
      <c r="O73" s="159"/>
      <c r="P73" s="159"/>
      <c r="Q73" s="159"/>
      <c r="R73" s="160"/>
      <c r="S73" s="160"/>
      <c r="T73" s="160"/>
      <c r="U73" s="160"/>
      <c r="V73" s="160"/>
      <c r="W73" s="160"/>
      <c r="X73" s="160"/>
      <c r="Y73" s="160"/>
      <c r="Z73" s="150"/>
      <c r="AA73" s="150"/>
      <c r="AB73" s="150"/>
      <c r="AC73" s="150"/>
      <c r="AD73" s="150"/>
      <c r="AE73" s="150"/>
      <c r="AF73" s="150"/>
      <c r="AG73" s="150" t="s">
        <v>129</v>
      </c>
      <c r="AH73" s="150">
        <v>0</v>
      </c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3" x14ac:dyDescent="0.2">
      <c r="A74" s="157"/>
      <c r="B74" s="158"/>
      <c r="C74" s="188" t="s">
        <v>209</v>
      </c>
      <c r="D74" s="161"/>
      <c r="E74" s="162">
        <v>8.5500000000000007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50"/>
      <c r="AA74" s="150"/>
      <c r="AB74" s="150"/>
      <c r="AC74" s="150"/>
      <c r="AD74" s="150"/>
      <c r="AE74" s="150"/>
      <c r="AF74" s="150"/>
      <c r="AG74" s="150" t="s">
        <v>129</v>
      </c>
      <c r="AH74" s="150">
        <v>0</v>
      </c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3" x14ac:dyDescent="0.2">
      <c r="A75" s="157"/>
      <c r="B75" s="158"/>
      <c r="C75" s="188" t="s">
        <v>210</v>
      </c>
      <c r="D75" s="161"/>
      <c r="E75" s="162"/>
      <c r="F75" s="160"/>
      <c r="G75" s="160"/>
      <c r="H75" s="160"/>
      <c r="I75" s="160"/>
      <c r="J75" s="160"/>
      <c r="K75" s="160"/>
      <c r="L75" s="160"/>
      <c r="M75" s="160"/>
      <c r="N75" s="159"/>
      <c r="O75" s="159"/>
      <c r="P75" s="159"/>
      <c r="Q75" s="159"/>
      <c r="R75" s="160"/>
      <c r="S75" s="160"/>
      <c r="T75" s="160"/>
      <c r="U75" s="160"/>
      <c r="V75" s="160"/>
      <c r="W75" s="160"/>
      <c r="X75" s="160"/>
      <c r="Y75" s="160"/>
      <c r="Z75" s="150"/>
      <c r="AA75" s="150"/>
      <c r="AB75" s="150"/>
      <c r="AC75" s="150"/>
      <c r="AD75" s="150"/>
      <c r="AE75" s="150"/>
      <c r="AF75" s="150"/>
      <c r="AG75" s="150" t="s">
        <v>129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outlineLevel="3" x14ac:dyDescent="0.2">
      <c r="A76" s="157"/>
      <c r="B76" s="158"/>
      <c r="C76" s="188" t="s">
        <v>211</v>
      </c>
      <c r="D76" s="161"/>
      <c r="E76" s="162">
        <v>16.78</v>
      </c>
      <c r="F76" s="160"/>
      <c r="G76" s="160"/>
      <c r="H76" s="160"/>
      <c r="I76" s="160"/>
      <c r="J76" s="160"/>
      <c r="K76" s="160"/>
      <c r="L76" s="160"/>
      <c r="M76" s="160"/>
      <c r="N76" s="159"/>
      <c r="O76" s="159"/>
      <c r="P76" s="159"/>
      <c r="Q76" s="159"/>
      <c r="R76" s="160"/>
      <c r="S76" s="160"/>
      <c r="T76" s="160"/>
      <c r="U76" s="160"/>
      <c r="V76" s="160"/>
      <c r="W76" s="160"/>
      <c r="X76" s="160"/>
      <c r="Y76" s="160"/>
      <c r="Z76" s="150"/>
      <c r="AA76" s="150"/>
      <c r="AB76" s="150"/>
      <c r="AC76" s="150"/>
      <c r="AD76" s="150"/>
      <c r="AE76" s="150"/>
      <c r="AF76" s="150"/>
      <c r="AG76" s="150" t="s">
        <v>129</v>
      </c>
      <c r="AH76" s="150">
        <v>0</v>
      </c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171">
        <v>16</v>
      </c>
      <c r="B77" s="172" t="s">
        <v>212</v>
      </c>
      <c r="C77" s="187" t="s">
        <v>213</v>
      </c>
      <c r="D77" s="173" t="s">
        <v>121</v>
      </c>
      <c r="E77" s="174">
        <v>45.65</v>
      </c>
      <c r="F77" s="175"/>
      <c r="G77" s="176">
        <f>ROUND(E77*F77,2)</f>
        <v>0</v>
      </c>
      <c r="H77" s="175"/>
      <c r="I77" s="176">
        <f>ROUND(E77*H77,2)</f>
        <v>0</v>
      </c>
      <c r="J77" s="175"/>
      <c r="K77" s="176">
        <f>ROUND(E77*J77,2)</f>
        <v>0</v>
      </c>
      <c r="L77" s="176">
        <v>21</v>
      </c>
      <c r="M77" s="176">
        <f>G77*(1+L77/100)</f>
        <v>0</v>
      </c>
      <c r="N77" s="174">
        <v>0</v>
      </c>
      <c r="O77" s="174">
        <f>ROUND(E77*N77,2)</f>
        <v>0</v>
      </c>
      <c r="P77" s="174">
        <v>2.4649999999999998E-2</v>
      </c>
      <c r="Q77" s="174">
        <f>ROUND(E77*P77,2)</f>
        <v>1.1299999999999999</v>
      </c>
      <c r="R77" s="176"/>
      <c r="S77" s="176" t="s">
        <v>122</v>
      </c>
      <c r="T77" s="177" t="s">
        <v>122</v>
      </c>
      <c r="U77" s="160">
        <v>0.25</v>
      </c>
      <c r="V77" s="160">
        <f>ROUND(E77*U77,2)</f>
        <v>11.41</v>
      </c>
      <c r="W77" s="160"/>
      <c r="X77" s="160" t="s">
        <v>123</v>
      </c>
      <c r="Y77" s="160" t="s">
        <v>124</v>
      </c>
      <c r="Z77" s="150"/>
      <c r="AA77" s="150"/>
      <c r="AB77" s="150"/>
      <c r="AC77" s="150"/>
      <c r="AD77" s="150"/>
      <c r="AE77" s="150"/>
      <c r="AF77" s="150"/>
      <c r="AG77" s="150" t="s">
        <v>125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2" x14ac:dyDescent="0.2">
      <c r="A78" s="157"/>
      <c r="B78" s="158"/>
      <c r="C78" s="188" t="s">
        <v>214</v>
      </c>
      <c r="D78" s="161"/>
      <c r="E78" s="162"/>
      <c r="F78" s="160"/>
      <c r="G78" s="160"/>
      <c r="H78" s="160"/>
      <c r="I78" s="160"/>
      <c r="J78" s="160"/>
      <c r="K78" s="160"/>
      <c r="L78" s="160"/>
      <c r="M78" s="160"/>
      <c r="N78" s="159"/>
      <c r="O78" s="159"/>
      <c r="P78" s="159"/>
      <c r="Q78" s="159"/>
      <c r="R78" s="160"/>
      <c r="S78" s="160"/>
      <c r="T78" s="160"/>
      <c r="U78" s="160"/>
      <c r="V78" s="160"/>
      <c r="W78" s="160"/>
      <c r="X78" s="160"/>
      <c r="Y78" s="160"/>
      <c r="Z78" s="150"/>
      <c r="AA78" s="150"/>
      <c r="AB78" s="150"/>
      <c r="AC78" s="150"/>
      <c r="AD78" s="150"/>
      <c r="AE78" s="150"/>
      <c r="AF78" s="150"/>
      <c r="AG78" s="150" t="s">
        <v>129</v>
      </c>
      <c r="AH78" s="150">
        <v>0</v>
      </c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3" x14ac:dyDescent="0.2">
      <c r="A79" s="157"/>
      <c r="B79" s="158"/>
      <c r="C79" s="188" t="s">
        <v>215</v>
      </c>
      <c r="D79" s="161"/>
      <c r="E79" s="162"/>
      <c r="F79" s="160"/>
      <c r="G79" s="160"/>
      <c r="H79" s="160"/>
      <c r="I79" s="160"/>
      <c r="J79" s="160"/>
      <c r="K79" s="160"/>
      <c r="L79" s="160"/>
      <c r="M79" s="160"/>
      <c r="N79" s="159"/>
      <c r="O79" s="159"/>
      <c r="P79" s="159"/>
      <c r="Q79" s="159"/>
      <c r="R79" s="160"/>
      <c r="S79" s="160"/>
      <c r="T79" s="160"/>
      <c r="U79" s="160"/>
      <c r="V79" s="160"/>
      <c r="W79" s="160"/>
      <c r="X79" s="160"/>
      <c r="Y79" s="160"/>
      <c r="Z79" s="150"/>
      <c r="AA79" s="150"/>
      <c r="AB79" s="150"/>
      <c r="AC79" s="150"/>
      <c r="AD79" s="150"/>
      <c r="AE79" s="150"/>
      <c r="AF79" s="150"/>
      <c r="AG79" s="150" t="s">
        <v>129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3" x14ac:dyDescent="0.2">
      <c r="A80" s="157"/>
      <c r="B80" s="158"/>
      <c r="C80" s="188" t="s">
        <v>204</v>
      </c>
      <c r="D80" s="161"/>
      <c r="E80" s="162"/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50"/>
      <c r="AA80" s="150"/>
      <c r="AB80" s="150"/>
      <c r="AC80" s="150"/>
      <c r="AD80" s="150"/>
      <c r="AE80" s="150"/>
      <c r="AF80" s="150"/>
      <c r="AG80" s="150" t="s">
        <v>129</v>
      </c>
      <c r="AH80" s="150">
        <v>0</v>
      </c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3" x14ac:dyDescent="0.2">
      <c r="A81" s="157"/>
      <c r="B81" s="158"/>
      <c r="C81" s="188" t="s">
        <v>216</v>
      </c>
      <c r="D81" s="161"/>
      <c r="E81" s="162">
        <v>15.411</v>
      </c>
      <c r="F81" s="160"/>
      <c r="G81" s="160"/>
      <c r="H81" s="160"/>
      <c r="I81" s="160"/>
      <c r="J81" s="160"/>
      <c r="K81" s="160"/>
      <c r="L81" s="160"/>
      <c r="M81" s="160"/>
      <c r="N81" s="159"/>
      <c r="O81" s="159"/>
      <c r="P81" s="159"/>
      <c r="Q81" s="159"/>
      <c r="R81" s="160"/>
      <c r="S81" s="160"/>
      <c r="T81" s="160"/>
      <c r="U81" s="160"/>
      <c r="V81" s="160"/>
      <c r="W81" s="160"/>
      <c r="X81" s="160"/>
      <c r="Y81" s="160"/>
      <c r="Z81" s="150"/>
      <c r="AA81" s="150"/>
      <c r="AB81" s="150"/>
      <c r="AC81" s="150"/>
      <c r="AD81" s="150"/>
      <c r="AE81" s="150"/>
      <c r="AF81" s="150"/>
      <c r="AG81" s="150" t="s">
        <v>129</v>
      </c>
      <c r="AH81" s="150">
        <v>0</v>
      </c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3" x14ac:dyDescent="0.2">
      <c r="A82" s="157"/>
      <c r="B82" s="158"/>
      <c r="C82" s="188" t="s">
        <v>206</v>
      </c>
      <c r="D82" s="161"/>
      <c r="E82" s="162"/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50"/>
      <c r="AA82" s="150"/>
      <c r="AB82" s="150"/>
      <c r="AC82" s="150"/>
      <c r="AD82" s="150"/>
      <c r="AE82" s="150"/>
      <c r="AF82" s="150"/>
      <c r="AG82" s="150" t="s">
        <v>129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3" x14ac:dyDescent="0.2">
      <c r="A83" s="157"/>
      <c r="B83" s="158"/>
      <c r="C83" s="188" t="s">
        <v>217</v>
      </c>
      <c r="D83" s="161"/>
      <c r="E83" s="162">
        <v>16.4175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50"/>
      <c r="AA83" s="150"/>
      <c r="AB83" s="150"/>
      <c r="AC83" s="150"/>
      <c r="AD83" s="150"/>
      <c r="AE83" s="150"/>
      <c r="AF83" s="150"/>
      <c r="AG83" s="150" t="s">
        <v>129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3" x14ac:dyDescent="0.2">
      <c r="A84" s="157"/>
      <c r="B84" s="158"/>
      <c r="C84" s="188" t="s">
        <v>208</v>
      </c>
      <c r="D84" s="161"/>
      <c r="E84" s="162"/>
      <c r="F84" s="160"/>
      <c r="G84" s="160"/>
      <c r="H84" s="160"/>
      <c r="I84" s="160"/>
      <c r="J84" s="160"/>
      <c r="K84" s="160"/>
      <c r="L84" s="160"/>
      <c r="M84" s="160"/>
      <c r="N84" s="159"/>
      <c r="O84" s="159"/>
      <c r="P84" s="159"/>
      <c r="Q84" s="159"/>
      <c r="R84" s="160"/>
      <c r="S84" s="160"/>
      <c r="T84" s="160"/>
      <c r="U84" s="160"/>
      <c r="V84" s="160"/>
      <c r="W84" s="160"/>
      <c r="X84" s="160"/>
      <c r="Y84" s="160"/>
      <c r="Z84" s="150"/>
      <c r="AA84" s="150"/>
      <c r="AB84" s="150"/>
      <c r="AC84" s="150"/>
      <c r="AD84" s="150"/>
      <c r="AE84" s="150"/>
      <c r="AF84" s="150"/>
      <c r="AG84" s="150" t="s">
        <v>129</v>
      </c>
      <c r="AH84" s="150">
        <v>0</v>
      </c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3" x14ac:dyDescent="0.2">
      <c r="A85" s="157"/>
      <c r="B85" s="158"/>
      <c r="C85" s="188" t="s">
        <v>218</v>
      </c>
      <c r="D85" s="161"/>
      <c r="E85" s="162">
        <v>4.7024999999999997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50"/>
      <c r="AA85" s="150"/>
      <c r="AB85" s="150"/>
      <c r="AC85" s="150"/>
      <c r="AD85" s="150"/>
      <c r="AE85" s="150"/>
      <c r="AF85" s="150"/>
      <c r="AG85" s="150" t="s">
        <v>129</v>
      </c>
      <c r="AH85" s="150">
        <v>0</v>
      </c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3" x14ac:dyDescent="0.2">
      <c r="A86" s="157"/>
      <c r="B86" s="158"/>
      <c r="C86" s="188" t="s">
        <v>210</v>
      </c>
      <c r="D86" s="161"/>
      <c r="E86" s="162"/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50"/>
      <c r="AA86" s="150"/>
      <c r="AB86" s="150"/>
      <c r="AC86" s="150"/>
      <c r="AD86" s="150"/>
      <c r="AE86" s="150"/>
      <c r="AF86" s="150"/>
      <c r="AG86" s="150" t="s">
        <v>129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3" x14ac:dyDescent="0.2">
      <c r="A87" s="157"/>
      <c r="B87" s="158"/>
      <c r="C87" s="188" t="s">
        <v>219</v>
      </c>
      <c r="D87" s="161"/>
      <c r="E87" s="162">
        <v>9.1189999999999998</v>
      </c>
      <c r="F87" s="160"/>
      <c r="G87" s="160"/>
      <c r="H87" s="160"/>
      <c r="I87" s="160"/>
      <c r="J87" s="160"/>
      <c r="K87" s="160"/>
      <c r="L87" s="160"/>
      <c r="M87" s="160"/>
      <c r="N87" s="159"/>
      <c r="O87" s="159"/>
      <c r="P87" s="159"/>
      <c r="Q87" s="159"/>
      <c r="R87" s="160"/>
      <c r="S87" s="160"/>
      <c r="T87" s="160"/>
      <c r="U87" s="160"/>
      <c r="V87" s="160"/>
      <c r="W87" s="160"/>
      <c r="X87" s="160"/>
      <c r="Y87" s="160"/>
      <c r="Z87" s="150"/>
      <c r="AA87" s="150"/>
      <c r="AB87" s="150"/>
      <c r="AC87" s="150"/>
      <c r="AD87" s="150"/>
      <c r="AE87" s="150"/>
      <c r="AF87" s="150"/>
      <c r="AG87" s="150" t="s">
        <v>129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171">
        <v>17</v>
      </c>
      <c r="B88" s="172" t="s">
        <v>220</v>
      </c>
      <c r="C88" s="187" t="s">
        <v>221</v>
      </c>
      <c r="D88" s="173" t="s">
        <v>121</v>
      </c>
      <c r="E88" s="174">
        <v>6</v>
      </c>
      <c r="F88" s="175"/>
      <c r="G88" s="176">
        <f>ROUND(E88*F88,2)</f>
        <v>0</v>
      </c>
      <c r="H88" s="175"/>
      <c r="I88" s="176">
        <f>ROUND(E88*H88,2)</f>
        <v>0</v>
      </c>
      <c r="J88" s="175"/>
      <c r="K88" s="176">
        <f>ROUND(E88*J88,2)</f>
        <v>0</v>
      </c>
      <c r="L88" s="176">
        <v>21</v>
      </c>
      <c r="M88" s="176">
        <f>G88*(1+L88/100)</f>
        <v>0</v>
      </c>
      <c r="N88" s="174">
        <v>0</v>
      </c>
      <c r="O88" s="174">
        <f>ROUND(E88*N88,2)</f>
        <v>0</v>
      </c>
      <c r="P88" s="174">
        <v>8.9999999999999998E-4</v>
      </c>
      <c r="Q88" s="174">
        <f>ROUND(E88*P88,2)</f>
        <v>0.01</v>
      </c>
      <c r="R88" s="176"/>
      <c r="S88" s="176" t="s">
        <v>122</v>
      </c>
      <c r="T88" s="177" t="s">
        <v>122</v>
      </c>
      <c r="U88" s="160">
        <v>0.08</v>
      </c>
      <c r="V88" s="160">
        <f>ROUND(E88*U88,2)</f>
        <v>0.48</v>
      </c>
      <c r="W88" s="160"/>
      <c r="X88" s="160" t="s">
        <v>123</v>
      </c>
      <c r="Y88" s="160" t="s">
        <v>124</v>
      </c>
      <c r="Z88" s="150"/>
      <c r="AA88" s="150"/>
      <c r="AB88" s="150"/>
      <c r="AC88" s="150"/>
      <c r="AD88" s="150"/>
      <c r="AE88" s="150"/>
      <c r="AF88" s="150"/>
      <c r="AG88" s="150" t="s">
        <v>125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2" x14ac:dyDescent="0.2">
      <c r="A89" s="157"/>
      <c r="B89" s="158"/>
      <c r="C89" s="188" t="s">
        <v>222</v>
      </c>
      <c r="D89" s="161"/>
      <c r="E89" s="162"/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50"/>
      <c r="AA89" s="150"/>
      <c r="AB89" s="150"/>
      <c r="AC89" s="150"/>
      <c r="AD89" s="150"/>
      <c r="AE89" s="150"/>
      <c r="AF89" s="150"/>
      <c r="AG89" s="150" t="s">
        <v>129</v>
      </c>
      <c r="AH89" s="150">
        <v>0</v>
      </c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ht="22.5" outlineLevel="3" x14ac:dyDescent="0.2">
      <c r="A90" s="157"/>
      <c r="B90" s="158"/>
      <c r="C90" s="188" t="s">
        <v>223</v>
      </c>
      <c r="D90" s="161"/>
      <c r="E90" s="162"/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50"/>
      <c r="AA90" s="150"/>
      <c r="AB90" s="150"/>
      <c r="AC90" s="150"/>
      <c r="AD90" s="150"/>
      <c r="AE90" s="150"/>
      <c r="AF90" s="150"/>
      <c r="AG90" s="150" t="s">
        <v>129</v>
      </c>
      <c r="AH90" s="150">
        <v>0</v>
      </c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3" x14ac:dyDescent="0.2">
      <c r="A91" s="157"/>
      <c r="B91" s="158"/>
      <c r="C91" s="188" t="s">
        <v>130</v>
      </c>
      <c r="D91" s="161"/>
      <c r="E91" s="162">
        <v>6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50"/>
      <c r="AA91" s="150"/>
      <c r="AB91" s="150"/>
      <c r="AC91" s="150"/>
      <c r="AD91" s="150"/>
      <c r="AE91" s="150"/>
      <c r="AF91" s="150"/>
      <c r="AG91" s="150" t="s">
        <v>129</v>
      </c>
      <c r="AH91" s="150">
        <v>0</v>
      </c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71">
        <v>18</v>
      </c>
      <c r="B92" s="172" t="s">
        <v>224</v>
      </c>
      <c r="C92" s="187" t="s">
        <v>225</v>
      </c>
      <c r="D92" s="173" t="s">
        <v>133</v>
      </c>
      <c r="E92" s="174">
        <v>17</v>
      </c>
      <c r="F92" s="175"/>
      <c r="G92" s="176">
        <f>ROUND(E92*F92,2)</f>
        <v>0</v>
      </c>
      <c r="H92" s="175"/>
      <c r="I92" s="176">
        <f>ROUND(E92*H92,2)</f>
        <v>0</v>
      </c>
      <c r="J92" s="175"/>
      <c r="K92" s="176">
        <f>ROUND(E92*J92,2)</f>
        <v>0</v>
      </c>
      <c r="L92" s="176">
        <v>21</v>
      </c>
      <c r="M92" s="176">
        <f>G92*(1+L92/100)</f>
        <v>0</v>
      </c>
      <c r="N92" s="174">
        <v>0</v>
      </c>
      <c r="O92" s="174">
        <f>ROUND(E92*N92,2)</f>
        <v>0</v>
      </c>
      <c r="P92" s="174">
        <v>5.0000000000000001E-3</v>
      </c>
      <c r="Q92" s="174">
        <f>ROUND(E92*P92,2)</f>
        <v>0.09</v>
      </c>
      <c r="R92" s="176"/>
      <c r="S92" s="176" t="s">
        <v>122</v>
      </c>
      <c r="T92" s="177" t="s">
        <v>122</v>
      </c>
      <c r="U92" s="160">
        <v>0.28000000000000003</v>
      </c>
      <c r="V92" s="160">
        <f>ROUND(E92*U92,2)</f>
        <v>4.76</v>
      </c>
      <c r="W92" s="160"/>
      <c r="X92" s="160" t="s">
        <v>123</v>
      </c>
      <c r="Y92" s="160" t="s">
        <v>124</v>
      </c>
      <c r="Z92" s="150"/>
      <c r="AA92" s="150"/>
      <c r="AB92" s="150"/>
      <c r="AC92" s="150"/>
      <c r="AD92" s="150"/>
      <c r="AE92" s="150"/>
      <c r="AF92" s="150"/>
      <c r="AG92" s="150" t="s">
        <v>125</v>
      </c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2" x14ac:dyDescent="0.2">
      <c r="A93" s="157"/>
      <c r="B93" s="158"/>
      <c r="C93" s="188" t="s">
        <v>226</v>
      </c>
      <c r="D93" s="161"/>
      <c r="E93" s="162"/>
      <c r="F93" s="160"/>
      <c r="G93" s="160"/>
      <c r="H93" s="160"/>
      <c r="I93" s="160"/>
      <c r="J93" s="160"/>
      <c r="K93" s="160"/>
      <c r="L93" s="160"/>
      <c r="M93" s="160"/>
      <c r="N93" s="159"/>
      <c r="O93" s="159"/>
      <c r="P93" s="159"/>
      <c r="Q93" s="159"/>
      <c r="R93" s="160"/>
      <c r="S93" s="160"/>
      <c r="T93" s="160"/>
      <c r="U93" s="160"/>
      <c r="V93" s="160"/>
      <c r="W93" s="160"/>
      <c r="X93" s="160"/>
      <c r="Y93" s="160"/>
      <c r="Z93" s="150"/>
      <c r="AA93" s="150"/>
      <c r="AB93" s="150"/>
      <c r="AC93" s="150"/>
      <c r="AD93" s="150"/>
      <c r="AE93" s="150"/>
      <c r="AF93" s="150"/>
      <c r="AG93" s="150" t="s">
        <v>129</v>
      </c>
      <c r="AH93" s="150">
        <v>0</v>
      </c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ht="22.5" outlineLevel="3" x14ac:dyDescent="0.2">
      <c r="A94" s="157"/>
      <c r="B94" s="158"/>
      <c r="C94" s="188" t="s">
        <v>227</v>
      </c>
      <c r="D94" s="161"/>
      <c r="E94" s="162"/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50"/>
      <c r="AA94" s="150"/>
      <c r="AB94" s="150"/>
      <c r="AC94" s="150"/>
      <c r="AD94" s="150"/>
      <c r="AE94" s="150"/>
      <c r="AF94" s="150"/>
      <c r="AG94" s="150" t="s">
        <v>129</v>
      </c>
      <c r="AH94" s="150">
        <v>0</v>
      </c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3" x14ac:dyDescent="0.2">
      <c r="A95" s="157"/>
      <c r="B95" s="158"/>
      <c r="C95" s="188" t="s">
        <v>228</v>
      </c>
      <c r="D95" s="161"/>
      <c r="E95" s="162">
        <v>17</v>
      </c>
      <c r="F95" s="160"/>
      <c r="G95" s="160"/>
      <c r="H95" s="160"/>
      <c r="I95" s="160"/>
      <c r="J95" s="160"/>
      <c r="K95" s="160"/>
      <c r="L95" s="160"/>
      <c r="M95" s="160"/>
      <c r="N95" s="159"/>
      <c r="O95" s="159"/>
      <c r="P95" s="159"/>
      <c r="Q95" s="159"/>
      <c r="R95" s="160"/>
      <c r="S95" s="160"/>
      <c r="T95" s="160"/>
      <c r="U95" s="160"/>
      <c r="V95" s="160"/>
      <c r="W95" s="160"/>
      <c r="X95" s="160"/>
      <c r="Y95" s="160"/>
      <c r="Z95" s="150"/>
      <c r="AA95" s="150"/>
      <c r="AB95" s="150"/>
      <c r="AC95" s="150"/>
      <c r="AD95" s="150"/>
      <c r="AE95" s="150"/>
      <c r="AF95" s="150"/>
      <c r="AG95" s="150" t="s">
        <v>129</v>
      </c>
      <c r="AH95" s="150">
        <v>0</v>
      </c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x14ac:dyDescent="0.2">
      <c r="A96" s="164" t="s">
        <v>117</v>
      </c>
      <c r="B96" s="165" t="s">
        <v>76</v>
      </c>
      <c r="C96" s="186" t="s">
        <v>77</v>
      </c>
      <c r="D96" s="166"/>
      <c r="E96" s="167"/>
      <c r="F96" s="168"/>
      <c r="G96" s="168">
        <f>SUMIF(AG97:AG105,"&lt;&gt;NOR",G97:G105)</f>
        <v>0</v>
      </c>
      <c r="H96" s="168"/>
      <c r="I96" s="168">
        <f>SUM(I97:I105)</f>
        <v>0</v>
      </c>
      <c r="J96" s="168"/>
      <c r="K96" s="168">
        <f>SUM(K97:K105)</f>
        <v>0</v>
      </c>
      <c r="L96" s="168"/>
      <c r="M96" s="168">
        <f>SUM(M97:M105)</f>
        <v>0</v>
      </c>
      <c r="N96" s="167"/>
      <c r="O96" s="167">
        <f>SUM(O97:O105)</f>
        <v>0</v>
      </c>
      <c r="P96" s="167"/>
      <c r="Q96" s="167">
        <f>SUM(Q97:Q105)</f>
        <v>0</v>
      </c>
      <c r="R96" s="168"/>
      <c r="S96" s="168"/>
      <c r="T96" s="169"/>
      <c r="U96" s="163"/>
      <c r="V96" s="163">
        <f>SUM(V97:V105)</f>
        <v>28.189999999999998</v>
      </c>
      <c r="W96" s="163"/>
      <c r="X96" s="163"/>
      <c r="Y96" s="163"/>
      <c r="AG96" t="s">
        <v>118</v>
      </c>
    </row>
    <row r="97" spans="1:60" outlineLevel="1" x14ac:dyDescent="0.2">
      <c r="A97" s="171">
        <v>19</v>
      </c>
      <c r="B97" s="172" t="s">
        <v>229</v>
      </c>
      <c r="C97" s="187" t="s">
        <v>230</v>
      </c>
      <c r="D97" s="173" t="s">
        <v>231</v>
      </c>
      <c r="E97" s="174">
        <v>15</v>
      </c>
      <c r="F97" s="175"/>
      <c r="G97" s="176">
        <f>ROUND(E97*F97,2)</f>
        <v>0</v>
      </c>
      <c r="H97" s="175"/>
      <c r="I97" s="176">
        <f>ROUND(E97*H97,2)</f>
        <v>0</v>
      </c>
      <c r="J97" s="175"/>
      <c r="K97" s="176">
        <f>ROUND(E97*J97,2)</f>
        <v>0</v>
      </c>
      <c r="L97" s="176">
        <v>21</v>
      </c>
      <c r="M97" s="176">
        <f>G97*(1+L97/100)</f>
        <v>0</v>
      </c>
      <c r="N97" s="174">
        <v>0</v>
      </c>
      <c r="O97" s="174">
        <f>ROUND(E97*N97,2)</f>
        <v>0</v>
      </c>
      <c r="P97" s="174">
        <v>0</v>
      </c>
      <c r="Q97" s="174">
        <f>ROUND(E97*P97,2)</f>
        <v>0</v>
      </c>
      <c r="R97" s="176"/>
      <c r="S97" s="176" t="s">
        <v>122</v>
      </c>
      <c r="T97" s="177" t="s">
        <v>122</v>
      </c>
      <c r="U97" s="160">
        <v>1</v>
      </c>
      <c r="V97" s="160">
        <f>ROUND(E97*U97,2)</f>
        <v>15</v>
      </c>
      <c r="W97" s="160"/>
      <c r="X97" s="160" t="s">
        <v>123</v>
      </c>
      <c r="Y97" s="160" t="s">
        <v>124</v>
      </c>
      <c r="Z97" s="150"/>
      <c r="AA97" s="150"/>
      <c r="AB97" s="150"/>
      <c r="AC97" s="150"/>
      <c r="AD97" s="150"/>
      <c r="AE97" s="150"/>
      <c r="AF97" s="150"/>
      <c r="AG97" s="150" t="s">
        <v>232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2" x14ac:dyDescent="0.2">
      <c r="A98" s="157"/>
      <c r="B98" s="158"/>
      <c r="C98" s="188" t="s">
        <v>233</v>
      </c>
      <c r="D98" s="161"/>
      <c r="E98" s="162"/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50"/>
      <c r="AA98" s="150"/>
      <c r="AB98" s="150"/>
      <c r="AC98" s="150"/>
      <c r="AD98" s="150"/>
      <c r="AE98" s="150"/>
      <c r="AF98" s="150"/>
      <c r="AG98" s="150" t="s">
        <v>129</v>
      </c>
      <c r="AH98" s="150">
        <v>0</v>
      </c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3" x14ac:dyDescent="0.2">
      <c r="A99" s="157"/>
      <c r="B99" s="158"/>
      <c r="C99" s="188" t="s">
        <v>234</v>
      </c>
      <c r="D99" s="161"/>
      <c r="E99" s="162"/>
      <c r="F99" s="160"/>
      <c r="G99" s="160"/>
      <c r="H99" s="160"/>
      <c r="I99" s="160"/>
      <c r="J99" s="160"/>
      <c r="K99" s="160"/>
      <c r="L99" s="160"/>
      <c r="M99" s="160"/>
      <c r="N99" s="159"/>
      <c r="O99" s="159"/>
      <c r="P99" s="159"/>
      <c r="Q99" s="159"/>
      <c r="R99" s="160"/>
      <c r="S99" s="160"/>
      <c r="T99" s="160"/>
      <c r="U99" s="160"/>
      <c r="V99" s="160"/>
      <c r="W99" s="160"/>
      <c r="X99" s="160"/>
      <c r="Y99" s="160"/>
      <c r="Z99" s="150"/>
      <c r="AA99" s="150"/>
      <c r="AB99" s="150"/>
      <c r="AC99" s="150"/>
      <c r="AD99" s="150"/>
      <c r="AE99" s="150"/>
      <c r="AF99" s="150"/>
      <c r="AG99" s="150" t="s">
        <v>129</v>
      </c>
      <c r="AH99" s="150">
        <v>0</v>
      </c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3" x14ac:dyDescent="0.2">
      <c r="A100" s="157"/>
      <c r="B100" s="158"/>
      <c r="C100" s="188" t="s">
        <v>235</v>
      </c>
      <c r="D100" s="161"/>
      <c r="E100" s="162">
        <v>15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50"/>
      <c r="AA100" s="150"/>
      <c r="AB100" s="150"/>
      <c r="AC100" s="150"/>
      <c r="AD100" s="150"/>
      <c r="AE100" s="150"/>
      <c r="AF100" s="150"/>
      <c r="AG100" s="150" t="s">
        <v>129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71">
        <v>20</v>
      </c>
      <c r="B101" s="172" t="s">
        <v>236</v>
      </c>
      <c r="C101" s="187" t="s">
        <v>237</v>
      </c>
      <c r="D101" s="173" t="s">
        <v>238</v>
      </c>
      <c r="E101" s="174">
        <v>42.540999999999997</v>
      </c>
      <c r="F101" s="175"/>
      <c r="G101" s="176">
        <f>ROUND(E101*F101,2)</f>
        <v>0</v>
      </c>
      <c r="H101" s="175"/>
      <c r="I101" s="176">
        <f>ROUND(E101*H101,2)</f>
        <v>0</v>
      </c>
      <c r="J101" s="175"/>
      <c r="K101" s="176">
        <f>ROUND(E101*J101,2)</f>
        <v>0</v>
      </c>
      <c r="L101" s="176">
        <v>21</v>
      </c>
      <c r="M101" s="176">
        <f>G101*(1+L101/100)</f>
        <v>0</v>
      </c>
      <c r="N101" s="174">
        <v>0</v>
      </c>
      <c r="O101" s="174">
        <f>ROUND(E101*N101,2)</f>
        <v>0</v>
      </c>
      <c r="P101" s="174">
        <v>0</v>
      </c>
      <c r="Q101" s="174">
        <f>ROUND(E101*P101,2)</f>
        <v>0</v>
      </c>
      <c r="R101" s="176"/>
      <c r="S101" s="176" t="s">
        <v>122</v>
      </c>
      <c r="T101" s="177" t="s">
        <v>122</v>
      </c>
      <c r="U101" s="160">
        <v>0.31</v>
      </c>
      <c r="V101" s="160">
        <f>ROUND(E101*U101,2)</f>
        <v>13.19</v>
      </c>
      <c r="W101" s="160"/>
      <c r="X101" s="160" t="s">
        <v>123</v>
      </c>
      <c r="Y101" s="160" t="s">
        <v>124</v>
      </c>
      <c r="Z101" s="150"/>
      <c r="AA101" s="150"/>
      <c r="AB101" s="150"/>
      <c r="AC101" s="150"/>
      <c r="AD101" s="150"/>
      <c r="AE101" s="150"/>
      <c r="AF101" s="150"/>
      <c r="AG101" s="150" t="s">
        <v>125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2" x14ac:dyDescent="0.2">
      <c r="A102" s="157"/>
      <c r="B102" s="158"/>
      <c r="C102" s="188" t="s">
        <v>239</v>
      </c>
      <c r="D102" s="161"/>
      <c r="E102" s="162"/>
      <c r="F102" s="160"/>
      <c r="G102" s="160"/>
      <c r="H102" s="160"/>
      <c r="I102" s="160"/>
      <c r="J102" s="160"/>
      <c r="K102" s="160"/>
      <c r="L102" s="160"/>
      <c r="M102" s="160"/>
      <c r="N102" s="159"/>
      <c r="O102" s="159"/>
      <c r="P102" s="159"/>
      <c r="Q102" s="159"/>
      <c r="R102" s="160"/>
      <c r="S102" s="160"/>
      <c r="T102" s="160"/>
      <c r="U102" s="160"/>
      <c r="V102" s="160"/>
      <c r="W102" s="160"/>
      <c r="X102" s="160"/>
      <c r="Y102" s="160"/>
      <c r="Z102" s="150"/>
      <c r="AA102" s="150"/>
      <c r="AB102" s="150"/>
      <c r="AC102" s="150"/>
      <c r="AD102" s="150"/>
      <c r="AE102" s="150"/>
      <c r="AF102" s="150"/>
      <c r="AG102" s="150" t="s">
        <v>129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3" x14ac:dyDescent="0.2">
      <c r="A103" s="157"/>
      <c r="B103" s="158"/>
      <c r="C103" s="188" t="s">
        <v>240</v>
      </c>
      <c r="D103" s="161"/>
      <c r="E103" s="162">
        <v>18.23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50"/>
      <c r="AA103" s="150"/>
      <c r="AB103" s="150"/>
      <c r="AC103" s="150"/>
      <c r="AD103" s="150"/>
      <c r="AE103" s="150"/>
      <c r="AF103" s="150"/>
      <c r="AG103" s="150" t="s">
        <v>129</v>
      </c>
      <c r="AH103" s="150">
        <v>0</v>
      </c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2.5" outlineLevel="3" x14ac:dyDescent="0.2">
      <c r="A104" s="157"/>
      <c r="B104" s="158"/>
      <c r="C104" s="188" t="s">
        <v>241</v>
      </c>
      <c r="D104" s="161"/>
      <c r="E104" s="162"/>
      <c r="F104" s="160"/>
      <c r="G104" s="160"/>
      <c r="H104" s="160"/>
      <c r="I104" s="160"/>
      <c r="J104" s="160"/>
      <c r="K104" s="160"/>
      <c r="L104" s="160"/>
      <c r="M104" s="160"/>
      <c r="N104" s="159"/>
      <c r="O104" s="159"/>
      <c r="P104" s="159"/>
      <c r="Q104" s="159"/>
      <c r="R104" s="160"/>
      <c r="S104" s="160"/>
      <c r="T104" s="160"/>
      <c r="U104" s="160"/>
      <c r="V104" s="160"/>
      <c r="W104" s="160"/>
      <c r="X104" s="160"/>
      <c r="Y104" s="160"/>
      <c r="Z104" s="150"/>
      <c r="AA104" s="150"/>
      <c r="AB104" s="150"/>
      <c r="AC104" s="150"/>
      <c r="AD104" s="150"/>
      <c r="AE104" s="150"/>
      <c r="AF104" s="150"/>
      <c r="AG104" s="150" t="s">
        <v>129</v>
      </c>
      <c r="AH104" s="150">
        <v>0</v>
      </c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3" x14ac:dyDescent="0.2">
      <c r="A105" s="157"/>
      <c r="B105" s="158"/>
      <c r="C105" s="188" t="s">
        <v>242</v>
      </c>
      <c r="D105" s="161"/>
      <c r="E105" s="162">
        <v>24.311</v>
      </c>
      <c r="F105" s="160"/>
      <c r="G105" s="160"/>
      <c r="H105" s="160"/>
      <c r="I105" s="160"/>
      <c r="J105" s="160"/>
      <c r="K105" s="160"/>
      <c r="L105" s="160"/>
      <c r="M105" s="160"/>
      <c r="N105" s="159"/>
      <c r="O105" s="159"/>
      <c r="P105" s="159"/>
      <c r="Q105" s="159"/>
      <c r="R105" s="160"/>
      <c r="S105" s="160"/>
      <c r="T105" s="160"/>
      <c r="U105" s="160"/>
      <c r="V105" s="160"/>
      <c r="W105" s="160"/>
      <c r="X105" s="160"/>
      <c r="Y105" s="160"/>
      <c r="Z105" s="150"/>
      <c r="AA105" s="150"/>
      <c r="AB105" s="150"/>
      <c r="AC105" s="150"/>
      <c r="AD105" s="150"/>
      <c r="AE105" s="150"/>
      <c r="AF105" s="150"/>
      <c r="AG105" s="150" t="s">
        <v>129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x14ac:dyDescent="0.2">
      <c r="A106" s="164" t="s">
        <v>117</v>
      </c>
      <c r="B106" s="165" t="s">
        <v>78</v>
      </c>
      <c r="C106" s="186" t="s">
        <v>79</v>
      </c>
      <c r="D106" s="166"/>
      <c r="E106" s="167"/>
      <c r="F106" s="168"/>
      <c r="G106" s="168">
        <f>SUMIF(AG107:AG162,"&lt;&gt;NOR",G107:G162)</f>
        <v>0</v>
      </c>
      <c r="H106" s="168"/>
      <c r="I106" s="168">
        <f>SUM(I107:I162)</f>
        <v>0</v>
      </c>
      <c r="J106" s="168"/>
      <c r="K106" s="168">
        <f>SUM(K107:K162)</f>
        <v>0</v>
      </c>
      <c r="L106" s="168"/>
      <c r="M106" s="168">
        <f>SUM(M107:M162)</f>
        <v>0</v>
      </c>
      <c r="N106" s="167"/>
      <c r="O106" s="167">
        <f>SUM(O107:O162)</f>
        <v>1.1400000000000001</v>
      </c>
      <c r="P106" s="167"/>
      <c r="Q106" s="167">
        <f>SUM(Q107:Q162)</f>
        <v>0</v>
      </c>
      <c r="R106" s="168"/>
      <c r="S106" s="168"/>
      <c r="T106" s="169"/>
      <c r="U106" s="163"/>
      <c r="V106" s="163">
        <f>SUM(V107:V162)</f>
        <v>633.5</v>
      </c>
      <c r="W106" s="163"/>
      <c r="X106" s="163"/>
      <c r="Y106" s="163"/>
      <c r="AG106" t="s">
        <v>118</v>
      </c>
    </row>
    <row r="107" spans="1:60" outlineLevel="1" x14ac:dyDescent="0.2">
      <c r="A107" s="171">
        <v>21</v>
      </c>
      <c r="B107" s="172" t="s">
        <v>243</v>
      </c>
      <c r="C107" s="187" t="s">
        <v>244</v>
      </c>
      <c r="D107" s="173" t="s">
        <v>121</v>
      </c>
      <c r="E107" s="174">
        <v>418.38</v>
      </c>
      <c r="F107" s="175"/>
      <c r="G107" s="176">
        <f>ROUND(E107*F107,2)</f>
        <v>0</v>
      </c>
      <c r="H107" s="175"/>
      <c r="I107" s="176">
        <f>ROUND(E107*H107,2)</f>
        <v>0</v>
      </c>
      <c r="J107" s="175"/>
      <c r="K107" s="176">
        <f>ROUND(E107*J107,2)</f>
        <v>0</v>
      </c>
      <c r="L107" s="176">
        <v>21</v>
      </c>
      <c r="M107" s="176">
        <f>G107*(1+L107/100)</f>
        <v>0</v>
      </c>
      <c r="N107" s="174">
        <v>0</v>
      </c>
      <c r="O107" s="174">
        <f>ROUND(E107*N107,2)</f>
        <v>0</v>
      </c>
      <c r="P107" s="174">
        <v>0</v>
      </c>
      <c r="Q107" s="174">
        <f>ROUND(E107*P107,2)</f>
        <v>0</v>
      </c>
      <c r="R107" s="176"/>
      <c r="S107" s="176" t="s">
        <v>122</v>
      </c>
      <c r="T107" s="177" t="s">
        <v>122</v>
      </c>
      <c r="U107" s="160">
        <v>0.34899999999999998</v>
      </c>
      <c r="V107" s="160">
        <f>ROUND(E107*U107,2)</f>
        <v>146.01</v>
      </c>
      <c r="W107" s="160"/>
      <c r="X107" s="160" t="s">
        <v>123</v>
      </c>
      <c r="Y107" s="160" t="s">
        <v>124</v>
      </c>
      <c r="Z107" s="150"/>
      <c r="AA107" s="150"/>
      <c r="AB107" s="150"/>
      <c r="AC107" s="150"/>
      <c r="AD107" s="150"/>
      <c r="AE107" s="150"/>
      <c r="AF107" s="150"/>
      <c r="AG107" s="150" t="s">
        <v>125</v>
      </c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22.5" outlineLevel="2" x14ac:dyDescent="0.2">
      <c r="A108" s="157"/>
      <c r="B108" s="158"/>
      <c r="C108" s="188" t="s">
        <v>245</v>
      </c>
      <c r="D108" s="161"/>
      <c r="E108" s="162"/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50"/>
      <c r="AA108" s="150"/>
      <c r="AB108" s="150"/>
      <c r="AC108" s="150"/>
      <c r="AD108" s="150"/>
      <c r="AE108" s="150"/>
      <c r="AF108" s="150"/>
      <c r="AG108" s="150" t="s">
        <v>129</v>
      </c>
      <c r="AH108" s="150">
        <v>0</v>
      </c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ht="22.5" outlineLevel="3" x14ac:dyDescent="0.2">
      <c r="A109" s="157"/>
      <c r="B109" s="158"/>
      <c r="C109" s="188" t="s">
        <v>246</v>
      </c>
      <c r="D109" s="161"/>
      <c r="E109" s="162"/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50"/>
      <c r="AA109" s="150"/>
      <c r="AB109" s="150"/>
      <c r="AC109" s="150"/>
      <c r="AD109" s="150"/>
      <c r="AE109" s="150"/>
      <c r="AF109" s="150"/>
      <c r="AG109" s="150" t="s">
        <v>129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3" x14ac:dyDescent="0.2">
      <c r="A110" s="157"/>
      <c r="B110" s="158"/>
      <c r="C110" s="188" t="s">
        <v>247</v>
      </c>
      <c r="D110" s="161"/>
      <c r="E110" s="162">
        <v>418.38</v>
      </c>
      <c r="F110" s="160"/>
      <c r="G110" s="160"/>
      <c r="H110" s="160"/>
      <c r="I110" s="160"/>
      <c r="J110" s="160"/>
      <c r="K110" s="160"/>
      <c r="L110" s="160"/>
      <c r="M110" s="160"/>
      <c r="N110" s="159"/>
      <c r="O110" s="159"/>
      <c r="P110" s="159"/>
      <c r="Q110" s="159"/>
      <c r="R110" s="160"/>
      <c r="S110" s="160"/>
      <c r="T110" s="160"/>
      <c r="U110" s="160"/>
      <c r="V110" s="160"/>
      <c r="W110" s="160"/>
      <c r="X110" s="160"/>
      <c r="Y110" s="160"/>
      <c r="Z110" s="150"/>
      <c r="AA110" s="150"/>
      <c r="AB110" s="150"/>
      <c r="AC110" s="150"/>
      <c r="AD110" s="150"/>
      <c r="AE110" s="150"/>
      <c r="AF110" s="150"/>
      <c r="AG110" s="150" t="s">
        <v>129</v>
      </c>
      <c r="AH110" s="150">
        <v>0</v>
      </c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33.75" outlineLevel="1" x14ac:dyDescent="0.2">
      <c r="A111" s="171">
        <v>22</v>
      </c>
      <c r="B111" s="172" t="s">
        <v>248</v>
      </c>
      <c r="C111" s="187" t="s">
        <v>249</v>
      </c>
      <c r="D111" s="173" t="s">
        <v>121</v>
      </c>
      <c r="E111" s="174">
        <v>460.28899999999999</v>
      </c>
      <c r="F111" s="175"/>
      <c r="G111" s="176">
        <f>ROUND(E111*F111,2)</f>
        <v>0</v>
      </c>
      <c r="H111" s="175"/>
      <c r="I111" s="176">
        <f>ROUND(E111*H111,2)</f>
        <v>0</v>
      </c>
      <c r="J111" s="175"/>
      <c r="K111" s="176">
        <f>ROUND(E111*J111,2)</f>
        <v>0</v>
      </c>
      <c r="L111" s="176">
        <v>21</v>
      </c>
      <c r="M111" s="176">
        <f>G111*(1+L111/100)</f>
        <v>0</v>
      </c>
      <c r="N111" s="174">
        <v>2.0699999999999998E-3</v>
      </c>
      <c r="O111" s="174">
        <f>ROUND(E111*N111,2)</f>
        <v>0.95</v>
      </c>
      <c r="P111" s="174">
        <v>0</v>
      </c>
      <c r="Q111" s="174">
        <f>ROUND(E111*P111,2)</f>
        <v>0</v>
      </c>
      <c r="R111" s="176"/>
      <c r="S111" s="176" t="s">
        <v>122</v>
      </c>
      <c r="T111" s="177" t="s">
        <v>122</v>
      </c>
      <c r="U111" s="160">
        <v>0.85</v>
      </c>
      <c r="V111" s="160">
        <f>ROUND(E111*U111,2)</f>
        <v>391.25</v>
      </c>
      <c r="W111" s="160"/>
      <c r="X111" s="160" t="s">
        <v>123</v>
      </c>
      <c r="Y111" s="160" t="s">
        <v>124</v>
      </c>
      <c r="Z111" s="150"/>
      <c r="AA111" s="150"/>
      <c r="AB111" s="150"/>
      <c r="AC111" s="150"/>
      <c r="AD111" s="150"/>
      <c r="AE111" s="150"/>
      <c r="AF111" s="150"/>
      <c r="AG111" s="150" t="s">
        <v>125</v>
      </c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2" x14ac:dyDescent="0.2">
      <c r="A112" s="157"/>
      <c r="B112" s="158"/>
      <c r="C112" s="250" t="s">
        <v>250</v>
      </c>
      <c r="D112" s="251"/>
      <c r="E112" s="251"/>
      <c r="F112" s="251"/>
      <c r="G112" s="251"/>
      <c r="H112" s="160"/>
      <c r="I112" s="160"/>
      <c r="J112" s="160"/>
      <c r="K112" s="160"/>
      <c r="L112" s="160"/>
      <c r="M112" s="160"/>
      <c r="N112" s="159"/>
      <c r="O112" s="159"/>
      <c r="P112" s="159"/>
      <c r="Q112" s="159"/>
      <c r="R112" s="160"/>
      <c r="S112" s="160"/>
      <c r="T112" s="160"/>
      <c r="U112" s="160"/>
      <c r="V112" s="160"/>
      <c r="W112" s="160"/>
      <c r="X112" s="160"/>
      <c r="Y112" s="160"/>
      <c r="Z112" s="150"/>
      <c r="AA112" s="150"/>
      <c r="AB112" s="150"/>
      <c r="AC112" s="150"/>
      <c r="AD112" s="150"/>
      <c r="AE112" s="150"/>
      <c r="AF112" s="150"/>
      <c r="AG112" s="150" t="s">
        <v>127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2" x14ac:dyDescent="0.2">
      <c r="A113" s="157"/>
      <c r="B113" s="158"/>
      <c r="C113" s="188" t="s">
        <v>251</v>
      </c>
      <c r="D113" s="161"/>
      <c r="E113" s="162"/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50"/>
      <c r="AA113" s="150"/>
      <c r="AB113" s="150"/>
      <c r="AC113" s="150"/>
      <c r="AD113" s="150"/>
      <c r="AE113" s="150"/>
      <c r="AF113" s="150"/>
      <c r="AG113" s="150" t="s">
        <v>129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ht="22.5" outlineLevel="3" x14ac:dyDescent="0.2">
      <c r="A114" s="157"/>
      <c r="B114" s="158"/>
      <c r="C114" s="188" t="s">
        <v>252</v>
      </c>
      <c r="D114" s="161"/>
      <c r="E114" s="162"/>
      <c r="F114" s="160"/>
      <c r="G114" s="160"/>
      <c r="H114" s="160"/>
      <c r="I114" s="160"/>
      <c r="J114" s="160"/>
      <c r="K114" s="160"/>
      <c r="L114" s="160"/>
      <c r="M114" s="160"/>
      <c r="N114" s="159"/>
      <c r="O114" s="159"/>
      <c r="P114" s="159"/>
      <c r="Q114" s="159"/>
      <c r="R114" s="160"/>
      <c r="S114" s="160"/>
      <c r="T114" s="160"/>
      <c r="U114" s="160"/>
      <c r="V114" s="160"/>
      <c r="W114" s="160"/>
      <c r="X114" s="160"/>
      <c r="Y114" s="160"/>
      <c r="Z114" s="150"/>
      <c r="AA114" s="150"/>
      <c r="AB114" s="150"/>
      <c r="AC114" s="150"/>
      <c r="AD114" s="150"/>
      <c r="AE114" s="150"/>
      <c r="AF114" s="150"/>
      <c r="AG114" s="150" t="s">
        <v>129</v>
      </c>
      <c r="AH114" s="150">
        <v>0</v>
      </c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3" x14ac:dyDescent="0.2">
      <c r="A115" s="157"/>
      <c r="B115" s="158"/>
      <c r="C115" s="188" t="s">
        <v>253</v>
      </c>
      <c r="D115" s="161"/>
      <c r="E115" s="162"/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50"/>
      <c r="AA115" s="150"/>
      <c r="AB115" s="150"/>
      <c r="AC115" s="150"/>
      <c r="AD115" s="150"/>
      <c r="AE115" s="150"/>
      <c r="AF115" s="150"/>
      <c r="AG115" s="150" t="s">
        <v>129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3" x14ac:dyDescent="0.2">
      <c r="A116" s="157"/>
      <c r="B116" s="158"/>
      <c r="C116" s="188" t="s">
        <v>254</v>
      </c>
      <c r="D116" s="161"/>
      <c r="E116" s="162"/>
      <c r="F116" s="160"/>
      <c r="G116" s="160"/>
      <c r="H116" s="160"/>
      <c r="I116" s="160"/>
      <c r="J116" s="160"/>
      <c r="K116" s="160"/>
      <c r="L116" s="160"/>
      <c r="M116" s="160"/>
      <c r="N116" s="159"/>
      <c r="O116" s="159"/>
      <c r="P116" s="159"/>
      <c r="Q116" s="159"/>
      <c r="R116" s="160"/>
      <c r="S116" s="160"/>
      <c r="T116" s="160"/>
      <c r="U116" s="160"/>
      <c r="V116" s="160"/>
      <c r="W116" s="160"/>
      <c r="X116" s="160"/>
      <c r="Y116" s="160"/>
      <c r="Z116" s="150"/>
      <c r="AA116" s="150"/>
      <c r="AB116" s="150"/>
      <c r="AC116" s="150"/>
      <c r="AD116" s="150"/>
      <c r="AE116" s="150"/>
      <c r="AF116" s="150"/>
      <c r="AG116" s="150" t="s">
        <v>129</v>
      </c>
      <c r="AH116" s="150">
        <v>0</v>
      </c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3" x14ac:dyDescent="0.2">
      <c r="A117" s="157"/>
      <c r="B117" s="158"/>
      <c r="C117" s="188" t="s">
        <v>255</v>
      </c>
      <c r="D117" s="161"/>
      <c r="E117" s="162"/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50"/>
      <c r="AA117" s="150"/>
      <c r="AB117" s="150"/>
      <c r="AC117" s="150"/>
      <c r="AD117" s="150"/>
      <c r="AE117" s="150"/>
      <c r="AF117" s="150"/>
      <c r="AG117" s="150" t="s">
        <v>129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3" x14ac:dyDescent="0.2">
      <c r="A118" s="157"/>
      <c r="B118" s="158"/>
      <c r="C118" s="188" t="s">
        <v>144</v>
      </c>
      <c r="D118" s="161"/>
      <c r="E118" s="162">
        <v>350</v>
      </c>
      <c r="F118" s="160"/>
      <c r="G118" s="160"/>
      <c r="H118" s="160"/>
      <c r="I118" s="160"/>
      <c r="J118" s="160"/>
      <c r="K118" s="160"/>
      <c r="L118" s="160"/>
      <c r="M118" s="160"/>
      <c r="N118" s="159"/>
      <c r="O118" s="159"/>
      <c r="P118" s="159"/>
      <c r="Q118" s="159"/>
      <c r="R118" s="160"/>
      <c r="S118" s="160"/>
      <c r="T118" s="160"/>
      <c r="U118" s="160"/>
      <c r="V118" s="160"/>
      <c r="W118" s="160"/>
      <c r="X118" s="160"/>
      <c r="Y118" s="160"/>
      <c r="Z118" s="150"/>
      <c r="AA118" s="150"/>
      <c r="AB118" s="150"/>
      <c r="AC118" s="150"/>
      <c r="AD118" s="150"/>
      <c r="AE118" s="150"/>
      <c r="AF118" s="150"/>
      <c r="AG118" s="150" t="s">
        <v>129</v>
      </c>
      <c r="AH118" s="150">
        <v>0</v>
      </c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3" x14ac:dyDescent="0.2">
      <c r="A119" s="157"/>
      <c r="B119" s="158"/>
      <c r="C119" s="188" t="s">
        <v>256</v>
      </c>
      <c r="D119" s="161"/>
      <c r="E119" s="162"/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50"/>
      <c r="AA119" s="150"/>
      <c r="AB119" s="150"/>
      <c r="AC119" s="150"/>
      <c r="AD119" s="150"/>
      <c r="AE119" s="150"/>
      <c r="AF119" s="150"/>
      <c r="AG119" s="150" t="s">
        <v>129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3" x14ac:dyDescent="0.2">
      <c r="A120" s="157"/>
      <c r="B120" s="158"/>
      <c r="C120" s="188" t="s">
        <v>204</v>
      </c>
      <c r="D120" s="161"/>
      <c r="E120" s="162"/>
      <c r="F120" s="160"/>
      <c r="G120" s="160"/>
      <c r="H120" s="160"/>
      <c r="I120" s="160"/>
      <c r="J120" s="160"/>
      <c r="K120" s="160"/>
      <c r="L120" s="160"/>
      <c r="M120" s="160"/>
      <c r="N120" s="159"/>
      <c r="O120" s="159"/>
      <c r="P120" s="159"/>
      <c r="Q120" s="159"/>
      <c r="R120" s="160"/>
      <c r="S120" s="160"/>
      <c r="T120" s="160"/>
      <c r="U120" s="160"/>
      <c r="V120" s="160"/>
      <c r="W120" s="160"/>
      <c r="X120" s="160"/>
      <c r="Y120" s="160"/>
      <c r="Z120" s="150"/>
      <c r="AA120" s="150"/>
      <c r="AB120" s="150"/>
      <c r="AC120" s="150"/>
      <c r="AD120" s="150"/>
      <c r="AE120" s="150"/>
      <c r="AF120" s="150"/>
      <c r="AG120" s="150" t="s">
        <v>129</v>
      </c>
      <c r="AH120" s="150">
        <v>0</v>
      </c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3" x14ac:dyDescent="0.2">
      <c r="A121" s="157"/>
      <c r="B121" s="158"/>
      <c r="C121" s="188" t="s">
        <v>257</v>
      </c>
      <c r="D121" s="161"/>
      <c r="E121" s="162">
        <v>8.5559999999999992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50"/>
      <c r="AA121" s="150"/>
      <c r="AB121" s="150"/>
      <c r="AC121" s="150"/>
      <c r="AD121" s="150"/>
      <c r="AE121" s="150"/>
      <c r="AF121" s="150"/>
      <c r="AG121" s="150" t="s">
        <v>129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3" x14ac:dyDescent="0.2">
      <c r="A122" s="157"/>
      <c r="B122" s="158"/>
      <c r="C122" s="188" t="s">
        <v>206</v>
      </c>
      <c r="D122" s="161"/>
      <c r="E122" s="162"/>
      <c r="F122" s="160"/>
      <c r="G122" s="160"/>
      <c r="H122" s="160"/>
      <c r="I122" s="160"/>
      <c r="J122" s="160"/>
      <c r="K122" s="160"/>
      <c r="L122" s="160"/>
      <c r="M122" s="160"/>
      <c r="N122" s="159"/>
      <c r="O122" s="159"/>
      <c r="P122" s="159"/>
      <c r="Q122" s="159"/>
      <c r="R122" s="160"/>
      <c r="S122" s="160"/>
      <c r="T122" s="160"/>
      <c r="U122" s="160"/>
      <c r="V122" s="160"/>
      <c r="W122" s="160"/>
      <c r="X122" s="160"/>
      <c r="Y122" s="160"/>
      <c r="Z122" s="150"/>
      <c r="AA122" s="150"/>
      <c r="AB122" s="150"/>
      <c r="AC122" s="150"/>
      <c r="AD122" s="150"/>
      <c r="AE122" s="150"/>
      <c r="AF122" s="150"/>
      <c r="AG122" s="150" t="s">
        <v>129</v>
      </c>
      <c r="AH122" s="150">
        <v>0</v>
      </c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3" x14ac:dyDescent="0.2">
      <c r="A123" s="157"/>
      <c r="B123" s="158"/>
      <c r="C123" s="188" t="s">
        <v>258</v>
      </c>
      <c r="D123" s="161"/>
      <c r="E123" s="162">
        <v>9.0749999999999993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50"/>
      <c r="AA123" s="150"/>
      <c r="AB123" s="150"/>
      <c r="AC123" s="150"/>
      <c r="AD123" s="150"/>
      <c r="AE123" s="150"/>
      <c r="AF123" s="150"/>
      <c r="AG123" s="150" t="s">
        <v>129</v>
      </c>
      <c r="AH123" s="150">
        <v>0</v>
      </c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3" x14ac:dyDescent="0.2">
      <c r="A124" s="157"/>
      <c r="B124" s="158"/>
      <c r="C124" s="188" t="s">
        <v>208</v>
      </c>
      <c r="D124" s="161"/>
      <c r="E124" s="162"/>
      <c r="F124" s="160"/>
      <c r="G124" s="160"/>
      <c r="H124" s="160"/>
      <c r="I124" s="160"/>
      <c r="J124" s="160"/>
      <c r="K124" s="160"/>
      <c r="L124" s="160"/>
      <c r="M124" s="160"/>
      <c r="N124" s="159"/>
      <c r="O124" s="159"/>
      <c r="P124" s="159"/>
      <c r="Q124" s="159"/>
      <c r="R124" s="160"/>
      <c r="S124" s="160"/>
      <c r="T124" s="160"/>
      <c r="U124" s="160"/>
      <c r="V124" s="160"/>
      <c r="W124" s="160"/>
      <c r="X124" s="160"/>
      <c r="Y124" s="160"/>
      <c r="Z124" s="150"/>
      <c r="AA124" s="150"/>
      <c r="AB124" s="150"/>
      <c r="AC124" s="150"/>
      <c r="AD124" s="150"/>
      <c r="AE124" s="150"/>
      <c r="AF124" s="150"/>
      <c r="AG124" s="150" t="s">
        <v>129</v>
      </c>
      <c r="AH124" s="150">
        <v>0</v>
      </c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3" x14ac:dyDescent="0.2">
      <c r="A125" s="157"/>
      <c r="B125" s="158"/>
      <c r="C125" s="188" t="s">
        <v>259</v>
      </c>
      <c r="D125" s="161"/>
      <c r="E125" s="162">
        <v>1.71</v>
      </c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50"/>
      <c r="AA125" s="150"/>
      <c r="AB125" s="150"/>
      <c r="AC125" s="150"/>
      <c r="AD125" s="150"/>
      <c r="AE125" s="150"/>
      <c r="AF125" s="150"/>
      <c r="AG125" s="150" t="s">
        <v>129</v>
      </c>
      <c r="AH125" s="150">
        <v>0</v>
      </c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3" x14ac:dyDescent="0.2">
      <c r="A126" s="157"/>
      <c r="B126" s="158"/>
      <c r="C126" s="188" t="s">
        <v>210</v>
      </c>
      <c r="D126" s="161"/>
      <c r="E126" s="162"/>
      <c r="F126" s="160"/>
      <c r="G126" s="160"/>
      <c r="H126" s="160"/>
      <c r="I126" s="160"/>
      <c r="J126" s="160"/>
      <c r="K126" s="160"/>
      <c r="L126" s="160"/>
      <c r="M126" s="160"/>
      <c r="N126" s="159"/>
      <c r="O126" s="159"/>
      <c r="P126" s="159"/>
      <c r="Q126" s="159"/>
      <c r="R126" s="160"/>
      <c r="S126" s="160"/>
      <c r="T126" s="160"/>
      <c r="U126" s="160"/>
      <c r="V126" s="160"/>
      <c r="W126" s="160"/>
      <c r="X126" s="160"/>
      <c r="Y126" s="160"/>
      <c r="Z126" s="150"/>
      <c r="AA126" s="150"/>
      <c r="AB126" s="150"/>
      <c r="AC126" s="150"/>
      <c r="AD126" s="150"/>
      <c r="AE126" s="150"/>
      <c r="AF126" s="150"/>
      <c r="AG126" s="150" t="s">
        <v>129</v>
      </c>
      <c r="AH126" s="150">
        <v>0</v>
      </c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3" x14ac:dyDescent="0.2">
      <c r="A127" s="157"/>
      <c r="B127" s="158"/>
      <c r="C127" s="188" t="s">
        <v>260</v>
      </c>
      <c r="D127" s="161"/>
      <c r="E127" s="162">
        <v>3.798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50"/>
      <c r="AA127" s="150"/>
      <c r="AB127" s="150"/>
      <c r="AC127" s="150"/>
      <c r="AD127" s="150"/>
      <c r="AE127" s="150"/>
      <c r="AF127" s="150"/>
      <c r="AG127" s="150" t="s">
        <v>129</v>
      </c>
      <c r="AH127" s="150">
        <v>0</v>
      </c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3" x14ac:dyDescent="0.2">
      <c r="A128" s="157"/>
      <c r="B128" s="158"/>
      <c r="C128" s="188" t="s">
        <v>261</v>
      </c>
      <c r="D128" s="161"/>
      <c r="E128" s="162"/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50"/>
      <c r="AA128" s="150"/>
      <c r="AB128" s="150"/>
      <c r="AC128" s="150"/>
      <c r="AD128" s="150"/>
      <c r="AE128" s="150"/>
      <c r="AF128" s="150"/>
      <c r="AG128" s="150" t="s">
        <v>129</v>
      </c>
      <c r="AH128" s="150">
        <v>0</v>
      </c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3" x14ac:dyDescent="0.2">
      <c r="A129" s="157"/>
      <c r="B129" s="158"/>
      <c r="C129" s="188" t="s">
        <v>204</v>
      </c>
      <c r="D129" s="161"/>
      <c r="E129" s="162"/>
      <c r="F129" s="160"/>
      <c r="G129" s="160"/>
      <c r="H129" s="160"/>
      <c r="I129" s="160"/>
      <c r="J129" s="160"/>
      <c r="K129" s="160"/>
      <c r="L129" s="160"/>
      <c r="M129" s="160"/>
      <c r="N129" s="159"/>
      <c r="O129" s="159"/>
      <c r="P129" s="159"/>
      <c r="Q129" s="159"/>
      <c r="R129" s="160"/>
      <c r="S129" s="160"/>
      <c r="T129" s="160"/>
      <c r="U129" s="160"/>
      <c r="V129" s="160"/>
      <c r="W129" s="160"/>
      <c r="X129" s="160"/>
      <c r="Y129" s="160"/>
      <c r="Z129" s="150"/>
      <c r="AA129" s="150"/>
      <c r="AB129" s="150"/>
      <c r="AC129" s="150"/>
      <c r="AD129" s="150"/>
      <c r="AE129" s="150"/>
      <c r="AF129" s="150"/>
      <c r="AG129" s="150" t="s">
        <v>129</v>
      </c>
      <c r="AH129" s="150">
        <v>0</v>
      </c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3" x14ac:dyDescent="0.2">
      <c r="A130" s="157"/>
      <c r="B130" s="158"/>
      <c r="C130" s="188" t="s">
        <v>216</v>
      </c>
      <c r="D130" s="161"/>
      <c r="E130" s="162">
        <v>15.411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50"/>
      <c r="AA130" s="150"/>
      <c r="AB130" s="150"/>
      <c r="AC130" s="150"/>
      <c r="AD130" s="150"/>
      <c r="AE130" s="150"/>
      <c r="AF130" s="150"/>
      <c r="AG130" s="150" t="s">
        <v>129</v>
      </c>
      <c r="AH130" s="150">
        <v>0</v>
      </c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outlineLevel="3" x14ac:dyDescent="0.2">
      <c r="A131" s="157"/>
      <c r="B131" s="158"/>
      <c r="C131" s="188" t="s">
        <v>206</v>
      </c>
      <c r="D131" s="161"/>
      <c r="E131" s="162"/>
      <c r="F131" s="160"/>
      <c r="G131" s="160"/>
      <c r="H131" s="160"/>
      <c r="I131" s="160"/>
      <c r="J131" s="160"/>
      <c r="K131" s="160"/>
      <c r="L131" s="160"/>
      <c r="M131" s="160"/>
      <c r="N131" s="159"/>
      <c r="O131" s="159"/>
      <c r="P131" s="159"/>
      <c r="Q131" s="159"/>
      <c r="R131" s="160"/>
      <c r="S131" s="160"/>
      <c r="T131" s="160"/>
      <c r="U131" s="160"/>
      <c r="V131" s="160"/>
      <c r="W131" s="160"/>
      <c r="X131" s="160"/>
      <c r="Y131" s="160"/>
      <c r="Z131" s="150"/>
      <c r="AA131" s="150"/>
      <c r="AB131" s="150"/>
      <c r="AC131" s="150"/>
      <c r="AD131" s="150"/>
      <c r="AE131" s="150"/>
      <c r="AF131" s="150"/>
      <c r="AG131" s="150" t="s">
        <v>129</v>
      </c>
      <c r="AH131" s="150">
        <v>0</v>
      </c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3" x14ac:dyDescent="0.2">
      <c r="A132" s="157"/>
      <c r="B132" s="158"/>
      <c r="C132" s="188" t="s">
        <v>217</v>
      </c>
      <c r="D132" s="161"/>
      <c r="E132" s="162">
        <v>16.4175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50"/>
      <c r="AA132" s="150"/>
      <c r="AB132" s="150"/>
      <c r="AC132" s="150"/>
      <c r="AD132" s="150"/>
      <c r="AE132" s="150"/>
      <c r="AF132" s="150"/>
      <c r="AG132" s="150" t="s">
        <v>129</v>
      </c>
      <c r="AH132" s="150">
        <v>0</v>
      </c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3" x14ac:dyDescent="0.2">
      <c r="A133" s="157"/>
      <c r="B133" s="158"/>
      <c r="C133" s="188" t="s">
        <v>208</v>
      </c>
      <c r="D133" s="161"/>
      <c r="E133" s="162"/>
      <c r="F133" s="160"/>
      <c r="G133" s="160"/>
      <c r="H133" s="160"/>
      <c r="I133" s="160"/>
      <c r="J133" s="160"/>
      <c r="K133" s="160"/>
      <c r="L133" s="160"/>
      <c r="M133" s="160"/>
      <c r="N133" s="159"/>
      <c r="O133" s="159"/>
      <c r="P133" s="159"/>
      <c r="Q133" s="159"/>
      <c r="R133" s="160"/>
      <c r="S133" s="160"/>
      <c r="T133" s="160"/>
      <c r="U133" s="160"/>
      <c r="V133" s="160"/>
      <c r="W133" s="160"/>
      <c r="X133" s="160"/>
      <c r="Y133" s="160"/>
      <c r="Z133" s="150"/>
      <c r="AA133" s="150"/>
      <c r="AB133" s="150"/>
      <c r="AC133" s="150"/>
      <c r="AD133" s="150"/>
      <c r="AE133" s="150"/>
      <c r="AF133" s="150"/>
      <c r="AG133" s="150" t="s">
        <v>129</v>
      </c>
      <c r="AH133" s="150">
        <v>0</v>
      </c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3" x14ac:dyDescent="0.2">
      <c r="A134" s="157"/>
      <c r="B134" s="158"/>
      <c r="C134" s="188" t="s">
        <v>218</v>
      </c>
      <c r="D134" s="161"/>
      <c r="E134" s="162">
        <v>4.7024999999999997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50"/>
      <c r="AA134" s="150"/>
      <c r="AB134" s="150"/>
      <c r="AC134" s="150"/>
      <c r="AD134" s="150"/>
      <c r="AE134" s="150"/>
      <c r="AF134" s="150"/>
      <c r="AG134" s="150" t="s">
        <v>129</v>
      </c>
      <c r="AH134" s="150">
        <v>0</v>
      </c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3" x14ac:dyDescent="0.2">
      <c r="A135" s="157"/>
      <c r="B135" s="158"/>
      <c r="C135" s="188" t="s">
        <v>210</v>
      </c>
      <c r="D135" s="161"/>
      <c r="E135" s="162"/>
      <c r="F135" s="160"/>
      <c r="G135" s="160"/>
      <c r="H135" s="160"/>
      <c r="I135" s="160"/>
      <c r="J135" s="160"/>
      <c r="K135" s="160"/>
      <c r="L135" s="160"/>
      <c r="M135" s="160"/>
      <c r="N135" s="159"/>
      <c r="O135" s="159"/>
      <c r="P135" s="159"/>
      <c r="Q135" s="159"/>
      <c r="R135" s="160"/>
      <c r="S135" s="160"/>
      <c r="T135" s="160"/>
      <c r="U135" s="160"/>
      <c r="V135" s="160"/>
      <c r="W135" s="160"/>
      <c r="X135" s="160"/>
      <c r="Y135" s="160"/>
      <c r="Z135" s="150"/>
      <c r="AA135" s="150"/>
      <c r="AB135" s="150"/>
      <c r="AC135" s="150"/>
      <c r="AD135" s="150"/>
      <c r="AE135" s="150"/>
      <c r="AF135" s="150"/>
      <c r="AG135" s="150" t="s">
        <v>129</v>
      </c>
      <c r="AH135" s="150">
        <v>0</v>
      </c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outlineLevel="3" x14ac:dyDescent="0.2">
      <c r="A136" s="157"/>
      <c r="B136" s="158"/>
      <c r="C136" s="188" t="s">
        <v>219</v>
      </c>
      <c r="D136" s="161"/>
      <c r="E136" s="162">
        <v>9.1189999999999998</v>
      </c>
      <c r="F136" s="160"/>
      <c r="G136" s="160"/>
      <c r="H136" s="160"/>
      <c r="I136" s="160"/>
      <c r="J136" s="160"/>
      <c r="K136" s="160"/>
      <c r="L136" s="160"/>
      <c r="M136" s="160"/>
      <c r="N136" s="159"/>
      <c r="O136" s="159"/>
      <c r="P136" s="159"/>
      <c r="Q136" s="159"/>
      <c r="R136" s="160"/>
      <c r="S136" s="160"/>
      <c r="T136" s="160"/>
      <c r="U136" s="160"/>
      <c r="V136" s="160"/>
      <c r="W136" s="160"/>
      <c r="X136" s="160"/>
      <c r="Y136" s="160"/>
      <c r="Z136" s="150"/>
      <c r="AA136" s="150"/>
      <c r="AB136" s="150"/>
      <c r="AC136" s="150"/>
      <c r="AD136" s="150"/>
      <c r="AE136" s="150"/>
      <c r="AF136" s="150"/>
      <c r="AG136" s="150" t="s">
        <v>129</v>
      </c>
      <c r="AH136" s="150">
        <v>0</v>
      </c>
      <c r="AI136" s="150"/>
      <c r="AJ136" s="150"/>
      <c r="AK136" s="150"/>
      <c r="AL136" s="150"/>
      <c r="AM136" s="150"/>
      <c r="AN136" s="150"/>
      <c r="AO136" s="150"/>
      <c r="AP136" s="150"/>
      <c r="AQ136" s="150"/>
      <c r="AR136" s="150"/>
      <c r="AS136" s="150"/>
      <c r="AT136" s="150"/>
      <c r="AU136" s="150"/>
      <c r="AV136" s="150"/>
      <c r="AW136" s="150"/>
      <c r="AX136" s="150"/>
      <c r="AY136" s="150"/>
      <c r="AZ136" s="150"/>
      <c r="BA136" s="150"/>
      <c r="BB136" s="150"/>
      <c r="BC136" s="150"/>
      <c r="BD136" s="150"/>
      <c r="BE136" s="150"/>
      <c r="BF136" s="150"/>
      <c r="BG136" s="150"/>
      <c r="BH136" s="150"/>
    </row>
    <row r="137" spans="1:60" ht="22.5" outlineLevel="3" x14ac:dyDescent="0.2">
      <c r="A137" s="157"/>
      <c r="B137" s="158"/>
      <c r="C137" s="188" t="s">
        <v>262</v>
      </c>
      <c r="D137" s="161"/>
      <c r="E137" s="162"/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50"/>
      <c r="AA137" s="150"/>
      <c r="AB137" s="150"/>
      <c r="AC137" s="150"/>
      <c r="AD137" s="150"/>
      <c r="AE137" s="150"/>
      <c r="AF137" s="150"/>
      <c r="AG137" s="150" t="s">
        <v>129</v>
      </c>
      <c r="AH137" s="150">
        <v>0</v>
      </c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3" x14ac:dyDescent="0.2">
      <c r="A138" s="157"/>
      <c r="B138" s="158"/>
      <c r="C138" s="188" t="s">
        <v>204</v>
      </c>
      <c r="D138" s="161"/>
      <c r="E138" s="162"/>
      <c r="F138" s="160"/>
      <c r="G138" s="160"/>
      <c r="H138" s="160"/>
      <c r="I138" s="160"/>
      <c r="J138" s="160"/>
      <c r="K138" s="160"/>
      <c r="L138" s="160"/>
      <c r="M138" s="160"/>
      <c r="N138" s="159"/>
      <c r="O138" s="159"/>
      <c r="P138" s="159"/>
      <c r="Q138" s="159"/>
      <c r="R138" s="160"/>
      <c r="S138" s="160"/>
      <c r="T138" s="160"/>
      <c r="U138" s="160"/>
      <c r="V138" s="160"/>
      <c r="W138" s="160"/>
      <c r="X138" s="160"/>
      <c r="Y138" s="160"/>
      <c r="Z138" s="150"/>
      <c r="AA138" s="150"/>
      <c r="AB138" s="150"/>
      <c r="AC138" s="150"/>
      <c r="AD138" s="150"/>
      <c r="AE138" s="150"/>
      <c r="AF138" s="150"/>
      <c r="AG138" s="150" t="s">
        <v>129</v>
      </c>
      <c r="AH138" s="150">
        <v>0</v>
      </c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3" x14ac:dyDescent="0.2">
      <c r="A139" s="157"/>
      <c r="B139" s="158"/>
      <c r="C139" s="188" t="s">
        <v>263</v>
      </c>
      <c r="D139" s="161"/>
      <c r="E139" s="162">
        <v>14.01</v>
      </c>
      <c r="F139" s="160"/>
      <c r="G139" s="160"/>
      <c r="H139" s="160"/>
      <c r="I139" s="160"/>
      <c r="J139" s="160"/>
      <c r="K139" s="160"/>
      <c r="L139" s="160"/>
      <c r="M139" s="160"/>
      <c r="N139" s="159"/>
      <c r="O139" s="159"/>
      <c r="P139" s="159"/>
      <c r="Q139" s="159"/>
      <c r="R139" s="160"/>
      <c r="S139" s="160"/>
      <c r="T139" s="160"/>
      <c r="U139" s="160"/>
      <c r="V139" s="160"/>
      <c r="W139" s="160"/>
      <c r="X139" s="160"/>
      <c r="Y139" s="160"/>
      <c r="Z139" s="150"/>
      <c r="AA139" s="150"/>
      <c r="AB139" s="150"/>
      <c r="AC139" s="150"/>
      <c r="AD139" s="150"/>
      <c r="AE139" s="150"/>
      <c r="AF139" s="150"/>
      <c r="AG139" s="150" t="s">
        <v>129</v>
      </c>
      <c r="AH139" s="150">
        <v>0</v>
      </c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3" x14ac:dyDescent="0.2">
      <c r="A140" s="157"/>
      <c r="B140" s="158"/>
      <c r="C140" s="188" t="s">
        <v>206</v>
      </c>
      <c r="D140" s="161"/>
      <c r="E140" s="162"/>
      <c r="F140" s="160"/>
      <c r="G140" s="160"/>
      <c r="H140" s="160"/>
      <c r="I140" s="160"/>
      <c r="J140" s="160"/>
      <c r="K140" s="160"/>
      <c r="L140" s="160"/>
      <c r="M140" s="160"/>
      <c r="N140" s="159"/>
      <c r="O140" s="159"/>
      <c r="P140" s="159"/>
      <c r="Q140" s="159"/>
      <c r="R140" s="160"/>
      <c r="S140" s="160"/>
      <c r="T140" s="160"/>
      <c r="U140" s="160"/>
      <c r="V140" s="160"/>
      <c r="W140" s="160"/>
      <c r="X140" s="160"/>
      <c r="Y140" s="160"/>
      <c r="Z140" s="150"/>
      <c r="AA140" s="150"/>
      <c r="AB140" s="150"/>
      <c r="AC140" s="150"/>
      <c r="AD140" s="150"/>
      <c r="AE140" s="150"/>
      <c r="AF140" s="150"/>
      <c r="AG140" s="150" t="s">
        <v>129</v>
      </c>
      <c r="AH140" s="150">
        <v>0</v>
      </c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3" x14ac:dyDescent="0.2">
      <c r="A141" s="157"/>
      <c r="B141" s="158"/>
      <c r="C141" s="188" t="s">
        <v>264</v>
      </c>
      <c r="D141" s="161"/>
      <c r="E141" s="162">
        <v>14.925000000000001</v>
      </c>
      <c r="F141" s="160"/>
      <c r="G141" s="160"/>
      <c r="H141" s="160"/>
      <c r="I141" s="160"/>
      <c r="J141" s="160"/>
      <c r="K141" s="160"/>
      <c r="L141" s="160"/>
      <c r="M141" s="160"/>
      <c r="N141" s="159"/>
      <c r="O141" s="159"/>
      <c r="P141" s="159"/>
      <c r="Q141" s="159"/>
      <c r="R141" s="160"/>
      <c r="S141" s="160"/>
      <c r="T141" s="160"/>
      <c r="U141" s="160"/>
      <c r="V141" s="160"/>
      <c r="W141" s="160"/>
      <c r="X141" s="160"/>
      <c r="Y141" s="160"/>
      <c r="Z141" s="150"/>
      <c r="AA141" s="150"/>
      <c r="AB141" s="150"/>
      <c r="AC141" s="150"/>
      <c r="AD141" s="150"/>
      <c r="AE141" s="150"/>
      <c r="AF141" s="150"/>
      <c r="AG141" s="150" t="s">
        <v>129</v>
      </c>
      <c r="AH141" s="150">
        <v>0</v>
      </c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outlineLevel="3" x14ac:dyDescent="0.2">
      <c r="A142" s="157"/>
      <c r="B142" s="158"/>
      <c r="C142" s="188" t="s">
        <v>208</v>
      </c>
      <c r="D142" s="161"/>
      <c r="E142" s="162"/>
      <c r="F142" s="160"/>
      <c r="G142" s="160"/>
      <c r="H142" s="160"/>
      <c r="I142" s="160"/>
      <c r="J142" s="160"/>
      <c r="K142" s="160"/>
      <c r="L142" s="160"/>
      <c r="M142" s="160"/>
      <c r="N142" s="159"/>
      <c r="O142" s="159"/>
      <c r="P142" s="159"/>
      <c r="Q142" s="159"/>
      <c r="R142" s="160"/>
      <c r="S142" s="160"/>
      <c r="T142" s="160"/>
      <c r="U142" s="160"/>
      <c r="V142" s="160"/>
      <c r="W142" s="160"/>
      <c r="X142" s="160"/>
      <c r="Y142" s="160"/>
      <c r="Z142" s="150"/>
      <c r="AA142" s="150"/>
      <c r="AB142" s="150"/>
      <c r="AC142" s="150"/>
      <c r="AD142" s="150"/>
      <c r="AE142" s="150"/>
      <c r="AF142" s="150"/>
      <c r="AG142" s="150" t="s">
        <v>129</v>
      </c>
      <c r="AH142" s="150">
        <v>0</v>
      </c>
      <c r="AI142" s="150"/>
      <c r="AJ142" s="150"/>
      <c r="AK142" s="150"/>
      <c r="AL142" s="150"/>
      <c r="AM142" s="150"/>
      <c r="AN142" s="150"/>
      <c r="AO142" s="150"/>
      <c r="AP142" s="150"/>
      <c r="AQ142" s="150"/>
      <c r="AR142" s="150"/>
      <c r="AS142" s="150"/>
      <c r="AT142" s="150"/>
      <c r="AU142" s="150"/>
      <c r="AV142" s="150"/>
      <c r="AW142" s="150"/>
      <c r="AX142" s="150"/>
      <c r="AY142" s="150"/>
      <c r="AZ142" s="150"/>
      <c r="BA142" s="150"/>
      <c r="BB142" s="150"/>
      <c r="BC142" s="150"/>
      <c r="BD142" s="150"/>
      <c r="BE142" s="150"/>
      <c r="BF142" s="150"/>
      <c r="BG142" s="150"/>
      <c r="BH142" s="150"/>
    </row>
    <row r="143" spans="1:60" outlineLevel="3" x14ac:dyDescent="0.2">
      <c r="A143" s="157"/>
      <c r="B143" s="158"/>
      <c r="C143" s="188" t="s">
        <v>265</v>
      </c>
      <c r="D143" s="161"/>
      <c r="E143" s="162">
        <v>4.2750000000000004</v>
      </c>
      <c r="F143" s="160"/>
      <c r="G143" s="160"/>
      <c r="H143" s="160"/>
      <c r="I143" s="160"/>
      <c r="J143" s="160"/>
      <c r="K143" s="160"/>
      <c r="L143" s="160"/>
      <c r="M143" s="160"/>
      <c r="N143" s="159"/>
      <c r="O143" s="159"/>
      <c r="P143" s="159"/>
      <c r="Q143" s="159"/>
      <c r="R143" s="160"/>
      <c r="S143" s="160"/>
      <c r="T143" s="160"/>
      <c r="U143" s="160"/>
      <c r="V143" s="160"/>
      <c r="W143" s="160"/>
      <c r="X143" s="160"/>
      <c r="Y143" s="160"/>
      <c r="Z143" s="150"/>
      <c r="AA143" s="150"/>
      <c r="AB143" s="150"/>
      <c r="AC143" s="150"/>
      <c r="AD143" s="150"/>
      <c r="AE143" s="150"/>
      <c r="AF143" s="150"/>
      <c r="AG143" s="150" t="s">
        <v>129</v>
      </c>
      <c r="AH143" s="150">
        <v>0</v>
      </c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outlineLevel="3" x14ac:dyDescent="0.2">
      <c r="A144" s="157"/>
      <c r="B144" s="158"/>
      <c r="C144" s="188" t="s">
        <v>210</v>
      </c>
      <c r="D144" s="161"/>
      <c r="E144" s="162"/>
      <c r="F144" s="160"/>
      <c r="G144" s="160"/>
      <c r="H144" s="160"/>
      <c r="I144" s="160"/>
      <c r="J144" s="160"/>
      <c r="K144" s="160"/>
      <c r="L144" s="160"/>
      <c r="M144" s="160"/>
      <c r="N144" s="159"/>
      <c r="O144" s="159"/>
      <c r="P144" s="159"/>
      <c r="Q144" s="159"/>
      <c r="R144" s="160"/>
      <c r="S144" s="160"/>
      <c r="T144" s="160"/>
      <c r="U144" s="160"/>
      <c r="V144" s="160"/>
      <c r="W144" s="160"/>
      <c r="X144" s="160"/>
      <c r="Y144" s="160"/>
      <c r="Z144" s="150"/>
      <c r="AA144" s="150"/>
      <c r="AB144" s="150"/>
      <c r="AC144" s="150"/>
      <c r="AD144" s="150"/>
      <c r="AE144" s="150"/>
      <c r="AF144" s="150"/>
      <c r="AG144" s="150" t="s">
        <v>129</v>
      </c>
      <c r="AH144" s="150">
        <v>0</v>
      </c>
      <c r="AI144" s="150"/>
      <c r="AJ144" s="150"/>
      <c r="AK144" s="150"/>
      <c r="AL144" s="150"/>
      <c r="AM144" s="150"/>
      <c r="AN144" s="150"/>
      <c r="AO144" s="150"/>
      <c r="AP144" s="150"/>
      <c r="AQ144" s="150"/>
      <c r="AR144" s="150"/>
      <c r="AS144" s="150"/>
      <c r="AT144" s="150"/>
      <c r="AU144" s="150"/>
      <c r="AV144" s="150"/>
      <c r="AW144" s="150"/>
      <c r="AX144" s="150"/>
      <c r="AY144" s="150"/>
      <c r="AZ144" s="150"/>
      <c r="BA144" s="150"/>
      <c r="BB144" s="150"/>
      <c r="BC144" s="150"/>
      <c r="BD144" s="150"/>
      <c r="BE144" s="150"/>
      <c r="BF144" s="150"/>
      <c r="BG144" s="150"/>
      <c r="BH144" s="150"/>
    </row>
    <row r="145" spans="1:60" outlineLevel="3" x14ac:dyDescent="0.2">
      <c r="A145" s="157"/>
      <c r="B145" s="158"/>
      <c r="C145" s="188" t="s">
        <v>266</v>
      </c>
      <c r="D145" s="161"/>
      <c r="E145" s="162">
        <v>8.2899999999999991</v>
      </c>
      <c r="F145" s="160"/>
      <c r="G145" s="160"/>
      <c r="H145" s="160"/>
      <c r="I145" s="160"/>
      <c r="J145" s="160"/>
      <c r="K145" s="160"/>
      <c r="L145" s="160"/>
      <c r="M145" s="160"/>
      <c r="N145" s="159"/>
      <c r="O145" s="159"/>
      <c r="P145" s="159"/>
      <c r="Q145" s="159"/>
      <c r="R145" s="160"/>
      <c r="S145" s="160"/>
      <c r="T145" s="160"/>
      <c r="U145" s="160"/>
      <c r="V145" s="160"/>
      <c r="W145" s="160"/>
      <c r="X145" s="160"/>
      <c r="Y145" s="160"/>
      <c r="Z145" s="150"/>
      <c r="AA145" s="150"/>
      <c r="AB145" s="150"/>
      <c r="AC145" s="150"/>
      <c r="AD145" s="150"/>
      <c r="AE145" s="150"/>
      <c r="AF145" s="150"/>
      <c r="AG145" s="150" t="s">
        <v>129</v>
      </c>
      <c r="AH145" s="150">
        <v>0</v>
      </c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71">
        <v>23</v>
      </c>
      <c r="B146" s="172" t="s">
        <v>267</v>
      </c>
      <c r="C146" s="187" t="s">
        <v>268</v>
      </c>
      <c r="D146" s="173" t="s">
        <v>133</v>
      </c>
      <c r="E146" s="174">
        <v>10</v>
      </c>
      <c r="F146" s="175"/>
      <c r="G146" s="176">
        <f>ROUND(E146*F146,2)</f>
        <v>0</v>
      </c>
      <c r="H146" s="175"/>
      <c r="I146" s="176">
        <f>ROUND(E146*H146,2)</f>
        <v>0</v>
      </c>
      <c r="J146" s="175"/>
      <c r="K146" s="176">
        <f>ROUND(E146*J146,2)</f>
        <v>0</v>
      </c>
      <c r="L146" s="176">
        <v>21</v>
      </c>
      <c r="M146" s="176">
        <f>G146*(1+L146/100)</f>
        <v>0</v>
      </c>
      <c r="N146" s="174">
        <v>5.0000000000000002E-5</v>
      </c>
      <c r="O146" s="174">
        <f>ROUND(E146*N146,2)</f>
        <v>0</v>
      </c>
      <c r="P146" s="174">
        <v>0</v>
      </c>
      <c r="Q146" s="174">
        <f>ROUND(E146*P146,2)</f>
        <v>0</v>
      </c>
      <c r="R146" s="176"/>
      <c r="S146" s="176" t="s">
        <v>122</v>
      </c>
      <c r="T146" s="177" t="s">
        <v>122</v>
      </c>
      <c r="U146" s="160">
        <v>0.13</v>
      </c>
      <c r="V146" s="160">
        <f>ROUND(E146*U146,2)</f>
        <v>1.3</v>
      </c>
      <c r="W146" s="160"/>
      <c r="X146" s="160" t="s">
        <v>123</v>
      </c>
      <c r="Y146" s="160" t="s">
        <v>124</v>
      </c>
      <c r="Z146" s="150"/>
      <c r="AA146" s="150"/>
      <c r="AB146" s="150"/>
      <c r="AC146" s="150"/>
      <c r="AD146" s="150"/>
      <c r="AE146" s="150"/>
      <c r="AF146" s="150"/>
      <c r="AG146" s="150" t="s">
        <v>125</v>
      </c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2" x14ac:dyDescent="0.2">
      <c r="A147" s="157"/>
      <c r="B147" s="158"/>
      <c r="C147" s="250" t="s">
        <v>269</v>
      </c>
      <c r="D147" s="251"/>
      <c r="E147" s="251"/>
      <c r="F147" s="251"/>
      <c r="G147" s="251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50"/>
      <c r="AA147" s="150"/>
      <c r="AB147" s="150"/>
      <c r="AC147" s="150"/>
      <c r="AD147" s="150"/>
      <c r="AE147" s="150"/>
      <c r="AF147" s="150"/>
      <c r="AG147" s="150" t="s">
        <v>127</v>
      </c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2" x14ac:dyDescent="0.2">
      <c r="A148" s="157"/>
      <c r="B148" s="158"/>
      <c r="C148" s="188" t="s">
        <v>270</v>
      </c>
      <c r="D148" s="161"/>
      <c r="E148" s="162"/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50"/>
      <c r="AA148" s="150"/>
      <c r="AB148" s="150"/>
      <c r="AC148" s="150"/>
      <c r="AD148" s="150"/>
      <c r="AE148" s="150"/>
      <c r="AF148" s="150"/>
      <c r="AG148" s="150" t="s">
        <v>129</v>
      </c>
      <c r="AH148" s="150">
        <v>0</v>
      </c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3" x14ac:dyDescent="0.2">
      <c r="A149" s="157"/>
      <c r="B149" s="158"/>
      <c r="C149" s="188" t="s">
        <v>271</v>
      </c>
      <c r="D149" s="161"/>
      <c r="E149" s="162">
        <v>10</v>
      </c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50"/>
      <c r="AA149" s="150"/>
      <c r="AB149" s="150"/>
      <c r="AC149" s="150"/>
      <c r="AD149" s="150"/>
      <c r="AE149" s="150"/>
      <c r="AF149" s="150"/>
      <c r="AG149" s="150" t="s">
        <v>129</v>
      </c>
      <c r="AH149" s="150">
        <v>0</v>
      </c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71">
        <v>24</v>
      </c>
      <c r="B150" s="172" t="s">
        <v>272</v>
      </c>
      <c r="C150" s="187" t="s">
        <v>273</v>
      </c>
      <c r="D150" s="173" t="s">
        <v>133</v>
      </c>
      <c r="E150" s="174">
        <v>8</v>
      </c>
      <c r="F150" s="175"/>
      <c r="G150" s="176">
        <f>ROUND(E150*F150,2)</f>
        <v>0</v>
      </c>
      <c r="H150" s="175"/>
      <c r="I150" s="176">
        <f>ROUND(E150*H150,2)</f>
        <v>0</v>
      </c>
      <c r="J150" s="175"/>
      <c r="K150" s="176">
        <f>ROUND(E150*J150,2)</f>
        <v>0</v>
      </c>
      <c r="L150" s="176">
        <v>21</v>
      </c>
      <c r="M150" s="176">
        <f>G150*(1+L150/100)</f>
        <v>0</v>
      </c>
      <c r="N150" s="174">
        <v>5.0000000000000002E-5</v>
      </c>
      <c r="O150" s="174">
        <f>ROUND(E150*N150,2)</f>
        <v>0</v>
      </c>
      <c r="P150" s="174">
        <v>0</v>
      </c>
      <c r="Q150" s="174">
        <f>ROUND(E150*P150,2)</f>
        <v>0</v>
      </c>
      <c r="R150" s="176"/>
      <c r="S150" s="176" t="s">
        <v>122</v>
      </c>
      <c r="T150" s="177" t="s">
        <v>122</v>
      </c>
      <c r="U150" s="160">
        <v>0.13</v>
      </c>
      <c r="V150" s="160">
        <f>ROUND(E150*U150,2)</f>
        <v>1.04</v>
      </c>
      <c r="W150" s="160"/>
      <c r="X150" s="160" t="s">
        <v>123</v>
      </c>
      <c r="Y150" s="160" t="s">
        <v>124</v>
      </c>
      <c r="Z150" s="150"/>
      <c r="AA150" s="150"/>
      <c r="AB150" s="150"/>
      <c r="AC150" s="150"/>
      <c r="AD150" s="150"/>
      <c r="AE150" s="150"/>
      <c r="AF150" s="150"/>
      <c r="AG150" s="150" t="s">
        <v>125</v>
      </c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2" x14ac:dyDescent="0.2">
      <c r="A151" s="157"/>
      <c r="B151" s="158"/>
      <c r="C151" s="250" t="s">
        <v>269</v>
      </c>
      <c r="D151" s="251"/>
      <c r="E151" s="251"/>
      <c r="F151" s="251"/>
      <c r="G151" s="251"/>
      <c r="H151" s="160"/>
      <c r="I151" s="160"/>
      <c r="J151" s="160"/>
      <c r="K151" s="160"/>
      <c r="L151" s="160"/>
      <c r="M151" s="160"/>
      <c r="N151" s="159"/>
      <c r="O151" s="159"/>
      <c r="P151" s="159"/>
      <c r="Q151" s="159"/>
      <c r="R151" s="160"/>
      <c r="S151" s="160"/>
      <c r="T151" s="160"/>
      <c r="U151" s="160"/>
      <c r="V151" s="160"/>
      <c r="W151" s="160"/>
      <c r="X151" s="160"/>
      <c r="Y151" s="160"/>
      <c r="Z151" s="150"/>
      <c r="AA151" s="150"/>
      <c r="AB151" s="150"/>
      <c r="AC151" s="150"/>
      <c r="AD151" s="150"/>
      <c r="AE151" s="150"/>
      <c r="AF151" s="150"/>
      <c r="AG151" s="150" t="s">
        <v>127</v>
      </c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2" x14ac:dyDescent="0.2">
      <c r="A152" s="157"/>
      <c r="B152" s="158"/>
      <c r="C152" s="188" t="s">
        <v>274</v>
      </c>
      <c r="D152" s="161"/>
      <c r="E152" s="162"/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50"/>
      <c r="AA152" s="150"/>
      <c r="AB152" s="150"/>
      <c r="AC152" s="150"/>
      <c r="AD152" s="150"/>
      <c r="AE152" s="150"/>
      <c r="AF152" s="150"/>
      <c r="AG152" s="150" t="s">
        <v>129</v>
      </c>
      <c r="AH152" s="150">
        <v>0</v>
      </c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3" x14ac:dyDescent="0.2">
      <c r="A153" s="157"/>
      <c r="B153" s="158"/>
      <c r="C153" s="188" t="s">
        <v>275</v>
      </c>
      <c r="D153" s="161"/>
      <c r="E153" s="162">
        <v>8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50"/>
      <c r="AA153" s="150"/>
      <c r="AB153" s="150"/>
      <c r="AC153" s="150"/>
      <c r="AD153" s="150"/>
      <c r="AE153" s="150"/>
      <c r="AF153" s="150"/>
      <c r="AG153" s="150" t="s">
        <v>129</v>
      </c>
      <c r="AH153" s="150">
        <v>0</v>
      </c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ht="22.5" outlineLevel="1" x14ac:dyDescent="0.2">
      <c r="A154" s="171">
        <v>25</v>
      </c>
      <c r="B154" s="172" t="s">
        <v>276</v>
      </c>
      <c r="C154" s="187" t="s">
        <v>277</v>
      </c>
      <c r="D154" s="173" t="s">
        <v>121</v>
      </c>
      <c r="E154" s="174">
        <v>418.38</v>
      </c>
      <c r="F154" s="175"/>
      <c r="G154" s="176">
        <f>ROUND(E154*F154,2)</f>
        <v>0</v>
      </c>
      <c r="H154" s="175"/>
      <c r="I154" s="176">
        <f>ROUND(E154*H154,2)</f>
        <v>0</v>
      </c>
      <c r="J154" s="175"/>
      <c r="K154" s="176">
        <f>ROUND(E154*J154,2)</f>
        <v>0</v>
      </c>
      <c r="L154" s="176">
        <v>21</v>
      </c>
      <c r="M154" s="176">
        <f>G154*(1+L154/100)</f>
        <v>0</v>
      </c>
      <c r="N154" s="174">
        <v>3.2000000000000003E-4</v>
      </c>
      <c r="O154" s="174">
        <f>ROUND(E154*N154,2)</f>
        <v>0.13</v>
      </c>
      <c r="P154" s="174">
        <v>0</v>
      </c>
      <c r="Q154" s="174">
        <f>ROUND(E154*P154,2)</f>
        <v>0</v>
      </c>
      <c r="R154" s="176"/>
      <c r="S154" s="176" t="s">
        <v>122</v>
      </c>
      <c r="T154" s="177" t="s">
        <v>122</v>
      </c>
      <c r="U154" s="160">
        <v>0.1</v>
      </c>
      <c r="V154" s="160">
        <f>ROUND(E154*U154,2)</f>
        <v>41.84</v>
      </c>
      <c r="W154" s="160"/>
      <c r="X154" s="160" t="s">
        <v>123</v>
      </c>
      <c r="Y154" s="160" t="s">
        <v>124</v>
      </c>
      <c r="Z154" s="150"/>
      <c r="AA154" s="150"/>
      <c r="AB154" s="150"/>
      <c r="AC154" s="150"/>
      <c r="AD154" s="150"/>
      <c r="AE154" s="150"/>
      <c r="AF154" s="150"/>
      <c r="AG154" s="150" t="s">
        <v>125</v>
      </c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2" x14ac:dyDescent="0.2">
      <c r="A155" s="157"/>
      <c r="B155" s="158"/>
      <c r="C155" s="188" t="s">
        <v>278</v>
      </c>
      <c r="D155" s="161"/>
      <c r="E155" s="162"/>
      <c r="F155" s="160"/>
      <c r="G155" s="160"/>
      <c r="H155" s="160"/>
      <c r="I155" s="160"/>
      <c r="J155" s="160"/>
      <c r="K155" s="160"/>
      <c r="L155" s="160"/>
      <c r="M155" s="160"/>
      <c r="N155" s="159"/>
      <c r="O155" s="159"/>
      <c r="P155" s="159"/>
      <c r="Q155" s="159"/>
      <c r="R155" s="160"/>
      <c r="S155" s="160"/>
      <c r="T155" s="160"/>
      <c r="U155" s="160"/>
      <c r="V155" s="160"/>
      <c r="W155" s="160"/>
      <c r="X155" s="160"/>
      <c r="Y155" s="160"/>
      <c r="Z155" s="150"/>
      <c r="AA155" s="150"/>
      <c r="AB155" s="150"/>
      <c r="AC155" s="150"/>
      <c r="AD155" s="150"/>
      <c r="AE155" s="150"/>
      <c r="AF155" s="150"/>
      <c r="AG155" s="150" t="s">
        <v>129</v>
      </c>
      <c r="AH155" s="150">
        <v>0</v>
      </c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ht="22.5" outlineLevel="3" x14ac:dyDescent="0.2">
      <c r="A156" s="157"/>
      <c r="B156" s="158"/>
      <c r="C156" s="188" t="s">
        <v>246</v>
      </c>
      <c r="D156" s="161"/>
      <c r="E156" s="162"/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50"/>
      <c r="AA156" s="150"/>
      <c r="AB156" s="150"/>
      <c r="AC156" s="150"/>
      <c r="AD156" s="150"/>
      <c r="AE156" s="150"/>
      <c r="AF156" s="150"/>
      <c r="AG156" s="150" t="s">
        <v>129</v>
      </c>
      <c r="AH156" s="150">
        <v>0</v>
      </c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3" x14ac:dyDescent="0.2">
      <c r="A157" s="157"/>
      <c r="B157" s="158"/>
      <c r="C157" s="188" t="s">
        <v>247</v>
      </c>
      <c r="D157" s="161"/>
      <c r="E157" s="162">
        <v>418.38</v>
      </c>
      <c r="F157" s="160"/>
      <c r="G157" s="160"/>
      <c r="H157" s="160"/>
      <c r="I157" s="160"/>
      <c r="J157" s="160"/>
      <c r="K157" s="160"/>
      <c r="L157" s="160"/>
      <c r="M157" s="160"/>
      <c r="N157" s="159"/>
      <c r="O157" s="159"/>
      <c r="P157" s="159"/>
      <c r="Q157" s="159"/>
      <c r="R157" s="160"/>
      <c r="S157" s="160"/>
      <c r="T157" s="160"/>
      <c r="U157" s="160"/>
      <c r="V157" s="160"/>
      <c r="W157" s="160"/>
      <c r="X157" s="160"/>
      <c r="Y157" s="160"/>
      <c r="Z157" s="150"/>
      <c r="AA157" s="150"/>
      <c r="AB157" s="150"/>
      <c r="AC157" s="150"/>
      <c r="AD157" s="150"/>
      <c r="AE157" s="150"/>
      <c r="AF157" s="150"/>
      <c r="AG157" s="150" t="s">
        <v>129</v>
      </c>
      <c r="AH157" s="150">
        <v>0</v>
      </c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ht="22.5" outlineLevel="1" x14ac:dyDescent="0.2">
      <c r="A158" s="171">
        <v>26</v>
      </c>
      <c r="B158" s="172" t="s">
        <v>279</v>
      </c>
      <c r="C158" s="187" t="s">
        <v>280</v>
      </c>
      <c r="D158" s="173" t="s">
        <v>121</v>
      </c>
      <c r="E158" s="174">
        <v>418.38</v>
      </c>
      <c r="F158" s="175"/>
      <c r="G158" s="176">
        <f>ROUND(E158*F158,2)</f>
        <v>0</v>
      </c>
      <c r="H158" s="175"/>
      <c r="I158" s="176">
        <f>ROUND(E158*H158,2)</f>
        <v>0</v>
      </c>
      <c r="J158" s="175"/>
      <c r="K158" s="176">
        <f>ROUND(E158*J158,2)</f>
        <v>0</v>
      </c>
      <c r="L158" s="176">
        <v>21</v>
      </c>
      <c r="M158" s="176">
        <f>G158*(1+L158/100)</f>
        <v>0</v>
      </c>
      <c r="N158" s="174">
        <v>1.4999999999999999E-4</v>
      </c>
      <c r="O158" s="174">
        <f>ROUND(E158*N158,2)</f>
        <v>0.06</v>
      </c>
      <c r="P158" s="174">
        <v>0</v>
      </c>
      <c r="Q158" s="174">
        <f>ROUND(E158*P158,2)</f>
        <v>0</v>
      </c>
      <c r="R158" s="176"/>
      <c r="S158" s="176" t="s">
        <v>122</v>
      </c>
      <c r="T158" s="177" t="s">
        <v>122</v>
      </c>
      <c r="U158" s="160">
        <v>0.12</v>
      </c>
      <c r="V158" s="160">
        <f>ROUND(E158*U158,2)</f>
        <v>50.21</v>
      </c>
      <c r="W158" s="160"/>
      <c r="X158" s="160" t="s">
        <v>123</v>
      </c>
      <c r="Y158" s="160" t="s">
        <v>124</v>
      </c>
      <c r="Z158" s="150"/>
      <c r="AA158" s="150"/>
      <c r="AB158" s="150"/>
      <c r="AC158" s="150"/>
      <c r="AD158" s="150"/>
      <c r="AE158" s="150"/>
      <c r="AF158" s="150"/>
      <c r="AG158" s="150" t="s">
        <v>125</v>
      </c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2" x14ac:dyDescent="0.2">
      <c r="A159" s="157"/>
      <c r="B159" s="158"/>
      <c r="C159" s="188" t="s">
        <v>281</v>
      </c>
      <c r="D159" s="161"/>
      <c r="E159" s="162"/>
      <c r="F159" s="160"/>
      <c r="G159" s="160"/>
      <c r="H159" s="160"/>
      <c r="I159" s="160"/>
      <c r="J159" s="160"/>
      <c r="K159" s="160"/>
      <c r="L159" s="160"/>
      <c r="M159" s="160"/>
      <c r="N159" s="159"/>
      <c r="O159" s="159"/>
      <c r="P159" s="159"/>
      <c r="Q159" s="159"/>
      <c r="R159" s="160"/>
      <c r="S159" s="160"/>
      <c r="T159" s="160"/>
      <c r="U159" s="160"/>
      <c r="V159" s="160"/>
      <c r="W159" s="160"/>
      <c r="X159" s="160"/>
      <c r="Y159" s="160"/>
      <c r="Z159" s="150"/>
      <c r="AA159" s="150"/>
      <c r="AB159" s="150"/>
      <c r="AC159" s="150"/>
      <c r="AD159" s="150"/>
      <c r="AE159" s="150"/>
      <c r="AF159" s="150"/>
      <c r="AG159" s="150" t="s">
        <v>129</v>
      </c>
      <c r="AH159" s="150">
        <v>0</v>
      </c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ht="22.5" outlineLevel="3" x14ac:dyDescent="0.2">
      <c r="A160" s="157"/>
      <c r="B160" s="158"/>
      <c r="C160" s="188" t="s">
        <v>246</v>
      </c>
      <c r="D160" s="161"/>
      <c r="E160" s="162"/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50"/>
      <c r="AA160" s="150"/>
      <c r="AB160" s="150"/>
      <c r="AC160" s="150"/>
      <c r="AD160" s="150"/>
      <c r="AE160" s="150"/>
      <c r="AF160" s="150"/>
      <c r="AG160" s="150" t="s">
        <v>129</v>
      </c>
      <c r="AH160" s="150">
        <v>0</v>
      </c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3" x14ac:dyDescent="0.2">
      <c r="A161" s="157"/>
      <c r="B161" s="158"/>
      <c r="C161" s="188" t="s">
        <v>247</v>
      </c>
      <c r="D161" s="161"/>
      <c r="E161" s="162">
        <v>418.38</v>
      </c>
      <c r="F161" s="160"/>
      <c r="G161" s="160"/>
      <c r="H161" s="160"/>
      <c r="I161" s="160"/>
      <c r="J161" s="160"/>
      <c r="K161" s="160"/>
      <c r="L161" s="160"/>
      <c r="M161" s="160"/>
      <c r="N161" s="159"/>
      <c r="O161" s="159"/>
      <c r="P161" s="159"/>
      <c r="Q161" s="159"/>
      <c r="R161" s="160"/>
      <c r="S161" s="160"/>
      <c r="T161" s="160"/>
      <c r="U161" s="160"/>
      <c r="V161" s="160"/>
      <c r="W161" s="160"/>
      <c r="X161" s="160"/>
      <c r="Y161" s="160"/>
      <c r="Z161" s="150"/>
      <c r="AA161" s="150"/>
      <c r="AB161" s="150"/>
      <c r="AC161" s="150"/>
      <c r="AD161" s="150"/>
      <c r="AE161" s="150"/>
      <c r="AF161" s="150"/>
      <c r="AG161" s="150" t="s">
        <v>129</v>
      </c>
      <c r="AH161" s="150">
        <v>0</v>
      </c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78">
        <v>27</v>
      </c>
      <c r="B162" s="179" t="s">
        <v>282</v>
      </c>
      <c r="C162" s="189" t="s">
        <v>283</v>
      </c>
      <c r="D162" s="180" t="s">
        <v>238</v>
      </c>
      <c r="E162" s="181">
        <v>1.1503399999999999</v>
      </c>
      <c r="F162" s="182"/>
      <c r="G162" s="183">
        <f>ROUND(E162*F162,2)</f>
        <v>0</v>
      </c>
      <c r="H162" s="182"/>
      <c r="I162" s="183">
        <f>ROUND(E162*H162,2)</f>
        <v>0</v>
      </c>
      <c r="J162" s="182"/>
      <c r="K162" s="183">
        <f>ROUND(E162*J162,2)</f>
        <v>0</v>
      </c>
      <c r="L162" s="183">
        <v>21</v>
      </c>
      <c r="M162" s="183">
        <f>G162*(1+L162/100)</f>
        <v>0</v>
      </c>
      <c r="N162" s="181">
        <v>0</v>
      </c>
      <c r="O162" s="181">
        <f>ROUND(E162*N162,2)</f>
        <v>0</v>
      </c>
      <c r="P162" s="181">
        <v>0</v>
      </c>
      <c r="Q162" s="181">
        <f>ROUND(E162*P162,2)</f>
        <v>0</v>
      </c>
      <c r="R162" s="183"/>
      <c r="S162" s="183" t="s">
        <v>122</v>
      </c>
      <c r="T162" s="184" t="s">
        <v>122</v>
      </c>
      <c r="U162" s="160">
        <v>1.609</v>
      </c>
      <c r="V162" s="160">
        <f>ROUND(E162*U162,2)</f>
        <v>1.85</v>
      </c>
      <c r="W162" s="160"/>
      <c r="X162" s="160" t="s">
        <v>284</v>
      </c>
      <c r="Y162" s="160" t="s">
        <v>124</v>
      </c>
      <c r="Z162" s="150"/>
      <c r="AA162" s="150"/>
      <c r="AB162" s="150"/>
      <c r="AC162" s="150"/>
      <c r="AD162" s="150"/>
      <c r="AE162" s="150"/>
      <c r="AF162" s="150"/>
      <c r="AG162" s="150" t="s">
        <v>285</v>
      </c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x14ac:dyDescent="0.2">
      <c r="A163" s="164" t="s">
        <v>117</v>
      </c>
      <c r="B163" s="165" t="s">
        <v>80</v>
      </c>
      <c r="C163" s="186" t="s">
        <v>81</v>
      </c>
      <c r="D163" s="166"/>
      <c r="E163" s="167"/>
      <c r="F163" s="168"/>
      <c r="G163" s="168">
        <f>SUMIF(AG164:AG176,"&lt;&gt;NOR",G164:G176)</f>
        <v>0</v>
      </c>
      <c r="H163" s="168"/>
      <c r="I163" s="168">
        <f>SUM(I164:I176)</f>
        <v>0</v>
      </c>
      <c r="J163" s="168"/>
      <c r="K163" s="168">
        <f>SUM(K164:K176)</f>
        <v>0</v>
      </c>
      <c r="L163" s="168"/>
      <c r="M163" s="168">
        <f>SUM(M164:M176)</f>
        <v>0</v>
      </c>
      <c r="N163" s="167"/>
      <c r="O163" s="167">
        <f>SUM(O164:O176)</f>
        <v>0.35</v>
      </c>
      <c r="P163" s="167"/>
      <c r="Q163" s="167">
        <f>SUM(Q164:Q176)</f>
        <v>0</v>
      </c>
      <c r="R163" s="168"/>
      <c r="S163" s="168"/>
      <c r="T163" s="169"/>
      <c r="U163" s="163"/>
      <c r="V163" s="163">
        <f>SUM(V164:V176)</f>
        <v>70.81</v>
      </c>
      <c r="W163" s="163"/>
      <c r="X163" s="163"/>
      <c r="Y163" s="163"/>
      <c r="AG163" t="s">
        <v>118</v>
      </c>
    </row>
    <row r="164" spans="1:60" outlineLevel="1" x14ac:dyDescent="0.2">
      <c r="A164" s="171">
        <v>28</v>
      </c>
      <c r="B164" s="172" t="s">
        <v>286</v>
      </c>
      <c r="C164" s="187" t="s">
        <v>287</v>
      </c>
      <c r="D164" s="173" t="s">
        <v>166</v>
      </c>
      <c r="E164" s="174">
        <v>81.006</v>
      </c>
      <c r="F164" s="175"/>
      <c r="G164" s="176">
        <f>ROUND(E164*F164,2)</f>
        <v>0</v>
      </c>
      <c r="H164" s="175"/>
      <c r="I164" s="176">
        <f>ROUND(E164*H164,2)</f>
        <v>0</v>
      </c>
      <c r="J164" s="175"/>
      <c r="K164" s="176">
        <f>ROUND(E164*J164,2)</f>
        <v>0</v>
      </c>
      <c r="L164" s="176">
        <v>21</v>
      </c>
      <c r="M164" s="176">
        <f>G164*(1+L164/100)</f>
        <v>0</v>
      </c>
      <c r="N164" s="174">
        <v>4.3499999999999997E-3</v>
      </c>
      <c r="O164" s="174">
        <f>ROUND(E164*N164,2)</f>
        <v>0.35</v>
      </c>
      <c r="P164" s="174">
        <v>0</v>
      </c>
      <c r="Q164" s="174">
        <f>ROUND(E164*P164,2)</f>
        <v>0</v>
      </c>
      <c r="R164" s="176"/>
      <c r="S164" s="176" t="s">
        <v>122</v>
      </c>
      <c r="T164" s="177" t="s">
        <v>122</v>
      </c>
      <c r="U164" s="160">
        <v>0.85365000000000002</v>
      </c>
      <c r="V164" s="160">
        <f>ROUND(E164*U164,2)</f>
        <v>69.150000000000006</v>
      </c>
      <c r="W164" s="160"/>
      <c r="X164" s="160" t="s">
        <v>123</v>
      </c>
      <c r="Y164" s="160" t="s">
        <v>124</v>
      </c>
      <c r="Z164" s="150"/>
      <c r="AA164" s="150"/>
      <c r="AB164" s="150"/>
      <c r="AC164" s="150"/>
      <c r="AD164" s="150"/>
      <c r="AE164" s="150"/>
      <c r="AF164" s="150"/>
      <c r="AG164" s="150" t="s">
        <v>125</v>
      </c>
      <c r="AH164" s="150"/>
      <c r="AI164" s="150"/>
      <c r="AJ164" s="150"/>
      <c r="AK164" s="150"/>
      <c r="AL164" s="150"/>
      <c r="AM164" s="150"/>
      <c r="AN164" s="150"/>
      <c r="AO164" s="150"/>
      <c r="AP164" s="150"/>
      <c r="AQ164" s="150"/>
      <c r="AR164" s="150"/>
      <c r="AS164" s="150"/>
      <c r="AT164" s="150"/>
      <c r="AU164" s="150"/>
      <c r="AV164" s="150"/>
      <c r="AW164" s="150"/>
      <c r="AX164" s="150"/>
      <c r="AY164" s="150"/>
      <c r="AZ164" s="150"/>
      <c r="BA164" s="150"/>
      <c r="BB164" s="150"/>
      <c r="BC164" s="150"/>
      <c r="BD164" s="150"/>
      <c r="BE164" s="150"/>
      <c r="BF164" s="150"/>
      <c r="BG164" s="150"/>
      <c r="BH164" s="150"/>
    </row>
    <row r="165" spans="1:60" outlineLevel="2" x14ac:dyDescent="0.2">
      <c r="A165" s="157"/>
      <c r="B165" s="158"/>
      <c r="C165" s="188" t="s">
        <v>288</v>
      </c>
      <c r="D165" s="161"/>
      <c r="E165" s="162"/>
      <c r="F165" s="160"/>
      <c r="G165" s="160"/>
      <c r="H165" s="160"/>
      <c r="I165" s="160"/>
      <c r="J165" s="160"/>
      <c r="K165" s="160"/>
      <c r="L165" s="160"/>
      <c r="M165" s="160"/>
      <c r="N165" s="159"/>
      <c r="O165" s="159"/>
      <c r="P165" s="159"/>
      <c r="Q165" s="159"/>
      <c r="R165" s="160"/>
      <c r="S165" s="160"/>
      <c r="T165" s="160"/>
      <c r="U165" s="160"/>
      <c r="V165" s="160"/>
      <c r="W165" s="160"/>
      <c r="X165" s="160"/>
      <c r="Y165" s="160"/>
      <c r="Z165" s="150"/>
      <c r="AA165" s="150"/>
      <c r="AB165" s="150"/>
      <c r="AC165" s="150"/>
      <c r="AD165" s="150"/>
      <c r="AE165" s="150"/>
      <c r="AF165" s="150"/>
      <c r="AG165" s="150" t="s">
        <v>129</v>
      </c>
      <c r="AH165" s="150">
        <v>0</v>
      </c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ht="22.5" outlineLevel="3" x14ac:dyDescent="0.2">
      <c r="A166" s="157"/>
      <c r="B166" s="158"/>
      <c r="C166" s="188" t="s">
        <v>289</v>
      </c>
      <c r="D166" s="161"/>
      <c r="E166" s="162"/>
      <c r="F166" s="160"/>
      <c r="G166" s="160"/>
      <c r="H166" s="160"/>
      <c r="I166" s="160"/>
      <c r="J166" s="160"/>
      <c r="K166" s="160"/>
      <c r="L166" s="160"/>
      <c r="M166" s="160"/>
      <c r="N166" s="159"/>
      <c r="O166" s="159"/>
      <c r="P166" s="159"/>
      <c r="Q166" s="159"/>
      <c r="R166" s="160"/>
      <c r="S166" s="160"/>
      <c r="T166" s="160"/>
      <c r="U166" s="160"/>
      <c r="V166" s="160"/>
      <c r="W166" s="160"/>
      <c r="X166" s="160"/>
      <c r="Y166" s="160"/>
      <c r="Z166" s="150"/>
      <c r="AA166" s="150"/>
      <c r="AB166" s="150"/>
      <c r="AC166" s="150"/>
      <c r="AD166" s="150"/>
      <c r="AE166" s="150"/>
      <c r="AF166" s="150"/>
      <c r="AG166" s="150" t="s">
        <v>129</v>
      </c>
      <c r="AH166" s="150">
        <v>0</v>
      </c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3" x14ac:dyDescent="0.2">
      <c r="A167" s="157"/>
      <c r="B167" s="158"/>
      <c r="C167" s="188" t="s">
        <v>204</v>
      </c>
      <c r="D167" s="161"/>
      <c r="E167" s="162"/>
      <c r="F167" s="160"/>
      <c r="G167" s="160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50"/>
      <c r="AA167" s="150"/>
      <c r="AB167" s="150"/>
      <c r="AC167" s="150"/>
      <c r="AD167" s="150"/>
      <c r="AE167" s="150"/>
      <c r="AF167" s="150"/>
      <c r="AG167" s="150" t="s">
        <v>129</v>
      </c>
      <c r="AH167" s="150">
        <v>0</v>
      </c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outlineLevel="3" x14ac:dyDescent="0.2">
      <c r="A168" s="157"/>
      <c r="B168" s="158"/>
      <c r="C168" s="188" t="s">
        <v>290</v>
      </c>
      <c r="D168" s="161"/>
      <c r="E168" s="162">
        <v>28.52</v>
      </c>
      <c r="F168" s="160"/>
      <c r="G168" s="160"/>
      <c r="H168" s="160"/>
      <c r="I168" s="160"/>
      <c r="J168" s="160"/>
      <c r="K168" s="160"/>
      <c r="L168" s="160"/>
      <c r="M168" s="160"/>
      <c r="N168" s="159"/>
      <c r="O168" s="159"/>
      <c r="P168" s="159"/>
      <c r="Q168" s="159"/>
      <c r="R168" s="160"/>
      <c r="S168" s="160"/>
      <c r="T168" s="160"/>
      <c r="U168" s="160"/>
      <c r="V168" s="160"/>
      <c r="W168" s="160"/>
      <c r="X168" s="160"/>
      <c r="Y168" s="160"/>
      <c r="Z168" s="150"/>
      <c r="AA168" s="150"/>
      <c r="AB168" s="150"/>
      <c r="AC168" s="150"/>
      <c r="AD168" s="150"/>
      <c r="AE168" s="150"/>
      <c r="AF168" s="150"/>
      <c r="AG168" s="150" t="s">
        <v>129</v>
      </c>
      <c r="AH168" s="150">
        <v>0</v>
      </c>
      <c r="AI168" s="150"/>
      <c r="AJ168" s="150"/>
      <c r="AK168" s="150"/>
      <c r="AL168" s="150"/>
      <c r="AM168" s="150"/>
      <c r="AN168" s="150"/>
      <c r="AO168" s="150"/>
      <c r="AP168" s="150"/>
      <c r="AQ168" s="150"/>
      <c r="AR168" s="150"/>
      <c r="AS168" s="150"/>
      <c r="AT168" s="150"/>
      <c r="AU168" s="150"/>
      <c r="AV168" s="150"/>
      <c r="AW168" s="150"/>
      <c r="AX168" s="150"/>
      <c r="AY168" s="150"/>
      <c r="AZ168" s="150"/>
      <c r="BA168" s="150"/>
      <c r="BB168" s="150"/>
      <c r="BC168" s="150"/>
      <c r="BD168" s="150"/>
      <c r="BE168" s="150"/>
      <c r="BF168" s="150"/>
      <c r="BG168" s="150"/>
      <c r="BH168" s="150"/>
    </row>
    <row r="169" spans="1:60" outlineLevel="3" x14ac:dyDescent="0.2">
      <c r="A169" s="157"/>
      <c r="B169" s="158"/>
      <c r="C169" s="188" t="s">
        <v>206</v>
      </c>
      <c r="D169" s="161"/>
      <c r="E169" s="162"/>
      <c r="F169" s="160"/>
      <c r="G169" s="160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50"/>
      <c r="AA169" s="150"/>
      <c r="AB169" s="150"/>
      <c r="AC169" s="150"/>
      <c r="AD169" s="150"/>
      <c r="AE169" s="150"/>
      <c r="AF169" s="150"/>
      <c r="AG169" s="150" t="s">
        <v>129</v>
      </c>
      <c r="AH169" s="150">
        <v>0</v>
      </c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3" x14ac:dyDescent="0.2">
      <c r="A170" s="157"/>
      <c r="B170" s="158"/>
      <c r="C170" s="188" t="s">
        <v>291</v>
      </c>
      <c r="D170" s="161"/>
      <c r="E170" s="162">
        <v>30.25</v>
      </c>
      <c r="F170" s="160"/>
      <c r="G170" s="160"/>
      <c r="H170" s="160"/>
      <c r="I170" s="160"/>
      <c r="J170" s="160"/>
      <c r="K170" s="160"/>
      <c r="L170" s="160"/>
      <c r="M170" s="160"/>
      <c r="N170" s="159"/>
      <c r="O170" s="159"/>
      <c r="P170" s="159"/>
      <c r="Q170" s="159"/>
      <c r="R170" s="160"/>
      <c r="S170" s="160"/>
      <c r="T170" s="160"/>
      <c r="U170" s="160"/>
      <c r="V170" s="160"/>
      <c r="W170" s="160"/>
      <c r="X170" s="160"/>
      <c r="Y170" s="160"/>
      <c r="Z170" s="150"/>
      <c r="AA170" s="150"/>
      <c r="AB170" s="150"/>
      <c r="AC170" s="150"/>
      <c r="AD170" s="150"/>
      <c r="AE170" s="150"/>
      <c r="AF170" s="150"/>
      <c r="AG170" s="150" t="s">
        <v>129</v>
      </c>
      <c r="AH170" s="150">
        <v>0</v>
      </c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3" x14ac:dyDescent="0.2">
      <c r="A171" s="157"/>
      <c r="B171" s="158"/>
      <c r="C171" s="188" t="s">
        <v>208</v>
      </c>
      <c r="D171" s="161"/>
      <c r="E171" s="162"/>
      <c r="F171" s="160"/>
      <c r="G171" s="160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50"/>
      <c r="AA171" s="150"/>
      <c r="AB171" s="150"/>
      <c r="AC171" s="150"/>
      <c r="AD171" s="150"/>
      <c r="AE171" s="150"/>
      <c r="AF171" s="150"/>
      <c r="AG171" s="150" t="s">
        <v>129</v>
      </c>
      <c r="AH171" s="150">
        <v>0</v>
      </c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3" x14ac:dyDescent="0.2">
      <c r="A172" s="157"/>
      <c r="B172" s="158"/>
      <c r="C172" s="188" t="s">
        <v>292</v>
      </c>
      <c r="D172" s="161"/>
      <c r="E172" s="162">
        <v>8.5500000000000007</v>
      </c>
      <c r="F172" s="160"/>
      <c r="G172" s="160"/>
      <c r="H172" s="160"/>
      <c r="I172" s="160"/>
      <c r="J172" s="160"/>
      <c r="K172" s="160"/>
      <c r="L172" s="160"/>
      <c r="M172" s="160"/>
      <c r="N172" s="159"/>
      <c r="O172" s="159"/>
      <c r="P172" s="159"/>
      <c r="Q172" s="159"/>
      <c r="R172" s="160"/>
      <c r="S172" s="160"/>
      <c r="T172" s="160"/>
      <c r="U172" s="160"/>
      <c r="V172" s="160"/>
      <c r="W172" s="160"/>
      <c r="X172" s="160"/>
      <c r="Y172" s="160"/>
      <c r="Z172" s="150"/>
      <c r="AA172" s="150"/>
      <c r="AB172" s="150"/>
      <c r="AC172" s="150"/>
      <c r="AD172" s="150"/>
      <c r="AE172" s="150"/>
      <c r="AF172" s="150"/>
      <c r="AG172" s="150" t="s">
        <v>129</v>
      </c>
      <c r="AH172" s="150">
        <v>0</v>
      </c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3" x14ac:dyDescent="0.2">
      <c r="A173" s="157"/>
      <c r="B173" s="158"/>
      <c r="C173" s="188" t="s">
        <v>210</v>
      </c>
      <c r="D173" s="161"/>
      <c r="E173" s="162"/>
      <c r="F173" s="160"/>
      <c r="G173" s="160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50"/>
      <c r="AA173" s="150"/>
      <c r="AB173" s="150"/>
      <c r="AC173" s="150"/>
      <c r="AD173" s="150"/>
      <c r="AE173" s="150"/>
      <c r="AF173" s="150"/>
      <c r="AG173" s="150" t="s">
        <v>129</v>
      </c>
      <c r="AH173" s="150">
        <v>0</v>
      </c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3" x14ac:dyDescent="0.2">
      <c r="A174" s="157"/>
      <c r="B174" s="158"/>
      <c r="C174" s="188" t="s">
        <v>293</v>
      </c>
      <c r="D174" s="161"/>
      <c r="E174" s="162">
        <v>13.686</v>
      </c>
      <c r="F174" s="160"/>
      <c r="G174" s="160"/>
      <c r="H174" s="160"/>
      <c r="I174" s="160"/>
      <c r="J174" s="160"/>
      <c r="K174" s="160"/>
      <c r="L174" s="160"/>
      <c r="M174" s="160"/>
      <c r="N174" s="159"/>
      <c r="O174" s="159"/>
      <c r="P174" s="159"/>
      <c r="Q174" s="159"/>
      <c r="R174" s="160"/>
      <c r="S174" s="160"/>
      <c r="T174" s="160"/>
      <c r="U174" s="160"/>
      <c r="V174" s="160"/>
      <c r="W174" s="160"/>
      <c r="X174" s="160"/>
      <c r="Y174" s="160"/>
      <c r="Z174" s="150"/>
      <c r="AA174" s="150"/>
      <c r="AB174" s="150"/>
      <c r="AC174" s="150"/>
      <c r="AD174" s="150"/>
      <c r="AE174" s="150"/>
      <c r="AF174" s="150"/>
      <c r="AG174" s="150" t="s">
        <v>129</v>
      </c>
      <c r="AH174" s="150">
        <v>0</v>
      </c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71">
        <v>29</v>
      </c>
      <c r="B175" s="172" t="s">
        <v>294</v>
      </c>
      <c r="C175" s="187" t="s">
        <v>295</v>
      </c>
      <c r="D175" s="173" t="s">
        <v>238</v>
      </c>
      <c r="E175" s="174">
        <v>0.35</v>
      </c>
      <c r="F175" s="175"/>
      <c r="G175" s="176">
        <f>ROUND(E175*F175,2)</f>
        <v>0</v>
      </c>
      <c r="H175" s="175"/>
      <c r="I175" s="176">
        <f>ROUND(E175*H175,2)</f>
        <v>0</v>
      </c>
      <c r="J175" s="175"/>
      <c r="K175" s="176">
        <f>ROUND(E175*J175,2)</f>
        <v>0</v>
      </c>
      <c r="L175" s="176">
        <v>21</v>
      </c>
      <c r="M175" s="176">
        <f>G175*(1+L175/100)</f>
        <v>0</v>
      </c>
      <c r="N175" s="174">
        <v>0</v>
      </c>
      <c r="O175" s="174">
        <f>ROUND(E175*N175,2)</f>
        <v>0</v>
      </c>
      <c r="P175" s="174">
        <v>0</v>
      </c>
      <c r="Q175" s="174">
        <f>ROUND(E175*P175,2)</f>
        <v>0</v>
      </c>
      <c r="R175" s="176"/>
      <c r="S175" s="176" t="s">
        <v>122</v>
      </c>
      <c r="T175" s="177" t="s">
        <v>122</v>
      </c>
      <c r="U175" s="160">
        <v>4.74</v>
      </c>
      <c r="V175" s="160">
        <f>ROUND(E175*U175,2)</f>
        <v>1.66</v>
      </c>
      <c r="W175" s="160"/>
      <c r="X175" s="160" t="s">
        <v>123</v>
      </c>
      <c r="Y175" s="160" t="s">
        <v>124</v>
      </c>
      <c r="Z175" s="150"/>
      <c r="AA175" s="150"/>
      <c r="AB175" s="150"/>
      <c r="AC175" s="150"/>
      <c r="AD175" s="150"/>
      <c r="AE175" s="150"/>
      <c r="AF175" s="150"/>
      <c r="AG175" s="150" t="s">
        <v>125</v>
      </c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outlineLevel="2" x14ac:dyDescent="0.2">
      <c r="A176" s="157"/>
      <c r="B176" s="158"/>
      <c r="C176" s="188" t="s">
        <v>296</v>
      </c>
      <c r="D176" s="161"/>
      <c r="E176" s="162">
        <v>0.35</v>
      </c>
      <c r="F176" s="160"/>
      <c r="G176" s="160"/>
      <c r="H176" s="160"/>
      <c r="I176" s="160"/>
      <c r="J176" s="160"/>
      <c r="K176" s="160"/>
      <c r="L176" s="160"/>
      <c r="M176" s="160"/>
      <c r="N176" s="159"/>
      <c r="O176" s="159"/>
      <c r="P176" s="159"/>
      <c r="Q176" s="159"/>
      <c r="R176" s="160"/>
      <c r="S176" s="160"/>
      <c r="T176" s="160"/>
      <c r="U176" s="160"/>
      <c r="V176" s="160"/>
      <c r="W176" s="160"/>
      <c r="X176" s="160"/>
      <c r="Y176" s="160"/>
      <c r="Z176" s="150"/>
      <c r="AA176" s="150"/>
      <c r="AB176" s="150"/>
      <c r="AC176" s="150"/>
      <c r="AD176" s="150"/>
      <c r="AE176" s="150"/>
      <c r="AF176" s="150"/>
      <c r="AG176" s="150" t="s">
        <v>129</v>
      </c>
      <c r="AH176" s="150">
        <v>0</v>
      </c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x14ac:dyDescent="0.2">
      <c r="A177" s="164" t="s">
        <v>117</v>
      </c>
      <c r="B177" s="165" t="s">
        <v>82</v>
      </c>
      <c r="C177" s="186" t="s">
        <v>83</v>
      </c>
      <c r="D177" s="166"/>
      <c r="E177" s="167"/>
      <c r="F177" s="168"/>
      <c r="G177" s="168">
        <f>SUMIF(AG178:AG185,"&lt;&gt;NOR",G178:G185)</f>
        <v>0</v>
      </c>
      <c r="H177" s="168"/>
      <c r="I177" s="168">
        <f>SUM(I178:I185)</f>
        <v>0</v>
      </c>
      <c r="J177" s="168"/>
      <c r="K177" s="168">
        <f>SUM(K178:K185)</f>
        <v>0</v>
      </c>
      <c r="L177" s="168"/>
      <c r="M177" s="168">
        <f>SUM(M178:M185)</f>
        <v>0</v>
      </c>
      <c r="N177" s="167"/>
      <c r="O177" s="167">
        <f>SUM(O178:O185)</f>
        <v>0</v>
      </c>
      <c r="P177" s="167"/>
      <c r="Q177" s="167">
        <f>SUM(Q178:Q185)</f>
        <v>0</v>
      </c>
      <c r="R177" s="168"/>
      <c r="S177" s="168"/>
      <c r="T177" s="169"/>
      <c r="U177" s="163"/>
      <c r="V177" s="163">
        <f>SUM(V178:V185)</f>
        <v>1.58</v>
      </c>
      <c r="W177" s="163"/>
      <c r="X177" s="163"/>
      <c r="Y177" s="163"/>
      <c r="AG177" t="s">
        <v>118</v>
      </c>
    </row>
    <row r="178" spans="1:60" outlineLevel="1" x14ac:dyDescent="0.2">
      <c r="A178" s="171">
        <v>30</v>
      </c>
      <c r="B178" s="172" t="s">
        <v>297</v>
      </c>
      <c r="C178" s="187" t="s">
        <v>298</v>
      </c>
      <c r="D178" s="173" t="s">
        <v>121</v>
      </c>
      <c r="E178" s="174">
        <v>11.8</v>
      </c>
      <c r="F178" s="175"/>
      <c r="G178" s="176">
        <f>ROUND(E178*F178,2)</f>
        <v>0</v>
      </c>
      <c r="H178" s="175"/>
      <c r="I178" s="176">
        <f>ROUND(E178*H178,2)</f>
        <v>0</v>
      </c>
      <c r="J178" s="175"/>
      <c r="K178" s="176">
        <f>ROUND(E178*J178,2)</f>
        <v>0</v>
      </c>
      <c r="L178" s="176">
        <v>21</v>
      </c>
      <c r="M178" s="176">
        <f>G178*(1+L178/100)</f>
        <v>0</v>
      </c>
      <c r="N178" s="174">
        <v>1.4999999999999999E-4</v>
      </c>
      <c r="O178" s="174">
        <f>ROUND(E178*N178,2)</f>
        <v>0</v>
      </c>
      <c r="P178" s="174">
        <v>0</v>
      </c>
      <c r="Q178" s="174">
        <f>ROUND(E178*P178,2)</f>
        <v>0</v>
      </c>
      <c r="R178" s="176"/>
      <c r="S178" s="176" t="s">
        <v>122</v>
      </c>
      <c r="T178" s="177" t="s">
        <v>122</v>
      </c>
      <c r="U178" s="160">
        <v>3.2480000000000002E-2</v>
      </c>
      <c r="V178" s="160">
        <f>ROUND(E178*U178,2)</f>
        <v>0.38</v>
      </c>
      <c r="W178" s="160"/>
      <c r="X178" s="160" t="s">
        <v>123</v>
      </c>
      <c r="Y178" s="160" t="s">
        <v>124</v>
      </c>
      <c r="Z178" s="150"/>
      <c r="AA178" s="150"/>
      <c r="AB178" s="150"/>
      <c r="AC178" s="150"/>
      <c r="AD178" s="150"/>
      <c r="AE178" s="150"/>
      <c r="AF178" s="150"/>
      <c r="AG178" s="150" t="s">
        <v>125</v>
      </c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2" x14ac:dyDescent="0.2">
      <c r="A179" s="157"/>
      <c r="B179" s="158"/>
      <c r="C179" s="188" t="s">
        <v>299</v>
      </c>
      <c r="D179" s="161"/>
      <c r="E179" s="162"/>
      <c r="F179" s="160"/>
      <c r="G179" s="160"/>
      <c r="H179" s="160"/>
      <c r="I179" s="160"/>
      <c r="J179" s="160"/>
      <c r="K179" s="160"/>
      <c r="L179" s="160"/>
      <c r="M179" s="160"/>
      <c r="N179" s="159"/>
      <c r="O179" s="159"/>
      <c r="P179" s="159"/>
      <c r="Q179" s="159"/>
      <c r="R179" s="160"/>
      <c r="S179" s="160"/>
      <c r="T179" s="160"/>
      <c r="U179" s="160"/>
      <c r="V179" s="160"/>
      <c r="W179" s="160"/>
      <c r="X179" s="160"/>
      <c r="Y179" s="160"/>
      <c r="Z179" s="150"/>
      <c r="AA179" s="150"/>
      <c r="AB179" s="150"/>
      <c r="AC179" s="150"/>
      <c r="AD179" s="150"/>
      <c r="AE179" s="150"/>
      <c r="AF179" s="150"/>
      <c r="AG179" s="150" t="s">
        <v>129</v>
      </c>
      <c r="AH179" s="150">
        <v>0</v>
      </c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3" x14ac:dyDescent="0.2">
      <c r="A180" s="157"/>
      <c r="B180" s="158"/>
      <c r="C180" s="188" t="s">
        <v>300</v>
      </c>
      <c r="D180" s="161"/>
      <c r="E180" s="162"/>
      <c r="F180" s="160"/>
      <c r="G180" s="160"/>
      <c r="H180" s="160"/>
      <c r="I180" s="160"/>
      <c r="J180" s="160"/>
      <c r="K180" s="160"/>
      <c r="L180" s="160"/>
      <c r="M180" s="160"/>
      <c r="N180" s="159"/>
      <c r="O180" s="159"/>
      <c r="P180" s="159"/>
      <c r="Q180" s="159"/>
      <c r="R180" s="160"/>
      <c r="S180" s="160"/>
      <c r="T180" s="160"/>
      <c r="U180" s="160"/>
      <c r="V180" s="160"/>
      <c r="W180" s="160"/>
      <c r="X180" s="160"/>
      <c r="Y180" s="160"/>
      <c r="Z180" s="150"/>
      <c r="AA180" s="150"/>
      <c r="AB180" s="150"/>
      <c r="AC180" s="150"/>
      <c r="AD180" s="150"/>
      <c r="AE180" s="150"/>
      <c r="AF180" s="150"/>
      <c r="AG180" s="150" t="s">
        <v>129</v>
      </c>
      <c r="AH180" s="150">
        <v>0</v>
      </c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3" x14ac:dyDescent="0.2">
      <c r="A181" s="157"/>
      <c r="B181" s="158"/>
      <c r="C181" s="188" t="s">
        <v>301</v>
      </c>
      <c r="D181" s="161"/>
      <c r="E181" s="162">
        <v>11.8</v>
      </c>
      <c r="F181" s="160"/>
      <c r="G181" s="160"/>
      <c r="H181" s="160"/>
      <c r="I181" s="160"/>
      <c r="J181" s="160"/>
      <c r="K181" s="160"/>
      <c r="L181" s="160"/>
      <c r="M181" s="160"/>
      <c r="N181" s="159"/>
      <c r="O181" s="159"/>
      <c r="P181" s="159"/>
      <c r="Q181" s="159"/>
      <c r="R181" s="160"/>
      <c r="S181" s="160"/>
      <c r="T181" s="160"/>
      <c r="U181" s="160"/>
      <c r="V181" s="160"/>
      <c r="W181" s="160"/>
      <c r="X181" s="160"/>
      <c r="Y181" s="160"/>
      <c r="Z181" s="150"/>
      <c r="AA181" s="150"/>
      <c r="AB181" s="150"/>
      <c r="AC181" s="150"/>
      <c r="AD181" s="150"/>
      <c r="AE181" s="150"/>
      <c r="AF181" s="150"/>
      <c r="AG181" s="150" t="s">
        <v>129</v>
      </c>
      <c r="AH181" s="150">
        <v>0</v>
      </c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71">
        <v>31</v>
      </c>
      <c r="B182" s="172" t="s">
        <v>302</v>
      </c>
      <c r="C182" s="187" t="s">
        <v>303</v>
      </c>
      <c r="D182" s="173" t="s">
        <v>121</v>
      </c>
      <c r="E182" s="174">
        <v>11.8</v>
      </c>
      <c r="F182" s="175"/>
      <c r="G182" s="176">
        <f>ROUND(E182*F182,2)</f>
        <v>0</v>
      </c>
      <c r="H182" s="175"/>
      <c r="I182" s="176">
        <f>ROUND(E182*H182,2)</f>
        <v>0</v>
      </c>
      <c r="J182" s="175"/>
      <c r="K182" s="176">
        <f>ROUND(E182*J182,2)</f>
        <v>0</v>
      </c>
      <c r="L182" s="176">
        <v>21</v>
      </c>
      <c r="M182" s="176">
        <f>G182*(1+L182/100)</f>
        <v>0</v>
      </c>
      <c r="N182" s="174">
        <v>2.9E-4</v>
      </c>
      <c r="O182" s="174">
        <f>ROUND(E182*N182,2)</f>
        <v>0</v>
      </c>
      <c r="P182" s="174">
        <v>0</v>
      </c>
      <c r="Q182" s="174">
        <f>ROUND(E182*P182,2)</f>
        <v>0</v>
      </c>
      <c r="R182" s="176"/>
      <c r="S182" s="176" t="s">
        <v>122</v>
      </c>
      <c r="T182" s="177" t="s">
        <v>122</v>
      </c>
      <c r="U182" s="160">
        <v>0.10191</v>
      </c>
      <c r="V182" s="160">
        <f>ROUND(E182*U182,2)</f>
        <v>1.2</v>
      </c>
      <c r="W182" s="160"/>
      <c r="X182" s="160" t="s">
        <v>123</v>
      </c>
      <c r="Y182" s="160" t="s">
        <v>124</v>
      </c>
      <c r="Z182" s="150"/>
      <c r="AA182" s="150"/>
      <c r="AB182" s="150"/>
      <c r="AC182" s="150"/>
      <c r="AD182" s="150"/>
      <c r="AE182" s="150"/>
      <c r="AF182" s="150"/>
      <c r="AG182" s="150" t="s">
        <v>125</v>
      </c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outlineLevel="2" x14ac:dyDescent="0.2">
      <c r="A183" s="157"/>
      <c r="B183" s="158"/>
      <c r="C183" s="188" t="s">
        <v>299</v>
      </c>
      <c r="D183" s="161"/>
      <c r="E183" s="162"/>
      <c r="F183" s="160"/>
      <c r="G183" s="160"/>
      <c r="H183" s="160"/>
      <c r="I183" s="160"/>
      <c r="J183" s="160"/>
      <c r="K183" s="160"/>
      <c r="L183" s="160"/>
      <c r="M183" s="160"/>
      <c r="N183" s="159"/>
      <c r="O183" s="159"/>
      <c r="P183" s="159"/>
      <c r="Q183" s="159"/>
      <c r="R183" s="160"/>
      <c r="S183" s="160"/>
      <c r="T183" s="160"/>
      <c r="U183" s="160"/>
      <c r="V183" s="160"/>
      <c r="W183" s="160"/>
      <c r="X183" s="160"/>
      <c r="Y183" s="160"/>
      <c r="Z183" s="150"/>
      <c r="AA183" s="150"/>
      <c r="AB183" s="150"/>
      <c r="AC183" s="150"/>
      <c r="AD183" s="150"/>
      <c r="AE183" s="150"/>
      <c r="AF183" s="150"/>
      <c r="AG183" s="150" t="s">
        <v>129</v>
      </c>
      <c r="AH183" s="150">
        <v>0</v>
      </c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3" x14ac:dyDescent="0.2">
      <c r="A184" s="157"/>
      <c r="B184" s="158"/>
      <c r="C184" s="188" t="s">
        <v>300</v>
      </c>
      <c r="D184" s="161"/>
      <c r="E184" s="162"/>
      <c r="F184" s="160"/>
      <c r="G184" s="160"/>
      <c r="H184" s="160"/>
      <c r="I184" s="160"/>
      <c r="J184" s="160"/>
      <c r="K184" s="160"/>
      <c r="L184" s="160"/>
      <c r="M184" s="160"/>
      <c r="N184" s="159"/>
      <c r="O184" s="159"/>
      <c r="P184" s="159"/>
      <c r="Q184" s="159"/>
      <c r="R184" s="160"/>
      <c r="S184" s="160"/>
      <c r="T184" s="160"/>
      <c r="U184" s="160"/>
      <c r="V184" s="160"/>
      <c r="W184" s="160"/>
      <c r="X184" s="160"/>
      <c r="Y184" s="160"/>
      <c r="Z184" s="150"/>
      <c r="AA184" s="150"/>
      <c r="AB184" s="150"/>
      <c r="AC184" s="150"/>
      <c r="AD184" s="150"/>
      <c r="AE184" s="150"/>
      <c r="AF184" s="150"/>
      <c r="AG184" s="150" t="s">
        <v>129</v>
      </c>
      <c r="AH184" s="150">
        <v>0</v>
      </c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3" x14ac:dyDescent="0.2">
      <c r="A185" s="157"/>
      <c r="B185" s="158"/>
      <c r="C185" s="188" t="s">
        <v>301</v>
      </c>
      <c r="D185" s="161"/>
      <c r="E185" s="162">
        <v>11.8</v>
      </c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50"/>
      <c r="AA185" s="150"/>
      <c r="AB185" s="150"/>
      <c r="AC185" s="150"/>
      <c r="AD185" s="150"/>
      <c r="AE185" s="150"/>
      <c r="AF185" s="150"/>
      <c r="AG185" s="150" t="s">
        <v>129</v>
      </c>
      <c r="AH185" s="150">
        <v>0</v>
      </c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x14ac:dyDescent="0.2">
      <c r="A186" s="164" t="s">
        <v>117</v>
      </c>
      <c r="B186" s="165" t="s">
        <v>84</v>
      </c>
      <c r="C186" s="186" t="s">
        <v>85</v>
      </c>
      <c r="D186" s="166"/>
      <c r="E186" s="167"/>
      <c r="F186" s="168"/>
      <c r="G186" s="168">
        <f>SUMIF(AG187:AG211,"&lt;&gt;NOR",G187:G211)</f>
        <v>0</v>
      </c>
      <c r="H186" s="168"/>
      <c r="I186" s="168">
        <f>SUM(I187:I211)</f>
        <v>0</v>
      </c>
      <c r="J186" s="168"/>
      <c r="K186" s="168">
        <f>SUM(K187:K211)</f>
        <v>0</v>
      </c>
      <c r="L186" s="168"/>
      <c r="M186" s="168">
        <f>SUM(M187:M211)</f>
        <v>0</v>
      </c>
      <c r="N186" s="167"/>
      <c r="O186" s="167">
        <f>SUM(O187:O211)</f>
        <v>0</v>
      </c>
      <c r="P186" s="167"/>
      <c r="Q186" s="167">
        <f>SUM(Q187:Q211)</f>
        <v>0</v>
      </c>
      <c r="R186" s="168"/>
      <c r="S186" s="168"/>
      <c r="T186" s="169"/>
      <c r="U186" s="163"/>
      <c r="V186" s="163">
        <f>SUM(V187:V211)</f>
        <v>0</v>
      </c>
      <c r="W186" s="163"/>
      <c r="X186" s="163"/>
      <c r="Y186" s="163"/>
      <c r="AG186" t="s">
        <v>118</v>
      </c>
    </row>
    <row r="187" spans="1:60" outlineLevel="1" x14ac:dyDescent="0.2">
      <c r="A187" s="171">
        <v>32</v>
      </c>
      <c r="B187" s="172" t="s">
        <v>304</v>
      </c>
      <c r="C187" s="187" t="s">
        <v>305</v>
      </c>
      <c r="D187" s="173" t="s">
        <v>161</v>
      </c>
      <c r="E187" s="174">
        <v>1</v>
      </c>
      <c r="F187" s="175"/>
      <c r="G187" s="176">
        <f>ROUND(E187*F187,2)</f>
        <v>0</v>
      </c>
      <c r="H187" s="175"/>
      <c r="I187" s="176">
        <f>ROUND(E187*H187,2)</f>
        <v>0</v>
      </c>
      <c r="J187" s="175"/>
      <c r="K187" s="176">
        <f>ROUND(E187*J187,2)</f>
        <v>0</v>
      </c>
      <c r="L187" s="176">
        <v>21</v>
      </c>
      <c r="M187" s="176">
        <f>G187*(1+L187/100)</f>
        <v>0</v>
      </c>
      <c r="N187" s="174">
        <v>0</v>
      </c>
      <c r="O187" s="174">
        <f>ROUND(E187*N187,2)</f>
        <v>0</v>
      </c>
      <c r="P187" s="174">
        <v>0</v>
      </c>
      <c r="Q187" s="174">
        <f>ROUND(E187*P187,2)</f>
        <v>0</v>
      </c>
      <c r="R187" s="176"/>
      <c r="S187" s="176" t="s">
        <v>162</v>
      </c>
      <c r="T187" s="177" t="s">
        <v>163</v>
      </c>
      <c r="U187" s="160">
        <v>0</v>
      </c>
      <c r="V187" s="160">
        <f>ROUND(E187*U187,2)</f>
        <v>0</v>
      </c>
      <c r="W187" s="160"/>
      <c r="X187" s="160" t="s">
        <v>123</v>
      </c>
      <c r="Y187" s="160" t="s">
        <v>124</v>
      </c>
      <c r="Z187" s="150"/>
      <c r="AA187" s="150"/>
      <c r="AB187" s="150"/>
      <c r="AC187" s="150"/>
      <c r="AD187" s="150"/>
      <c r="AE187" s="150"/>
      <c r="AF187" s="150"/>
      <c r="AG187" s="150" t="s">
        <v>125</v>
      </c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2" x14ac:dyDescent="0.2">
      <c r="A188" s="157"/>
      <c r="B188" s="158"/>
      <c r="C188" s="188" t="s">
        <v>306</v>
      </c>
      <c r="D188" s="161"/>
      <c r="E188" s="162"/>
      <c r="F188" s="160"/>
      <c r="G188" s="160"/>
      <c r="H188" s="160"/>
      <c r="I188" s="160"/>
      <c r="J188" s="160"/>
      <c r="K188" s="160"/>
      <c r="L188" s="160"/>
      <c r="M188" s="160"/>
      <c r="N188" s="159"/>
      <c r="O188" s="159"/>
      <c r="P188" s="159"/>
      <c r="Q188" s="159"/>
      <c r="R188" s="160"/>
      <c r="S188" s="160"/>
      <c r="T188" s="160"/>
      <c r="U188" s="160"/>
      <c r="V188" s="160"/>
      <c r="W188" s="160"/>
      <c r="X188" s="160"/>
      <c r="Y188" s="160"/>
      <c r="Z188" s="150"/>
      <c r="AA188" s="150"/>
      <c r="AB188" s="150"/>
      <c r="AC188" s="150"/>
      <c r="AD188" s="150"/>
      <c r="AE188" s="150"/>
      <c r="AF188" s="150"/>
      <c r="AG188" s="150" t="s">
        <v>129</v>
      </c>
      <c r="AH188" s="150">
        <v>0</v>
      </c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3" x14ac:dyDescent="0.2">
      <c r="A189" s="157"/>
      <c r="B189" s="158"/>
      <c r="C189" s="188" t="s">
        <v>43</v>
      </c>
      <c r="D189" s="161"/>
      <c r="E189" s="162">
        <v>1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50"/>
      <c r="AA189" s="150"/>
      <c r="AB189" s="150"/>
      <c r="AC189" s="150"/>
      <c r="AD189" s="150"/>
      <c r="AE189" s="150"/>
      <c r="AF189" s="150"/>
      <c r="AG189" s="150" t="s">
        <v>129</v>
      </c>
      <c r="AH189" s="150">
        <v>0</v>
      </c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outlineLevel="1" x14ac:dyDescent="0.2">
      <c r="A190" s="171">
        <v>33</v>
      </c>
      <c r="B190" s="172" t="s">
        <v>307</v>
      </c>
      <c r="C190" s="187" t="s">
        <v>308</v>
      </c>
      <c r="D190" s="173" t="s">
        <v>121</v>
      </c>
      <c r="E190" s="174">
        <v>45.65</v>
      </c>
      <c r="F190" s="175"/>
      <c r="G190" s="176">
        <f>ROUND(E190*F190,2)</f>
        <v>0</v>
      </c>
      <c r="H190" s="175"/>
      <c r="I190" s="176">
        <f>ROUND(E190*H190,2)</f>
        <v>0</v>
      </c>
      <c r="J190" s="175"/>
      <c r="K190" s="176">
        <f>ROUND(E190*J190,2)</f>
        <v>0</v>
      </c>
      <c r="L190" s="176">
        <v>21</v>
      </c>
      <c r="M190" s="176">
        <f>G190*(1+L190/100)</f>
        <v>0</v>
      </c>
      <c r="N190" s="174">
        <v>0</v>
      </c>
      <c r="O190" s="174">
        <f>ROUND(E190*N190,2)</f>
        <v>0</v>
      </c>
      <c r="P190" s="174">
        <v>0</v>
      </c>
      <c r="Q190" s="174">
        <f>ROUND(E190*P190,2)</f>
        <v>0</v>
      </c>
      <c r="R190" s="176"/>
      <c r="S190" s="176" t="s">
        <v>162</v>
      </c>
      <c r="T190" s="177" t="s">
        <v>163</v>
      </c>
      <c r="U190" s="160">
        <v>0</v>
      </c>
      <c r="V190" s="160">
        <f>ROUND(E190*U190,2)</f>
        <v>0</v>
      </c>
      <c r="W190" s="160"/>
      <c r="X190" s="160" t="s">
        <v>123</v>
      </c>
      <c r="Y190" s="160" t="s">
        <v>124</v>
      </c>
      <c r="Z190" s="150"/>
      <c r="AA190" s="150"/>
      <c r="AB190" s="150"/>
      <c r="AC190" s="150"/>
      <c r="AD190" s="150"/>
      <c r="AE190" s="150"/>
      <c r="AF190" s="150"/>
      <c r="AG190" s="150" t="s">
        <v>125</v>
      </c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2" x14ac:dyDescent="0.2">
      <c r="A191" s="157"/>
      <c r="B191" s="158"/>
      <c r="C191" s="188" t="s">
        <v>309</v>
      </c>
      <c r="D191" s="161"/>
      <c r="E191" s="162"/>
      <c r="F191" s="160"/>
      <c r="G191" s="160"/>
      <c r="H191" s="160"/>
      <c r="I191" s="160"/>
      <c r="J191" s="160"/>
      <c r="K191" s="160"/>
      <c r="L191" s="160"/>
      <c r="M191" s="160"/>
      <c r="N191" s="159"/>
      <c r="O191" s="159"/>
      <c r="P191" s="159"/>
      <c r="Q191" s="159"/>
      <c r="R191" s="160"/>
      <c r="S191" s="160"/>
      <c r="T191" s="160"/>
      <c r="U191" s="160"/>
      <c r="V191" s="160"/>
      <c r="W191" s="160"/>
      <c r="X191" s="160"/>
      <c r="Y191" s="160"/>
      <c r="Z191" s="150"/>
      <c r="AA191" s="150"/>
      <c r="AB191" s="150"/>
      <c r="AC191" s="150"/>
      <c r="AD191" s="150"/>
      <c r="AE191" s="150"/>
      <c r="AF191" s="150"/>
      <c r="AG191" s="150" t="s">
        <v>129</v>
      </c>
      <c r="AH191" s="150">
        <v>0</v>
      </c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3" x14ac:dyDescent="0.2">
      <c r="A192" s="157"/>
      <c r="B192" s="158"/>
      <c r="C192" s="188" t="s">
        <v>204</v>
      </c>
      <c r="D192" s="161"/>
      <c r="E192" s="162"/>
      <c r="F192" s="160"/>
      <c r="G192" s="160"/>
      <c r="H192" s="160"/>
      <c r="I192" s="160"/>
      <c r="J192" s="160"/>
      <c r="K192" s="160"/>
      <c r="L192" s="160"/>
      <c r="M192" s="160"/>
      <c r="N192" s="159"/>
      <c r="O192" s="159"/>
      <c r="P192" s="159"/>
      <c r="Q192" s="159"/>
      <c r="R192" s="160"/>
      <c r="S192" s="160"/>
      <c r="T192" s="160"/>
      <c r="U192" s="160"/>
      <c r="V192" s="160"/>
      <c r="W192" s="160"/>
      <c r="X192" s="160"/>
      <c r="Y192" s="160"/>
      <c r="Z192" s="150"/>
      <c r="AA192" s="150"/>
      <c r="AB192" s="150"/>
      <c r="AC192" s="150"/>
      <c r="AD192" s="150"/>
      <c r="AE192" s="150"/>
      <c r="AF192" s="150"/>
      <c r="AG192" s="150" t="s">
        <v>129</v>
      </c>
      <c r="AH192" s="150">
        <v>0</v>
      </c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3" x14ac:dyDescent="0.2">
      <c r="A193" s="157"/>
      <c r="B193" s="158"/>
      <c r="C193" s="188" t="s">
        <v>216</v>
      </c>
      <c r="D193" s="161"/>
      <c r="E193" s="162">
        <v>15.411</v>
      </c>
      <c r="F193" s="160"/>
      <c r="G193" s="160"/>
      <c r="H193" s="160"/>
      <c r="I193" s="160"/>
      <c r="J193" s="160"/>
      <c r="K193" s="160"/>
      <c r="L193" s="160"/>
      <c r="M193" s="160"/>
      <c r="N193" s="159"/>
      <c r="O193" s="159"/>
      <c r="P193" s="159"/>
      <c r="Q193" s="159"/>
      <c r="R193" s="160"/>
      <c r="S193" s="160"/>
      <c r="T193" s="160"/>
      <c r="U193" s="160"/>
      <c r="V193" s="160"/>
      <c r="W193" s="160"/>
      <c r="X193" s="160"/>
      <c r="Y193" s="160"/>
      <c r="Z193" s="150"/>
      <c r="AA193" s="150"/>
      <c r="AB193" s="150"/>
      <c r="AC193" s="150"/>
      <c r="AD193" s="150"/>
      <c r="AE193" s="150"/>
      <c r="AF193" s="150"/>
      <c r="AG193" s="150" t="s">
        <v>129</v>
      </c>
      <c r="AH193" s="150">
        <v>0</v>
      </c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3" x14ac:dyDescent="0.2">
      <c r="A194" s="157"/>
      <c r="B194" s="158"/>
      <c r="C194" s="188" t="s">
        <v>206</v>
      </c>
      <c r="D194" s="161"/>
      <c r="E194" s="162"/>
      <c r="F194" s="160"/>
      <c r="G194" s="160"/>
      <c r="H194" s="160"/>
      <c r="I194" s="160"/>
      <c r="J194" s="160"/>
      <c r="K194" s="160"/>
      <c r="L194" s="160"/>
      <c r="M194" s="160"/>
      <c r="N194" s="159"/>
      <c r="O194" s="159"/>
      <c r="P194" s="159"/>
      <c r="Q194" s="159"/>
      <c r="R194" s="160"/>
      <c r="S194" s="160"/>
      <c r="T194" s="160"/>
      <c r="U194" s="160"/>
      <c r="V194" s="160"/>
      <c r="W194" s="160"/>
      <c r="X194" s="160"/>
      <c r="Y194" s="160"/>
      <c r="Z194" s="150"/>
      <c r="AA194" s="150"/>
      <c r="AB194" s="150"/>
      <c r="AC194" s="150"/>
      <c r="AD194" s="150"/>
      <c r="AE194" s="150"/>
      <c r="AF194" s="150"/>
      <c r="AG194" s="150" t="s">
        <v>129</v>
      </c>
      <c r="AH194" s="150">
        <v>0</v>
      </c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3" x14ac:dyDescent="0.2">
      <c r="A195" s="157"/>
      <c r="B195" s="158"/>
      <c r="C195" s="188" t="s">
        <v>217</v>
      </c>
      <c r="D195" s="161"/>
      <c r="E195" s="162">
        <v>16.4175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50"/>
      <c r="AA195" s="150"/>
      <c r="AB195" s="150"/>
      <c r="AC195" s="150"/>
      <c r="AD195" s="150"/>
      <c r="AE195" s="150"/>
      <c r="AF195" s="150"/>
      <c r="AG195" s="150" t="s">
        <v>129</v>
      </c>
      <c r="AH195" s="150">
        <v>0</v>
      </c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3" x14ac:dyDescent="0.2">
      <c r="A196" s="157"/>
      <c r="B196" s="158"/>
      <c r="C196" s="188" t="s">
        <v>208</v>
      </c>
      <c r="D196" s="161"/>
      <c r="E196" s="162"/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50"/>
      <c r="AA196" s="150"/>
      <c r="AB196" s="150"/>
      <c r="AC196" s="150"/>
      <c r="AD196" s="150"/>
      <c r="AE196" s="150"/>
      <c r="AF196" s="150"/>
      <c r="AG196" s="150" t="s">
        <v>129</v>
      </c>
      <c r="AH196" s="150">
        <v>0</v>
      </c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outlineLevel="3" x14ac:dyDescent="0.2">
      <c r="A197" s="157"/>
      <c r="B197" s="158"/>
      <c r="C197" s="188" t="s">
        <v>218</v>
      </c>
      <c r="D197" s="161"/>
      <c r="E197" s="162">
        <v>4.7024999999999997</v>
      </c>
      <c r="F197" s="160"/>
      <c r="G197" s="160"/>
      <c r="H197" s="160"/>
      <c r="I197" s="160"/>
      <c r="J197" s="160"/>
      <c r="K197" s="160"/>
      <c r="L197" s="160"/>
      <c r="M197" s="160"/>
      <c r="N197" s="159"/>
      <c r="O197" s="159"/>
      <c r="P197" s="159"/>
      <c r="Q197" s="159"/>
      <c r="R197" s="160"/>
      <c r="S197" s="160"/>
      <c r="T197" s="160"/>
      <c r="U197" s="160"/>
      <c r="V197" s="160"/>
      <c r="W197" s="160"/>
      <c r="X197" s="160"/>
      <c r="Y197" s="160"/>
      <c r="Z197" s="150"/>
      <c r="AA197" s="150"/>
      <c r="AB197" s="150"/>
      <c r="AC197" s="150"/>
      <c r="AD197" s="150"/>
      <c r="AE197" s="150"/>
      <c r="AF197" s="150"/>
      <c r="AG197" s="150" t="s">
        <v>129</v>
      </c>
      <c r="AH197" s="150">
        <v>0</v>
      </c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3" x14ac:dyDescent="0.2">
      <c r="A198" s="157"/>
      <c r="B198" s="158"/>
      <c r="C198" s="188" t="s">
        <v>210</v>
      </c>
      <c r="D198" s="161"/>
      <c r="E198" s="162"/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50"/>
      <c r="AA198" s="150"/>
      <c r="AB198" s="150"/>
      <c r="AC198" s="150"/>
      <c r="AD198" s="150"/>
      <c r="AE198" s="150"/>
      <c r="AF198" s="150"/>
      <c r="AG198" s="150" t="s">
        <v>129</v>
      </c>
      <c r="AH198" s="150">
        <v>0</v>
      </c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3" x14ac:dyDescent="0.2">
      <c r="A199" s="157"/>
      <c r="B199" s="158"/>
      <c r="C199" s="188" t="s">
        <v>219</v>
      </c>
      <c r="D199" s="161"/>
      <c r="E199" s="162">
        <v>9.1189999999999998</v>
      </c>
      <c r="F199" s="160"/>
      <c r="G199" s="160"/>
      <c r="H199" s="160"/>
      <c r="I199" s="160"/>
      <c r="J199" s="160"/>
      <c r="K199" s="160"/>
      <c r="L199" s="160"/>
      <c r="M199" s="160"/>
      <c r="N199" s="159"/>
      <c r="O199" s="159"/>
      <c r="P199" s="159"/>
      <c r="Q199" s="159"/>
      <c r="R199" s="160"/>
      <c r="S199" s="160"/>
      <c r="T199" s="160"/>
      <c r="U199" s="160"/>
      <c r="V199" s="160"/>
      <c r="W199" s="160"/>
      <c r="X199" s="160"/>
      <c r="Y199" s="160"/>
      <c r="Z199" s="150"/>
      <c r="AA199" s="150"/>
      <c r="AB199" s="150"/>
      <c r="AC199" s="150"/>
      <c r="AD199" s="150"/>
      <c r="AE199" s="150"/>
      <c r="AF199" s="150"/>
      <c r="AG199" s="150" t="s">
        <v>129</v>
      </c>
      <c r="AH199" s="150">
        <v>0</v>
      </c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71">
        <v>34</v>
      </c>
      <c r="B200" s="172" t="s">
        <v>310</v>
      </c>
      <c r="C200" s="187" t="s">
        <v>311</v>
      </c>
      <c r="D200" s="173" t="s">
        <v>161</v>
      </c>
      <c r="E200" s="174">
        <v>1</v>
      </c>
      <c r="F200" s="175"/>
      <c r="G200" s="176">
        <f>ROUND(E200*F200,2)</f>
        <v>0</v>
      </c>
      <c r="H200" s="175"/>
      <c r="I200" s="176">
        <f>ROUND(E200*H200,2)</f>
        <v>0</v>
      </c>
      <c r="J200" s="175"/>
      <c r="K200" s="176">
        <f>ROUND(E200*J200,2)</f>
        <v>0</v>
      </c>
      <c r="L200" s="176">
        <v>21</v>
      </c>
      <c r="M200" s="176">
        <f>G200*(1+L200/100)</f>
        <v>0</v>
      </c>
      <c r="N200" s="174">
        <v>0</v>
      </c>
      <c r="O200" s="174">
        <f>ROUND(E200*N200,2)</f>
        <v>0</v>
      </c>
      <c r="P200" s="174">
        <v>0</v>
      </c>
      <c r="Q200" s="174">
        <f>ROUND(E200*P200,2)</f>
        <v>0</v>
      </c>
      <c r="R200" s="176"/>
      <c r="S200" s="176" t="s">
        <v>162</v>
      </c>
      <c r="T200" s="177" t="s">
        <v>163</v>
      </c>
      <c r="U200" s="160">
        <v>0</v>
      </c>
      <c r="V200" s="160">
        <f>ROUND(E200*U200,2)</f>
        <v>0</v>
      </c>
      <c r="W200" s="160"/>
      <c r="X200" s="160" t="s">
        <v>123</v>
      </c>
      <c r="Y200" s="160" t="s">
        <v>124</v>
      </c>
      <c r="Z200" s="150"/>
      <c r="AA200" s="150"/>
      <c r="AB200" s="150"/>
      <c r="AC200" s="150"/>
      <c r="AD200" s="150"/>
      <c r="AE200" s="150"/>
      <c r="AF200" s="150"/>
      <c r="AG200" s="150" t="s">
        <v>125</v>
      </c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outlineLevel="2" x14ac:dyDescent="0.2">
      <c r="A201" s="157"/>
      <c r="B201" s="158"/>
      <c r="C201" s="188" t="s">
        <v>312</v>
      </c>
      <c r="D201" s="161"/>
      <c r="E201" s="162"/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50"/>
      <c r="AA201" s="150"/>
      <c r="AB201" s="150"/>
      <c r="AC201" s="150"/>
      <c r="AD201" s="150"/>
      <c r="AE201" s="150"/>
      <c r="AF201" s="150"/>
      <c r="AG201" s="150" t="s">
        <v>129</v>
      </c>
      <c r="AH201" s="150">
        <v>0</v>
      </c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ht="22.5" outlineLevel="3" x14ac:dyDescent="0.2">
      <c r="A202" s="157"/>
      <c r="B202" s="158"/>
      <c r="C202" s="188" t="s">
        <v>313</v>
      </c>
      <c r="D202" s="161"/>
      <c r="E202" s="162"/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50"/>
      <c r="AA202" s="150"/>
      <c r="AB202" s="150"/>
      <c r="AC202" s="150"/>
      <c r="AD202" s="150"/>
      <c r="AE202" s="150"/>
      <c r="AF202" s="150"/>
      <c r="AG202" s="150" t="s">
        <v>129</v>
      </c>
      <c r="AH202" s="150">
        <v>0</v>
      </c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3" x14ac:dyDescent="0.2">
      <c r="A203" s="157"/>
      <c r="B203" s="158"/>
      <c r="C203" s="188" t="s">
        <v>43</v>
      </c>
      <c r="D203" s="161"/>
      <c r="E203" s="162">
        <v>1</v>
      </c>
      <c r="F203" s="160"/>
      <c r="G203" s="160"/>
      <c r="H203" s="160"/>
      <c r="I203" s="160"/>
      <c r="J203" s="160"/>
      <c r="K203" s="160"/>
      <c r="L203" s="160"/>
      <c r="M203" s="160"/>
      <c r="N203" s="159"/>
      <c r="O203" s="159"/>
      <c r="P203" s="159"/>
      <c r="Q203" s="159"/>
      <c r="R203" s="160"/>
      <c r="S203" s="160"/>
      <c r="T203" s="160"/>
      <c r="U203" s="160"/>
      <c r="V203" s="160"/>
      <c r="W203" s="160"/>
      <c r="X203" s="160"/>
      <c r="Y203" s="160"/>
      <c r="Z203" s="150"/>
      <c r="AA203" s="150"/>
      <c r="AB203" s="150"/>
      <c r="AC203" s="150"/>
      <c r="AD203" s="150"/>
      <c r="AE203" s="150"/>
      <c r="AF203" s="150"/>
      <c r="AG203" s="150" t="s">
        <v>129</v>
      </c>
      <c r="AH203" s="150">
        <v>0</v>
      </c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71">
        <v>35</v>
      </c>
      <c r="B204" s="172" t="s">
        <v>314</v>
      </c>
      <c r="C204" s="187" t="s">
        <v>315</v>
      </c>
      <c r="D204" s="173" t="s">
        <v>161</v>
      </c>
      <c r="E204" s="174">
        <v>1</v>
      </c>
      <c r="F204" s="175"/>
      <c r="G204" s="176">
        <f>ROUND(E204*F204,2)</f>
        <v>0</v>
      </c>
      <c r="H204" s="175"/>
      <c r="I204" s="176">
        <f>ROUND(E204*H204,2)</f>
        <v>0</v>
      </c>
      <c r="J204" s="175"/>
      <c r="K204" s="176">
        <f>ROUND(E204*J204,2)</f>
        <v>0</v>
      </c>
      <c r="L204" s="176">
        <v>21</v>
      </c>
      <c r="M204" s="176">
        <f>G204*(1+L204/100)</f>
        <v>0</v>
      </c>
      <c r="N204" s="174">
        <v>0</v>
      </c>
      <c r="O204" s="174">
        <f>ROUND(E204*N204,2)</f>
        <v>0</v>
      </c>
      <c r="P204" s="174">
        <v>0</v>
      </c>
      <c r="Q204" s="174">
        <f>ROUND(E204*P204,2)</f>
        <v>0</v>
      </c>
      <c r="R204" s="176"/>
      <c r="S204" s="176" t="s">
        <v>162</v>
      </c>
      <c r="T204" s="177" t="s">
        <v>163</v>
      </c>
      <c r="U204" s="160">
        <v>0</v>
      </c>
      <c r="V204" s="160">
        <f>ROUND(E204*U204,2)</f>
        <v>0</v>
      </c>
      <c r="W204" s="160"/>
      <c r="X204" s="160" t="s">
        <v>123</v>
      </c>
      <c r="Y204" s="160" t="s">
        <v>124</v>
      </c>
      <c r="Z204" s="150"/>
      <c r="AA204" s="150"/>
      <c r="AB204" s="150"/>
      <c r="AC204" s="150"/>
      <c r="AD204" s="150"/>
      <c r="AE204" s="150"/>
      <c r="AF204" s="150"/>
      <c r="AG204" s="150" t="s">
        <v>125</v>
      </c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2" x14ac:dyDescent="0.2">
      <c r="A205" s="157"/>
      <c r="B205" s="158"/>
      <c r="C205" s="188" t="s">
        <v>316</v>
      </c>
      <c r="D205" s="161"/>
      <c r="E205" s="162"/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50"/>
      <c r="AA205" s="150"/>
      <c r="AB205" s="150"/>
      <c r="AC205" s="150"/>
      <c r="AD205" s="150"/>
      <c r="AE205" s="150"/>
      <c r="AF205" s="150"/>
      <c r="AG205" s="150" t="s">
        <v>129</v>
      </c>
      <c r="AH205" s="150">
        <v>0</v>
      </c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3" x14ac:dyDescent="0.2">
      <c r="A206" s="157"/>
      <c r="B206" s="158"/>
      <c r="C206" s="188" t="s">
        <v>317</v>
      </c>
      <c r="D206" s="161"/>
      <c r="E206" s="162"/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50"/>
      <c r="AA206" s="150"/>
      <c r="AB206" s="150"/>
      <c r="AC206" s="150"/>
      <c r="AD206" s="150"/>
      <c r="AE206" s="150"/>
      <c r="AF206" s="150"/>
      <c r="AG206" s="150" t="s">
        <v>129</v>
      </c>
      <c r="AH206" s="150">
        <v>0</v>
      </c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3" x14ac:dyDescent="0.2">
      <c r="A207" s="157"/>
      <c r="B207" s="158"/>
      <c r="C207" s="188" t="s">
        <v>318</v>
      </c>
      <c r="D207" s="161"/>
      <c r="E207" s="162"/>
      <c r="F207" s="160"/>
      <c r="G207" s="160"/>
      <c r="H207" s="160"/>
      <c r="I207" s="160"/>
      <c r="J207" s="160"/>
      <c r="K207" s="160"/>
      <c r="L207" s="160"/>
      <c r="M207" s="160"/>
      <c r="N207" s="159"/>
      <c r="O207" s="159"/>
      <c r="P207" s="159"/>
      <c r="Q207" s="159"/>
      <c r="R207" s="160"/>
      <c r="S207" s="160"/>
      <c r="T207" s="160"/>
      <c r="U207" s="160"/>
      <c r="V207" s="160"/>
      <c r="W207" s="160"/>
      <c r="X207" s="160"/>
      <c r="Y207" s="160"/>
      <c r="Z207" s="150"/>
      <c r="AA207" s="150"/>
      <c r="AB207" s="150"/>
      <c r="AC207" s="150"/>
      <c r="AD207" s="150"/>
      <c r="AE207" s="150"/>
      <c r="AF207" s="150"/>
      <c r="AG207" s="150" t="s">
        <v>129</v>
      </c>
      <c r="AH207" s="150">
        <v>0</v>
      </c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3" x14ac:dyDescent="0.2">
      <c r="A208" s="157"/>
      <c r="B208" s="158"/>
      <c r="C208" s="188" t="s">
        <v>43</v>
      </c>
      <c r="D208" s="161"/>
      <c r="E208" s="162">
        <v>1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50"/>
      <c r="AA208" s="150"/>
      <c r="AB208" s="150"/>
      <c r="AC208" s="150"/>
      <c r="AD208" s="150"/>
      <c r="AE208" s="150"/>
      <c r="AF208" s="150"/>
      <c r="AG208" s="150" t="s">
        <v>129</v>
      </c>
      <c r="AH208" s="150">
        <v>0</v>
      </c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71">
        <v>36</v>
      </c>
      <c r="B209" s="172" t="s">
        <v>319</v>
      </c>
      <c r="C209" s="187" t="s">
        <v>320</v>
      </c>
      <c r="D209" s="173" t="s">
        <v>161</v>
      </c>
      <c r="E209" s="174">
        <v>1</v>
      </c>
      <c r="F209" s="175"/>
      <c r="G209" s="176">
        <f>ROUND(E209*F209,2)</f>
        <v>0</v>
      </c>
      <c r="H209" s="175"/>
      <c r="I209" s="176">
        <f>ROUND(E209*H209,2)</f>
        <v>0</v>
      </c>
      <c r="J209" s="175"/>
      <c r="K209" s="176">
        <f>ROUND(E209*J209,2)</f>
        <v>0</v>
      </c>
      <c r="L209" s="176">
        <v>21</v>
      </c>
      <c r="M209" s="176">
        <f>G209*(1+L209/100)</f>
        <v>0</v>
      </c>
      <c r="N209" s="174">
        <v>0</v>
      </c>
      <c r="O209" s="174">
        <f>ROUND(E209*N209,2)</f>
        <v>0</v>
      </c>
      <c r="P209" s="174">
        <v>0</v>
      </c>
      <c r="Q209" s="174">
        <f>ROUND(E209*P209,2)</f>
        <v>0</v>
      </c>
      <c r="R209" s="176"/>
      <c r="S209" s="176" t="s">
        <v>162</v>
      </c>
      <c r="T209" s="177" t="s">
        <v>163</v>
      </c>
      <c r="U209" s="160">
        <v>0</v>
      </c>
      <c r="V209" s="160">
        <f>ROUND(E209*U209,2)</f>
        <v>0</v>
      </c>
      <c r="W209" s="160"/>
      <c r="X209" s="160" t="s">
        <v>123</v>
      </c>
      <c r="Y209" s="160" t="s">
        <v>124</v>
      </c>
      <c r="Z209" s="150"/>
      <c r="AA209" s="150"/>
      <c r="AB209" s="150"/>
      <c r="AC209" s="150"/>
      <c r="AD209" s="150"/>
      <c r="AE209" s="150"/>
      <c r="AF209" s="150"/>
      <c r="AG209" s="150" t="s">
        <v>125</v>
      </c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ht="22.5" outlineLevel="2" x14ac:dyDescent="0.2">
      <c r="A210" s="157"/>
      <c r="B210" s="158"/>
      <c r="C210" s="188" t="s">
        <v>321</v>
      </c>
      <c r="D210" s="161"/>
      <c r="E210" s="162"/>
      <c r="F210" s="160"/>
      <c r="G210" s="160"/>
      <c r="H210" s="160"/>
      <c r="I210" s="160"/>
      <c r="J210" s="160"/>
      <c r="K210" s="160"/>
      <c r="L210" s="160"/>
      <c r="M210" s="160"/>
      <c r="N210" s="159"/>
      <c r="O210" s="159"/>
      <c r="P210" s="159"/>
      <c r="Q210" s="159"/>
      <c r="R210" s="160"/>
      <c r="S210" s="160"/>
      <c r="T210" s="160"/>
      <c r="U210" s="160"/>
      <c r="V210" s="160"/>
      <c r="W210" s="160"/>
      <c r="X210" s="160"/>
      <c r="Y210" s="160"/>
      <c r="Z210" s="150"/>
      <c r="AA210" s="150"/>
      <c r="AB210" s="150"/>
      <c r="AC210" s="150"/>
      <c r="AD210" s="150"/>
      <c r="AE210" s="150"/>
      <c r="AF210" s="150"/>
      <c r="AG210" s="150" t="s">
        <v>129</v>
      </c>
      <c r="AH210" s="150">
        <v>0</v>
      </c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3" x14ac:dyDescent="0.2">
      <c r="A211" s="157"/>
      <c r="B211" s="158"/>
      <c r="C211" s="188" t="s">
        <v>43</v>
      </c>
      <c r="D211" s="161"/>
      <c r="E211" s="162">
        <v>1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50"/>
      <c r="AA211" s="150"/>
      <c r="AB211" s="150"/>
      <c r="AC211" s="150"/>
      <c r="AD211" s="150"/>
      <c r="AE211" s="150"/>
      <c r="AF211" s="150"/>
      <c r="AG211" s="150" t="s">
        <v>129</v>
      </c>
      <c r="AH211" s="150">
        <v>0</v>
      </c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x14ac:dyDescent="0.2">
      <c r="A212" s="164" t="s">
        <v>117</v>
      </c>
      <c r="B212" s="165" t="s">
        <v>86</v>
      </c>
      <c r="C212" s="186" t="s">
        <v>87</v>
      </c>
      <c r="D212" s="166"/>
      <c r="E212" s="167"/>
      <c r="F212" s="168"/>
      <c r="G212" s="168">
        <f>SUMIF(AG213:AG277,"&lt;&gt;NOR",G213:G277)</f>
        <v>0</v>
      </c>
      <c r="H212" s="168"/>
      <c r="I212" s="168">
        <f>SUM(I213:I277)</f>
        <v>0</v>
      </c>
      <c r="J212" s="168"/>
      <c r="K212" s="168">
        <f>SUM(K213:K277)</f>
        <v>0</v>
      </c>
      <c r="L212" s="168"/>
      <c r="M212" s="168">
        <f>SUM(M213:M277)</f>
        <v>0</v>
      </c>
      <c r="N212" s="167"/>
      <c r="O212" s="167">
        <f>SUM(O213:O277)</f>
        <v>0</v>
      </c>
      <c r="P212" s="167"/>
      <c r="Q212" s="167">
        <f>SUM(Q213:Q277)</f>
        <v>0</v>
      </c>
      <c r="R212" s="168"/>
      <c r="S212" s="168"/>
      <c r="T212" s="169"/>
      <c r="U212" s="163"/>
      <c r="V212" s="163">
        <f>SUM(V213:V277)</f>
        <v>267.39</v>
      </c>
      <c r="W212" s="163"/>
      <c r="X212" s="163"/>
      <c r="Y212" s="163"/>
      <c r="AG212" t="s">
        <v>118</v>
      </c>
    </row>
    <row r="213" spans="1:60" ht="22.5" outlineLevel="1" x14ac:dyDescent="0.2">
      <c r="A213" s="171">
        <v>37</v>
      </c>
      <c r="B213" s="172" t="s">
        <v>322</v>
      </c>
      <c r="C213" s="187" t="s">
        <v>323</v>
      </c>
      <c r="D213" s="173" t="s">
        <v>171</v>
      </c>
      <c r="E213" s="174">
        <v>18.350000000000001</v>
      </c>
      <c r="F213" s="175"/>
      <c r="G213" s="176">
        <f>ROUND(E213*F213,2)</f>
        <v>0</v>
      </c>
      <c r="H213" s="175"/>
      <c r="I213" s="176">
        <f>ROUND(E213*H213,2)</f>
        <v>0</v>
      </c>
      <c r="J213" s="175"/>
      <c r="K213" s="176">
        <f>ROUND(E213*J213,2)</f>
        <v>0</v>
      </c>
      <c r="L213" s="176">
        <v>21</v>
      </c>
      <c r="M213" s="176">
        <f>G213*(1+L213/100)</f>
        <v>0</v>
      </c>
      <c r="N213" s="174">
        <v>0</v>
      </c>
      <c r="O213" s="174">
        <f>ROUND(E213*N213,2)</f>
        <v>0</v>
      </c>
      <c r="P213" s="174">
        <v>0</v>
      </c>
      <c r="Q213" s="174">
        <f>ROUND(E213*P213,2)</f>
        <v>0</v>
      </c>
      <c r="R213" s="176"/>
      <c r="S213" s="176" t="s">
        <v>122</v>
      </c>
      <c r="T213" s="177" t="s">
        <v>122</v>
      </c>
      <c r="U213" s="160">
        <v>0</v>
      </c>
      <c r="V213" s="160">
        <f>ROUND(E213*U213,2)</f>
        <v>0</v>
      </c>
      <c r="W213" s="160"/>
      <c r="X213" s="160" t="s">
        <v>123</v>
      </c>
      <c r="Y213" s="160" t="s">
        <v>124</v>
      </c>
      <c r="Z213" s="150"/>
      <c r="AA213" s="150"/>
      <c r="AB213" s="150"/>
      <c r="AC213" s="150"/>
      <c r="AD213" s="150"/>
      <c r="AE213" s="150"/>
      <c r="AF213" s="150"/>
      <c r="AG213" s="150" t="s">
        <v>125</v>
      </c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2" x14ac:dyDescent="0.2">
      <c r="A214" s="157"/>
      <c r="B214" s="158"/>
      <c r="C214" s="250" t="s">
        <v>324</v>
      </c>
      <c r="D214" s="251"/>
      <c r="E214" s="251"/>
      <c r="F214" s="251"/>
      <c r="G214" s="251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50"/>
      <c r="AA214" s="150"/>
      <c r="AB214" s="150"/>
      <c r="AC214" s="150"/>
      <c r="AD214" s="150"/>
      <c r="AE214" s="150"/>
      <c r="AF214" s="150"/>
      <c r="AG214" s="150" t="s">
        <v>127</v>
      </c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2" x14ac:dyDescent="0.2">
      <c r="A215" s="157"/>
      <c r="B215" s="158"/>
      <c r="C215" s="188" t="s">
        <v>325</v>
      </c>
      <c r="D215" s="161"/>
      <c r="E215" s="162"/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50"/>
      <c r="AA215" s="150"/>
      <c r="AB215" s="150"/>
      <c r="AC215" s="150"/>
      <c r="AD215" s="150"/>
      <c r="AE215" s="150"/>
      <c r="AF215" s="150"/>
      <c r="AG215" s="150" t="s">
        <v>129</v>
      </c>
      <c r="AH215" s="150">
        <v>0</v>
      </c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3" x14ac:dyDescent="0.2">
      <c r="A216" s="157"/>
      <c r="B216" s="158"/>
      <c r="C216" s="188" t="s">
        <v>326</v>
      </c>
      <c r="D216" s="161"/>
      <c r="E216" s="162"/>
      <c r="F216" s="160"/>
      <c r="G216" s="160"/>
      <c r="H216" s="160"/>
      <c r="I216" s="160"/>
      <c r="J216" s="160"/>
      <c r="K216" s="160"/>
      <c r="L216" s="160"/>
      <c r="M216" s="160"/>
      <c r="N216" s="159"/>
      <c r="O216" s="159"/>
      <c r="P216" s="159"/>
      <c r="Q216" s="159"/>
      <c r="R216" s="160"/>
      <c r="S216" s="160"/>
      <c r="T216" s="160"/>
      <c r="U216" s="160"/>
      <c r="V216" s="160"/>
      <c r="W216" s="160"/>
      <c r="X216" s="160"/>
      <c r="Y216" s="160"/>
      <c r="Z216" s="150"/>
      <c r="AA216" s="150"/>
      <c r="AB216" s="150"/>
      <c r="AC216" s="150"/>
      <c r="AD216" s="150"/>
      <c r="AE216" s="150"/>
      <c r="AF216" s="150"/>
      <c r="AG216" s="150" t="s">
        <v>129</v>
      </c>
      <c r="AH216" s="150">
        <v>0</v>
      </c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outlineLevel="3" x14ac:dyDescent="0.2">
      <c r="A217" s="157"/>
      <c r="B217" s="158"/>
      <c r="C217" s="188" t="s">
        <v>327</v>
      </c>
      <c r="D217" s="161"/>
      <c r="E217" s="162">
        <v>18.350000000000001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50"/>
      <c r="AA217" s="150"/>
      <c r="AB217" s="150"/>
      <c r="AC217" s="150"/>
      <c r="AD217" s="150"/>
      <c r="AE217" s="150"/>
      <c r="AF217" s="150"/>
      <c r="AG217" s="150" t="s">
        <v>129</v>
      </c>
      <c r="AH217" s="150">
        <v>0</v>
      </c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71">
        <v>38</v>
      </c>
      <c r="B218" s="172" t="s">
        <v>328</v>
      </c>
      <c r="C218" s="187" t="s">
        <v>329</v>
      </c>
      <c r="D218" s="173" t="s">
        <v>238</v>
      </c>
      <c r="E218" s="174">
        <v>0.193</v>
      </c>
      <c r="F218" s="175"/>
      <c r="G218" s="176">
        <f>ROUND(E218*F218,2)</f>
        <v>0</v>
      </c>
      <c r="H218" s="175"/>
      <c r="I218" s="176">
        <f>ROUND(E218*H218,2)</f>
        <v>0</v>
      </c>
      <c r="J218" s="175"/>
      <c r="K218" s="176">
        <f>ROUND(E218*J218,2)</f>
        <v>0</v>
      </c>
      <c r="L218" s="176">
        <v>21</v>
      </c>
      <c r="M218" s="176">
        <f>G218*(1+L218/100)</f>
        <v>0</v>
      </c>
      <c r="N218" s="174">
        <v>0</v>
      </c>
      <c r="O218" s="174">
        <f>ROUND(E218*N218,2)</f>
        <v>0</v>
      </c>
      <c r="P218" s="174">
        <v>0</v>
      </c>
      <c r="Q218" s="174">
        <f>ROUND(E218*P218,2)</f>
        <v>0</v>
      </c>
      <c r="R218" s="176"/>
      <c r="S218" s="176" t="s">
        <v>122</v>
      </c>
      <c r="T218" s="177" t="s">
        <v>122</v>
      </c>
      <c r="U218" s="160">
        <v>0</v>
      </c>
      <c r="V218" s="160">
        <f>ROUND(E218*U218,2)</f>
        <v>0</v>
      </c>
      <c r="W218" s="160"/>
      <c r="X218" s="160" t="s">
        <v>123</v>
      </c>
      <c r="Y218" s="160" t="s">
        <v>124</v>
      </c>
      <c r="Z218" s="150"/>
      <c r="AA218" s="150"/>
      <c r="AB218" s="150"/>
      <c r="AC218" s="150"/>
      <c r="AD218" s="150"/>
      <c r="AE218" s="150"/>
      <c r="AF218" s="150"/>
      <c r="AG218" s="150" t="s">
        <v>125</v>
      </c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ht="22.5" outlineLevel="2" x14ac:dyDescent="0.2">
      <c r="A219" s="157"/>
      <c r="B219" s="158"/>
      <c r="C219" s="250" t="s">
        <v>330</v>
      </c>
      <c r="D219" s="251"/>
      <c r="E219" s="251"/>
      <c r="F219" s="251"/>
      <c r="G219" s="251"/>
      <c r="H219" s="160"/>
      <c r="I219" s="160"/>
      <c r="J219" s="160"/>
      <c r="K219" s="160"/>
      <c r="L219" s="160"/>
      <c r="M219" s="160"/>
      <c r="N219" s="159"/>
      <c r="O219" s="159"/>
      <c r="P219" s="159"/>
      <c r="Q219" s="159"/>
      <c r="R219" s="160"/>
      <c r="S219" s="160"/>
      <c r="T219" s="160"/>
      <c r="U219" s="160"/>
      <c r="V219" s="160"/>
      <c r="W219" s="160"/>
      <c r="X219" s="160"/>
      <c r="Y219" s="160"/>
      <c r="Z219" s="150"/>
      <c r="AA219" s="150"/>
      <c r="AB219" s="150"/>
      <c r="AC219" s="150"/>
      <c r="AD219" s="150"/>
      <c r="AE219" s="150"/>
      <c r="AF219" s="150"/>
      <c r="AG219" s="150" t="s">
        <v>127</v>
      </c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85" t="str">
        <f>C219</f>
        <v>Pro vyjádření výnosu ve prospěch zhotovitele je nutné jednotkovou cenu uvést se záporným znaménkem. (Získaná částka ponižuje náklad stavby.)</v>
      </c>
      <c r="BB219" s="150"/>
      <c r="BC219" s="150"/>
      <c r="BD219" s="150"/>
      <c r="BE219" s="150"/>
      <c r="BF219" s="150"/>
      <c r="BG219" s="150"/>
      <c r="BH219" s="150"/>
    </row>
    <row r="220" spans="1:60" outlineLevel="2" x14ac:dyDescent="0.2">
      <c r="A220" s="157"/>
      <c r="B220" s="158"/>
      <c r="C220" s="188" t="s">
        <v>331</v>
      </c>
      <c r="D220" s="161"/>
      <c r="E220" s="162"/>
      <c r="F220" s="160"/>
      <c r="G220" s="160"/>
      <c r="H220" s="160"/>
      <c r="I220" s="160"/>
      <c r="J220" s="160"/>
      <c r="K220" s="160"/>
      <c r="L220" s="160"/>
      <c r="M220" s="160"/>
      <c r="N220" s="159"/>
      <c r="O220" s="159"/>
      <c r="P220" s="159"/>
      <c r="Q220" s="159"/>
      <c r="R220" s="160"/>
      <c r="S220" s="160"/>
      <c r="T220" s="160"/>
      <c r="U220" s="160"/>
      <c r="V220" s="160"/>
      <c r="W220" s="160"/>
      <c r="X220" s="160"/>
      <c r="Y220" s="160"/>
      <c r="Z220" s="150"/>
      <c r="AA220" s="150"/>
      <c r="AB220" s="150"/>
      <c r="AC220" s="150"/>
      <c r="AD220" s="150"/>
      <c r="AE220" s="150"/>
      <c r="AF220" s="150"/>
      <c r="AG220" s="150" t="s">
        <v>129</v>
      </c>
      <c r="AH220" s="150">
        <v>0</v>
      </c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3" x14ac:dyDescent="0.2">
      <c r="A221" s="157"/>
      <c r="B221" s="158"/>
      <c r="C221" s="188" t="s">
        <v>332</v>
      </c>
      <c r="D221" s="161"/>
      <c r="E221" s="162"/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50"/>
      <c r="AA221" s="150"/>
      <c r="AB221" s="150"/>
      <c r="AC221" s="150"/>
      <c r="AD221" s="150"/>
      <c r="AE221" s="150"/>
      <c r="AF221" s="150"/>
      <c r="AG221" s="150" t="s">
        <v>129</v>
      </c>
      <c r="AH221" s="150">
        <v>0</v>
      </c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3" x14ac:dyDescent="0.2">
      <c r="A222" s="157"/>
      <c r="B222" s="158"/>
      <c r="C222" s="188" t="s">
        <v>333</v>
      </c>
      <c r="D222" s="161"/>
      <c r="E222" s="162">
        <v>0.193</v>
      </c>
      <c r="F222" s="160"/>
      <c r="G222" s="160"/>
      <c r="H222" s="160"/>
      <c r="I222" s="160"/>
      <c r="J222" s="160"/>
      <c r="K222" s="160"/>
      <c r="L222" s="160"/>
      <c r="M222" s="160"/>
      <c r="N222" s="159"/>
      <c r="O222" s="159"/>
      <c r="P222" s="159"/>
      <c r="Q222" s="159"/>
      <c r="R222" s="160"/>
      <c r="S222" s="160"/>
      <c r="T222" s="160"/>
      <c r="U222" s="160"/>
      <c r="V222" s="160"/>
      <c r="W222" s="160"/>
      <c r="X222" s="160"/>
      <c r="Y222" s="160"/>
      <c r="Z222" s="150"/>
      <c r="AA222" s="150"/>
      <c r="AB222" s="150"/>
      <c r="AC222" s="150"/>
      <c r="AD222" s="150"/>
      <c r="AE222" s="150"/>
      <c r="AF222" s="150"/>
      <c r="AG222" s="150" t="s">
        <v>129</v>
      </c>
      <c r="AH222" s="150">
        <v>0</v>
      </c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71">
        <v>39</v>
      </c>
      <c r="B223" s="172" t="s">
        <v>334</v>
      </c>
      <c r="C223" s="187" t="s">
        <v>335</v>
      </c>
      <c r="D223" s="173" t="s">
        <v>238</v>
      </c>
      <c r="E223" s="174">
        <v>99.55</v>
      </c>
      <c r="F223" s="175"/>
      <c r="G223" s="176">
        <f>ROUND(E223*F223,2)</f>
        <v>0</v>
      </c>
      <c r="H223" s="175"/>
      <c r="I223" s="176">
        <f>ROUND(E223*H223,2)</f>
        <v>0</v>
      </c>
      <c r="J223" s="175"/>
      <c r="K223" s="176">
        <f>ROUND(E223*J223,2)</f>
        <v>0</v>
      </c>
      <c r="L223" s="176">
        <v>21</v>
      </c>
      <c r="M223" s="176">
        <f>G223*(1+L223/100)</f>
        <v>0</v>
      </c>
      <c r="N223" s="174">
        <v>0</v>
      </c>
      <c r="O223" s="174">
        <f>ROUND(E223*N223,2)</f>
        <v>0</v>
      </c>
      <c r="P223" s="174">
        <v>0</v>
      </c>
      <c r="Q223" s="174">
        <f>ROUND(E223*P223,2)</f>
        <v>0</v>
      </c>
      <c r="R223" s="176"/>
      <c r="S223" s="176" t="s">
        <v>122</v>
      </c>
      <c r="T223" s="177" t="s">
        <v>122</v>
      </c>
      <c r="U223" s="160">
        <v>0.93</v>
      </c>
      <c r="V223" s="160">
        <f>ROUND(E223*U223,2)</f>
        <v>92.58</v>
      </c>
      <c r="W223" s="160"/>
      <c r="X223" s="160" t="s">
        <v>123</v>
      </c>
      <c r="Y223" s="160" t="s">
        <v>124</v>
      </c>
      <c r="Z223" s="150"/>
      <c r="AA223" s="150"/>
      <c r="AB223" s="150"/>
      <c r="AC223" s="150"/>
      <c r="AD223" s="150"/>
      <c r="AE223" s="150"/>
      <c r="AF223" s="150"/>
      <c r="AG223" s="150" t="s">
        <v>125</v>
      </c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2" x14ac:dyDescent="0.2">
      <c r="A224" s="157"/>
      <c r="B224" s="158"/>
      <c r="C224" s="188" t="s">
        <v>336</v>
      </c>
      <c r="D224" s="161"/>
      <c r="E224" s="162"/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50"/>
      <c r="AA224" s="150"/>
      <c r="AB224" s="150"/>
      <c r="AC224" s="150"/>
      <c r="AD224" s="150"/>
      <c r="AE224" s="150"/>
      <c r="AF224" s="150"/>
      <c r="AG224" s="150" t="s">
        <v>129</v>
      </c>
      <c r="AH224" s="150">
        <v>0</v>
      </c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3" x14ac:dyDescent="0.2">
      <c r="A225" s="157"/>
      <c r="B225" s="158"/>
      <c r="C225" s="188" t="s">
        <v>337</v>
      </c>
      <c r="D225" s="161"/>
      <c r="E225" s="162"/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50"/>
      <c r="AA225" s="150"/>
      <c r="AB225" s="150"/>
      <c r="AC225" s="150"/>
      <c r="AD225" s="150"/>
      <c r="AE225" s="150"/>
      <c r="AF225" s="150"/>
      <c r="AG225" s="150" t="s">
        <v>129</v>
      </c>
      <c r="AH225" s="150">
        <v>0</v>
      </c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outlineLevel="3" x14ac:dyDescent="0.2">
      <c r="A226" s="157"/>
      <c r="B226" s="158"/>
      <c r="C226" s="188" t="s">
        <v>338</v>
      </c>
      <c r="D226" s="161"/>
      <c r="E226" s="162">
        <v>99.55</v>
      </c>
      <c r="F226" s="160"/>
      <c r="G226" s="160"/>
      <c r="H226" s="160"/>
      <c r="I226" s="160"/>
      <c r="J226" s="160"/>
      <c r="K226" s="160"/>
      <c r="L226" s="160"/>
      <c r="M226" s="160"/>
      <c r="N226" s="159"/>
      <c r="O226" s="159"/>
      <c r="P226" s="159"/>
      <c r="Q226" s="159"/>
      <c r="R226" s="160"/>
      <c r="S226" s="160"/>
      <c r="T226" s="160"/>
      <c r="U226" s="160"/>
      <c r="V226" s="160"/>
      <c r="W226" s="160"/>
      <c r="X226" s="160"/>
      <c r="Y226" s="160"/>
      <c r="Z226" s="150"/>
      <c r="AA226" s="150"/>
      <c r="AB226" s="150"/>
      <c r="AC226" s="150"/>
      <c r="AD226" s="150"/>
      <c r="AE226" s="150"/>
      <c r="AF226" s="150"/>
      <c r="AG226" s="150" t="s">
        <v>129</v>
      </c>
      <c r="AH226" s="150">
        <v>0</v>
      </c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ht="22.5" outlineLevel="1" x14ac:dyDescent="0.2">
      <c r="A227" s="171">
        <v>40</v>
      </c>
      <c r="B227" s="172" t="s">
        <v>339</v>
      </c>
      <c r="C227" s="187" t="s">
        <v>340</v>
      </c>
      <c r="D227" s="173" t="s">
        <v>238</v>
      </c>
      <c r="E227" s="174">
        <v>76.388999999999996</v>
      </c>
      <c r="F227" s="175"/>
      <c r="G227" s="176">
        <f>ROUND(E227*F227,2)</f>
        <v>0</v>
      </c>
      <c r="H227" s="175"/>
      <c r="I227" s="176">
        <f>ROUND(E227*H227,2)</f>
        <v>0</v>
      </c>
      <c r="J227" s="175"/>
      <c r="K227" s="176">
        <f>ROUND(E227*J227,2)</f>
        <v>0</v>
      </c>
      <c r="L227" s="176">
        <v>21</v>
      </c>
      <c r="M227" s="176">
        <f>G227*(1+L227/100)</f>
        <v>0</v>
      </c>
      <c r="N227" s="174">
        <v>0</v>
      </c>
      <c r="O227" s="174">
        <f>ROUND(E227*N227,2)</f>
        <v>0</v>
      </c>
      <c r="P227" s="174">
        <v>0</v>
      </c>
      <c r="Q227" s="174">
        <f>ROUND(E227*P227,2)</f>
        <v>0</v>
      </c>
      <c r="R227" s="176"/>
      <c r="S227" s="176" t="s">
        <v>122</v>
      </c>
      <c r="T227" s="177" t="s">
        <v>122</v>
      </c>
      <c r="U227" s="160">
        <v>0.49</v>
      </c>
      <c r="V227" s="160">
        <f>ROUND(E227*U227,2)</f>
        <v>37.43</v>
      </c>
      <c r="W227" s="160"/>
      <c r="X227" s="160" t="s">
        <v>123</v>
      </c>
      <c r="Y227" s="160" t="s">
        <v>124</v>
      </c>
      <c r="Z227" s="150"/>
      <c r="AA227" s="150"/>
      <c r="AB227" s="150"/>
      <c r="AC227" s="150"/>
      <c r="AD227" s="150"/>
      <c r="AE227" s="150"/>
      <c r="AF227" s="150"/>
      <c r="AG227" s="150" t="s">
        <v>125</v>
      </c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2" x14ac:dyDescent="0.2">
      <c r="A228" s="157"/>
      <c r="B228" s="158"/>
      <c r="C228" s="250" t="s">
        <v>341</v>
      </c>
      <c r="D228" s="251"/>
      <c r="E228" s="251"/>
      <c r="F228" s="251"/>
      <c r="G228" s="251"/>
      <c r="H228" s="160"/>
      <c r="I228" s="160"/>
      <c r="J228" s="160"/>
      <c r="K228" s="160"/>
      <c r="L228" s="160"/>
      <c r="M228" s="160"/>
      <c r="N228" s="159"/>
      <c r="O228" s="159"/>
      <c r="P228" s="159"/>
      <c r="Q228" s="159"/>
      <c r="R228" s="160"/>
      <c r="S228" s="160"/>
      <c r="T228" s="160"/>
      <c r="U228" s="160"/>
      <c r="V228" s="160"/>
      <c r="W228" s="160"/>
      <c r="X228" s="160"/>
      <c r="Y228" s="160"/>
      <c r="Z228" s="150"/>
      <c r="AA228" s="150"/>
      <c r="AB228" s="150"/>
      <c r="AC228" s="150"/>
      <c r="AD228" s="150"/>
      <c r="AE228" s="150"/>
      <c r="AF228" s="150"/>
      <c r="AG228" s="150" t="s">
        <v>127</v>
      </c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ht="22.5" outlineLevel="2" x14ac:dyDescent="0.2">
      <c r="A229" s="157"/>
      <c r="B229" s="158"/>
      <c r="C229" s="188" t="s">
        <v>342</v>
      </c>
      <c r="D229" s="161"/>
      <c r="E229" s="162"/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50"/>
      <c r="AA229" s="150"/>
      <c r="AB229" s="150"/>
      <c r="AC229" s="150"/>
      <c r="AD229" s="150"/>
      <c r="AE229" s="150"/>
      <c r="AF229" s="150"/>
      <c r="AG229" s="150" t="s">
        <v>129</v>
      </c>
      <c r="AH229" s="150">
        <v>0</v>
      </c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3" x14ac:dyDescent="0.2">
      <c r="A230" s="157"/>
      <c r="B230" s="158"/>
      <c r="C230" s="188" t="s">
        <v>343</v>
      </c>
      <c r="D230" s="161"/>
      <c r="E230" s="162"/>
      <c r="F230" s="160"/>
      <c r="G230" s="160"/>
      <c r="H230" s="160"/>
      <c r="I230" s="160"/>
      <c r="J230" s="160"/>
      <c r="K230" s="160"/>
      <c r="L230" s="160"/>
      <c r="M230" s="160"/>
      <c r="N230" s="159"/>
      <c r="O230" s="159"/>
      <c r="P230" s="159"/>
      <c r="Q230" s="159"/>
      <c r="R230" s="160"/>
      <c r="S230" s="160"/>
      <c r="T230" s="160"/>
      <c r="U230" s="160"/>
      <c r="V230" s="160"/>
      <c r="W230" s="160"/>
      <c r="X230" s="160"/>
      <c r="Y230" s="160"/>
      <c r="Z230" s="150"/>
      <c r="AA230" s="150"/>
      <c r="AB230" s="150"/>
      <c r="AC230" s="150"/>
      <c r="AD230" s="150"/>
      <c r="AE230" s="150"/>
      <c r="AF230" s="150"/>
      <c r="AG230" s="150" t="s">
        <v>129</v>
      </c>
      <c r="AH230" s="150">
        <v>0</v>
      </c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3" x14ac:dyDescent="0.2">
      <c r="A231" s="157"/>
      <c r="B231" s="158"/>
      <c r="C231" s="188" t="s">
        <v>338</v>
      </c>
      <c r="D231" s="161"/>
      <c r="E231" s="162">
        <v>99.55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50"/>
      <c r="AA231" s="150"/>
      <c r="AB231" s="150"/>
      <c r="AC231" s="150"/>
      <c r="AD231" s="150"/>
      <c r="AE231" s="150"/>
      <c r="AF231" s="150"/>
      <c r="AG231" s="150" t="s">
        <v>129</v>
      </c>
      <c r="AH231" s="150">
        <v>0</v>
      </c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outlineLevel="3" x14ac:dyDescent="0.2">
      <c r="A232" s="157"/>
      <c r="B232" s="158"/>
      <c r="C232" s="188" t="s">
        <v>344</v>
      </c>
      <c r="D232" s="161"/>
      <c r="E232" s="162"/>
      <c r="F232" s="160"/>
      <c r="G232" s="160"/>
      <c r="H232" s="160"/>
      <c r="I232" s="160"/>
      <c r="J232" s="160"/>
      <c r="K232" s="160"/>
      <c r="L232" s="160"/>
      <c r="M232" s="160"/>
      <c r="N232" s="159"/>
      <c r="O232" s="159"/>
      <c r="P232" s="159"/>
      <c r="Q232" s="159"/>
      <c r="R232" s="160"/>
      <c r="S232" s="160"/>
      <c r="T232" s="160"/>
      <c r="U232" s="160"/>
      <c r="V232" s="160"/>
      <c r="W232" s="160"/>
      <c r="X232" s="160"/>
      <c r="Y232" s="160"/>
      <c r="Z232" s="150"/>
      <c r="AA232" s="150"/>
      <c r="AB232" s="150"/>
      <c r="AC232" s="150"/>
      <c r="AD232" s="150"/>
      <c r="AE232" s="150"/>
      <c r="AF232" s="150"/>
      <c r="AG232" s="150" t="s">
        <v>129</v>
      </c>
      <c r="AH232" s="150">
        <v>0</v>
      </c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3" x14ac:dyDescent="0.2">
      <c r="A233" s="157"/>
      <c r="B233" s="158"/>
      <c r="C233" s="188" t="s">
        <v>345</v>
      </c>
      <c r="D233" s="161"/>
      <c r="E233" s="162"/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50"/>
      <c r="AA233" s="150"/>
      <c r="AB233" s="150"/>
      <c r="AC233" s="150"/>
      <c r="AD233" s="150"/>
      <c r="AE233" s="150"/>
      <c r="AF233" s="150"/>
      <c r="AG233" s="150" t="s">
        <v>129</v>
      </c>
      <c r="AH233" s="150">
        <v>0</v>
      </c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3" x14ac:dyDescent="0.2">
      <c r="A234" s="157"/>
      <c r="B234" s="158"/>
      <c r="C234" s="188" t="s">
        <v>346</v>
      </c>
      <c r="D234" s="161"/>
      <c r="E234" s="162">
        <v>-1.1259999999999999</v>
      </c>
      <c r="F234" s="160"/>
      <c r="G234" s="160"/>
      <c r="H234" s="160"/>
      <c r="I234" s="160"/>
      <c r="J234" s="160"/>
      <c r="K234" s="160"/>
      <c r="L234" s="160"/>
      <c r="M234" s="160"/>
      <c r="N234" s="159"/>
      <c r="O234" s="159"/>
      <c r="P234" s="159"/>
      <c r="Q234" s="159"/>
      <c r="R234" s="160"/>
      <c r="S234" s="160"/>
      <c r="T234" s="160"/>
      <c r="U234" s="160"/>
      <c r="V234" s="160"/>
      <c r="W234" s="160"/>
      <c r="X234" s="160"/>
      <c r="Y234" s="160"/>
      <c r="Z234" s="150"/>
      <c r="AA234" s="150"/>
      <c r="AB234" s="150"/>
      <c r="AC234" s="150"/>
      <c r="AD234" s="150"/>
      <c r="AE234" s="150"/>
      <c r="AF234" s="150"/>
      <c r="AG234" s="150" t="s">
        <v>129</v>
      </c>
      <c r="AH234" s="150">
        <v>0</v>
      </c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3" x14ac:dyDescent="0.2">
      <c r="A235" s="157"/>
      <c r="B235" s="158"/>
      <c r="C235" s="188" t="s">
        <v>347</v>
      </c>
      <c r="D235" s="161"/>
      <c r="E235" s="162"/>
      <c r="F235" s="160"/>
      <c r="G235" s="160"/>
      <c r="H235" s="160"/>
      <c r="I235" s="160"/>
      <c r="J235" s="160"/>
      <c r="K235" s="160"/>
      <c r="L235" s="160"/>
      <c r="M235" s="160"/>
      <c r="N235" s="159"/>
      <c r="O235" s="159"/>
      <c r="P235" s="159"/>
      <c r="Q235" s="159"/>
      <c r="R235" s="160"/>
      <c r="S235" s="160"/>
      <c r="T235" s="160"/>
      <c r="U235" s="160"/>
      <c r="V235" s="160"/>
      <c r="W235" s="160"/>
      <c r="X235" s="160"/>
      <c r="Y235" s="160"/>
      <c r="Z235" s="150"/>
      <c r="AA235" s="150"/>
      <c r="AB235" s="150"/>
      <c r="AC235" s="150"/>
      <c r="AD235" s="150"/>
      <c r="AE235" s="150"/>
      <c r="AF235" s="150"/>
      <c r="AG235" s="150" t="s">
        <v>129</v>
      </c>
      <c r="AH235" s="150">
        <v>0</v>
      </c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3" x14ac:dyDescent="0.2">
      <c r="A236" s="157"/>
      <c r="B236" s="158"/>
      <c r="C236" s="188" t="s">
        <v>348</v>
      </c>
      <c r="D236" s="161"/>
      <c r="E236" s="162">
        <v>-8.5000000000000006E-2</v>
      </c>
      <c r="F236" s="160"/>
      <c r="G236" s="160"/>
      <c r="H236" s="160"/>
      <c r="I236" s="160"/>
      <c r="J236" s="160"/>
      <c r="K236" s="160"/>
      <c r="L236" s="160"/>
      <c r="M236" s="160"/>
      <c r="N236" s="159"/>
      <c r="O236" s="159"/>
      <c r="P236" s="159"/>
      <c r="Q236" s="159"/>
      <c r="R236" s="160"/>
      <c r="S236" s="160"/>
      <c r="T236" s="160"/>
      <c r="U236" s="160"/>
      <c r="V236" s="160"/>
      <c r="W236" s="160"/>
      <c r="X236" s="160"/>
      <c r="Y236" s="160"/>
      <c r="Z236" s="150"/>
      <c r="AA236" s="150"/>
      <c r="AB236" s="150"/>
      <c r="AC236" s="150"/>
      <c r="AD236" s="150"/>
      <c r="AE236" s="150"/>
      <c r="AF236" s="150"/>
      <c r="AG236" s="150" t="s">
        <v>129</v>
      </c>
      <c r="AH236" s="150">
        <v>0</v>
      </c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3" x14ac:dyDescent="0.2">
      <c r="A237" s="157"/>
      <c r="B237" s="158"/>
      <c r="C237" s="188" t="s">
        <v>349</v>
      </c>
      <c r="D237" s="161"/>
      <c r="E237" s="162"/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50"/>
      <c r="AA237" s="150"/>
      <c r="AB237" s="150"/>
      <c r="AC237" s="150"/>
      <c r="AD237" s="150"/>
      <c r="AE237" s="150"/>
      <c r="AF237" s="150"/>
      <c r="AG237" s="150" t="s">
        <v>129</v>
      </c>
      <c r="AH237" s="150">
        <v>0</v>
      </c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3" x14ac:dyDescent="0.2">
      <c r="A238" s="157"/>
      <c r="B238" s="158"/>
      <c r="C238" s="188" t="s">
        <v>350</v>
      </c>
      <c r="D238" s="161"/>
      <c r="E238" s="162">
        <v>-21.95</v>
      </c>
      <c r="F238" s="160"/>
      <c r="G238" s="160"/>
      <c r="H238" s="160"/>
      <c r="I238" s="160"/>
      <c r="J238" s="160"/>
      <c r="K238" s="160"/>
      <c r="L238" s="160"/>
      <c r="M238" s="160"/>
      <c r="N238" s="159"/>
      <c r="O238" s="159"/>
      <c r="P238" s="159"/>
      <c r="Q238" s="159"/>
      <c r="R238" s="160"/>
      <c r="S238" s="160"/>
      <c r="T238" s="160"/>
      <c r="U238" s="160"/>
      <c r="V238" s="160"/>
      <c r="W238" s="160"/>
      <c r="X238" s="160"/>
      <c r="Y238" s="160"/>
      <c r="Z238" s="150"/>
      <c r="AA238" s="150"/>
      <c r="AB238" s="150"/>
      <c r="AC238" s="150"/>
      <c r="AD238" s="150"/>
      <c r="AE238" s="150"/>
      <c r="AF238" s="150"/>
      <c r="AG238" s="150" t="s">
        <v>129</v>
      </c>
      <c r="AH238" s="150">
        <v>0</v>
      </c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ht="22.5" outlineLevel="1" x14ac:dyDescent="0.2">
      <c r="A239" s="171">
        <v>41</v>
      </c>
      <c r="B239" s="172" t="s">
        <v>351</v>
      </c>
      <c r="C239" s="187" t="s">
        <v>352</v>
      </c>
      <c r="D239" s="173" t="s">
        <v>238</v>
      </c>
      <c r="E239" s="174">
        <v>838.47199999999998</v>
      </c>
      <c r="F239" s="175"/>
      <c r="G239" s="176">
        <f>ROUND(E239*F239,2)</f>
        <v>0</v>
      </c>
      <c r="H239" s="175"/>
      <c r="I239" s="176">
        <f>ROUND(E239*H239,2)</f>
        <v>0</v>
      </c>
      <c r="J239" s="175"/>
      <c r="K239" s="176">
        <f>ROUND(E239*J239,2)</f>
        <v>0</v>
      </c>
      <c r="L239" s="176">
        <v>21</v>
      </c>
      <c r="M239" s="176">
        <f>G239*(1+L239/100)</f>
        <v>0</v>
      </c>
      <c r="N239" s="174">
        <v>0</v>
      </c>
      <c r="O239" s="174">
        <f>ROUND(E239*N239,2)</f>
        <v>0</v>
      </c>
      <c r="P239" s="174">
        <v>0</v>
      </c>
      <c r="Q239" s="174">
        <f>ROUND(E239*P239,2)</f>
        <v>0</v>
      </c>
      <c r="R239" s="176"/>
      <c r="S239" s="176" t="s">
        <v>122</v>
      </c>
      <c r="T239" s="177" t="s">
        <v>122</v>
      </c>
      <c r="U239" s="160">
        <v>0</v>
      </c>
      <c r="V239" s="160">
        <f>ROUND(E239*U239,2)</f>
        <v>0</v>
      </c>
      <c r="W239" s="160"/>
      <c r="X239" s="160" t="s">
        <v>123</v>
      </c>
      <c r="Y239" s="160" t="s">
        <v>124</v>
      </c>
      <c r="Z239" s="150"/>
      <c r="AA239" s="150"/>
      <c r="AB239" s="150"/>
      <c r="AC239" s="150"/>
      <c r="AD239" s="150"/>
      <c r="AE239" s="150"/>
      <c r="AF239" s="150"/>
      <c r="AG239" s="150" t="s">
        <v>125</v>
      </c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ht="22.5" outlineLevel="2" x14ac:dyDescent="0.2">
      <c r="A240" s="157"/>
      <c r="B240" s="158"/>
      <c r="C240" s="188" t="s">
        <v>353</v>
      </c>
      <c r="D240" s="161"/>
      <c r="E240" s="162"/>
      <c r="F240" s="160"/>
      <c r="G240" s="160"/>
      <c r="H240" s="160"/>
      <c r="I240" s="160"/>
      <c r="J240" s="160"/>
      <c r="K240" s="160"/>
      <c r="L240" s="160"/>
      <c r="M240" s="160"/>
      <c r="N240" s="159"/>
      <c r="O240" s="159"/>
      <c r="P240" s="159"/>
      <c r="Q240" s="159"/>
      <c r="R240" s="160"/>
      <c r="S240" s="160"/>
      <c r="T240" s="160"/>
      <c r="U240" s="160"/>
      <c r="V240" s="160"/>
      <c r="W240" s="160"/>
      <c r="X240" s="160"/>
      <c r="Y240" s="160"/>
      <c r="Z240" s="150"/>
      <c r="AA240" s="150"/>
      <c r="AB240" s="150"/>
      <c r="AC240" s="150"/>
      <c r="AD240" s="150"/>
      <c r="AE240" s="150"/>
      <c r="AF240" s="150"/>
      <c r="AG240" s="150" t="s">
        <v>129</v>
      </c>
      <c r="AH240" s="150">
        <v>0</v>
      </c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ht="22.5" outlineLevel="3" x14ac:dyDescent="0.2">
      <c r="A241" s="157"/>
      <c r="B241" s="158"/>
      <c r="C241" s="188" t="s">
        <v>354</v>
      </c>
      <c r="D241" s="161"/>
      <c r="E241" s="162"/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50"/>
      <c r="AA241" s="150"/>
      <c r="AB241" s="150"/>
      <c r="AC241" s="150"/>
      <c r="AD241" s="150"/>
      <c r="AE241" s="150"/>
      <c r="AF241" s="150"/>
      <c r="AG241" s="150" t="s">
        <v>129</v>
      </c>
      <c r="AH241" s="150">
        <v>0</v>
      </c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3" x14ac:dyDescent="0.2">
      <c r="A242" s="157"/>
      <c r="B242" s="158"/>
      <c r="C242" s="188" t="s">
        <v>355</v>
      </c>
      <c r="D242" s="161"/>
      <c r="E242" s="162">
        <v>837.50699999999995</v>
      </c>
      <c r="F242" s="160"/>
      <c r="G242" s="160"/>
      <c r="H242" s="160"/>
      <c r="I242" s="160"/>
      <c r="J242" s="160"/>
      <c r="K242" s="160"/>
      <c r="L242" s="160"/>
      <c r="M242" s="160"/>
      <c r="N242" s="159"/>
      <c r="O242" s="159"/>
      <c r="P242" s="159"/>
      <c r="Q242" s="159"/>
      <c r="R242" s="160"/>
      <c r="S242" s="160"/>
      <c r="T242" s="160"/>
      <c r="U242" s="160"/>
      <c r="V242" s="160"/>
      <c r="W242" s="160"/>
      <c r="X242" s="160"/>
      <c r="Y242" s="160"/>
      <c r="Z242" s="150"/>
      <c r="AA242" s="150"/>
      <c r="AB242" s="150"/>
      <c r="AC242" s="150"/>
      <c r="AD242" s="150"/>
      <c r="AE242" s="150"/>
      <c r="AF242" s="150"/>
      <c r="AG242" s="150" t="s">
        <v>129</v>
      </c>
      <c r="AH242" s="150">
        <v>0</v>
      </c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ht="22.5" outlineLevel="3" x14ac:dyDescent="0.2">
      <c r="A243" s="157"/>
      <c r="B243" s="158"/>
      <c r="C243" s="188" t="s">
        <v>356</v>
      </c>
      <c r="D243" s="161"/>
      <c r="E243" s="162"/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50"/>
      <c r="AA243" s="150"/>
      <c r="AB243" s="150"/>
      <c r="AC243" s="150"/>
      <c r="AD243" s="150"/>
      <c r="AE243" s="150"/>
      <c r="AF243" s="150"/>
      <c r="AG243" s="150" t="s">
        <v>129</v>
      </c>
      <c r="AH243" s="150">
        <v>0</v>
      </c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3" x14ac:dyDescent="0.2">
      <c r="A244" s="157"/>
      <c r="B244" s="158"/>
      <c r="C244" s="188" t="s">
        <v>357</v>
      </c>
      <c r="D244" s="161"/>
      <c r="E244" s="162">
        <v>0.96499999999999997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50"/>
      <c r="AA244" s="150"/>
      <c r="AB244" s="150"/>
      <c r="AC244" s="150"/>
      <c r="AD244" s="150"/>
      <c r="AE244" s="150"/>
      <c r="AF244" s="150"/>
      <c r="AG244" s="150" t="s">
        <v>129</v>
      </c>
      <c r="AH244" s="150">
        <v>0</v>
      </c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71">
        <v>42</v>
      </c>
      <c r="B245" s="172" t="s">
        <v>358</v>
      </c>
      <c r="C245" s="187" t="s">
        <v>359</v>
      </c>
      <c r="D245" s="173" t="s">
        <v>238</v>
      </c>
      <c r="E245" s="174">
        <v>99.55</v>
      </c>
      <c r="F245" s="175"/>
      <c r="G245" s="176">
        <f>ROUND(E245*F245,2)</f>
        <v>0</v>
      </c>
      <c r="H245" s="175"/>
      <c r="I245" s="176">
        <f>ROUND(E245*H245,2)</f>
        <v>0</v>
      </c>
      <c r="J245" s="175"/>
      <c r="K245" s="176">
        <f>ROUND(E245*J245,2)</f>
        <v>0</v>
      </c>
      <c r="L245" s="176">
        <v>21</v>
      </c>
      <c r="M245" s="176">
        <f>G245*(1+L245/100)</f>
        <v>0</v>
      </c>
      <c r="N245" s="174">
        <v>0</v>
      </c>
      <c r="O245" s="174">
        <f>ROUND(E245*N245,2)</f>
        <v>0</v>
      </c>
      <c r="P245" s="174">
        <v>0</v>
      </c>
      <c r="Q245" s="174">
        <f>ROUND(E245*P245,2)</f>
        <v>0</v>
      </c>
      <c r="R245" s="176"/>
      <c r="S245" s="176" t="s">
        <v>122</v>
      </c>
      <c r="T245" s="177" t="s">
        <v>122</v>
      </c>
      <c r="U245" s="160">
        <v>0.94</v>
      </c>
      <c r="V245" s="160">
        <f>ROUND(E245*U245,2)</f>
        <v>93.58</v>
      </c>
      <c r="W245" s="160"/>
      <c r="X245" s="160" t="s">
        <v>123</v>
      </c>
      <c r="Y245" s="160" t="s">
        <v>124</v>
      </c>
      <c r="Z245" s="150"/>
      <c r="AA245" s="150"/>
      <c r="AB245" s="150"/>
      <c r="AC245" s="150"/>
      <c r="AD245" s="150"/>
      <c r="AE245" s="150"/>
      <c r="AF245" s="150"/>
      <c r="AG245" s="150" t="s">
        <v>125</v>
      </c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2" x14ac:dyDescent="0.2">
      <c r="A246" s="157"/>
      <c r="B246" s="158"/>
      <c r="C246" s="188" t="s">
        <v>360</v>
      </c>
      <c r="D246" s="161"/>
      <c r="E246" s="162"/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50"/>
      <c r="AA246" s="150"/>
      <c r="AB246" s="150"/>
      <c r="AC246" s="150"/>
      <c r="AD246" s="150"/>
      <c r="AE246" s="150"/>
      <c r="AF246" s="150"/>
      <c r="AG246" s="150" t="s">
        <v>129</v>
      </c>
      <c r="AH246" s="150">
        <v>0</v>
      </c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3" x14ac:dyDescent="0.2">
      <c r="A247" s="157"/>
      <c r="B247" s="158"/>
      <c r="C247" s="188" t="s">
        <v>361</v>
      </c>
      <c r="D247" s="161"/>
      <c r="E247" s="162"/>
      <c r="F247" s="160"/>
      <c r="G247" s="160"/>
      <c r="H247" s="160"/>
      <c r="I247" s="160"/>
      <c r="J247" s="160"/>
      <c r="K247" s="160"/>
      <c r="L247" s="160"/>
      <c r="M247" s="160"/>
      <c r="N247" s="159"/>
      <c r="O247" s="159"/>
      <c r="P247" s="159"/>
      <c r="Q247" s="159"/>
      <c r="R247" s="160"/>
      <c r="S247" s="160"/>
      <c r="T247" s="160"/>
      <c r="U247" s="160"/>
      <c r="V247" s="160"/>
      <c r="W247" s="160"/>
      <c r="X247" s="160"/>
      <c r="Y247" s="160"/>
      <c r="Z247" s="150"/>
      <c r="AA247" s="150"/>
      <c r="AB247" s="150"/>
      <c r="AC247" s="150"/>
      <c r="AD247" s="150"/>
      <c r="AE247" s="150"/>
      <c r="AF247" s="150"/>
      <c r="AG247" s="150" t="s">
        <v>129</v>
      </c>
      <c r="AH247" s="150">
        <v>0</v>
      </c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3" x14ac:dyDescent="0.2">
      <c r="A248" s="157"/>
      <c r="B248" s="158"/>
      <c r="C248" s="188" t="s">
        <v>338</v>
      </c>
      <c r="D248" s="161"/>
      <c r="E248" s="162">
        <v>99.55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50"/>
      <c r="AA248" s="150"/>
      <c r="AB248" s="150"/>
      <c r="AC248" s="150"/>
      <c r="AD248" s="150"/>
      <c r="AE248" s="150"/>
      <c r="AF248" s="150"/>
      <c r="AG248" s="150" t="s">
        <v>129</v>
      </c>
      <c r="AH248" s="150">
        <v>0</v>
      </c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71">
        <v>43</v>
      </c>
      <c r="B249" s="172" t="s">
        <v>362</v>
      </c>
      <c r="C249" s="187" t="s">
        <v>363</v>
      </c>
      <c r="D249" s="173" t="s">
        <v>238</v>
      </c>
      <c r="E249" s="174">
        <v>398.2</v>
      </c>
      <c r="F249" s="175"/>
      <c r="G249" s="176">
        <f>ROUND(E249*F249,2)</f>
        <v>0</v>
      </c>
      <c r="H249" s="175"/>
      <c r="I249" s="176">
        <f>ROUND(E249*H249,2)</f>
        <v>0</v>
      </c>
      <c r="J249" s="175"/>
      <c r="K249" s="176">
        <f>ROUND(E249*J249,2)</f>
        <v>0</v>
      </c>
      <c r="L249" s="176">
        <v>21</v>
      </c>
      <c r="M249" s="176">
        <f>G249*(1+L249/100)</f>
        <v>0</v>
      </c>
      <c r="N249" s="174">
        <v>0</v>
      </c>
      <c r="O249" s="174">
        <f>ROUND(E249*N249,2)</f>
        <v>0</v>
      </c>
      <c r="P249" s="174">
        <v>0</v>
      </c>
      <c r="Q249" s="174">
        <f>ROUND(E249*P249,2)</f>
        <v>0</v>
      </c>
      <c r="R249" s="176"/>
      <c r="S249" s="176" t="s">
        <v>122</v>
      </c>
      <c r="T249" s="177" t="s">
        <v>122</v>
      </c>
      <c r="U249" s="160">
        <v>0.11</v>
      </c>
      <c r="V249" s="160">
        <f>ROUND(E249*U249,2)</f>
        <v>43.8</v>
      </c>
      <c r="W249" s="160"/>
      <c r="X249" s="160" t="s">
        <v>123</v>
      </c>
      <c r="Y249" s="160" t="s">
        <v>124</v>
      </c>
      <c r="Z249" s="150"/>
      <c r="AA249" s="150"/>
      <c r="AB249" s="150"/>
      <c r="AC249" s="150"/>
      <c r="AD249" s="150"/>
      <c r="AE249" s="150"/>
      <c r="AF249" s="150"/>
      <c r="AG249" s="150" t="s">
        <v>125</v>
      </c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ht="22.5" outlineLevel="2" x14ac:dyDescent="0.2">
      <c r="A250" s="157"/>
      <c r="B250" s="158"/>
      <c r="C250" s="188" t="s">
        <v>364</v>
      </c>
      <c r="D250" s="161"/>
      <c r="E250" s="162"/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50"/>
      <c r="AA250" s="150"/>
      <c r="AB250" s="150"/>
      <c r="AC250" s="150"/>
      <c r="AD250" s="150"/>
      <c r="AE250" s="150"/>
      <c r="AF250" s="150"/>
      <c r="AG250" s="150" t="s">
        <v>129</v>
      </c>
      <c r="AH250" s="150">
        <v>0</v>
      </c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3" x14ac:dyDescent="0.2">
      <c r="A251" s="157"/>
      <c r="B251" s="158"/>
      <c r="C251" s="188" t="s">
        <v>361</v>
      </c>
      <c r="D251" s="161"/>
      <c r="E251" s="162"/>
      <c r="F251" s="160"/>
      <c r="G251" s="160"/>
      <c r="H251" s="160"/>
      <c r="I251" s="160"/>
      <c r="J251" s="160"/>
      <c r="K251" s="160"/>
      <c r="L251" s="160"/>
      <c r="M251" s="160"/>
      <c r="N251" s="159"/>
      <c r="O251" s="159"/>
      <c r="P251" s="159"/>
      <c r="Q251" s="159"/>
      <c r="R251" s="160"/>
      <c r="S251" s="160"/>
      <c r="T251" s="160"/>
      <c r="U251" s="160"/>
      <c r="V251" s="160"/>
      <c r="W251" s="160"/>
      <c r="X251" s="160"/>
      <c r="Y251" s="160"/>
      <c r="Z251" s="150"/>
      <c r="AA251" s="150"/>
      <c r="AB251" s="150"/>
      <c r="AC251" s="150"/>
      <c r="AD251" s="150"/>
      <c r="AE251" s="150"/>
      <c r="AF251" s="150"/>
      <c r="AG251" s="150" t="s">
        <v>129</v>
      </c>
      <c r="AH251" s="150">
        <v>0</v>
      </c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3" x14ac:dyDescent="0.2">
      <c r="A252" s="157"/>
      <c r="B252" s="158"/>
      <c r="C252" s="188" t="s">
        <v>365</v>
      </c>
      <c r="D252" s="161"/>
      <c r="E252" s="162">
        <v>398.2</v>
      </c>
      <c r="F252" s="160"/>
      <c r="G252" s="160"/>
      <c r="H252" s="160"/>
      <c r="I252" s="160"/>
      <c r="J252" s="160"/>
      <c r="K252" s="160"/>
      <c r="L252" s="160"/>
      <c r="M252" s="160"/>
      <c r="N252" s="159"/>
      <c r="O252" s="159"/>
      <c r="P252" s="159"/>
      <c r="Q252" s="159"/>
      <c r="R252" s="160"/>
      <c r="S252" s="160"/>
      <c r="T252" s="160"/>
      <c r="U252" s="160"/>
      <c r="V252" s="160"/>
      <c r="W252" s="160"/>
      <c r="X252" s="160"/>
      <c r="Y252" s="160"/>
      <c r="Z252" s="150"/>
      <c r="AA252" s="150"/>
      <c r="AB252" s="150"/>
      <c r="AC252" s="150"/>
      <c r="AD252" s="150"/>
      <c r="AE252" s="150"/>
      <c r="AF252" s="150"/>
      <c r="AG252" s="150" t="s">
        <v>129</v>
      </c>
      <c r="AH252" s="150">
        <v>0</v>
      </c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71">
        <v>44</v>
      </c>
      <c r="B253" s="172" t="s">
        <v>366</v>
      </c>
      <c r="C253" s="187" t="s">
        <v>367</v>
      </c>
      <c r="D253" s="173" t="s">
        <v>368</v>
      </c>
      <c r="E253" s="174">
        <v>5</v>
      </c>
      <c r="F253" s="175"/>
      <c r="G253" s="176">
        <f>ROUND(E253*F253,2)</f>
        <v>0</v>
      </c>
      <c r="H253" s="175"/>
      <c r="I253" s="176">
        <f>ROUND(E253*H253,2)</f>
        <v>0</v>
      </c>
      <c r="J253" s="175"/>
      <c r="K253" s="176">
        <f>ROUND(E253*J253,2)</f>
        <v>0</v>
      </c>
      <c r="L253" s="176">
        <v>21</v>
      </c>
      <c r="M253" s="176">
        <f>G253*(1+L253/100)</f>
        <v>0</v>
      </c>
      <c r="N253" s="174">
        <v>0</v>
      </c>
      <c r="O253" s="174">
        <f>ROUND(E253*N253,2)</f>
        <v>0</v>
      </c>
      <c r="P253" s="174">
        <v>0</v>
      </c>
      <c r="Q253" s="174">
        <f>ROUND(E253*P253,2)</f>
        <v>0</v>
      </c>
      <c r="R253" s="176"/>
      <c r="S253" s="176" t="s">
        <v>122</v>
      </c>
      <c r="T253" s="177" t="s">
        <v>122</v>
      </c>
      <c r="U253" s="160">
        <v>0</v>
      </c>
      <c r="V253" s="160">
        <f>ROUND(E253*U253,2)</f>
        <v>0</v>
      </c>
      <c r="W253" s="160"/>
      <c r="X253" s="160" t="s">
        <v>123</v>
      </c>
      <c r="Y253" s="160" t="s">
        <v>124</v>
      </c>
      <c r="Z253" s="150"/>
      <c r="AA253" s="150"/>
      <c r="AB253" s="150"/>
      <c r="AC253" s="150"/>
      <c r="AD253" s="150"/>
      <c r="AE253" s="150"/>
      <c r="AF253" s="150"/>
      <c r="AG253" s="150" t="s">
        <v>125</v>
      </c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ht="22.5" outlineLevel="2" x14ac:dyDescent="0.2">
      <c r="A254" s="157"/>
      <c r="B254" s="158"/>
      <c r="C254" s="188" t="s">
        <v>369</v>
      </c>
      <c r="D254" s="161"/>
      <c r="E254" s="162"/>
      <c r="F254" s="160"/>
      <c r="G254" s="160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50"/>
      <c r="AA254" s="150"/>
      <c r="AB254" s="150"/>
      <c r="AC254" s="150"/>
      <c r="AD254" s="150"/>
      <c r="AE254" s="150"/>
      <c r="AF254" s="150"/>
      <c r="AG254" s="150" t="s">
        <v>129</v>
      </c>
      <c r="AH254" s="150">
        <v>0</v>
      </c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3" x14ac:dyDescent="0.2">
      <c r="A255" s="157"/>
      <c r="B255" s="158"/>
      <c r="C255" s="188" t="s">
        <v>370</v>
      </c>
      <c r="D255" s="161"/>
      <c r="E255" s="162">
        <v>5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50"/>
      <c r="AA255" s="150"/>
      <c r="AB255" s="150"/>
      <c r="AC255" s="150"/>
      <c r="AD255" s="150"/>
      <c r="AE255" s="150"/>
      <c r="AF255" s="150"/>
      <c r="AG255" s="150" t="s">
        <v>129</v>
      </c>
      <c r="AH255" s="150">
        <v>0</v>
      </c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ht="22.5" outlineLevel="1" x14ac:dyDescent="0.2">
      <c r="A256" s="171">
        <v>45</v>
      </c>
      <c r="B256" s="172" t="s">
        <v>371</v>
      </c>
      <c r="C256" s="187" t="s">
        <v>372</v>
      </c>
      <c r="D256" s="173" t="s">
        <v>238</v>
      </c>
      <c r="E256" s="174">
        <v>50.866999999999997</v>
      </c>
      <c r="F256" s="175"/>
      <c r="G256" s="176">
        <f>ROUND(E256*F256,2)</f>
        <v>0</v>
      </c>
      <c r="H256" s="175"/>
      <c r="I256" s="176">
        <f>ROUND(E256*H256,2)</f>
        <v>0</v>
      </c>
      <c r="J256" s="175"/>
      <c r="K256" s="176">
        <f>ROUND(E256*J256,2)</f>
        <v>0</v>
      </c>
      <c r="L256" s="176">
        <v>21</v>
      </c>
      <c r="M256" s="176">
        <f>G256*(1+L256/100)</f>
        <v>0</v>
      </c>
      <c r="N256" s="174">
        <v>0</v>
      </c>
      <c r="O256" s="174">
        <f>ROUND(E256*N256,2)</f>
        <v>0</v>
      </c>
      <c r="P256" s="174">
        <v>0</v>
      </c>
      <c r="Q256" s="174">
        <f>ROUND(E256*P256,2)</f>
        <v>0</v>
      </c>
      <c r="R256" s="176"/>
      <c r="S256" s="176" t="s">
        <v>122</v>
      </c>
      <c r="T256" s="177" t="s">
        <v>122</v>
      </c>
      <c r="U256" s="160">
        <v>0</v>
      </c>
      <c r="V256" s="160">
        <f>ROUND(E256*U256,2)</f>
        <v>0</v>
      </c>
      <c r="W256" s="160"/>
      <c r="X256" s="160" t="s">
        <v>123</v>
      </c>
      <c r="Y256" s="160" t="s">
        <v>124</v>
      </c>
      <c r="Z256" s="150"/>
      <c r="AA256" s="150"/>
      <c r="AB256" s="150"/>
      <c r="AC256" s="150"/>
      <c r="AD256" s="150"/>
      <c r="AE256" s="150"/>
      <c r="AF256" s="150"/>
      <c r="AG256" s="150" t="s">
        <v>125</v>
      </c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2" x14ac:dyDescent="0.2">
      <c r="A257" s="157"/>
      <c r="B257" s="158"/>
      <c r="C257" s="250" t="s">
        <v>373</v>
      </c>
      <c r="D257" s="251"/>
      <c r="E257" s="251"/>
      <c r="F257" s="251"/>
      <c r="G257" s="251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50"/>
      <c r="AA257" s="150"/>
      <c r="AB257" s="150"/>
      <c r="AC257" s="150"/>
      <c r="AD257" s="150"/>
      <c r="AE257" s="150"/>
      <c r="AF257" s="150"/>
      <c r="AG257" s="150" t="s">
        <v>127</v>
      </c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2" x14ac:dyDescent="0.2">
      <c r="A258" s="157"/>
      <c r="B258" s="158"/>
      <c r="C258" s="188" t="s">
        <v>326</v>
      </c>
      <c r="D258" s="161"/>
      <c r="E258" s="162"/>
      <c r="F258" s="160"/>
      <c r="G258" s="160"/>
      <c r="H258" s="160"/>
      <c r="I258" s="160"/>
      <c r="J258" s="160"/>
      <c r="K258" s="160"/>
      <c r="L258" s="160"/>
      <c r="M258" s="160"/>
      <c r="N258" s="159"/>
      <c r="O258" s="159"/>
      <c r="P258" s="159"/>
      <c r="Q258" s="159"/>
      <c r="R258" s="160"/>
      <c r="S258" s="160"/>
      <c r="T258" s="160"/>
      <c r="U258" s="160"/>
      <c r="V258" s="160"/>
      <c r="W258" s="160"/>
      <c r="X258" s="160"/>
      <c r="Y258" s="160"/>
      <c r="Z258" s="150"/>
      <c r="AA258" s="150"/>
      <c r="AB258" s="150"/>
      <c r="AC258" s="150"/>
      <c r="AD258" s="150"/>
      <c r="AE258" s="150"/>
      <c r="AF258" s="150"/>
      <c r="AG258" s="150" t="s">
        <v>129</v>
      </c>
      <c r="AH258" s="150">
        <v>0</v>
      </c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3" x14ac:dyDescent="0.2">
      <c r="A259" s="157"/>
      <c r="B259" s="158"/>
      <c r="C259" s="188" t="s">
        <v>343</v>
      </c>
      <c r="D259" s="161"/>
      <c r="E259" s="162"/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50"/>
      <c r="AA259" s="150"/>
      <c r="AB259" s="150"/>
      <c r="AC259" s="150"/>
      <c r="AD259" s="150"/>
      <c r="AE259" s="150"/>
      <c r="AF259" s="150"/>
      <c r="AG259" s="150" t="s">
        <v>129</v>
      </c>
      <c r="AH259" s="150">
        <v>0</v>
      </c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3" x14ac:dyDescent="0.2">
      <c r="A260" s="157"/>
      <c r="B260" s="158"/>
      <c r="C260" s="188" t="s">
        <v>338</v>
      </c>
      <c r="D260" s="161"/>
      <c r="E260" s="162">
        <v>99.55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50"/>
      <c r="AA260" s="150"/>
      <c r="AB260" s="150"/>
      <c r="AC260" s="150"/>
      <c r="AD260" s="150"/>
      <c r="AE260" s="150"/>
      <c r="AF260" s="150"/>
      <c r="AG260" s="150" t="s">
        <v>129</v>
      </c>
      <c r="AH260" s="150">
        <v>0</v>
      </c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3" x14ac:dyDescent="0.2">
      <c r="A261" s="157"/>
      <c r="B261" s="158"/>
      <c r="C261" s="188" t="s">
        <v>344</v>
      </c>
      <c r="D261" s="161"/>
      <c r="E261" s="162"/>
      <c r="F261" s="160"/>
      <c r="G261" s="160"/>
      <c r="H261" s="160"/>
      <c r="I261" s="160"/>
      <c r="J261" s="160"/>
      <c r="K261" s="160"/>
      <c r="L261" s="160"/>
      <c r="M261" s="160"/>
      <c r="N261" s="159"/>
      <c r="O261" s="159"/>
      <c r="P261" s="159"/>
      <c r="Q261" s="159"/>
      <c r="R261" s="160"/>
      <c r="S261" s="160"/>
      <c r="T261" s="160"/>
      <c r="U261" s="160"/>
      <c r="V261" s="160"/>
      <c r="W261" s="160"/>
      <c r="X261" s="160"/>
      <c r="Y261" s="160"/>
      <c r="Z261" s="150"/>
      <c r="AA261" s="150"/>
      <c r="AB261" s="150"/>
      <c r="AC261" s="150"/>
      <c r="AD261" s="150"/>
      <c r="AE261" s="150"/>
      <c r="AF261" s="150"/>
      <c r="AG261" s="150" t="s">
        <v>129</v>
      </c>
      <c r="AH261" s="150">
        <v>0</v>
      </c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3" x14ac:dyDescent="0.2">
      <c r="A262" s="157"/>
      <c r="B262" s="158"/>
      <c r="C262" s="188" t="s">
        <v>345</v>
      </c>
      <c r="D262" s="161"/>
      <c r="E262" s="162"/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50"/>
      <c r="AA262" s="150"/>
      <c r="AB262" s="150"/>
      <c r="AC262" s="150"/>
      <c r="AD262" s="150"/>
      <c r="AE262" s="150"/>
      <c r="AF262" s="150"/>
      <c r="AG262" s="150" t="s">
        <v>129</v>
      </c>
      <c r="AH262" s="150">
        <v>0</v>
      </c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3" x14ac:dyDescent="0.2">
      <c r="A263" s="157"/>
      <c r="B263" s="158"/>
      <c r="C263" s="188" t="s">
        <v>346</v>
      </c>
      <c r="D263" s="161"/>
      <c r="E263" s="162">
        <v>-1.1259999999999999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50"/>
      <c r="AA263" s="150"/>
      <c r="AB263" s="150"/>
      <c r="AC263" s="150"/>
      <c r="AD263" s="150"/>
      <c r="AE263" s="150"/>
      <c r="AF263" s="150"/>
      <c r="AG263" s="150" t="s">
        <v>129</v>
      </c>
      <c r="AH263" s="150">
        <v>0</v>
      </c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3" x14ac:dyDescent="0.2">
      <c r="A264" s="157"/>
      <c r="B264" s="158"/>
      <c r="C264" s="188" t="s">
        <v>347</v>
      </c>
      <c r="D264" s="161"/>
      <c r="E264" s="162"/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50"/>
      <c r="AA264" s="150"/>
      <c r="AB264" s="150"/>
      <c r="AC264" s="150"/>
      <c r="AD264" s="150"/>
      <c r="AE264" s="150"/>
      <c r="AF264" s="150"/>
      <c r="AG264" s="150" t="s">
        <v>129</v>
      </c>
      <c r="AH264" s="150">
        <v>0</v>
      </c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outlineLevel="3" x14ac:dyDescent="0.2">
      <c r="A265" s="157"/>
      <c r="B265" s="158"/>
      <c r="C265" s="188" t="s">
        <v>348</v>
      </c>
      <c r="D265" s="161"/>
      <c r="E265" s="162">
        <v>-8.5000000000000006E-2</v>
      </c>
      <c r="F265" s="160"/>
      <c r="G265" s="160"/>
      <c r="H265" s="160"/>
      <c r="I265" s="160"/>
      <c r="J265" s="160"/>
      <c r="K265" s="160"/>
      <c r="L265" s="160"/>
      <c r="M265" s="160"/>
      <c r="N265" s="159"/>
      <c r="O265" s="159"/>
      <c r="P265" s="159"/>
      <c r="Q265" s="159"/>
      <c r="R265" s="160"/>
      <c r="S265" s="160"/>
      <c r="T265" s="160"/>
      <c r="U265" s="160"/>
      <c r="V265" s="160"/>
      <c r="W265" s="160"/>
      <c r="X265" s="160"/>
      <c r="Y265" s="160"/>
      <c r="Z265" s="150"/>
      <c r="AA265" s="150"/>
      <c r="AB265" s="150"/>
      <c r="AC265" s="150"/>
      <c r="AD265" s="150"/>
      <c r="AE265" s="150"/>
      <c r="AF265" s="150"/>
      <c r="AG265" s="150" t="s">
        <v>129</v>
      </c>
      <c r="AH265" s="150">
        <v>0</v>
      </c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outlineLevel="3" x14ac:dyDescent="0.2">
      <c r="A266" s="157"/>
      <c r="B266" s="158"/>
      <c r="C266" s="188" t="s">
        <v>349</v>
      </c>
      <c r="D266" s="161"/>
      <c r="E266" s="162"/>
      <c r="F266" s="160"/>
      <c r="G266" s="160"/>
      <c r="H266" s="160"/>
      <c r="I266" s="160"/>
      <c r="J266" s="160"/>
      <c r="K266" s="160"/>
      <c r="L266" s="160"/>
      <c r="M266" s="160"/>
      <c r="N266" s="159"/>
      <c r="O266" s="159"/>
      <c r="P266" s="159"/>
      <c r="Q266" s="159"/>
      <c r="R266" s="160"/>
      <c r="S266" s="160"/>
      <c r="T266" s="160"/>
      <c r="U266" s="160"/>
      <c r="V266" s="160"/>
      <c r="W266" s="160"/>
      <c r="X266" s="160"/>
      <c r="Y266" s="160"/>
      <c r="Z266" s="150"/>
      <c r="AA266" s="150"/>
      <c r="AB266" s="150"/>
      <c r="AC266" s="150"/>
      <c r="AD266" s="150"/>
      <c r="AE266" s="150"/>
      <c r="AF266" s="150"/>
      <c r="AG266" s="150" t="s">
        <v>129</v>
      </c>
      <c r="AH266" s="150">
        <v>0</v>
      </c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3" x14ac:dyDescent="0.2">
      <c r="A267" s="157"/>
      <c r="B267" s="158"/>
      <c r="C267" s="188" t="s">
        <v>350</v>
      </c>
      <c r="D267" s="161"/>
      <c r="E267" s="162">
        <v>-21.95</v>
      </c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50"/>
      <c r="AA267" s="150"/>
      <c r="AB267" s="150"/>
      <c r="AC267" s="150"/>
      <c r="AD267" s="150"/>
      <c r="AE267" s="150"/>
      <c r="AF267" s="150"/>
      <c r="AG267" s="150" t="s">
        <v>129</v>
      </c>
      <c r="AH267" s="150">
        <v>0</v>
      </c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outlineLevel="3" x14ac:dyDescent="0.2">
      <c r="A268" s="157"/>
      <c r="B268" s="158"/>
      <c r="C268" s="188" t="s">
        <v>374</v>
      </c>
      <c r="D268" s="161"/>
      <c r="E268" s="162"/>
      <c r="F268" s="160"/>
      <c r="G268" s="160"/>
      <c r="H268" s="160"/>
      <c r="I268" s="160"/>
      <c r="J268" s="160"/>
      <c r="K268" s="160"/>
      <c r="L268" s="160"/>
      <c r="M268" s="160"/>
      <c r="N268" s="159"/>
      <c r="O268" s="159"/>
      <c r="P268" s="159"/>
      <c r="Q268" s="159"/>
      <c r="R268" s="160"/>
      <c r="S268" s="160"/>
      <c r="T268" s="160"/>
      <c r="U268" s="160"/>
      <c r="V268" s="160"/>
      <c r="W268" s="160"/>
      <c r="X268" s="160"/>
      <c r="Y268" s="160"/>
      <c r="Z268" s="150"/>
      <c r="AA268" s="150"/>
      <c r="AB268" s="150"/>
      <c r="AC268" s="150"/>
      <c r="AD268" s="150"/>
      <c r="AE268" s="150"/>
      <c r="AF268" s="150"/>
      <c r="AG268" s="150" t="s">
        <v>129</v>
      </c>
      <c r="AH268" s="150">
        <v>0</v>
      </c>
      <c r="AI268" s="150"/>
      <c r="AJ268" s="150"/>
      <c r="AK268" s="150"/>
      <c r="AL268" s="150"/>
      <c r="AM268" s="150"/>
      <c r="AN268" s="150"/>
      <c r="AO268" s="150"/>
      <c r="AP268" s="150"/>
      <c r="AQ268" s="150"/>
      <c r="AR268" s="150"/>
      <c r="AS268" s="150"/>
      <c r="AT268" s="150"/>
      <c r="AU268" s="150"/>
      <c r="AV268" s="150"/>
      <c r="AW268" s="150"/>
      <c r="AX268" s="150"/>
      <c r="AY268" s="150"/>
      <c r="AZ268" s="150"/>
      <c r="BA268" s="150"/>
      <c r="BB268" s="150"/>
      <c r="BC268" s="150"/>
      <c r="BD268" s="150"/>
      <c r="BE268" s="150"/>
      <c r="BF268" s="150"/>
      <c r="BG268" s="150"/>
      <c r="BH268" s="150"/>
    </row>
    <row r="269" spans="1:60" outlineLevel="3" x14ac:dyDescent="0.2">
      <c r="A269" s="157"/>
      <c r="B269" s="158"/>
      <c r="C269" s="188" t="s">
        <v>375</v>
      </c>
      <c r="D269" s="161"/>
      <c r="E269" s="162">
        <v>-25.26</v>
      </c>
      <c r="F269" s="160"/>
      <c r="G269" s="160"/>
      <c r="H269" s="160"/>
      <c r="I269" s="160"/>
      <c r="J269" s="160"/>
      <c r="K269" s="160"/>
      <c r="L269" s="160"/>
      <c r="M269" s="160"/>
      <c r="N269" s="159"/>
      <c r="O269" s="159"/>
      <c r="P269" s="159"/>
      <c r="Q269" s="159"/>
      <c r="R269" s="160"/>
      <c r="S269" s="160"/>
      <c r="T269" s="160"/>
      <c r="U269" s="160"/>
      <c r="V269" s="160"/>
      <c r="W269" s="160"/>
      <c r="X269" s="160"/>
      <c r="Y269" s="160"/>
      <c r="Z269" s="150"/>
      <c r="AA269" s="150"/>
      <c r="AB269" s="150"/>
      <c r="AC269" s="150"/>
      <c r="AD269" s="150"/>
      <c r="AE269" s="150"/>
      <c r="AF269" s="150"/>
      <c r="AG269" s="150" t="s">
        <v>129</v>
      </c>
      <c r="AH269" s="150">
        <v>0</v>
      </c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3" x14ac:dyDescent="0.2">
      <c r="A270" s="157"/>
      <c r="B270" s="158"/>
      <c r="C270" s="188" t="s">
        <v>376</v>
      </c>
      <c r="D270" s="161"/>
      <c r="E270" s="162"/>
      <c r="F270" s="160"/>
      <c r="G270" s="160"/>
      <c r="H270" s="160"/>
      <c r="I270" s="160"/>
      <c r="J270" s="160"/>
      <c r="K270" s="160"/>
      <c r="L270" s="160"/>
      <c r="M270" s="160"/>
      <c r="N270" s="159"/>
      <c r="O270" s="159"/>
      <c r="P270" s="159"/>
      <c r="Q270" s="159"/>
      <c r="R270" s="160"/>
      <c r="S270" s="160"/>
      <c r="T270" s="160"/>
      <c r="U270" s="160"/>
      <c r="V270" s="160"/>
      <c r="W270" s="160"/>
      <c r="X270" s="160"/>
      <c r="Y270" s="160"/>
      <c r="Z270" s="150"/>
      <c r="AA270" s="150"/>
      <c r="AB270" s="150"/>
      <c r="AC270" s="150"/>
      <c r="AD270" s="150"/>
      <c r="AE270" s="150"/>
      <c r="AF270" s="150"/>
      <c r="AG270" s="150" t="s">
        <v>129</v>
      </c>
      <c r="AH270" s="150">
        <v>0</v>
      </c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3" x14ac:dyDescent="0.2">
      <c r="A271" s="157"/>
      <c r="B271" s="158"/>
      <c r="C271" s="188" t="s">
        <v>377</v>
      </c>
      <c r="D271" s="161"/>
      <c r="E271" s="162">
        <v>-6.9000000000000006E-2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50"/>
      <c r="AA271" s="150"/>
      <c r="AB271" s="150"/>
      <c r="AC271" s="150"/>
      <c r="AD271" s="150"/>
      <c r="AE271" s="150"/>
      <c r="AF271" s="150"/>
      <c r="AG271" s="150" t="s">
        <v>129</v>
      </c>
      <c r="AH271" s="150">
        <v>0</v>
      </c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3" x14ac:dyDescent="0.2">
      <c r="A272" s="157"/>
      <c r="B272" s="158"/>
      <c r="C272" s="188" t="s">
        <v>378</v>
      </c>
      <c r="D272" s="161"/>
      <c r="E272" s="162"/>
      <c r="F272" s="160"/>
      <c r="G272" s="160"/>
      <c r="H272" s="160"/>
      <c r="I272" s="160"/>
      <c r="J272" s="160"/>
      <c r="K272" s="160"/>
      <c r="L272" s="160"/>
      <c r="M272" s="160"/>
      <c r="N272" s="159"/>
      <c r="O272" s="159"/>
      <c r="P272" s="159"/>
      <c r="Q272" s="159"/>
      <c r="R272" s="160"/>
      <c r="S272" s="160"/>
      <c r="T272" s="160"/>
      <c r="U272" s="160"/>
      <c r="V272" s="160"/>
      <c r="W272" s="160"/>
      <c r="X272" s="160"/>
      <c r="Y272" s="160"/>
      <c r="Z272" s="150"/>
      <c r="AA272" s="150"/>
      <c r="AB272" s="150"/>
      <c r="AC272" s="150"/>
      <c r="AD272" s="150"/>
      <c r="AE272" s="150"/>
      <c r="AF272" s="150"/>
      <c r="AG272" s="150" t="s">
        <v>129</v>
      </c>
      <c r="AH272" s="150">
        <v>0</v>
      </c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3" x14ac:dyDescent="0.2">
      <c r="A273" s="157"/>
      <c r="B273" s="158"/>
      <c r="C273" s="188" t="s">
        <v>379</v>
      </c>
      <c r="D273" s="161"/>
      <c r="E273" s="162">
        <v>-0.193</v>
      </c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50"/>
      <c r="AA273" s="150"/>
      <c r="AB273" s="150"/>
      <c r="AC273" s="150"/>
      <c r="AD273" s="150"/>
      <c r="AE273" s="150"/>
      <c r="AF273" s="150"/>
      <c r="AG273" s="150" t="s">
        <v>129</v>
      </c>
      <c r="AH273" s="150">
        <v>0</v>
      </c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ht="22.5" outlineLevel="1" x14ac:dyDescent="0.2">
      <c r="A274" s="171">
        <v>46</v>
      </c>
      <c r="B274" s="172" t="s">
        <v>380</v>
      </c>
      <c r="C274" s="187" t="s">
        <v>381</v>
      </c>
      <c r="D274" s="173" t="s">
        <v>238</v>
      </c>
      <c r="E274" s="174">
        <v>6.9000000000000006E-2</v>
      </c>
      <c r="F274" s="175"/>
      <c r="G274" s="176">
        <f>ROUND(E274*F274,2)</f>
        <v>0</v>
      </c>
      <c r="H274" s="175"/>
      <c r="I274" s="176">
        <f>ROUND(E274*H274,2)</f>
        <v>0</v>
      </c>
      <c r="J274" s="175"/>
      <c r="K274" s="176">
        <f>ROUND(E274*J274,2)</f>
        <v>0</v>
      </c>
      <c r="L274" s="176">
        <v>21</v>
      </c>
      <c r="M274" s="176">
        <f>G274*(1+L274/100)</f>
        <v>0</v>
      </c>
      <c r="N274" s="174">
        <v>0</v>
      </c>
      <c r="O274" s="174">
        <f>ROUND(E274*N274,2)</f>
        <v>0</v>
      </c>
      <c r="P274" s="174">
        <v>0</v>
      </c>
      <c r="Q274" s="174">
        <f>ROUND(E274*P274,2)</f>
        <v>0</v>
      </c>
      <c r="R274" s="176"/>
      <c r="S274" s="176" t="s">
        <v>122</v>
      </c>
      <c r="T274" s="177" t="s">
        <v>122</v>
      </c>
      <c r="U274" s="160">
        <v>0</v>
      </c>
      <c r="V274" s="160">
        <f>ROUND(E274*U274,2)</f>
        <v>0</v>
      </c>
      <c r="W274" s="160"/>
      <c r="X274" s="160" t="s">
        <v>123</v>
      </c>
      <c r="Y274" s="160" t="s">
        <v>124</v>
      </c>
      <c r="Z274" s="150"/>
      <c r="AA274" s="150"/>
      <c r="AB274" s="150"/>
      <c r="AC274" s="150"/>
      <c r="AD274" s="150"/>
      <c r="AE274" s="150"/>
      <c r="AF274" s="150"/>
      <c r="AG274" s="150" t="s">
        <v>125</v>
      </c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2" x14ac:dyDescent="0.2">
      <c r="A275" s="157"/>
      <c r="B275" s="158"/>
      <c r="C275" s="250" t="s">
        <v>382</v>
      </c>
      <c r="D275" s="251"/>
      <c r="E275" s="251"/>
      <c r="F275" s="251"/>
      <c r="G275" s="251"/>
      <c r="H275" s="160"/>
      <c r="I275" s="160"/>
      <c r="J275" s="160"/>
      <c r="K275" s="160"/>
      <c r="L275" s="160"/>
      <c r="M275" s="160"/>
      <c r="N275" s="159"/>
      <c r="O275" s="159"/>
      <c r="P275" s="159"/>
      <c r="Q275" s="159"/>
      <c r="R275" s="160"/>
      <c r="S275" s="160"/>
      <c r="T275" s="160"/>
      <c r="U275" s="160"/>
      <c r="V275" s="160"/>
      <c r="W275" s="160"/>
      <c r="X275" s="160"/>
      <c r="Y275" s="160"/>
      <c r="Z275" s="150"/>
      <c r="AA275" s="150"/>
      <c r="AB275" s="150"/>
      <c r="AC275" s="150"/>
      <c r="AD275" s="150"/>
      <c r="AE275" s="150"/>
      <c r="AF275" s="150"/>
      <c r="AG275" s="150" t="s">
        <v>127</v>
      </c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ht="22.5" outlineLevel="2" x14ac:dyDescent="0.2">
      <c r="A276" s="157"/>
      <c r="B276" s="158"/>
      <c r="C276" s="188" t="s">
        <v>383</v>
      </c>
      <c r="D276" s="161"/>
      <c r="E276" s="162"/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50"/>
      <c r="AA276" s="150"/>
      <c r="AB276" s="150"/>
      <c r="AC276" s="150"/>
      <c r="AD276" s="150"/>
      <c r="AE276" s="150"/>
      <c r="AF276" s="150"/>
      <c r="AG276" s="150" t="s">
        <v>129</v>
      </c>
      <c r="AH276" s="150">
        <v>0</v>
      </c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3" x14ac:dyDescent="0.2">
      <c r="A277" s="157"/>
      <c r="B277" s="158"/>
      <c r="C277" s="188" t="s">
        <v>384</v>
      </c>
      <c r="D277" s="161"/>
      <c r="E277" s="162">
        <v>6.9000000000000006E-2</v>
      </c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50"/>
      <c r="AA277" s="150"/>
      <c r="AB277" s="150"/>
      <c r="AC277" s="150"/>
      <c r="AD277" s="150"/>
      <c r="AE277" s="150"/>
      <c r="AF277" s="150"/>
      <c r="AG277" s="150" t="s">
        <v>129</v>
      </c>
      <c r="AH277" s="150">
        <v>0</v>
      </c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x14ac:dyDescent="0.2">
      <c r="A278" s="164" t="s">
        <v>117</v>
      </c>
      <c r="B278" s="165" t="s">
        <v>89</v>
      </c>
      <c r="C278" s="186" t="s">
        <v>29</v>
      </c>
      <c r="D278" s="166"/>
      <c r="E278" s="167"/>
      <c r="F278" s="168"/>
      <c r="G278" s="168">
        <f>SUMIF(AG279:AG287,"&lt;&gt;NOR",G279:G287)</f>
        <v>0</v>
      </c>
      <c r="H278" s="168"/>
      <c r="I278" s="168">
        <f>SUM(I279:I287)</f>
        <v>0</v>
      </c>
      <c r="J278" s="168"/>
      <c r="K278" s="168">
        <f>SUM(K279:K287)</f>
        <v>0</v>
      </c>
      <c r="L278" s="168"/>
      <c r="M278" s="168">
        <f>SUM(M279:M287)</f>
        <v>0</v>
      </c>
      <c r="N278" s="167"/>
      <c r="O278" s="167">
        <f>SUM(O279:O287)</f>
        <v>0</v>
      </c>
      <c r="P278" s="167"/>
      <c r="Q278" s="167">
        <f>SUM(Q279:Q287)</f>
        <v>0</v>
      </c>
      <c r="R278" s="168"/>
      <c r="S278" s="168"/>
      <c r="T278" s="169"/>
      <c r="U278" s="163"/>
      <c r="V278" s="163">
        <f>SUM(V279:V287)</f>
        <v>0</v>
      </c>
      <c r="W278" s="163"/>
      <c r="X278" s="163"/>
      <c r="Y278" s="163"/>
      <c r="AG278" t="s">
        <v>118</v>
      </c>
    </row>
    <row r="279" spans="1:60" outlineLevel="1" x14ac:dyDescent="0.2">
      <c r="A279" s="171">
        <v>47</v>
      </c>
      <c r="B279" s="172" t="s">
        <v>385</v>
      </c>
      <c r="C279" s="187" t="s">
        <v>386</v>
      </c>
      <c r="D279" s="173" t="s">
        <v>387</v>
      </c>
      <c r="E279" s="174">
        <v>1</v>
      </c>
      <c r="F279" s="175"/>
      <c r="G279" s="176">
        <f>ROUND(E279*F279,2)</f>
        <v>0</v>
      </c>
      <c r="H279" s="175"/>
      <c r="I279" s="176">
        <f>ROUND(E279*H279,2)</f>
        <v>0</v>
      </c>
      <c r="J279" s="175"/>
      <c r="K279" s="176">
        <f>ROUND(E279*J279,2)</f>
        <v>0</v>
      </c>
      <c r="L279" s="176">
        <v>21</v>
      </c>
      <c r="M279" s="176">
        <f>G279*(1+L279/100)</f>
        <v>0</v>
      </c>
      <c r="N279" s="174">
        <v>0</v>
      </c>
      <c r="O279" s="174">
        <f>ROUND(E279*N279,2)</f>
        <v>0</v>
      </c>
      <c r="P279" s="174">
        <v>0</v>
      </c>
      <c r="Q279" s="174">
        <f>ROUND(E279*P279,2)</f>
        <v>0</v>
      </c>
      <c r="R279" s="176"/>
      <c r="S279" s="176" t="s">
        <v>122</v>
      </c>
      <c r="T279" s="177" t="s">
        <v>163</v>
      </c>
      <c r="U279" s="160">
        <v>0</v>
      </c>
      <c r="V279" s="160">
        <f>ROUND(E279*U279,2)</f>
        <v>0</v>
      </c>
      <c r="W279" s="160"/>
      <c r="X279" s="160" t="s">
        <v>388</v>
      </c>
      <c r="Y279" s="160" t="s">
        <v>124</v>
      </c>
      <c r="Z279" s="150"/>
      <c r="AA279" s="150"/>
      <c r="AB279" s="150"/>
      <c r="AC279" s="150"/>
      <c r="AD279" s="150"/>
      <c r="AE279" s="150"/>
      <c r="AF279" s="150"/>
      <c r="AG279" s="150" t="s">
        <v>389</v>
      </c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2" x14ac:dyDescent="0.2">
      <c r="A280" s="157"/>
      <c r="B280" s="158"/>
      <c r="C280" s="250" t="s">
        <v>390</v>
      </c>
      <c r="D280" s="251"/>
      <c r="E280" s="251"/>
      <c r="F280" s="251"/>
      <c r="G280" s="251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50"/>
      <c r="AA280" s="150"/>
      <c r="AB280" s="150"/>
      <c r="AC280" s="150"/>
      <c r="AD280" s="150"/>
      <c r="AE280" s="150"/>
      <c r="AF280" s="150"/>
      <c r="AG280" s="150" t="s">
        <v>127</v>
      </c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2" x14ac:dyDescent="0.2">
      <c r="A281" s="157"/>
      <c r="B281" s="158"/>
      <c r="C281" s="188" t="s">
        <v>391</v>
      </c>
      <c r="D281" s="161"/>
      <c r="E281" s="162"/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50"/>
      <c r="AA281" s="150"/>
      <c r="AB281" s="150"/>
      <c r="AC281" s="150"/>
      <c r="AD281" s="150"/>
      <c r="AE281" s="150"/>
      <c r="AF281" s="150"/>
      <c r="AG281" s="150" t="s">
        <v>129</v>
      </c>
      <c r="AH281" s="150">
        <v>0</v>
      </c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3" x14ac:dyDescent="0.2">
      <c r="A282" s="157"/>
      <c r="B282" s="158"/>
      <c r="C282" s="188" t="s">
        <v>392</v>
      </c>
      <c r="D282" s="161"/>
      <c r="E282" s="162"/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50"/>
      <c r="AA282" s="150"/>
      <c r="AB282" s="150"/>
      <c r="AC282" s="150"/>
      <c r="AD282" s="150"/>
      <c r="AE282" s="150"/>
      <c r="AF282" s="150"/>
      <c r="AG282" s="150" t="s">
        <v>129</v>
      </c>
      <c r="AH282" s="150">
        <v>0</v>
      </c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ht="22.5" outlineLevel="3" x14ac:dyDescent="0.2">
      <c r="A283" s="157"/>
      <c r="B283" s="158"/>
      <c r="C283" s="188" t="s">
        <v>393</v>
      </c>
      <c r="D283" s="161"/>
      <c r="E283" s="162"/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50"/>
      <c r="AA283" s="150"/>
      <c r="AB283" s="150"/>
      <c r="AC283" s="150"/>
      <c r="AD283" s="150"/>
      <c r="AE283" s="150"/>
      <c r="AF283" s="150"/>
      <c r="AG283" s="150" t="s">
        <v>129</v>
      </c>
      <c r="AH283" s="150">
        <v>0</v>
      </c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ht="22.5" outlineLevel="3" x14ac:dyDescent="0.2">
      <c r="A284" s="157"/>
      <c r="B284" s="158"/>
      <c r="C284" s="188" t="s">
        <v>394</v>
      </c>
      <c r="D284" s="161"/>
      <c r="E284" s="162"/>
      <c r="F284" s="160"/>
      <c r="G284" s="160"/>
      <c r="H284" s="160"/>
      <c r="I284" s="160"/>
      <c r="J284" s="160"/>
      <c r="K284" s="160"/>
      <c r="L284" s="160"/>
      <c r="M284" s="160"/>
      <c r="N284" s="159"/>
      <c r="O284" s="159"/>
      <c r="P284" s="159"/>
      <c r="Q284" s="159"/>
      <c r="R284" s="160"/>
      <c r="S284" s="160"/>
      <c r="T284" s="160"/>
      <c r="U284" s="160"/>
      <c r="V284" s="160"/>
      <c r="W284" s="160"/>
      <c r="X284" s="160"/>
      <c r="Y284" s="160"/>
      <c r="Z284" s="150"/>
      <c r="AA284" s="150"/>
      <c r="AB284" s="150"/>
      <c r="AC284" s="150"/>
      <c r="AD284" s="150"/>
      <c r="AE284" s="150"/>
      <c r="AF284" s="150"/>
      <c r="AG284" s="150" t="s">
        <v>129</v>
      </c>
      <c r="AH284" s="150">
        <v>0</v>
      </c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3" x14ac:dyDescent="0.2">
      <c r="A285" s="157"/>
      <c r="B285" s="158"/>
      <c r="C285" s="188" t="s">
        <v>43</v>
      </c>
      <c r="D285" s="161"/>
      <c r="E285" s="162">
        <v>1</v>
      </c>
      <c r="F285" s="160"/>
      <c r="G285" s="160"/>
      <c r="H285" s="160"/>
      <c r="I285" s="160"/>
      <c r="J285" s="160"/>
      <c r="K285" s="160"/>
      <c r="L285" s="160"/>
      <c r="M285" s="160"/>
      <c r="N285" s="159"/>
      <c r="O285" s="159"/>
      <c r="P285" s="159"/>
      <c r="Q285" s="159"/>
      <c r="R285" s="160"/>
      <c r="S285" s="160"/>
      <c r="T285" s="160"/>
      <c r="U285" s="160"/>
      <c r="V285" s="160"/>
      <c r="W285" s="160"/>
      <c r="X285" s="160"/>
      <c r="Y285" s="160"/>
      <c r="Z285" s="150"/>
      <c r="AA285" s="150"/>
      <c r="AB285" s="150"/>
      <c r="AC285" s="150"/>
      <c r="AD285" s="150"/>
      <c r="AE285" s="150"/>
      <c r="AF285" s="150"/>
      <c r="AG285" s="150" t="s">
        <v>129</v>
      </c>
      <c r="AH285" s="150">
        <v>0</v>
      </c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71">
        <v>48</v>
      </c>
      <c r="B286" s="172" t="s">
        <v>395</v>
      </c>
      <c r="C286" s="187" t="s">
        <v>396</v>
      </c>
      <c r="D286" s="173" t="s">
        <v>387</v>
      </c>
      <c r="E286" s="174">
        <v>1</v>
      </c>
      <c r="F286" s="175"/>
      <c r="G286" s="176">
        <f>ROUND(E286*F286,2)</f>
        <v>0</v>
      </c>
      <c r="H286" s="175"/>
      <c r="I286" s="176">
        <f>ROUND(E286*H286,2)</f>
        <v>0</v>
      </c>
      <c r="J286" s="175"/>
      <c r="K286" s="176">
        <f>ROUND(E286*J286,2)</f>
        <v>0</v>
      </c>
      <c r="L286" s="176">
        <v>21</v>
      </c>
      <c r="M286" s="176">
        <f>G286*(1+L286/100)</f>
        <v>0</v>
      </c>
      <c r="N286" s="174">
        <v>0</v>
      </c>
      <c r="O286" s="174">
        <f>ROUND(E286*N286,2)</f>
        <v>0</v>
      </c>
      <c r="P286" s="174">
        <v>0</v>
      </c>
      <c r="Q286" s="174">
        <f>ROUND(E286*P286,2)</f>
        <v>0</v>
      </c>
      <c r="R286" s="176"/>
      <c r="S286" s="176" t="s">
        <v>162</v>
      </c>
      <c r="T286" s="177" t="s">
        <v>163</v>
      </c>
      <c r="U286" s="160">
        <v>0</v>
      </c>
      <c r="V286" s="160">
        <f>ROUND(E286*U286,2)</f>
        <v>0</v>
      </c>
      <c r="W286" s="160"/>
      <c r="X286" s="160" t="s">
        <v>388</v>
      </c>
      <c r="Y286" s="160" t="s">
        <v>124</v>
      </c>
      <c r="Z286" s="150"/>
      <c r="AA286" s="150"/>
      <c r="AB286" s="150"/>
      <c r="AC286" s="150"/>
      <c r="AD286" s="150"/>
      <c r="AE286" s="150"/>
      <c r="AF286" s="150"/>
      <c r="AG286" s="150" t="s">
        <v>389</v>
      </c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2" x14ac:dyDescent="0.2">
      <c r="A287" s="157"/>
      <c r="B287" s="158"/>
      <c r="C287" s="188" t="s">
        <v>43</v>
      </c>
      <c r="D287" s="161"/>
      <c r="E287" s="162">
        <v>1</v>
      </c>
      <c r="F287" s="160"/>
      <c r="G287" s="160"/>
      <c r="H287" s="160"/>
      <c r="I287" s="160"/>
      <c r="J287" s="160"/>
      <c r="K287" s="160"/>
      <c r="L287" s="160"/>
      <c r="M287" s="160"/>
      <c r="N287" s="159"/>
      <c r="O287" s="159"/>
      <c r="P287" s="159"/>
      <c r="Q287" s="159"/>
      <c r="R287" s="160"/>
      <c r="S287" s="160"/>
      <c r="T287" s="160"/>
      <c r="U287" s="160"/>
      <c r="V287" s="160"/>
      <c r="W287" s="160"/>
      <c r="X287" s="160"/>
      <c r="Y287" s="160"/>
      <c r="Z287" s="150"/>
      <c r="AA287" s="150"/>
      <c r="AB287" s="150"/>
      <c r="AC287" s="150"/>
      <c r="AD287" s="150"/>
      <c r="AE287" s="150"/>
      <c r="AF287" s="150"/>
      <c r="AG287" s="150" t="s">
        <v>129</v>
      </c>
      <c r="AH287" s="150">
        <v>0</v>
      </c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x14ac:dyDescent="0.2">
      <c r="A288" s="3"/>
      <c r="B288" s="4"/>
      <c r="C288" s="190"/>
      <c r="D288" s="6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AE288">
        <v>12</v>
      </c>
      <c r="AF288">
        <v>21</v>
      </c>
      <c r="AG288" t="s">
        <v>103</v>
      </c>
    </row>
    <row r="289" spans="1:33" x14ac:dyDescent="0.2">
      <c r="A289" s="153"/>
      <c r="B289" s="154" t="s">
        <v>31</v>
      </c>
      <c r="C289" s="191"/>
      <c r="D289" s="155"/>
      <c r="E289" s="156"/>
      <c r="F289" s="156"/>
      <c r="G289" s="170">
        <f>G8+G21+G31+G38+G96+G106+G163+G177+G186+G212+G278</f>
        <v>0</v>
      </c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AE289">
        <f>SUMIF(L7:L287,AE288,G7:G287)</f>
        <v>0</v>
      </c>
      <c r="AF289">
        <f>SUMIF(L7:L287,AF288,G7:G287)</f>
        <v>0</v>
      </c>
      <c r="AG289" t="s">
        <v>397</v>
      </c>
    </row>
    <row r="290" spans="1:33" x14ac:dyDescent="0.2">
      <c r="A290" s="3"/>
      <c r="B290" s="4"/>
      <c r="C290" s="190"/>
      <c r="D290" s="6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</row>
    <row r="291" spans="1:33" x14ac:dyDescent="0.2">
      <c r="A291" s="3"/>
      <c r="B291" s="4"/>
      <c r="C291" s="190"/>
      <c r="D291" s="6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</row>
    <row r="292" spans="1:33" x14ac:dyDescent="0.2">
      <c r="A292" s="259" t="s">
        <v>398</v>
      </c>
      <c r="B292" s="259"/>
      <c r="C292" s="260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</row>
    <row r="293" spans="1:33" x14ac:dyDescent="0.2">
      <c r="A293" s="261"/>
      <c r="B293" s="262"/>
      <c r="C293" s="263"/>
      <c r="D293" s="262"/>
      <c r="E293" s="262"/>
      <c r="F293" s="262"/>
      <c r="G293" s="264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AG293" t="s">
        <v>399</v>
      </c>
    </row>
    <row r="294" spans="1:33" x14ac:dyDescent="0.2">
      <c r="A294" s="265"/>
      <c r="B294" s="266"/>
      <c r="C294" s="267"/>
      <c r="D294" s="266"/>
      <c r="E294" s="266"/>
      <c r="F294" s="266"/>
      <c r="G294" s="268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</row>
    <row r="295" spans="1:33" x14ac:dyDescent="0.2">
      <c r="A295" s="265"/>
      <c r="B295" s="266"/>
      <c r="C295" s="267"/>
      <c r="D295" s="266"/>
      <c r="E295" s="266"/>
      <c r="F295" s="266"/>
      <c r="G295" s="268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</row>
    <row r="296" spans="1:33" x14ac:dyDescent="0.2">
      <c r="A296" s="265"/>
      <c r="B296" s="266"/>
      <c r="C296" s="267"/>
      <c r="D296" s="266"/>
      <c r="E296" s="266"/>
      <c r="F296" s="266"/>
      <c r="G296" s="268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</row>
    <row r="297" spans="1:33" x14ac:dyDescent="0.2">
      <c r="A297" s="269"/>
      <c r="B297" s="270"/>
      <c r="C297" s="271"/>
      <c r="D297" s="270"/>
      <c r="E297" s="270"/>
      <c r="F297" s="270"/>
      <c r="G297" s="272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</row>
    <row r="298" spans="1:33" x14ac:dyDescent="0.2">
      <c r="A298" s="3"/>
      <c r="B298" s="4"/>
      <c r="C298" s="190"/>
      <c r="D298" s="6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</row>
    <row r="299" spans="1:33" x14ac:dyDescent="0.2">
      <c r="C299" s="192"/>
      <c r="D299" s="10"/>
      <c r="AG299" t="s">
        <v>400</v>
      </c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E258" sheet="1" formatRows="0"/>
  <mergeCells count="17">
    <mergeCell ref="A293:G297"/>
    <mergeCell ref="C10:G10"/>
    <mergeCell ref="C14:G14"/>
    <mergeCell ref="C112:G112"/>
    <mergeCell ref="C147:G147"/>
    <mergeCell ref="A1:G1"/>
    <mergeCell ref="C2:G2"/>
    <mergeCell ref="C3:G3"/>
    <mergeCell ref="C4:G4"/>
    <mergeCell ref="A292:C292"/>
    <mergeCell ref="C280:G280"/>
    <mergeCell ref="C151:G151"/>
    <mergeCell ref="C214:G214"/>
    <mergeCell ref="C219:G219"/>
    <mergeCell ref="C228:G228"/>
    <mergeCell ref="C257:G257"/>
    <mergeCell ref="C275:G275"/>
  </mergeCells>
  <pageMargins left="0.59055118110236204" right="0.196850393700787" top="0.78740157499999996" bottom="0.78740157499999996" header="0.3" footer="0.3"/>
  <pageSetup paperSize="9" orientation="landscape" verticalDpi="30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1 Pol'!Názvy_tisku</vt:lpstr>
      <vt:lpstr>oadresa</vt:lpstr>
      <vt:lpstr>Stavba!Objednatel</vt:lpstr>
      <vt:lpstr>Stavba!Objekt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Pospíšilová Petra</cp:lastModifiedBy>
  <cp:lastPrinted>2019-03-19T12:27:02Z</cp:lastPrinted>
  <dcterms:created xsi:type="dcterms:W3CDTF">2009-04-08T07:15:50Z</dcterms:created>
  <dcterms:modified xsi:type="dcterms:W3CDTF">2025-04-01T09:20:47Z</dcterms:modified>
</cp:coreProperties>
</file>