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Pol'!$A$1:$Y$122</definedName>
    <definedName name="_xlnm.Print_Area" localSheetId="4">'SO 02 1 Pol'!$A$1:$Y$122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G44"/>
  <c r="F44"/>
  <c r="G43"/>
  <c r="F43"/>
  <c r="G42"/>
  <c r="F42"/>
  <c r="G41"/>
  <c r="F41"/>
  <c r="G39"/>
  <c r="G45" s="1"/>
  <c r="G25" s="1"/>
  <c r="A25" s="1"/>
  <c r="F39"/>
  <c r="G121" i="13"/>
  <c r="BA79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G23"/>
  <c r="G22" s="1"/>
  <c r="I23"/>
  <c r="I22" s="1"/>
  <c r="K23"/>
  <c r="K22" s="1"/>
  <c r="O23"/>
  <c r="O22" s="1"/>
  <c r="Q23"/>
  <c r="Q22" s="1"/>
  <c r="V23"/>
  <c r="V22" s="1"/>
  <c r="G28"/>
  <c r="I28"/>
  <c r="I27" s="1"/>
  <c r="K28"/>
  <c r="M28"/>
  <c r="O28"/>
  <c r="Q28"/>
  <c r="Q27" s="1"/>
  <c r="V28"/>
  <c r="G33"/>
  <c r="M33" s="1"/>
  <c r="I33"/>
  <c r="K33"/>
  <c r="K27" s="1"/>
  <c r="O33"/>
  <c r="O27" s="1"/>
  <c r="Q33"/>
  <c r="V33"/>
  <c r="V27" s="1"/>
  <c r="G37"/>
  <c r="I37"/>
  <c r="K37"/>
  <c r="M37"/>
  <c r="O37"/>
  <c r="Q37"/>
  <c r="V37"/>
  <c r="G41"/>
  <c r="M41" s="1"/>
  <c r="I41"/>
  <c r="K41"/>
  <c r="O41"/>
  <c r="Q41"/>
  <c r="V41"/>
  <c r="G47"/>
  <c r="G46" s="1"/>
  <c r="I47"/>
  <c r="K47"/>
  <c r="K46" s="1"/>
  <c r="O47"/>
  <c r="O46" s="1"/>
  <c r="Q47"/>
  <c r="V47"/>
  <c r="V46" s="1"/>
  <c r="G52"/>
  <c r="I52"/>
  <c r="I46" s="1"/>
  <c r="K52"/>
  <c r="M52"/>
  <c r="O52"/>
  <c r="Q52"/>
  <c r="Q46" s="1"/>
  <c r="V52"/>
  <c r="G57"/>
  <c r="M57" s="1"/>
  <c r="I57"/>
  <c r="K57"/>
  <c r="O57"/>
  <c r="Q57"/>
  <c r="V57"/>
  <c r="G61"/>
  <c r="I61"/>
  <c r="K61"/>
  <c r="M61"/>
  <c r="O61"/>
  <c r="Q61"/>
  <c r="V61"/>
  <c r="G66"/>
  <c r="M66" s="1"/>
  <c r="I66"/>
  <c r="K66"/>
  <c r="O66"/>
  <c r="Q66"/>
  <c r="V66"/>
  <c r="G71"/>
  <c r="I71"/>
  <c r="K71"/>
  <c r="M71"/>
  <c r="O71"/>
  <c r="Q71"/>
  <c r="V71"/>
  <c r="G75"/>
  <c r="I75"/>
  <c r="I74" s="1"/>
  <c r="K75"/>
  <c r="M75"/>
  <c r="O75"/>
  <c r="Q75"/>
  <c r="Q74" s="1"/>
  <c r="V75"/>
  <c r="G84"/>
  <c r="M84" s="1"/>
  <c r="I84"/>
  <c r="K84"/>
  <c r="K74" s="1"/>
  <c r="O84"/>
  <c r="O74" s="1"/>
  <c r="Q84"/>
  <c r="V84"/>
  <c r="V74" s="1"/>
  <c r="G89"/>
  <c r="I89"/>
  <c r="K89"/>
  <c r="M89"/>
  <c r="O89"/>
  <c r="Q89"/>
  <c r="V89"/>
  <c r="G94"/>
  <c r="M94" s="1"/>
  <c r="I94"/>
  <c r="K94"/>
  <c r="O94"/>
  <c r="Q94"/>
  <c r="V94"/>
  <c r="G98"/>
  <c r="I98"/>
  <c r="K98"/>
  <c r="M98"/>
  <c r="O98"/>
  <c r="Q98"/>
  <c r="V98"/>
  <c r="G102"/>
  <c r="M102" s="1"/>
  <c r="I102"/>
  <c r="K102"/>
  <c r="O102"/>
  <c r="Q102"/>
  <c r="V102"/>
  <c r="G107"/>
  <c r="I107"/>
  <c r="K107"/>
  <c r="M107"/>
  <c r="O107"/>
  <c r="Q107"/>
  <c r="V107"/>
  <c r="G113"/>
  <c r="I113"/>
  <c r="I112" s="1"/>
  <c r="K113"/>
  <c r="M113"/>
  <c r="O113"/>
  <c r="Q113"/>
  <c r="Q112" s="1"/>
  <c r="V113"/>
  <c r="G117"/>
  <c r="M117" s="1"/>
  <c r="I117"/>
  <c r="K117"/>
  <c r="K112" s="1"/>
  <c r="O117"/>
  <c r="O112" s="1"/>
  <c r="Q117"/>
  <c r="V117"/>
  <c r="V112" s="1"/>
  <c r="AE121"/>
  <c r="AF121"/>
  <c r="G121" i="12"/>
  <c r="BA79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I22"/>
  <c r="Q22"/>
  <c r="G23"/>
  <c r="G22" s="1"/>
  <c r="I23"/>
  <c r="K23"/>
  <c r="K22" s="1"/>
  <c r="O23"/>
  <c r="O22" s="1"/>
  <c r="Q23"/>
  <c r="V23"/>
  <c r="V22" s="1"/>
  <c r="G28"/>
  <c r="G27" s="1"/>
  <c r="I28"/>
  <c r="K28"/>
  <c r="K27" s="1"/>
  <c r="O28"/>
  <c r="O27" s="1"/>
  <c r="Q28"/>
  <c r="V28"/>
  <c r="V27" s="1"/>
  <c r="G33"/>
  <c r="I33"/>
  <c r="I27" s="1"/>
  <c r="K33"/>
  <c r="M33"/>
  <c r="O33"/>
  <c r="Q33"/>
  <c r="Q27" s="1"/>
  <c r="V33"/>
  <c r="G37"/>
  <c r="M37" s="1"/>
  <c r="I37"/>
  <c r="K37"/>
  <c r="O37"/>
  <c r="Q37"/>
  <c r="V37"/>
  <c r="G41"/>
  <c r="I41"/>
  <c r="K41"/>
  <c r="M41"/>
  <c r="O41"/>
  <c r="Q41"/>
  <c r="V41"/>
  <c r="G47"/>
  <c r="I47"/>
  <c r="I46" s="1"/>
  <c r="K47"/>
  <c r="M47"/>
  <c r="O47"/>
  <c r="Q47"/>
  <c r="Q46" s="1"/>
  <c r="V47"/>
  <c r="G52"/>
  <c r="G46" s="1"/>
  <c r="I52"/>
  <c r="K52"/>
  <c r="K46" s="1"/>
  <c r="O52"/>
  <c r="O46" s="1"/>
  <c r="Q52"/>
  <c r="V52"/>
  <c r="V46" s="1"/>
  <c r="G57"/>
  <c r="I57"/>
  <c r="K57"/>
  <c r="M57"/>
  <c r="O57"/>
  <c r="Q57"/>
  <c r="V57"/>
  <c r="G61"/>
  <c r="M61" s="1"/>
  <c r="I61"/>
  <c r="K61"/>
  <c r="O61"/>
  <c r="Q61"/>
  <c r="V61"/>
  <c r="G66"/>
  <c r="I66"/>
  <c r="K66"/>
  <c r="M66"/>
  <c r="O66"/>
  <c r="Q66"/>
  <c r="V66"/>
  <c r="G71"/>
  <c r="M71" s="1"/>
  <c r="I71"/>
  <c r="K71"/>
  <c r="O71"/>
  <c r="Q71"/>
  <c r="V71"/>
  <c r="G75"/>
  <c r="G74" s="1"/>
  <c r="I75"/>
  <c r="K75"/>
  <c r="K74" s="1"/>
  <c r="O75"/>
  <c r="O74" s="1"/>
  <c r="Q75"/>
  <c r="V75"/>
  <c r="V74" s="1"/>
  <c r="G84"/>
  <c r="I84"/>
  <c r="I74" s="1"/>
  <c r="K84"/>
  <c r="M84"/>
  <c r="O84"/>
  <c r="Q84"/>
  <c r="Q74" s="1"/>
  <c r="V84"/>
  <c r="G89"/>
  <c r="M89" s="1"/>
  <c r="I89"/>
  <c r="K89"/>
  <c r="O89"/>
  <c r="Q89"/>
  <c r="V89"/>
  <c r="G94"/>
  <c r="I94"/>
  <c r="K94"/>
  <c r="M94"/>
  <c r="O94"/>
  <c r="Q94"/>
  <c r="V94"/>
  <c r="G98"/>
  <c r="M98" s="1"/>
  <c r="I98"/>
  <c r="K98"/>
  <c r="O98"/>
  <c r="Q98"/>
  <c r="V98"/>
  <c r="G102"/>
  <c r="I102"/>
  <c r="K102"/>
  <c r="M102"/>
  <c r="O102"/>
  <c r="Q102"/>
  <c r="V102"/>
  <c r="G107"/>
  <c r="M107" s="1"/>
  <c r="I107"/>
  <c r="K107"/>
  <c r="O107"/>
  <c r="Q107"/>
  <c r="V107"/>
  <c r="G113"/>
  <c r="G112" s="1"/>
  <c r="I113"/>
  <c r="K113"/>
  <c r="K112" s="1"/>
  <c r="O113"/>
  <c r="O112" s="1"/>
  <c r="Q113"/>
  <c r="V113"/>
  <c r="V112" s="1"/>
  <c r="G117"/>
  <c r="I117"/>
  <c r="I112" s="1"/>
  <c r="K117"/>
  <c r="M117"/>
  <c r="O117"/>
  <c r="Q117"/>
  <c r="Q112" s="1"/>
  <c r="V117"/>
  <c r="AE121"/>
  <c r="AF121"/>
  <c r="I20" i="1"/>
  <c r="I19"/>
  <c r="I18"/>
  <c r="I17"/>
  <c r="F45"/>
  <c r="G23" s="1"/>
  <c r="H44"/>
  <c r="H43"/>
  <c r="H42"/>
  <c r="H41"/>
  <c r="H40"/>
  <c r="I16" l="1"/>
  <c r="I21" s="1"/>
  <c r="I63"/>
  <c r="J62" s="1"/>
  <c r="J61"/>
  <c r="J59"/>
  <c r="J57"/>
  <c r="I44"/>
  <c r="I43"/>
  <c r="I42"/>
  <c r="I41"/>
  <c r="G26"/>
  <c r="A26"/>
  <c r="H39"/>
  <c r="H45" s="1"/>
  <c r="A23"/>
  <c r="G28"/>
  <c r="M112" i="13"/>
  <c r="M74"/>
  <c r="M27"/>
  <c r="G112"/>
  <c r="G74"/>
  <c r="G27"/>
  <c r="M23"/>
  <c r="M22" s="1"/>
  <c r="M14"/>
  <c r="M8" s="1"/>
  <c r="M47"/>
  <c r="M46" s="1"/>
  <c r="M8" i="12"/>
  <c r="M113"/>
  <c r="M112" s="1"/>
  <c r="M75"/>
  <c r="M74" s="1"/>
  <c r="M52"/>
  <c r="M46" s="1"/>
  <c r="M28"/>
  <c r="M27" s="1"/>
  <c r="M23"/>
  <c r="M22" s="1"/>
  <c r="M14"/>
  <c r="J28" i="1"/>
  <c r="J26"/>
  <c r="G38"/>
  <c r="F38"/>
  <c r="J23"/>
  <c r="J24"/>
  <c r="J25"/>
  <c r="J27"/>
  <c r="E24"/>
  <c r="E26"/>
  <c r="J58" l="1"/>
  <c r="J63" s="1"/>
  <c r="J60"/>
  <c r="I39"/>
  <c r="I45" s="1"/>
  <c r="J43" s="1"/>
  <c r="G24"/>
  <c r="A27" s="1"/>
  <c r="A24"/>
  <c r="J39" l="1"/>
  <c r="J45" s="1"/>
  <c r="J41"/>
  <c r="J42"/>
  <c r="J44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<sst xmlns="http://schemas.openxmlformats.org/spreadsheetml/2006/main" count="932" uniqueCount="239">
  <si>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</si>
  <si>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</si>
  <si>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</si>
  <si>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</si>
  <si>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</si>
  <si>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</si>
  <si>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</si>
  <si>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</si>
  <si>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</si>
  <si>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</si>
  <si>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</si>
  <si>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</si>
  <si>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</si>
  <si>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</si>
  <si>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</si>
  <si>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</si>
  <si>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</si>
  <si>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</si>
  <si>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</si>
  <si>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</si>
  <si>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</si>
  <si>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</si>
  <si>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</si>
  <si>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</si>
  <si>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</si>
  <si>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</si>
  <si>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</si>
  <si>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</si>
  <si>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</si>
  <si>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</si>
  <si>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</si>
  <si>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</si>
  <si>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</si>
  <si>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</si>
  <si>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</si>
  <si>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</si>
  <si>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</si>
  <si>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</si>
  <si>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</si>
  <si>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</si>
  <si>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</si>
  <si>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</si>
  <si>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</si>
  <si>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Jiří Marek</t>
  </si>
  <si>
    <t>005</t>
  </si>
  <si>
    <t>ZŠ Vojanova-výměna pochozí plochy-lina-třídy pavilon B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</si>
  <si>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</si>
  <si>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</si>
  <si>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</si>
  <si>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</si>
  <si>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</si>
  <si>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</si>
  <si>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</si>
  <si>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</si>
  <si>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</si>
  <si>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SO 01</t>
  </si>
  <si>
    <t>Výměna pochozí plochy-lina-třídy201,202- pavilon B</t>
  </si>
  <si>
    <t>1</t>
  </si>
  <si>
    <t>ZŠ Vojanova-výměna pochozí plochy-lina-třídy201,202- pavilon B</t>
  </si>
  <si>
    <t>SO 02</t>
  </si>
  <si>
    <t>Výměna pochozí plochy-lina-třídy203,204- pavilon B</t>
  </si>
  <si>
    <t>Celkem za stavbu</t>
  </si>
  <si>
    <t>CZK</t>
  </si>
  <si>
    <t>#POPS</t>
  </si>
  <si>
    <t>Popis stavby: 005 - ZŠ Vojanova-výměna pochozí plochy-lina-třídy pavilon B</t>
  </si>
  <si>
    <t>#POPO</t>
  </si>
  <si>
    <t>Popis objektu: SO 01 - Výměna pochozí plochy-lina-třídy201,202- pavilon B</t>
  </si>
  <si>
    <t>#POPR</t>
  </si>
  <si>
    <t>Popis rozpočtu: 1 - ZŠ Vojanova-výměna pochozí plochy-lina-třídy201,202- pavilon B</t>
  </si>
  <si>
    <t>Popis objektu: SO 02 - Výměna pochozí plochy-lina-třídy203,204- pavilon B</t>
  </si>
  <si>
    <t>Popis rozpočtu: 1 - Výměna pochozí plochy-lina-třídy203,204- pavilon B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</si>
  <si>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</si>
  <si>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</si>
  <si>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</si>
  <si>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</si>
  <si>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</si>
  <si>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</si>
  <si>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</si>
  <si>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</si>
  <si>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</si>
  <si>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</si>
  <si>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</si>
  <si>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</si>
  <si>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</si>
  <si>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</si>
  <si>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</si>
  <si>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</si>
  <si>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</si>
  <si>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</si>
  <si>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</si>
  <si>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</si>
  <si>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</si>
  <si>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</si>
  <si>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</si>
  <si>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</si>
  <si>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</si>
  <si>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</si>
  <si>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</si>
  <si>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</si>
  <si>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</si>
  <si>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</si>
  <si>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</si>
  <si>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</si>
  <si>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</si>
  <si>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</si>
  <si>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</si>
  <si>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</si>
  <si>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</si>
  <si>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</si>
  <si>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</si>
  <si>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</si>
  <si>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</si>
  <si>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</si>
  <si>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</si>
  <si>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</si>
  <si>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631664112R00</t>
  </si>
  <si>
    <t>Oprava trhlin v podlahách cementovou hmotou včetně penetrace podkladu, tloušťky od 11 mm do 20 mm</t>
  </si>
  <si>
    <t>m2</t>
  </si>
  <si>
    <t>801-4</t>
  </si>
  <si>
    <t>RTS 24/ I</t>
  </si>
  <si>
    <t>Práce</t>
  </si>
  <si>
    <t>Běžná</t>
  </si>
  <si>
    <t>POL1_</t>
  </si>
  <si>
    <t xml:space="preserve">předpoklad vyspravení podlahy  cca do 15 % z celkové  plochy  123m2 : </t>
  </si>
  <si>
    <t>VV</t>
  </si>
  <si>
    <t xml:space="preserve">místnosti 201 až 202 (61,5 x 2 =123m2) : </t>
  </si>
  <si>
    <t>123*0,15</t>
  </si>
  <si>
    <t>SPU</t>
  </si>
  <si>
    <t>632415106RT2</t>
  </si>
  <si>
    <t>801-1</t>
  </si>
  <si>
    <t>s rozprostřením a uhlazením</t>
  </si>
  <si>
    <t>SPI</t>
  </si>
  <si>
    <t xml:space="preserve">vyrovnání kompletní podlahy- předpoklad do jedné výšky : </t>
  </si>
  <si>
    <t xml:space="preserve">tl. nivelace je cca-bude upřesněno po odstranění stávajících vrstev PVC a úpravě betonové podlahy : </t>
  </si>
  <si>
    <t xml:space="preserve">nivelace včetně 1 x penetrace hmotou MFC Primer : </t>
  </si>
  <si>
    <t xml:space="preserve">celková výměra=123m2 : </t>
  </si>
  <si>
    <t>123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</si>
  <si>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</si>
  <si>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</si>
  <si>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</si>
  <si>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 xml:space="preserve">kompletní úklid : </t>
  </si>
  <si>
    <t>965048515R00</t>
  </si>
  <si>
    <t>Broušení betonového povrchu do tloušťky 5 mm</t>
  </si>
  <si>
    <t>801-3</t>
  </si>
  <si>
    <t xml:space="preserve">vyrovnání a začištění  betonové podlahy po odstranění nášlapné vrstvy PVC : </t>
  </si>
  <si>
    <t xml:space="preserve">v kompletní ploše podlah =123m2 : </t>
  </si>
  <si>
    <t>766662811R00</t>
  </si>
  <si>
    <t>Demontáž dveřních křídel prahů dveří  jednokřídlových</t>
  </si>
  <si>
    <t>kus</t>
  </si>
  <si>
    <t>800-766</t>
  </si>
  <si>
    <t xml:space="preserve">odstranění prahů u dveří  do učeben = 2ks : </t>
  </si>
  <si>
    <t>2</t>
  </si>
  <si>
    <t>776401800RT1</t>
  </si>
  <si>
    <t>Demontáž soklíků nebo lišt pryžových nebo PVC odstranění a uložení na hromady</t>
  </si>
  <si>
    <t>m</t>
  </si>
  <si>
    <t>800-775</t>
  </si>
  <si>
    <t xml:space="preserve">kompletní odstranění soklíků u rekonstruované pochozí plochy 2 x 32,3= 64,6m : </t>
  </si>
  <si>
    <t>64,6</t>
  </si>
  <si>
    <t>776511810R00</t>
  </si>
  <si>
    <t>Odstranění povlakových podlah z nášlapné plochy lepených, bez podložky, z ploch přes 20 m2</t>
  </si>
  <si>
    <t xml:space="preserve">kompletní odstranění nášlapné vrstvy PV : </t>
  </si>
  <si>
    <t>776101101R00</t>
  </si>
  <si>
    <t>Přípravné práce vysávání povlakových podlah průmyslovým vysavačem</t>
  </si>
  <si>
    <t>položky neobsahují žádný materiál</t>
  </si>
  <si>
    <t xml:space="preserve">vysátí podlahy po ubroušení betonové vrstvy- před vyspravením a penetrací s nivelací, v celé ploše 123m2 : </t>
  </si>
  <si>
    <t>776101121R00</t>
  </si>
  <si>
    <t>Přípravné práce penetrace podkladu</t>
  </si>
  <si>
    <t xml:space="preserve">penetrace před vlastní pokládkou  nášlapné vrstvy- v celé ploše 123m2 : </t>
  </si>
  <si>
    <t>776421100RU1</t>
  </si>
  <si>
    <t>Lepení soklíků PVC a napojení krytiny na stěnu lepení podlahových soklíků z PVC a vinylu včetně dodávky soklíku</t>
  </si>
  <si>
    <t xml:space="preserve">provedení soklíků v opravovaných místnostech = 64,6m : </t>
  </si>
  <si>
    <t>776521200RV2</t>
  </si>
  <si>
    <t>Lepení podlah z plastových dílců z vinylových dílců, tloušťky 2,5 mm, včetně dodávky</t>
  </si>
  <si>
    <t xml:space="preserve">kompletní položení pochozí plochy 123m2 : </t>
  </si>
  <si>
    <t xml:space="preserve">tap upřesní investor- zátěžová třída 43 : </t>
  </si>
  <si>
    <t>24592232R</t>
  </si>
  <si>
    <t>penetrační hmota vodou ředitelná; disperzní, bezrozpouštědlová; úprava savosti podkladu, zpevnění, pod stěrkové hmoty; pro interiér i exteriér; tekutá</t>
  </si>
  <si>
    <t>l</t>
  </si>
  <si>
    <t>SPCM</t>
  </si>
  <si>
    <t>Specifikace</t>
  </si>
  <si>
    <t>POL3_</t>
  </si>
  <si>
    <t xml:space="preserve">dodávka penetrace před vlastní pokládkou  nášlapné vrstvy- v celé ploše 123m2 : </t>
  </si>
  <si>
    <t xml:space="preserve">spotřewba cca 0,25L/m2 : </t>
  </si>
  <si>
    <t>123*0,25</t>
  </si>
  <si>
    <t>998776101R00</t>
  </si>
  <si>
    <t>Přesun hmot pro podlahy povlakové v objektech výšky do 6 m</t>
  </si>
  <si>
    <t>t</t>
  </si>
  <si>
    <t>Přesun hmot</t>
  </si>
  <si>
    <t>POL7_</t>
  </si>
  <si>
    <t>vodorovně do 50 m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</si>
  <si>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</si>
  <si>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</si>
  <si>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</si>
  <si>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</si>
  <si>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</si>
  <si>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</si>
  <si>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</si>
  <si>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</si>
  <si>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</si>
  <si>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= 1,99t : </t>
  </si>
  <si>
    <t>1,99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</si>
  <si>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</si>
  <si>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</si>
  <si>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 xml:space="preserve">předpoklad skládky do 14 km , tzn 14-6=8 x množství : </t>
  </si>
  <si>
    <t>8*1,99</t>
  </si>
  <si>
    <t>979087212R00</t>
  </si>
  <si>
    <t>Nakládání na dopravní prostředky suti</t>
  </si>
  <si>
    <t>822-1</t>
  </si>
  <si>
    <t>pro vodorovnou dopravu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</si>
  <si>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</si>
  <si>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</si>
  <si>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</si>
  <si>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</si>
  <si>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 xml:space="preserve">předpoklad průměrné vnitro dopravy =15m, tzn 1 x množství : </t>
  </si>
  <si>
    <t>1,99*1</t>
  </si>
  <si>
    <t>979990107R00</t>
  </si>
  <si>
    <t>Poplatek za uložení, směs betonu, cihel a dřeva,  , skupina 17 09 04 z Katalogu odpadů</t>
  </si>
  <si>
    <t>kategorie 17 09 04 smíšené stavební a demoliční odpady</t>
  </si>
  <si>
    <t xml:space="preserve">viz bourání =1,55t : </t>
  </si>
  <si>
    <t>1,55</t>
  </si>
  <si>
    <t>979990181R00</t>
  </si>
  <si>
    <t>Poplatek za uložení, PVC podlahová krytina,  , skupina 20 03 07 z Katalogu odpadů</t>
  </si>
  <si>
    <t>kategorie 17 02 03 plasty</t>
  </si>
  <si>
    <t xml:space="preserve">viz bourání =0,44t : </t>
  </si>
  <si>
    <t>0,44</t>
  </si>
  <si>
    <t>005121 R</t>
  </si>
  <si>
    <t>Zařízení staveniště</t>
  </si>
  <si>
    <t>Soubor</t>
  </si>
  <si>
    <t>Indiv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</si>
  <si>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</si>
  <si>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</si>
  <si>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</si>
  <si>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</si>
  <si>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</si>
  <si>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</si>
  <si>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</si>
  <si>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END</t>
  </si>
  <si>
    <t xml:space="preserve">místnosti 203 až 204 (61,5 x 2 =123m2) : </t>
  </si>
  <si>
    <t>Potěr ze suchých směsí cementový samonivelační vyrovnávací, tloušťky 5 mm, včetně penetrace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</si>
</sst>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84" t="s">
        <v>39</v>
      </c>
      <c r="B2" s="184"/>
      <c r="C2" s="184"/>
      <c r="D2" s="184"/>
      <c r="E2" s="184"/>
      <c r="F2" s="184"/>
      <c r="G2" s="184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19" t="s">
        <v>41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>
      <c r="A2" s="2"/>
      <c r="B2" s="76" t="s">
        <v>22</v>
      </c>
      <c r="C2" s="77"/>
      <c r="D2" s="78" t="s">
        <v>44</v>
      </c>
      <c r="E2" s="225" t="s">
        <v>45</v>
      </c>
      <c r="F2" s="226"/>
      <c r="G2" s="226"/>
      <c r="H2" s="226"/>
      <c r="I2" s="226"/>
      <c r="J2" s="227"/>
      <c r="O2" s="1"/>
    </row>
    <row r="3" spans="1:15" ht="27" hidden="1" customHeight="1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>
      <c r="A5" s="2"/>
      <c r="B5" s="31" t="s">
        <v>42</v>
      </c>
      <c r="D5" s="213" t="s">
        <v>46</v>
      </c>
      <c r="E5" s="214"/>
      <c r="F5" s="214"/>
      <c r="G5" s="214"/>
      <c r="H5" s="18" t="s">
        <v>40</v>
      </c>
      <c r="I5" s="85" t="s">
        <v>50</v>
      </c>
      <c r="J5" s="8"/>
    </row>
    <row r="6" spans="1:15" ht="15.75" customHeight="1">
      <c r="A6" s="2"/>
      <c r="B6" s="28"/>
      <c r="C6" s="55"/>
      <c r="D6" s="215" t="s">
        <v>47</v>
      </c>
      <c r="E6" s="216"/>
      <c r="F6" s="216"/>
      <c r="G6" s="216"/>
      <c r="H6" s="18" t="s">
        <v>34</v>
      </c>
      <c r="I6" s="85" t="s">
        <v>51</v>
      </c>
      <c r="J6" s="8"/>
    </row>
    <row r="7" spans="1:15" ht="15.75" customHeight="1">
      <c r="A7" s="2"/>
      <c r="B7" s="29"/>
      <c r="C7" s="56"/>
      <c r="D7" s="84" t="s">
        <v>49</v>
      </c>
      <c r="E7" s="217" t="s">
        <v>48</v>
      </c>
      <c r="F7" s="218"/>
      <c r="G7" s="218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2" t="s">
        <v>52</v>
      </c>
      <c r="E11" s="232"/>
      <c r="F11" s="232"/>
      <c r="G11" s="232"/>
      <c r="H11" s="18" t="s">
        <v>40</v>
      </c>
      <c r="I11" s="87"/>
      <c r="J11" s="8"/>
    </row>
    <row r="12" spans="1:15" ht="15.75" customHeight="1">
      <c r="A12" s="2"/>
      <c r="B12" s="28"/>
      <c r="C12" s="55"/>
      <c r="D12" s="208"/>
      <c r="E12" s="208"/>
      <c r="F12" s="208"/>
      <c r="G12" s="208"/>
      <c r="H12" s="18" t="s">
        <v>34</v>
      </c>
      <c r="I12" s="87"/>
      <c r="J12" s="8"/>
    </row>
    <row r="13" spans="1:15" ht="15.75" customHeight="1">
      <c r="A13" s="2"/>
      <c r="B13" s="29"/>
      <c r="C13" s="56"/>
      <c r="D13" s="86"/>
      <c r="E13" s="211"/>
      <c r="F13" s="212"/>
      <c r="G13" s="21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31"/>
      <c r="F15" s="231"/>
      <c r="G15" s="233"/>
      <c r="H15" s="233"/>
      <c r="I15" s="233" t="s">
        <v>29</v>
      </c>
      <c r="J15" s="234"/>
    </row>
    <row r="16" spans="1:15" ht="23.25" customHeight="1">
      <c r="A16" s="140" t="s">
        <v>24</v>
      </c>
      <c r="B16" s="38" t="s">
        <v>24</v>
      </c>
      <c r="C16" s="62"/>
      <c r="D16" s="63"/>
      <c r="E16" s="197"/>
      <c r="F16" s="198"/>
      <c r="G16" s="197"/>
      <c r="H16" s="198"/>
      <c r="I16" s="197">
        <f>SUMIF(F57:F62,A16,I57:I62)+SUMIF(F57:F62,"PSU",I57:I62)</f>
        <v>0</v>
      </c>
      <c r="J16" s="199"/>
    </row>
    <row r="17" spans="1:10" ht="23.25" customHeight="1">
      <c r="A17" s="140" t="s">
        <v>25</v>
      </c>
      <c r="B17" s="38" t="s">
        <v>25</v>
      </c>
      <c r="C17" s="62"/>
      <c r="D17" s="63"/>
      <c r="E17" s="197"/>
      <c r="F17" s="198"/>
      <c r="G17" s="197"/>
      <c r="H17" s="198"/>
      <c r="I17" s="197">
        <f>SUMIF(F57:F62,A17,I57:I62)</f>
        <v>0</v>
      </c>
      <c r="J17" s="199"/>
    </row>
    <row r="18" spans="1:10" ht="23.25" customHeight="1">
      <c r="A18" s="140" t="s">
        <v>26</v>
      </c>
      <c r="B18" s="38" t="s">
        <v>26</v>
      </c>
      <c r="C18" s="62"/>
      <c r="D18" s="63"/>
      <c r="E18" s="197"/>
      <c r="F18" s="198"/>
      <c r="G18" s="197"/>
      <c r="H18" s="198"/>
      <c r="I18" s="197">
        <f>SUMIF(F57:F62,A18,I57:I62)</f>
        <v>0</v>
      </c>
      <c r="J18" s="199"/>
    </row>
    <row r="19" spans="1:10" ht="23.25" customHeight="1">
      <c r="A19" s="140" t="s">
        <v>84</v>
      </c>
      <c r="B19" s="38" t="s">
        <v>27</v>
      </c>
      <c r="C19" s="62"/>
      <c r="D19" s="63"/>
      <c r="E19" s="197"/>
      <c r="F19" s="198"/>
      <c r="G19" s="197"/>
      <c r="H19" s="198"/>
      <c r="I19" s="197">
        <f>SUMIF(F57:F62,A19,I57:I62)</f>
        <v>0</v>
      </c>
      <c r="J19" s="199"/>
    </row>
    <row r="20" spans="1:10" ht="23.25" customHeight="1">
      <c r="A20" s="140" t="s">
        <v>85</v>
      </c>
      <c r="B20" s="38" t="s">
        <v>28</v>
      </c>
      <c r="C20" s="62"/>
      <c r="D20" s="63"/>
      <c r="E20" s="197"/>
      <c r="F20" s="198"/>
      <c r="G20" s="197"/>
      <c r="H20" s="198"/>
      <c r="I20" s="197">
        <f>SUMIF(F57:F62,A20,I57:I62)</f>
        <v>0</v>
      </c>
      <c r="J20" s="199"/>
    </row>
    <row r="21" spans="1:10" ht="23.25" customHeight="1">
      <c r="A21" s="2"/>
      <c r="B21" s="48" t="s">
        <v>29</v>
      </c>
      <c r="C21" s="64"/>
      <c r="D21" s="65"/>
      <c r="E21" s="200"/>
      <c r="F21" s="235"/>
      <c r="G21" s="200"/>
      <c r="H21" s="235"/>
      <c r="I21" s="200">
        <f>SUM(I16:J20)</f>
        <v>0</v>
      </c>
      <c r="J21" s="201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5">
        <f>ZakladDPHSniVypocet</f>
        <v>0</v>
      </c>
      <c r="H23" s="196"/>
      <c r="I23" s="196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3">
        <f>A23</f>
        <v>0</v>
      </c>
      <c r="H24" s="194"/>
      <c r="I24" s="194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5">
        <f>ZakladDPHZaklVypocet</f>
        <v>0</v>
      </c>
      <c r="H25" s="196"/>
      <c r="I25" s="196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>
      <c r="A28" s="2"/>
      <c r="B28" s="113" t="s">
        <v>23</v>
      </c>
      <c r="C28" s="114"/>
      <c r="D28" s="114"/>
      <c r="E28" s="115"/>
      <c r="F28" s="116"/>
      <c r="G28" s="203">
        <f>ZakladDPHSniVypocet+ZakladDPHZaklVypocet</f>
        <v>0</v>
      </c>
      <c r="H28" s="203"/>
      <c r="I28" s="203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2">
        <f>A27</f>
        <v>0</v>
      </c>
      <c r="H29" s="202"/>
      <c r="I29" s="202"/>
      <c r="J29" s="120" t="s">
        <v>62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4"/>
      <c r="E34" s="205"/>
      <c r="G34" s="206"/>
      <c r="H34" s="207"/>
      <c r="I34" s="207"/>
      <c r="J34" s="25"/>
    </row>
    <row r="35" spans="1:10" ht="12.75" customHeight="1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53</v>
      </c>
      <c r="C39" s="187"/>
      <c r="D39" s="187"/>
      <c r="E39" s="187"/>
      <c r="F39" s="100">
        <f>'SO 01 1 Pol'!AE121+'SO 02 1 Pol'!AE121</f>
        <v>0</v>
      </c>
      <c r="G39" s="101">
        <f>'SO 01 1 Pol'!AF121+'SO 02 1 Pol'!AF121</f>
        <v>0</v>
      </c>
      <c r="H39" s="102">
        <f t="shared" ref="H39:H44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>
      <c r="A40" s="89">
        <v>2</v>
      </c>
      <c r="B40" s="104"/>
      <c r="C40" s="191" t="s">
        <v>54</v>
      </c>
      <c r="D40" s="191"/>
      <c r="E40" s="191"/>
      <c r="F40" s="105"/>
      <c r="G40" s="106"/>
      <c r="H40" s="106">
        <f t="shared" si="1"/>
        <v>0</v>
      </c>
      <c r="I40" s="106"/>
      <c r="J40" s="107"/>
    </row>
    <row r="41" spans="1:10" ht="25.5" customHeight="1">
      <c r="A41" s="89">
        <v>2</v>
      </c>
      <c r="B41" s="104" t="s">
        <v>55</v>
      </c>
      <c r="C41" s="191" t="s">
        <v>56</v>
      </c>
      <c r="D41" s="191"/>
      <c r="E41" s="191"/>
      <c r="F41" s="105">
        <f>'SO 01 1 Pol'!AE121</f>
        <v>0</v>
      </c>
      <c r="G41" s="106">
        <f>'SO 01 1 Pol'!AF121</f>
        <v>0</v>
      </c>
      <c r="H41" s="106">
        <f t="shared" si="1"/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>
      <c r="A42" s="89">
        <v>3</v>
      </c>
      <c r="B42" s="108" t="s">
        <v>57</v>
      </c>
      <c r="C42" s="187" t="s">
        <v>58</v>
      </c>
      <c r="D42" s="187"/>
      <c r="E42" s="187"/>
      <c r="F42" s="109">
        <f>'SO 01 1 Pol'!AE121</f>
        <v>0</v>
      </c>
      <c r="G42" s="102">
        <f>'SO 01 1 Pol'!AF121</f>
        <v>0</v>
      </c>
      <c r="H42" s="102">
        <f t="shared" si="1"/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>
      <c r="A43" s="89">
        <v>2</v>
      </c>
      <c r="B43" s="104" t="s">
        <v>59</v>
      </c>
      <c r="C43" s="191" t="s">
        <v>60</v>
      </c>
      <c r="D43" s="191"/>
      <c r="E43" s="191"/>
      <c r="F43" s="105">
        <f>'SO 02 1 Pol'!AE121</f>
        <v>0</v>
      </c>
      <c r="G43" s="106">
        <f>'SO 02 1 Pol'!AF121</f>
        <v>0</v>
      </c>
      <c r="H43" s="106">
        <f t="shared" si="1"/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>
      <c r="A44" s="89">
        <v>3</v>
      </c>
      <c r="B44" s="108" t="s">
        <v>57</v>
      </c>
      <c r="C44" s="187" t="s">
        <v>60</v>
      </c>
      <c r="D44" s="187"/>
      <c r="E44" s="187"/>
      <c r="F44" s="109">
        <f>'SO 02 1 Pol'!AE121</f>
        <v>0</v>
      </c>
      <c r="G44" s="102">
        <f>'SO 02 1 Pol'!AF121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>
      <c r="A45" s="89"/>
      <c r="B45" s="188" t="s">
        <v>61</v>
      </c>
      <c r="C45" s="189"/>
      <c r="D45" s="189"/>
      <c r="E45" s="190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>
        <f>SUMIF(A39:A44,"=1",J39:J44)</f>
        <v>0</v>
      </c>
    </row>
    <row r="47" spans="1:10">
      <c r="A47" t="s">
        <v>63</v>
      </c>
      <c r="B47" t="s">
        <v>64</v>
      </c>
    </row>
    <row r="48" spans="1:10">
      <c r="A48" t="s">
        <v>65</v>
      </c>
      <c r="B48" t="s">
        <v>66</v>
      </c>
    </row>
    <row r="49" spans="1:10">
      <c r="A49" t="s">
        <v>67</v>
      </c>
      <c r="B49" t="s">
        <v>68</v>
      </c>
    </row>
    <row r="50" spans="1:10">
      <c r="A50" t="s">
        <v>65</v>
      </c>
      <c r="B50" t="s">
        <v>69</v>
      </c>
    </row>
    <row r="51" spans="1:10">
      <c r="A51" t="s">
        <v>67</v>
      </c>
      <c r="B51" t="s">
        <v>70</v>
      </c>
    </row>
    <row r="54" spans="1:10" ht="15.75">
      <c r="B54" s="121" t="s">
        <v>71</v>
      </c>
    </row>
    <row r="56" spans="1:10" ht="25.5" customHeight="1">
      <c r="A56" s="123"/>
      <c r="B56" s="126" t="s">
        <v>17</v>
      </c>
      <c r="C56" s="126" t="s">
        <v>5</v>
      </c>
      <c r="D56" s="127"/>
      <c r="E56" s="127"/>
      <c r="F56" s="128" t="s">
        <v>72</v>
      </c>
      <c r="G56" s="128"/>
      <c r="H56" s="128"/>
      <c r="I56" s="128" t="s">
        <v>29</v>
      </c>
      <c r="J56" s="128" t="s">
        <v>0</v>
      </c>
    </row>
    <row r="57" spans="1:10" ht="36.75" customHeight="1">
      <c r="A57" s="124"/>
      <c r="B57" s="129" t="s">
        <v>73</v>
      </c>
      <c r="C57" s="185" t="s">
        <v>74</v>
      </c>
      <c r="D57" s="186"/>
      <c r="E57" s="186"/>
      <c r="F57" s="136" t="s">
        <v>24</v>
      </c>
      <c r="G57" s="137"/>
      <c r="H57" s="137"/>
      <c r="I57" s="137">
        <f>'SO 01 1 Pol'!G8+'SO 02 1 Pol'!G8</f>
        <v>0</v>
      </c>
      <c r="J57" s="133" t="str">
        <f>IF(I63=0,"",I57/I63*100)</f>
        <v/>
      </c>
    </row>
    <row r="58" spans="1:10" ht="36.75" customHeight="1">
      <c r="A58" s="124"/>
      <c r="B58" s="129" t="s">
        <v>75</v>
      </c>
      <c r="C58" s="185" t="s">
        <v>76</v>
      </c>
      <c r="D58" s="186"/>
      <c r="E58" s="186"/>
      <c r="F58" s="136" t="s">
        <v>24</v>
      </c>
      <c r="G58" s="137"/>
      <c r="H58" s="137"/>
      <c r="I58" s="137">
        <f>'SO 01 1 Pol'!G22+'SO 02 1 Pol'!G22</f>
        <v>0</v>
      </c>
      <c r="J58" s="133" t="str">
        <f>IF(I63=0,"",I58/I63*100)</f>
        <v/>
      </c>
    </row>
    <row r="59" spans="1:10" ht="36.75" customHeight="1">
      <c r="A59" s="124"/>
      <c r="B59" s="129" t="s">
        <v>77</v>
      </c>
      <c r="C59" s="185" t="s">
        <v>78</v>
      </c>
      <c r="D59" s="186"/>
      <c r="E59" s="186"/>
      <c r="F59" s="136" t="s">
        <v>24</v>
      </c>
      <c r="G59" s="137"/>
      <c r="H59" s="137"/>
      <c r="I59" s="137">
        <f>'SO 01 1 Pol'!G27+'SO 02 1 Pol'!G27</f>
        <v>0</v>
      </c>
      <c r="J59" s="133" t="str">
        <f>IF(I63=0,"",I59/I63*100)</f>
        <v/>
      </c>
    </row>
    <row r="60" spans="1:10" ht="36.75" customHeight="1">
      <c r="A60" s="124"/>
      <c r="B60" s="129" t="s">
        <v>79</v>
      </c>
      <c r="C60" s="185" t="s">
        <v>80</v>
      </c>
      <c r="D60" s="186"/>
      <c r="E60" s="186"/>
      <c r="F60" s="136" t="s">
        <v>25</v>
      </c>
      <c r="G60" s="137"/>
      <c r="H60" s="137"/>
      <c r="I60" s="137">
        <f>'SO 01 1 Pol'!G46+'SO 02 1 Pol'!G46</f>
        <v>0</v>
      </c>
      <c r="J60" s="133" t="str">
        <f>IF(I63=0,"",I60/I63*100)</f>
        <v/>
      </c>
    </row>
    <row r="61" spans="1:10" ht="36.75" customHeight="1">
      <c r="A61" s="124"/>
      <c r="B61" s="129" t="s">
        <v>81</v>
      </c>
      <c r="C61" s="185" t="s">
        <v>82</v>
      </c>
      <c r="D61" s="186"/>
      <c r="E61" s="186"/>
      <c r="F61" s="136" t="s">
        <v>83</v>
      </c>
      <c r="G61" s="137"/>
      <c r="H61" s="137"/>
      <c r="I61" s="137">
        <f>'SO 01 1 Pol'!G74+'SO 02 1 Pol'!G74</f>
        <v>0</v>
      </c>
      <c r="J61" s="133" t="str">
        <f>IF(I63=0,"",I61/I63*100)</f>
        <v/>
      </c>
    </row>
    <row r="62" spans="1:10" ht="36.75" customHeight="1">
      <c r="A62" s="124"/>
      <c r="B62" s="129" t="s">
        <v>84</v>
      </c>
      <c r="C62" s="185" t="s">
        <v>27</v>
      </c>
      <c r="D62" s="186"/>
      <c r="E62" s="186"/>
      <c r="F62" s="136" t="s">
        <v>84</v>
      </c>
      <c r="G62" s="137"/>
      <c r="H62" s="137"/>
      <c r="I62" s="137">
        <f>'SO 01 1 Pol'!G112+'SO 02 1 Pol'!G112</f>
        <v>0</v>
      </c>
      <c r="J62" s="133" t="str">
        <f>IF(I63=0,"",I62/I63*100)</f>
        <v/>
      </c>
    </row>
    <row r="63" spans="1:10" ht="25.5" customHeight="1">
      <c r="A63" s="125"/>
      <c r="B63" s="130" t="s">
        <v>1</v>
      </c>
      <c r="C63" s="131"/>
      <c r="D63" s="132"/>
      <c r="E63" s="132"/>
      <c r="F63" s="138"/>
      <c r="G63" s="139"/>
      <c r="H63" s="139"/>
      <c r="I63" s="139">
        <f>SUM(I57:I62)</f>
        <v>0</v>
      </c>
      <c r="J63" s="134">
        <f>SUM(J57:J62)</f>
        <v>0</v>
      </c>
    </row>
    <row r="64" spans="1:10">
      <c r="F64" s="88"/>
      <c r="G64" s="88"/>
      <c r="H64" s="88"/>
      <c r="I64" s="88"/>
      <c r="J64" s="135"/>
    </row>
    <row r="65" spans="6:10">
      <c r="F65" s="88"/>
      <c r="G65" s="88"/>
      <c r="H65" s="88"/>
      <c r="I65" s="88"/>
      <c r="J65" s="135"/>
    </row>
    <row r="66" spans="6:10">
      <c r="F66" s="88"/>
      <c r="G66" s="88"/>
      <c r="H66" s="88"/>
      <c r="I66" s="88"/>
      <c r="J66" s="135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60:E60"/>
    <mergeCell ref="C61:E61"/>
    <mergeCell ref="C62:E62"/>
    <mergeCell ref="C44:E44"/>
    <mergeCell ref="B45:E45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>
      <c r="A2" s="50" t="s">
        <v>7</v>
      </c>
      <c r="B2" s="49"/>
      <c r="C2" s="238"/>
      <c r="D2" s="238"/>
      <c r="E2" s="238"/>
      <c r="F2" s="238"/>
      <c r="G2" s="239"/>
    </row>
    <row r="3" spans="1:7" ht="24.95" customHeight="1">
      <c r="A3" s="50" t="s">
        <v>8</v>
      </c>
      <c r="B3" s="49"/>
      <c r="C3" s="238"/>
      <c r="D3" s="238"/>
      <c r="E3" s="238"/>
      <c r="F3" s="238"/>
      <c r="G3" s="239"/>
    </row>
    <row r="4" spans="1:7" ht="24.95" customHeight="1">
      <c r="A4" s="50" t="s">
        <v>9</v>
      </c>
      <c r="B4" s="49"/>
      <c r="C4" s="238"/>
      <c r="D4" s="238"/>
      <c r="E4" s="238"/>
      <c r="F4" s="238"/>
      <c r="G4" s="239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AP18" sqref="AP18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8" t="s">
        <v>86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>
      <c r="A2" s="141" t="s">
        <v>7</v>
      </c>
      <c r="B2" s="49" t="s">
        <v>44</v>
      </c>
      <c r="C2" s="249" t="s">
        <v>45</v>
      </c>
      <c r="D2" s="250"/>
      <c r="E2" s="250"/>
      <c r="F2" s="250"/>
      <c r="G2" s="251"/>
      <c r="AG2" t="s">
        <v>88</v>
      </c>
    </row>
    <row r="3" spans="1:60" ht="24.95" customHeight="1">
      <c r="A3" s="141" t="s">
        <v>8</v>
      </c>
      <c r="B3" s="49" t="s">
        <v>55</v>
      </c>
      <c r="C3" s="249" t="s">
        <v>56</v>
      </c>
      <c r="D3" s="250"/>
      <c r="E3" s="250"/>
      <c r="F3" s="250"/>
      <c r="G3" s="251"/>
      <c r="AC3" s="122" t="s">
        <v>88</v>
      </c>
      <c r="AG3" t="s">
        <v>89</v>
      </c>
    </row>
    <row r="4" spans="1:60" ht="24.95" customHeight="1">
      <c r="A4" s="142" t="s">
        <v>9</v>
      </c>
      <c r="B4" s="143" t="s">
        <v>57</v>
      </c>
      <c r="C4" s="252" t="s">
        <v>58</v>
      </c>
      <c r="D4" s="253"/>
      <c r="E4" s="253"/>
      <c r="F4" s="253"/>
      <c r="G4" s="254"/>
      <c r="AG4" t="s">
        <v>90</v>
      </c>
    </row>
    <row r="5" spans="1:60">
      <c r="D5" s="10"/>
    </row>
    <row r="6" spans="1:60" ht="38.25">
      <c r="A6" s="145" t="s">
        <v>91</v>
      </c>
      <c r="B6" s="147" t="s">
        <v>92</v>
      </c>
      <c r="C6" s="147" t="s">
        <v>93</v>
      </c>
      <c r="D6" s="146" t="s">
        <v>94</v>
      </c>
      <c r="E6" s="145" t="s">
        <v>95</v>
      </c>
      <c r="F6" s="144" t="s">
        <v>96</v>
      </c>
      <c r="G6" s="145" t="s">
        <v>29</v>
      </c>
      <c r="H6" s="148" t="s">
        <v>30</v>
      </c>
      <c r="I6" s="148" t="s">
        <v>97</v>
      </c>
      <c r="J6" s="148" t="s">
        <v>31</v>
      </c>
      <c r="K6" s="148" t="s">
        <v>98</v>
      </c>
      <c r="L6" s="148" t="s">
        <v>99</v>
      </c>
      <c r="M6" s="148" t="s">
        <v>100</v>
      </c>
      <c r="N6" s="148" t="s">
        <v>101</v>
      </c>
      <c r="O6" s="148" t="s">
        <v>102</v>
      </c>
      <c r="P6" s="148" t="s">
        <v>103</v>
      </c>
      <c r="Q6" s="148" t="s">
        <v>104</v>
      </c>
      <c r="R6" s="148" t="s">
        <v>105</v>
      </c>
      <c r="S6" s="148" t="s">
        <v>106</v>
      </c>
      <c r="T6" s="148" t="s">
        <v>107</v>
      </c>
      <c r="U6" s="148" t="s">
        <v>108</v>
      </c>
      <c r="V6" s="148" t="s">
        <v>109</v>
      </c>
      <c r="W6" s="148" t="s">
        <v>110</v>
      </c>
      <c r="X6" s="148" t="s">
        <v>111</v>
      </c>
      <c r="Y6" s="148" t="s">
        <v>112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113</v>
      </c>
      <c r="B8" s="164" t="s">
        <v>73</v>
      </c>
      <c r="C8" s="178" t="s">
        <v>74</v>
      </c>
      <c r="D8" s="165"/>
      <c r="E8" s="166"/>
      <c r="F8" s="167"/>
      <c r="G8" s="167">
        <f>SUMIF(AG9:AG21,"&lt;&gt;NOR",G9:G21)</f>
        <v>0</v>
      </c>
      <c r="H8" s="167"/>
      <c r="I8" s="167">
        <f>SUM(I9:I21)</f>
        <v>0</v>
      </c>
      <c r="J8" s="167"/>
      <c r="K8" s="167">
        <f>SUM(K9:K21)</f>
        <v>0</v>
      </c>
      <c r="L8" s="167"/>
      <c r="M8" s="167">
        <f>SUM(M9:M21)</f>
        <v>0</v>
      </c>
      <c r="N8" s="166"/>
      <c r="O8" s="166">
        <f>SUM(O9:O21)</f>
        <v>1.8599999999999999</v>
      </c>
      <c r="P8" s="166"/>
      <c r="Q8" s="166">
        <f>SUM(Q9:Q21)</f>
        <v>0</v>
      </c>
      <c r="R8" s="167"/>
      <c r="S8" s="167"/>
      <c r="T8" s="168"/>
      <c r="U8" s="162"/>
      <c r="V8" s="162">
        <f>SUM(V9:V21)</f>
        <v>51.349999999999994</v>
      </c>
      <c r="W8" s="162"/>
      <c r="X8" s="162"/>
      <c r="Y8" s="162"/>
      <c r="AG8" t="s">
        <v>114</v>
      </c>
    </row>
    <row r="9" spans="1:60" ht="22.5" outlineLevel="1">
      <c r="A9" s="170">
        <v>1</v>
      </c>
      <c r="B9" s="171" t="s">
        <v>115</v>
      </c>
      <c r="C9" s="179" t="s">
        <v>116</v>
      </c>
      <c r="D9" s="172" t="s">
        <v>117</v>
      </c>
      <c r="E9" s="173">
        <v>18.45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3.1710000000000002E-2</v>
      </c>
      <c r="O9" s="173">
        <f>ROUND(E9*N9,2)</f>
        <v>0.59</v>
      </c>
      <c r="P9" s="173">
        <v>0</v>
      </c>
      <c r="Q9" s="173">
        <f>ROUND(E9*P9,2)</f>
        <v>0</v>
      </c>
      <c r="R9" s="175" t="s">
        <v>118</v>
      </c>
      <c r="S9" s="175" t="s">
        <v>119</v>
      </c>
      <c r="T9" s="176" t="s">
        <v>119</v>
      </c>
      <c r="U9" s="159">
        <v>0.44</v>
      </c>
      <c r="V9" s="159">
        <f>ROUND(E9*U9,2)</f>
        <v>8.1199999999999992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122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80" t="s">
        <v>123</v>
      </c>
      <c r="D10" s="160"/>
      <c r="E10" s="161"/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>
      <c r="A11" s="156"/>
      <c r="B11" s="157"/>
      <c r="C11" s="180" t="s">
        <v>125</v>
      </c>
      <c r="D11" s="160"/>
      <c r="E11" s="161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124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>
      <c r="A12" s="156"/>
      <c r="B12" s="157"/>
      <c r="C12" s="180" t="s">
        <v>126</v>
      </c>
      <c r="D12" s="160"/>
      <c r="E12" s="161">
        <v>18.45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124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240"/>
      <c r="D13" s="241"/>
      <c r="E13" s="241"/>
      <c r="F13" s="241"/>
      <c r="G13" s="241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127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>
      <c r="A14" s="170">
        <v>2</v>
      </c>
      <c r="B14" s="171" t="s">
        <v>128</v>
      </c>
      <c r="C14" s="179" t="s">
        <v>238</v>
      </c>
      <c r="D14" s="172" t="s">
        <v>117</v>
      </c>
      <c r="E14" s="173">
        <v>123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1.035E-2</v>
      </c>
      <c r="O14" s="173">
        <f>ROUND(E14*N14,2)</f>
        <v>1.27</v>
      </c>
      <c r="P14" s="173">
        <v>0</v>
      </c>
      <c r="Q14" s="173">
        <f>ROUND(E14*P14,2)</f>
        <v>0</v>
      </c>
      <c r="R14" s="175" t="s">
        <v>129</v>
      </c>
      <c r="S14" s="175" t="s">
        <v>119</v>
      </c>
      <c r="T14" s="176" t="s">
        <v>119</v>
      </c>
      <c r="U14" s="159">
        <v>0.35149999999999998</v>
      </c>
      <c r="V14" s="159">
        <f>ROUND(E14*U14,2)</f>
        <v>43.23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246" t="s">
        <v>130</v>
      </c>
      <c r="D15" s="247"/>
      <c r="E15" s="247"/>
      <c r="F15" s="247"/>
      <c r="G15" s="247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80" t="s">
        <v>132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124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>
      <c r="A17" s="156"/>
      <c r="B17" s="157"/>
      <c r="C17" s="180" t="s">
        <v>133</v>
      </c>
      <c r="D17" s="160"/>
      <c r="E17" s="161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124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>
      <c r="A18" s="156"/>
      <c r="B18" s="157"/>
      <c r="C18" s="180" t="s">
        <v>134</v>
      </c>
      <c r="D18" s="160"/>
      <c r="E18" s="161"/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124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>
      <c r="A19" s="156"/>
      <c r="B19" s="157"/>
      <c r="C19" s="180" t="s">
        <v>135</v>
      </c>
      <c r="D19" s="160"/>
      <c r="E19" s="161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124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>
      <c r="A20" s="156"/>
      <c r="B20" s="157"/>
      <c r="C20" s="180" t="s">
        <v>136</v>
      </c>
      <c r="D20" s="160"/>
      <c r="E20" s="161">
        <v>123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124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>
      <c r="A21" s="156"/>
      <c r="B21" s="157"/>
      <c r="C21" s="240"/>
      <c r="D21" s="241"/>
      <c r="E21" s="241"/>
      <c r="F21" s="241"/>
      <c r="G21" s="241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>
      <c r="A22" s="163" t="s">
        <v>113</v>
      </c>
      <c r="B22" s="164" t="s">
        <v>75</v>
      </c>
      <c r="C22" s="178" t="s">
        <v>76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38.130000000000003</v>
      </c>
      <c r="W22" s="162"/>
      <c r="X22" s="162"/>
      <c r="Y22" s="162"/>
      <c r="AG22" t="s">
        <v>114</v>
      </c>
    </row>
    <row r="23" spans="1:60" outlineLevel="1">
      <c r="A23" s="170">
        <v>3</v>
      </c>
      <c r="B23" s="171" t="s">
        <v>137</v>
      </c>
      <c r="C23" s="179" t="s">
        <v>138</v>
      </c>
      <c r="D23" s="172" t="s">
        <v>117</v>
      </c>
      <c r="E23" s="173">
        <v>123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4.0000000000000003E-5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129</v>
      </c>
      <c r="S23" s="175" t="s">
        <v>119</v>
      </c>
      <c r="T23" s="176" t="s">
        <v>119</v>
      </c>
      <c r="U23" s="159">
        <v>0.31</v>
      </c>
      <c r="V23" s="159">
        <f>ROUND(E23*U23,2)</f>
        <v>38.130000000000003</v>
      </c>
      <c r="W23" s="159"/>
      <c r="X23" s="159" t="s">
        <v>120</v>
      </c>
      <c r="Y23" s="159" t="s">
        <v>121</v>
      </c>
      <c r="Z23" s="149"/>
      <c r="AA23" s="149"/>
      <c r="AB23" s="149"/>
      <c r="AC23" s="149"/>
      <c r="AD23" s="149"/>
      <c r="AE23" s="149"/>
      <c r="AF23" s="149"/>
      <c r="AG23" s="149" t="s">
        <v>139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>
      <c r="A24" s="156"/>
      <c r="B24" s="157"/>
      <c r="C24" s="180" t="s">
        <v>140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>
      <c r="A25" s="156"/>
      <c r="B25" s="157"/>
      <c r="C25" s="180" t="s">
        <v>136</v>
      </c>
      <c r="D25" s="160"/>
      <c r="E25" s="161">
        <v>123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124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>
      <c r="A26" s="156"/>
      <c r="B26" s="157"/>
      <c r="C26" s="240"/>
      <c r="D26" s="241"/>
      <c r="E26" s="241"/>
      <c r="F26" s="241"/>
      <c r="G26" s="241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>
      <c r="A27" s="163" t="s">
        <v>113</v>
      </c>
      <c r="B27" s="164" t="s">
        <v>77</v>
      </c>
      <c r="C27" s="178" t="s">
        <v>78</v>
      </c>
      <c r="D27" s="165"/>
      <c r="E27" s="166"/>
      <c r="F27" s="167"/>
      <c r="G27" s="167">
        <f>SUMIF(AG28:AG45,"&lt;&gt;NOR",G28:G45)</f>
        <v>0</v>
      </c>
      <c r="H27" s="167"/>
      <c r="I27" s="167">
        <f>SUM(I28:I45)</f>
        <v>0</v>
      </c>
      <c r="J27" s="167"/>
      <c r="K27" s="167">
        <f>SUM(K28:K45)</f>
        <v>0</v>
      </c>
      <c r="L27" s="167"/>
      <c r="M27" s="167">
        <f>SUM(M28:M45)</f>
        <v>0</v>
      </c>
      <c r="N27" s="166"/>
      <c r="O27" s="166">
        <f>SUM(O28:O45)</f>
        <v>0</v>
      </c>
      <c r="P27" s="166"/>
      <c r="Q27" s="166">
        <f>SUM(Q28:Q45)</f>
        <v>1.99</v>
      </c>
      <c r="R27" s="167"/>
      <c r="S27" s="167"/>
      <c r="T27" s="168"/>
      <c r="U27" s="162"/>
      <c r="V27" s="162">
        <f>SUM(V28:V45)</f>
        <v>56.92</v>
      </c>
      <c r="W27" s="162"/>
      <c r="X27" s="162"/>
      <c r="Y27" s="162"/>
      <c r="AG27" t="s">
        <v>114</v>
      </c>
    </row>
    <row r="28" spans="1:60" outlineLevel="1">
      <c r="A28" s="170">
        <v>4</v>
      </c>
      <c r="B28" s="171" t="s">
        <v>141</v>
      </c>
      <c r="C28" s="179" t="s">
        <v>142</v>
      </c>
      <c r="D28" s="172" t="s">
        <v>117</v>
      </c>
      <c r="E28" s="173">
        <v>123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1.26E-2</v>
      </c>
      <c r="Q28" s="173">
        <f>ROUND(E28*P28,2)</f>
        <v>1.55</v>
      </c>
      <c r="R28" s="175" t="s">
        <v>143</v>
      </c>
      <c r="S28" s="175" t="s">
        <v>119</v>
      </c>
      <c r="T28" s="176" t="s">
        <v>119</v>
      </c>
      <c r="U28" s="159">
        <v>0.33</v>
      </c>
      <c r="V28" s="159">
        <f>ROUND(E28*U28,2)</f>
        <v>40.590000000000003</v>
      </c>
      <c r="W28" s="159"/>
      <c r="X28" s="159" t="s">
        <v>120</v>
      </c>
      <c r="Y28" s="159" t="s">
        <v>121</v>
      </c>
      <c r="Z28" s="149"/>
      <c r="AA28" s="149"/>
      <c r="AB28" s="149"/>
      <c r="AC28" s="149"/>
      <c r="AD28" s="149"/>
      <c r="AE28" s="149"/>
      <c r="AF28" s="149"/>
      <c r="AG28" s="149" t="s">
        <v>122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80" t="s">
        <v>144</v>
      </c>
      <c r="D29" s="160"/>
      <c r="E29" s="161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124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80" t="s">
        <v>145</v>
      </c>
      <c r="D30" s="160"/>
      <c r="E30" s="161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124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80" t="s">
        <v>136</v>
      </c>
      <c r="D31" s="160"/>
      <c r="E31" s="161">
        <v>123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124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240"/>
      <c r="D32" s="241"/>
      <c r="E32" s="241"/>
      <c r="F32" s="241"/>
      <c r="G32" s="241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0">
        <v>5</v>
      </c>
      <c r="B33" s="171" t="s">
        <v>146</v>
      </c>
      <c r="C33" s="179" t="s">
        <v>147</v>
      </c>
      <c r="D33" s="172" t="s">
        <v>148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1.8E-3</v>
      </c>
      <c r="Q33" s="173">
        <f>ROUND(E33*P33,2)</f>
        <v>0</v>
      </c>
      <c r="R33" s="175" t="s">
        <v>149</v>
      </c>
      <c r="S33" s="175" t="s">
        <v>119</v>
      </c>
      <c r="T33" s="176" t="s">
        <v>119</v>
      </c>
      <c r="U33" s="159">
        <v>0.11</v>
      </c>
      <c r="V33" s="159">
        <f>ROUND(E33*U33,2)</f>
        <v>0.22</v>
      </c>
      <c r="W33" s="159"/>
      <c r="X33" s="159" t="s">
        <v>120</v>
      </c>
      <c r="Y33" s="159" t="s">
        <v>121</v>
      </c>
      <c r="Z33" s="149"/>
      <c r="AA33" s="149"/>
      <c r="AB33" s="149"/>
      <c r="AC33" s="149"/>
      <c r="AD33" s="149"/>
      <c r="AE33" s="149"/>
      <c r="AF33" s="149"/>
      <c r="AG33" s="149" t="s">
        <v>122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80" t="s">
        <v>150</v>
      </c>
      <c r="D34" s="160"/>
      <c r="E34" s="161"/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124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80" t="s">
        <v>151</v>
      </c>
      <c r="D35" s="160"/>
      <c r="E35" s="161">
        <v>2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124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240"/>
      <c r="D36" s="241"/>
      <c r="E36" s="241"/>
      <c r="F36" s="241"/>
      <c r="G36" s="241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6</v>
      </c>
      <c r="B37" s="171" t="s">
        <v>152</v>
      </c>
      <c r="C37" s="179" t="s">
        <v>153</v>
      </c>
      <c r="D37" s="172" t="s">
        <v>154</v>
      </c>
      <c r="E37" s="173">
        <v>64.599999999999994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8.0000000000000007E-5</v>
      </c>
      <c r="Q37" s="173">
        <f>ROUND(E37*P37,2)</f>
        <v>0.01</v>
      </c>
      <c r="R37" s="175" t="s">
        <v>155</v>
      </c>
      <c r="S37" s="175" t="s">
        <v>119</v>
      </c>
      <c r="T37" s="176" t="s">
        <v>119</v>
      </c>
      <c r="U37" s="159">
        <v>0.04</v>
      </c>
      <c r="V37" s="159">
        <f>ROUND(E37*U37,2)</f>
        <v>2.58</v>
      </c>
      <c r="W37" s="159"/>
      <c r="X37" s="159" t="s">
        <v>120</v>
      </c>
      <c r="Y37" s="159" t="s">
        <v>121</v>
      </c>
      <c r="Z37" s="149"/>
      <c r="AA37" s="149"/>
      <c r="AB37" s="149"/>
      <c r="AC37" s="149"/>
      <c r="AD37" s="149"/>
      <c r="AE37" s="149"/>
      <c r="AF37" s="149"/>
      <c r="AG37" s="149" t="s">
        <v>122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>
      <c r="A38" s="156"/>
      <c r="B38" s="157"/>
      <c r="C38" s="180" t="s">
        <v>156</v>
      </c>
      <c r="D38" s="160"/>
      <c r="E38" s="161"/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124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>
      <c r="A39" s="156"/>
      <c r="B39" s="157"/>
      <c r="C39" s="180" t="s">
        <v>157</v>
      </c>
      <c r="D39" s="160"/>
      <c r="E39" s="161">
        <v>64.599999999999994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124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240"/>
      <c r="D40" s="241"/>
      <c r="E40" s="241"/>
      <c r="F40" s="241"/>
      <c r="G40" s="241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70">
        <v>7</v>
      </c>
      <c r="B41" s="171" t="s">
        <v>158</v>
      </c>
      <c r="C41" s="179" t="s">
        <v>159</v>
      </c>
      <c r="D41" s="172" t="s">
        <v>117</v>
      </c>
      <c r="E41" s="173">
        <v>123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3.5000000000000001E-3</v>
      </c>
      <c r="Q41" s="173">
        <f>ROUND(E41*P41,2)</f>
        <v>0.43</v>
      </c>
      <c r="R41" s="175" t="s">
        <v>155</v>
      </c>
      <c r="S41" s="175" t="s">
        <v>119</v>
      </c>
      <c r="T41" s="176" t="s">
        <v>119</v>
      </c>
      <c r="U41" s="159">
        <v>0.11</v>
      </c>
      <c r="V41" s="159">
        <f>ROUND(E41*U41,2)</f>
        <v>13.53</v>
      </c>
      <c r="W41" s="159"/>
      <c r="X41" s="159" t="s">
        <v>120</v>
      </c>
      <c r="Y41" s="159" t="s">
        <v>121</v>
      </c>
      <c r="Z41" s="149"/>
      <c r="AA41" s="149"/>
      <c r="AB41" s="149"/>
      <c r="AC41" s="149"/>
      <c r="AD41" s="149"/>
      <c r="AE41" s="149"/>
      <c r="AF41" s="149"/>
      <c r="AG41" s="149" t="s">
        <v>122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>
      <c r="A42" s="156"/>
      <c r="B42" s="157"/>
      <c r="C42" s="180" t="s">
        <v>160</v>
      </c>
      <c r="D42" s="160"/>
      <c r="E42" s="161"/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124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>
      <c r="A43" s="156"/>
      <c r="B43" s="157"/>
      <c r="C43" s="180" t="s">
        <v>125</v>
      </c>
      <c r="D43" s="160"/>
      <c r="E43" s="161"/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124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>
      <c r="A44" s="156"/>
      <c r="B44" s="157"/>
      <c r="C44" s="180" t="s">
        <v>136</v>
      </c>
      <c r="D44" s="160"/>
      <c r="E44" s="161">
        <v>123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124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>
      <c r="A45" s="156"/>
      <c r="B45" s="157"/>
      <c r="C45" s="240"/>
      <c r="D45" s="241"/>
      <c r="E45" s="241"/>
      <c r="F45" s="241"/>
      <c r="G45" s="241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>
      <c r="A46" s="163" t="s">
        <v>113</v>
      </c>
      <c r="B46" s="164" t="s">
        <v>79</v>
      </c>
      <c r="C46" s="178" t="s">
        <v>80</v>
      </c>
      <c r="D46" s="165"/>
      <c r="E46" s="166"/>
      <c r="F46" s="167"/>
      <c r="G46" s="167">
        <f>SUMIF(AG47:AG73,"&lt;&gt;NOR",G47:G73)</f>
        <v>0</v>
      </c>
      <c r="H46" s="167"/>
      <c r="I46" s="167">
        <f>SUM(I47:I73)</f>
        <v>0</v>
      </c>
      <c r="J46" s="167"/>
      <c r="K46" s="167">
        <f>SUM(K47:K73)</f>
        <v>0</v>
      </c>
      <c r="L46" s="167"/>
      <c r="M46" s="167">
        <f>SUM(M47:M73)</f>
        <v>0</v>
      </c>
      <c r="N46" s="166"/>
      <c r="O46" s="166">
        <f>SUM(O47:O73)</f>
        <v>0.64</v>
      </c>
      <c r="P46" s="166"/>
      <c r="Q46" s="166">
        <f>SUM(Q47:Q73)</f>
        <v>0</v>
      </c>
      <c r="R46" s="167"/>
      <c r="S46" s="167"/>
      <c r="T46" s="168"/>
      <c r="U46" s="162"/>
      <c r="V46" s="162">
        <f>SUM(V47:V73)</f>
        <v>73.7</v>
      </c>
      <c r="W46" s="162"/>
      <c r="X46" s="162"/>
      <c r="Y46" s="162"/>
      <c r="AG46" t="s">
        <v>114</v>
      </c>
    </row>
    <row r="47" spans="1:60" outlineLevel="1">
      <c r="A47" s="170">
        <v>8</v>
      </c>
      <c r="B47" s="171" t="s">
        <v>161</v>
      </c>
      <c r="C47" s="179" t="s">
        <v>162</v>
      </c>
      <c r="D47" s="172" t="s">
        <v>117</v>
      </c>
      <c r="E47" s="173">
        <v>123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155</v>
      </c>
      <c r="S47" s="175" t="s">
        <v>119</v>
      </c>
      <c r="T47" s="176" t="s">
        <v>119</v>
      </c>
      <c r="U47" s="159">
        <v>0.02</v>
      </c>
      <c r="V47" s="159">
        <f>ROUND(E47*U47,2)</f>
        <v>2.46</v>
      </c>
      <c r="W47" s="159"/>
      <c r="X47" s="159" t="s">
        <v>120</v>
      </c>
      <c r="Y47" s="159" t="s">
        <v>121</v>
      </c>
      <c r="Z47" s="149"/>
      <c r="AA47" s="149"/>
      <c r="AB47" s="149"/>
      <c r="AC47" s="149"/>
      <c r="AD47" s="149"/>
      <c r="AE47" s="149"/>
      <c r="AF47" s="149"/>
      <c r="AG47" s="149" t="s">
        <v>122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246" t="s">
        <v>163</v>
      </c>
      <c r="D48" s="247"/>
      <c r="E48" s="247"/>
      <c r="F48" s="247"/>
      <c r="G48" s="247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131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2">
      <c r="A49" s="156"/>
      <c r="B49" s="157"/>
      <c r="C49" s="180" t="s">
        <v>164</v>
      </c>
      <c r="D49" s="160"/>
      <c r="E49" s="161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124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>
      <c r="A50" s="156"/>
      <c r="B50" s="157"/>
      <c r="C50" s="180" t="s">
        <v>136</v>
      </c>
      <c r="D50" s="160"/>
      <c r="E50" s="161">
        <v>123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124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240"/>
      <c r="D51" s="241"/>
      <c r="E51" s="241"/>
      <c r="F51" s="241"/>
      <c r="G51" s="241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9</v>
      </c>
      <c r="B52" s="171" t="s">
        <v>165</v>
      </c>
      <c r="C52" s="179" t="s">
        <v>166</v>
      </c>
      <c r="D52" s="172" t="s">
        <v>117</v>
      </c>
      <c r="E52" s="173">
        <v>123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155</v>
      </c>
      <c r="S52" s="175" t="s">
        <v>119</v>
      </c>
      <c r="T52" s="176" t="s">
        <v>119</v>
      </c>
      <c r="U52" s="159">
        <v>0.05</v>
      </c>
      <c r="V52" s="159">
        <f>ROUND(E52*U52,2)</f>
        <v>6.15</v>
      </c>
      <c r="W52" s="159"/>
      <c r="X52" s="159" t="s">
        <v>120</v>
      </c>
      <c r="Y52" s="159" t="s">
        <v>121</v>
      </c>
      <c r="Z52" s="149"/>
      <c r="AA52" s="149"/>
      <c r="AB52" s="149"/>
      <c r="AC52" s="149"/>
      <c r="AD52" s="149"/>
      <c r="AE52" s="149"/>
      <c r="AF52" s="149"/>
      <c r="AG52" s="149" t="s">
        <v>122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246" t="s">
        <v>163</v>
      </c>
      <c r="D53" s="247"/>
      <c r="E53" s="247"/>
      <c r="F53" s="247"/>
      <c r="G53" s="247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80" t="s">
        <v>167</v>
      </c>
      <c r="D54" s="160"/>
      <c r="E54" s="161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124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>
      <c r="A55" s="156"/>
      <c r="B55" s="157"/>
      <c r="C55" s="180" t="s">
        <v>136</v>
      </c>
      <c r="D55" s="160"/>
      <c r="E55" s="161">
        <v>123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124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>
      <c r="A56" s="156"/>
      <c r="B56" s="157"/>
      <c r="C56" s="240"/>
      <c r="D56" s="241"/>
      <c r="E56" s="241"/>
      <c r="F56" s="241"/>
      <c r="G56" s="241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127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>
      <c r="A57" s="170">
        <v>10</v>
      </c>
      <c r="B57" s="171" t="s">
        <v>168</v>
      </c>
      <c r="C57" s="179" t="s">
        <v>169</v>
      </c>
      <c r="D57" s="172" t="s">
        <v>154</v>
      </c>
      <c r="E57" s="173">
        <v>64.599999999999994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8.0000000000000007E-5</v>
      </c>
      <c r="O57" s="173">
        <f>ROUND(E57*N57,2)</f>
        <v>0.01</v>
      </c>
      <c r="P57" s="173">
        <v>0</v>
      </c>
      <c r="Q57" s="173">
        <f>ROUND(E57*P57,2)</f>
        <v>0</v>
      </c>
      <c r="R57" s="175" t="s">
        <v>155</v>
      </c>
      <c r="S57" s="175" t="s">
        <v>119</v>
      </c>
      <c r="T57" s="176" t="s">
        <v>119</v>
      </c>
      <c r="U57" s="159">
        <v>0.14000000000000001</v>
      </c>
      <c r="V57" s="159">
        <f>ROUND(E57*U57,2)</f>
        <v>9.0399999999999991</v>
      </c>
      <c r="W57" s="159"/>
      <c r="X57" s="159" t="s">
        <v>120</v>
      </c>
      <c r="Y57" s="159" t="s">
        <v>121</v>
      </c>
      <c r="Z57" s="149"/>
      <c r="AA57" s="149"/>
      <c r="AB57" s="149"/>
      <c r="AC57" s="149"/>
      <c r="AD57" s="149"/>
      <c r="AE57" s="149"/>
      <c r="AF57" s="149"/>
      <c r="AG57" s="149" t="s">
        <v>122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180" t="s">
        <v>170</v>
      </c>
      <c r="D58" s="160"/>
      <c r="E58" s="161"/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124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80" t="s">
        <v>157</v>
      </c>
      <c r="D59" s="160"/>
      <c r="E59" s="161">
        <v>64.599999999999994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124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>
      <c r="A60" s="156"/>
      <c r="B60" s="157"/>
      <c r="C60" s="240"/>
      <c r="D60" s="241"/>
      <c r="E60" s="241"/>
      <c r="F60" s="241"/>
      <c r="G60" s="241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127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0">
        <v>11</v>
      </c>
      <c r="B61" s="171" t="s">
        <v>171</v>
      </c>
      <c r="C61" s="179" t="s">
        <v>172</v>
      </c>
      <c r="D61" s="172" t="s">
        <v>117</v>
      </c>
      <c r="E61" s="173">
        <v>123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4.9100000000000003E-3</v>
      </c>
      <c r="O61" s="173">
        <f>ROUND(E61*N61,2)</f>
        <v>0.6</v>
      </c>
      <c r="P61" s="173">
        <v>0</v>
      </c>
      <c r="Q61" s="173">
        <f>ROUND(E61*P61,2)</f>
        <v>0</v>
      </c>
      <c r="R61" s="175" t="s">
        <v>155</v>
      </c>
      <c r="S61" s="175" t="s">
        <v>119</v>
      </c>
      <c r="T61" s="176" t="s">
        <v>119</v>
      </c>
      <c r="U61" s="159">
        <v>0.45</v>
      </c>
      <c r="V61" s="159">
        <f>ROUND(E61*U61,2)</f>
        <v>55.35</v>
      </c>
      <c r="W61" s="159"/>
      <c r="X61" s="159" t="s">
        <v>120</v>
      </c>
      <c r="Y61" s="159" t="s">
        <v>121</v>
      </c>
      <c r="Z61" s="149"/>
      <c r="AA61" s="149"/>
      <c r="AB61" s="149"/>
      <c r="AC61" s="149"/>
      <c r="AD61" s="149"/>
      <c r="AE61" s="149"/>
      <c r="AF61" s="149"/>
      <c r="AG61" s="149" t="s">
        <v>122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80" t="s">
        <v>173</v>
      </c>
      <c r="D62" s="160"/>
      <c r="E62" s="161"/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124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80" t="s">
        <v>174</v>
      </c>
      <c r="D63" s="160"/>
      <c r="E63" s="161"/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80" t="s">
        <v>136</v>
      </c>
      <c r="D64" s="160"/>
      <c r="E64" s="161">
        <v>123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124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>
      <c r="A65" s="156"/>
      <c r="B65" s="157"/>
      <c r="C65" s="240"/>
      <c r="D65" s="241"/>
      <c r="E65" s="241"/>
      <c r="F65" s="241"/>
      <c r="G65" s="241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0">
        <v>12</v>
      </c>
      <c r="B66" s="171" t="s">
        <v>175</v>
      </c>
      <c r="C66" s="179" t="s">
        <v>176</v>
      </c>
      <c r="D66" s="172" t="s">
        <v>177</v>
      </c>
      <c r="E66" s="173">
        <v>30.75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1.0499999999999999E-3</v>
      </c>
      <c r="O66" s="173">
        <f>ROUND(E66*N66,2)</f>
        <v>0.03</v>
      </c>
      <c r="P66" s="173">
        <v>0</v>
      </c>
      <c r="Q66" s="173">
        <f>ROUND(E66*P66,2)</f>
        <v>0</v>
      </c>
      <c r="R66" s="175" t="s">
        <v>178</v>
      </c>
      <c r="S66" s="175" t="s">
        <v>119</v>
      </c>
      <c r="T66" s="176" t="s">
        <v>119</v>
      </c>
      <c r="U66" s="159">
        <v>0</v>
      </c>
      <c r="V66" s="159">
        <f>ROUND(E66*U66,2)</f>
        <v>0</v>
      </c>
      <c r="W66" s="159"/>
      <c r="X66" s="159" t="s">
        <v>179</v>
      </c>
      <c r="Y66" s="159" t="s">
        <v>121</v>
      </c>
      <c r="Z66" s="149"/>
      <c r="AA66" s="149"/>
      <c r="AB66" s="149"/>
      <c r="AC66" s="149"/>
      <c r="AD66" s="149"/>
      <c r="AE66" s="149"/>
      <c r="AF66" s="149"/>
      <c r="AG66" s="149" t="s">
        <v>180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>
      <c r="A67" s="156"/>
      <c r="B67" s="157"/>
      <c r="C67" s="180" t="s">
        <v>181</v>
      </c>
      <c r="D67" s="160"/>
      <c r="E67" s="161"/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124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80" t="s">
        <v>182</v>
      </c>
      <c r="D68" s="160"/>
      <c r="E68" s="161"/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124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>
      <c r="A69" s="156"/>
      <c r="B69" s="157"/>
      <c r="C69" s="180" t="s">
        <v>183</v>
      </c>
      <c r="D69" s="160"/>
      <c r="E69" s="161">
        <v>30.75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124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>
      <c r="A70" s="156"/>
      <c r="B70" s="157"/>
      <c r="C70" s="240"/>
      <c r="D70" s="241"/>
      <c r="E70" s="241"/>
      <c r="F70" s="241"/>
      <c r="G70" s="241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127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70">
        <v>13</v>
      </c>
      <c r="B71" s="171" t="s">
        <v>184</v>
      </c>
      <c r="C71" s="179" t="s">
        <v>185</v>
      </c>
      <c r="D71" s="172" t="s">
        <v>186</v>
      </c>
      <c r="E71" s="173">
        <v>0.64139000000000002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 t="s">
        <v>155</v>
      </c>
      <c r="S71" s="175" t="s">
        <v>119</v>
      </c>
      <c r="T71" s="176" t="s">
        <v>119</v>
      </c>
      <c r="U71" s="159">
        <v>1.0900000000000001</v>
      </c>
      <c r="V71" s="159">
        <f>ROUND(E71*U71,2)</f>
        <v>0.7</v>
      </c>
      <c r="W71" s="159"/>
      <c r="X71" s="159" t="s">
        <v>187</v>
      </c>
      <c r="Y71" s="159" t="s">
        <v>121</v>
      </c>
      <c r="Z71" s="149"/>
      <c r="AA71" s="149"/>
      <c r="AB71" s="149"/>
      <c r="AC71" s="149"/>
      <c r="AD71" s="149"/>
      <c r="AE71" s="149"/>
      <c r="AF71" s="149"/>
      <c r="AG71" s="149" t="s">
        <v>188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>
      <c r="A72" s="156"/>
      <c r="B72" s="157"/>
      <c r="C72" s="246" t="s">
        <v>189</v>
      </c>
      <c r="D72" s="247"/>
      <c r="E72" s="247"/>
      <c r="F72" s="247"/>
      <c r="G72" s="247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131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>
      <c r="A73" s="156"/>
      <c r="B73" s="157"/>
      <c r="C73" s="240"/>
      <c r="D73" s="241"/>
      <c r="E73" s="241"/>
      <c r="F73" s="241"/>
      <c r="G73" s="241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>
      <c r="A74" s="163" t="s">
        <v>113</v>
      </c>
      <c r="B74" s="164" t="s">
        <v>81</v>
      </c>
      <c r="C74" s="178" t="s">
        <v>82</v>
      </c>
      <c r="D74" s="165"/>
      <c r="E74" s="166"/>
      <c r="F74" s="167"/>
      <c r="G74" s="167">
        <f>SUMIF(AG75:AG111,"&lt;&gt;NOR",G75:G111)</f>
        <v>0</v>
      </c>
      <c r="H74" s="167"/>
      <c r="I74" s="167">
        <f>SUM(I75:I111)</f>
        <v>0</v>
      </c>
      <c r="J74" s="167"/>
      <c r="K74" s="167">
        <f>SUM(K75:K111)</f>
        <v>0</v>
      </c>
      <c r="L74" s="167"/>
      <c r="M74" s="167">
        <f>SUM(M75:M111)</f>
        <v>0</v>
      </c>
      <c r="N74" s="166"/>
      <c r="O74" s="166">
        <f>SUM(O75:O111)</f>
        <v>0</v>
      </c>
      <c r="P74" s="166"/>
      <c r="Q74" s="166">
        <f>SUM(Q75:Q111)</f>
        <v>0</v>
      </c>
      <c r="R74" s="167"/>
      <c r="S74" s="167"/>
      <c r="T74" s="168"/>
      <c r="U74" s="162"/>
      <c r="V74" s="162">
        <f>SUM(V75:V111)</f>
        <v>2.2900000000000005</v>
      </c>
      <c r="W74" s="162"/>
      <c r="X74" s="162"/>
      <c r="Y74" s="162"/>
      <c r="AG74" t="s">
        <v>114</v>
      </c>
    </row>
    <row r="75" spans="1:60" ht="33.75" outlineLevel="1">
      <c r="A75" s="170">
        <v>14</v>
      </c>
      <c r="B75" s="171" t="s">
        <v>190</v>
      </c>
      <c r="C75" s="179" t="s">
        <v>191</v>
      </c>
      <c r="D75" s="172" t="s">
        <v>186</v>
      </c>
      <c r="E75" s="173">
        <v>1.99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 t="s">
        <v>192</v>
      </c>
      <c r="S75" s="175" t="s">
        <v>119</v>
      </c>
      <c r="T75" s="176" t="s">
        <v>119</v>
      </c>
      <c r="U75" s="159">
        <v>0</v>
      </c>
      <c r="V75" s="159">
        <f>ROUND(E75*U75,2)</f>
        <v>0</v>
      </c>
      <c r="W75" s="159"/>
      <c r="X75" s="159" t="s">
        <v>120</v>
      </c>
      <c r="Y75" s="159" t="s">
        <v>121</v>
      </c>
      <c r="Z75" s="149"/>
      <c r="AA75" s="149"/>
      <c r="AB75" s="149"/>
      <c r="AC75" s="149"/>
      <c r="AD75" s="149"/>
      <c r="AE75" s="149"/>
      <c r="AF75" s="149"/>
      <c r="AG75" s="149" t="s">
        <v>122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246" t="s">
        <v>193</v>
      </c>
      <c r="D76" s="247"/>
      <c r="E76" s="247"/>
      <c r="F76" s="247"/>
      <c r="G76" s="247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131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244" t="s">
        <v>194</v>
      </c>
      <c r="D77" s="245"/>
      <c r="E77" s="245"/>
      <c r="F77" s="245"/>
      <c r="G77" s="245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195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>
      <c r="A78" s="156"/>
      <c r="B78" s="157"/>
      <c r="C78" s="244" t="s">
        <v>196</v>
      </c>
      <c r="D78" s="245"/>
      <c r="E78" s="245"/>
      <c r="F78" s="245"/>
      <c r="G78" s="245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195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3">
      <c r="A79" s="156"/>
      <c r="B79" s="157"/>
      <c r="C79" s="244" t="s">
        <v>197</v>
      </c>
      <c r="D79" s="245"/>
      <c r="E79" s="245"/>
      <c r="F79" s="245"/>
      <c r="G79" s="245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195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77" t="str">
        <f>C79</f>
        <v>- při vodorovné dopravě po vodě : vyložení na hromady na suchu nebo na přeložení na dopravní prostředek na suchu do 15 m vodorovně a současně do 4 m svisle,</v>
      </c>
      <c r="BB79" s="149"/>
      <c r="BC79" s="149"/>
      <c r="BD79" s="149"/>
      <c r="BE79" s="149"/>
      <c r="BF79" s="149"/>
      <c r="BG79" s="149"/>
      <c r="BH79" s="149"/>
    </row>
    <row r="80" spans="1:60" outlineLevel="3">
      <c r="A80" s="156"/>
      <c r="B80" s="157"/>
      <c r="C80" s="244" t="s">
        <v>198</v>
      </c>
      <c r="D80" s="245"/>
      <c r="E80" s="245"/>
      <c r="F80" s="245"/>
      <c r="G80" s="245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195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>
      <c r="A81" s="156"/>
      <c r="B81" s="157"/>
      <c r="C81" s="180" t="s">
        <v>199</v>
      </c>
      <c r="D81" s="160"/>
      <c r="E81" s="161"/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124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>
      <c r="A82" s="156"/>
      <c r="B82" s="157"/>
      <c r="C82" s="180" t="s">
        <v>200</v>
      </c>
      <c r="D82" s="160"/>
      <c r="E82" s="161">
        <v>1.99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124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>
      <c r="A83" s="156"/>
      <c r="B83" s="157"/>
      <c r="C83" s="240"/>
      <c r="D83" s="241"/>
      <c r="E83" s="241"/>
      <c r="F83" s="241"/>
      <c r="G83" s="241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>
      <c r="A84" s="170">
        <v>15</v>
      </c>
      <c r="B84" s="171" t="s">
        <v>201</v>
      </c>
      <c r="C84" s="179" t="s">
        <v>202</v>
      </c>
      <c r="D84" s="172" t="s">
        <v>186</v>
      </c>
      <c r="E84" s="173">
        <v>15.92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192</v>
      </c>
      <c r="S84" s="175" t="s">
        <v>119</v>
      </c>
      <c r="T84" s="176" t="s">
        <v>119</v>
      </c>
      <c r="U84" s="159">
        <v>0</v>
      </c>
      <c r="V84" s="159">
        <f>ROUND(E84*U84,2)</f>
        <v>0</v>
      </c>
      <c r="W84" s="159"/>
      <c r="X84" s="159" t="s">
        <v>120</v>
      </c>
      <c r="Y84" s="159" t="s">
        <v>121</v>
      </c>
      <c r="Z84" s="149"/>
      <c r="AA84" s="149"/>
      <c r="AB84" s="149"/>
      <c r="AC84" s="149"/>
      <c r="AD84" s="149"/>
      <c r="AE84" s="149"/>
      <c r="AF84" s="149"/>
      <c r="AG84" s="149" t="s">
        <v>122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246" t="s">
        <v>193</v>
      </c>
      <c r="D85" s="247"/>
      <c r="E85" s="247"/>
      <c r="F85" s="247"/>
      <c r="G85" s="247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131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180" t="s">
        <v>203</v>
      </c>
      <c r="D86" s="160"/>
      <c r="E86" s="161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124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>
      <c r="A87" s="156"/>
      <c r="B87" s="157"/>
      <c r="C87" s="180" t="s">
        <v>204</v>
      </c>
      <c r="D87" s="160"/>
      <c r="E87" s="161">
        <v>15.92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124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>
      <c r="A88" s="156"/>
      <c r="B88" s="157"/>
      <c r="C88" s="240"/>
      <c r="D88" s="241"/>
      <c r="E88" s="241"/>
      <c r="F88" s="241"/>
      <c r="G88" s="241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127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0">
        <v>16</v>
      </c>
      <c r="B89" s="171" t="s">
        <v>205</v>
      </c>
      <c r="C89" s="179" t="s">
        <v>206</v>
      </c>
      <c r="D89" s="172" t="s">
        <v>186</v>
      </c>
      <c r="E89" s="173">
        <v>1.99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 t="s">
        <v>207</v>
      </c>
      <c r="S89" s="175" t="s">
        <v>119</v>
      </c>
      <c r="T89" s="176" t="s">
        <v>119</v>
      </c>
      <c r="U89" s="159">
        <v>0.1</v>
      </c>
      <c r="V89" s="159">
        <f>ROUND(E89*U89,2)</f>
        <v>0.2</v>
      </c>
      <c r="W89" s="159"/>
      <c r="X89" s="159" t="s">
        <v>120</v>
      </c>
      <c r="Y89" s="159" t="s">
        <v>121</v>
      </c>
      <c r="Z89" s="149"/>
      <c r="AA89" s="149"/>
      <c r="AB89" s="149"/>
      <c r="AC89" s="149"/>
      <c r="AD89" s="149"/>
      <c r="AE89" s="149"/>
      <c r="AF89" s="149"/>
      <c r="AG89" s="149" t="s">
        <v>122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246" t="s">
        <v>208</v>
      </c>
      <c r="D90" s="247"/>
      <c r="E90" s="247"/>
      <c r="F90" s="247"/>
      <c r="G90" s="247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131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>
      <c r="A91" s="156"/>
      <c r="B91" s="157"/>
      <c r="C91" s="180" t="s">
        <v>199</v>
      </c>
      <c r="D91" s="160"/>
      <c r="E91" s="161"/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124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>
      <c r="A92" s="156"/>
      <c r="B92" s="157"/>
      <c r="C92" s="180" t="s">
        <v>200</v>
      </c>
      <c r="D92" s="160"/>
      <c r="E92" s="161">
        <v>1.99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124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>
      <c r="A93" s="156"/>
      <c r="B93" s="157"/>
      <c r="C93" s="240"/>
      <c r="D93" s="241"/>
      <c r="E93" s="241"/>
      <c r="F93" s="241"/>
      <c r="G93" s="241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0">
        <v>17</v>
      </c>
      <c r="B94" s="171" t="s">
        <v>209</v>
      </c>
      <c r="C94" s="179" t="s">
        <v>210</v>
      </c>
      <c r="D94" s="172" t="s">
        <v>186</v>
      </c>
      <c r="E94" s="173">
        <v>1.99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 t="s">
        <v>143</v>
      </c>
      <c r="S94" s="175" t="s">
        <v>119</v>
      </c>
      <c r="T94" s="176" t="s">
        <v>119</v>
      </c>
      <c r="U94" s="159">
        <v>0.94</v>
      </c>
      <c r="V94" s="159">
        <f>ROUND(E94*U94,2)</f>
        <v>1.87</v>
      </c>
      <c r="W94" s="159"/>
      <c r="X94" s="159" t="s">
        <v>120</v>
      </c>
      <c r="Y94" s="159" t="s">
        <v>121</v>
      </c>
      <c r="Z94" s="149"/>
      <c r="AA94" s="149"/>
      <c r="AB94" s="149"/>
      <c r="AC94" s="149"/>
      <c r="AD94" s="149"/>
      <c r="AE94" s="149"/>
      <c r="AF94" s="149"/>
      <c r="AG94" s="149" t="s">
        <v>122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80" t="s">
        <v>199</v>
      </c>
      <c r="D95" s="160"/>
      <c r="E95" s="161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124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80" t="s">
        <v>200</v>
      </c>
      <c r="D96" s="160"/>
      <c r="E96" s="161">
        <v>1.99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124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>
      <c r="A97" s="156"/>
      <c r="B97" s="157"/>
      <c r="C97" s="240"/>
      <c r="D97" s="241"/>
      <c r="E97" s="241"/>
      <c r="F97" s="241"/>
      <c r="G97" s="241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127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>
      <c r="A98" s="170">
        <v>18</v>
      </c>
      <c r="B98" s="171" t="s">
        <v>211</v>
      </c>
      <c r="C98" s="179" t="s">
        <v>212</v>
      </c>
      <c r="D98" s="172" t="s">
        <v>186</v>
      </c>
      <c r="E98" s="173">
        <v>1.99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 t="s">
        <v>143</v>
      </c>
      <c r="S98" s="175" t="s">
        <v>119</v>
      </c>
      <c r="T98" s="176" t="s">
        <v>119</v>
      </c>
      <c r="U98" s="159">
        <v>0.11</v>
      </c>
      <c r="V98" s="159">
        <f>ROUND(E98*U98,2)</f>
        <v>0.22</v>
      </c>
      <c r="W98" s="159"/>
      <c r="X98" s="159" t="s">
        <v>120</v>
      </c>
      <c r="Y98" s="159" t="s">
        <v>121</v>
      </c>
      <c r="Z98" s="149"/>
      <c r="AA98" s="149"/>
      <c r="AB98" s="149"/>
      <c r="AC98" s="149"/>
      <c r="AD98" s="149"/>
      <c r="AE98" s="149"/>
      <c r="AF98" s="149"/>
      <c r="AG98" s="149" t="s">
        <v>122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>
      <c r="A99" s="156"/>
      <c r="B99" s="157"/>
      <c r="C99" s="180" t="s">
        <v>213</v>
      </c>
      <c r="D99" s="160"/>
      <c r="E99" s="161"/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124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>
      <c r="A100" s="156"/>
      <c r="B100" s="157"/>
      <c r="C100" s="180" t="s">
        <v>214</v>
      </c>
      <c r="D100" s="160"/>
      <c r="E100" s="161">
        <v>1.99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124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>
      <c r="A101" s="156"/>
      <c r="B101" s="157"/>
      <c r="C101" s="240"/>
      <c r="D101" s="241"/>
      <c r="E101" s="241"/>
      <c r="F101" s="241"/>
      <c r="G101" s="241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70">
        <v>19</v>
      </c>
      <c r="B102" s="171" t="s">
        <v>215</v>
      </c>
      <c r="C102" s="179" t="s">
        <v>216</v>
      </c>
      <c r="D102" s="172" t="s">
        <v>186</v>
      </c>
      <c r="E102" s="173">
        <v>1.55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5" t="s">
        <v>143</v>
      </c>
      <c r="S102" s="175" t="s">
        <v>119</v>
      </c>
      <c r="T102" s="176" t="s">
        <v>119</v>
      </c>
      <c r="U102" s="159">
        <v>0</v>
      </c>
      <c r="V102" s="159">
        <f>ROUND(E102*U102,2)</f>
        <v>0</v>
      </c>
      <c r="W102" s="159"/>
      <c r="X102" s="159" t="s">
        <v>120</v>
      </c>
      <c r="Y102" s="159" t="s">
        <v>121</v>
      </c>
      <c r="Z102" s="149"/>
      <c r="AA102" s="149"/>
      <c r="AB102" s="149"/>
      <c r="AC102" s="149"/>
      <c r="AD102" s="149"/>
      <c r="AE102" s="149"/>
      <c r="AF102" s="149"/>
      <c r="AG102" s="149" t="s">
        <v>122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>
      <c r="A103" s="156"/>
      <c r="B103" s="157"/>
      <c r="C103" s="242" t="s">
        <v>217</v>
      </c>
      <c r="D103" s="243"/>
      <c r="E103" s="243"/>
      <c r="F103" s="243"/>
      <c r="G103" s="243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195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>
      <c r="A104" s="156"/>
      <c r="B104" s="157"/>
      <c r="C104" s="180" t="s">
        <v>218</v>
      </c>
      <c r="D104" s="160"/>
      <c r="E104" s="161"/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124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>
      <c r="A105" s="156"/>
      <c r="B105" s="157"/>
      <c r="C105" s="180" t="s">
        <v>219</v>
      </c>
      <c r="D105" s="160"/>
      <c r="E105" s="161">
        <v>1.55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124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>
      <c r="A106" s="156"/>
      <c r="B106" s="157"/>
      <c r="C106" s="240"/>
      <c r="D106" s="241"/>
      <c r="E106" s="241"/>
      <c r="F106" s="241"/>
      <c r="G106" s="241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127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70">
        <v>20</v>
      </c>
      <c r="B107" s="171" t="s">
        <v>220</v>
      </c>
      <c r="C107" s="179" t="s">
        <v>221</v>
      </c>
      <c r="D107" s="172" t="s">
        <v>186</v>
      </c>
      <c r="E107" s="173">
        <v>0.44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 t="s">
        <v>143</v>
      </c>
      <c r="S107" s="175" t="s">
        <v>119</v>
      </c>
      <c r="T107" s="176" t="s">
        <v>119</v>
      </c>
      <c r="U107" s="159">
        <v>0</v>
      </c>
      <c r="V107" s="159">
        <f>ROUND(E107*U107,2)</f>
        <v>0</v>
      </c>
      <c r="W107" s="159"/>
      <c r="X107" s="159" t="s">
        <v>120</v>
      </c>
      <c r="Y107" s="159" t="s">
        <v>121</v>
      </c>
      <c r="Z107" s="149"/>
      <c r="AA107" s="149"/>
      <c r="AB107" s="149"/>
      <c r="AC107" s="149"/>
      <c r="AD107" s="149"/>
      <c r="AE107" s="149"/>
      <c r="AF107" s="149"/>
      <c r="AG107" s="149" t="s">
        <v>122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>
      <c r="A108" s="156"/>
      <c r="B108" s="157"/>
      <c r="C108" s="242" t="s">
        <v>222</v>
      </c>
      <c r="D108" s="243"/>
      <c r="E108" s="243"/>
      <c r="F108" s="243"/>
      <c r="G108" s="243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195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180" t="s">
        <v>223</v>
      </c>
      <c r="D109" s="160"/>
      <c r="E109" s="161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124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>
      <c r="A110" s="156"/>
      <c r="B110" s="157"/>
      <c r="C110" s="180" t="s">
        <v>224</v>
      </c>
      <c r="D110" s="160"/>
      <c r="E110" s="161">
        <v>0.44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124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>
      <c r="A111" s="156"/>
      <c r="B111" s="157"/>
      <c r="C111" s="240"/>
      <c r="D111" s="241"/>
      <c r="E111" s="241"/>
      <c r="F111" s="241"/>
      <c r="G111" s="241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127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>
      <c r="A112" s="163" t="s">
        <v>113</v>
      </c>
      <c r="B112" s="164" t="s">
        <v>84</v>
      </c>
      <c r="C112" s="178" t="s">
        <v>27</v>
      </c>
      <c r="D112" s="165"/>
      <c r="E112" s="166"/>
      <c r="F112" s="167"/>
      <c r="G112" s="167">
        <f>SUMIF(AG113:AG119,"&lt;&gt;NOR",G113:G119)</f>
        <v>0</v>
      </c>
      <c r="H112" s="167"/>
      <c r="I112" s="167">
        <f>SUM(I113:I119)</f>
        <v>0</v>
      </c>
      <c r="J112" s="167"/>
      <c r="K112" s="167">
        <f>SUM(K113:K119)</f>
        <v>0</v>
      </c>
      <c r="L112" s="167"/>
      <c r="M112" s="167">
        <f>SUM(M113:M119)</f>
        <v>0</v>
      </c>
      <c r="N112" s="166"/>
      <c r="O112" s="166">
        <f>SUM(O113:O119)</f>
        <v>0</v>
      </c>
      <c r="P112" s="166"/>
      <c r="Q112" s="166">
        <f>SUM(Q113:Q119)</f>
        <v>0</v>
      </c>
      <c r="R112" s="167"/>
      <c r="S112" s="167"/>
      <c r="T112" s="168"/>
      <c r="U112" s="162"/>
      <c r="V112" s="162">
        <f>SUM(V113:V119)</f>
        <v>0</v>
      </c>
      <c r="W112" s="162"/>
      <c r="X112" s="162"/>
      <c r="Y112" s="162"/>
      <c r="AG112" t="s">
        <v>114</v>
      </c>
    </row>
    <row r="113" spans="1:60" outlineLevel="1">
      <c r="A113" s="170">
        <v>21</v>
      </c>
      <c r="B113" s="171" t="s">
        <v>225</v>
      </c>
      <c r="C113" s="179" t="s">
        <v>226</v>
      </c>
      <c r="D113" s="172" t="s">
        <v>227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119</v>
      </c>
      <c r="T113" s="176" t="s">
        <v>228</v>
      </c>
      <c r="U113" s="159">
        <v>0</v>
      </c>
      <c r="V113" s="159">
        <f>ROUND(E113*U113,2)</f>
        <v>0</v>
      </c>
      <c r="W113" s="159"/>
      <c r="X113" s="159" t="s">
        <v>229</v>
      </c>
      <c r="Y113" s="159" t="s">
        <v>121</v>
      </c>
      <c r="Z113" s="149"/>
      <c r="AA113" s="149"/>
      <c r="AB113" s="149"/>
      <c r="AC113" s="149"/>
      <c r="AD113" s="149"/>
      <c r="AE113" s="149"/>
      <c r="AF113" s="149"/>
      <c r="AG113" s="149" t="s">
        <v>230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242" t="s">
        <v>231</v>
      </c>
      <c r="D114" s="243"/>
      <c r="E114" s="243"/>
      <c r="F114" s="243"/>
      <c r="G114" s="243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195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>
      <c r="A115" s="156"/>
      <c r="B115" s="157"/>
      <c r="C115" s="180" t="s">
        <v>57</v>
      </c>
      <c r="D115" s="160"/>
      <c r="E115" s="161">
        <v>1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124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240"/>
      <c r="D116" s="241"/>
      <c r="E116" s="241"/>
      <c r="F116" s="241"/>
      <c r="G116" s="241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127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>
      <c r="A117" s="170">
        <v>22</v>
      </c>
      <c r="B117" s="171" t="s">
        <v>232</v>
      </c>
      <c r="C117" s="179" t="s">
        <v>233</v>
      </c>
      <c r="D117" s="172" t="s">
        <v>227</v>
      </c>
      <c r="E117" s="173">
        <v>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234</v>
      </c>
      <c r="T117" s="176" t="s">
        <v>228</v>
      </c>
      <c r="U117" s="159">
        <v>0</v>
      </c>
      <c r="V117" s="159">
        <f>ROUND(E117*U117,2)</f>
        <v>0</v>
      </c>
      <c r="W117" s="159"/>
      <c r="X117" s="159" t="s">
        <v>229</v>
      </c>
      <c r="Y117" s="159" t="s">
        <v>121</v>
      </c>
      <c r="Z117" s="149"/>
      <c r="AA117" s="149"/>
      <c r="AB117" s="149"/>
      <c r="AC117" s="149"/>
      <c r="AD117" s="149"/>
      <c r="AE117" s="149"/>
      <c r="AF117" s="149"/>
      <c r="AG117" s="149" t="s">
        <v>230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>
      <c r="A118" s="156"/>
      <c r="B118" s="157"/>
      <c r="C118" s="180" t="s">
        <v>57</v>
      </c>
      <c r="D118" s="160"/>
      <c r="E118" s="161">
        <v>1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124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>
      <c r="A119" s="156"/>
      <c r="B119" s="157"/>
      <c r="C119" s="240"/>
      <c r="D119" s="241"/>
      <c r="E119" s="241"/>
      <c r="F119" s="241"/>
      <c r="G119" s="241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127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>
      <c r="A120" s="3"/>
      <c r="B120" s="4"/>
      <c r="C120" s="18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99</v>
      </c>
    </row>
    <row r="121" spans="1:60">
      <c r="A121" s="152"/>
      <c r="B121" s="153" t="s">
        <v>29</v>
      </c>
      <c r="C121" s="182"/>
      <c r="D121" s="154"/>
      <c r="E121" s="155"/>
      <c r="F121" s="155"/>
      <c r="G121" s="169">
        <f>G8+G22+G27+G46+G74+G112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235</v>
      </c>
    </row>
    <row r="122" spans="1:60">
      <c r="C122" s="183"/>
      <c r="D122" s="10"/>
      <c r="AG122" t="s">
        <v>236</v>
      </c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objects="1" scenarios="1" formatRows="0"/>
  <mergeCells count="40">
    <mergeCell ref="C15:G15"/>
    <mergeCell ref="A1:G1"/>
    <mergeCell ref="C2:G2"/>
    <mergeCell ref="C3:G3"/>
    <mergeCell ref="C4:G4"/>
    <mergeCell ref="C13:G13"/>
    <mergeCell ref="C65:G65"/>
    <mergeCell ref="C21:G21"/>
    <mergeCell ref="C26:G26"/>
    <mergeCell ref="C32:G32"/>
    <mergeCell ref="C36:G36"/>
    <mergeCell ref="C40:G40"/>
    <mergeCell ref="C45:G45"/>
    <mergeCell ref="C48:G48"/>
    <mergeCell ref="C51:G51"/>
    <mergeCell ref="C53:G53"/>
    <mergeCell ref="C56:G56"/>
    <mergeCell ref="C60:G60"/>
    <mergeCell ref="C90:G90"/>
    <mergeCell ref="C70:G70"/>
    <mergeCell ref="C72:G72"/>
    <mergeCell ref="C73:G73"/>
    <mergeCell ref="C76:G76"/>
    <mergeCell ref="C77:G77"/>
    <mergeCell ref="C78:G78"/>
    <mergeCell ref="C79:G79"/>
    <mergeCell ref="C80:G80"/>
    <mergeCell ref="C83:G83"/>
    <mergeCell ref="C85:G85"/>
    <mergeCell ref="C88:G88"/>
    <mergeCell ref="C111:G111"/>
    <mergeCell ref="C114:G114"/>
    <mergeCell ref="C116:G116"/>
    <mergeCell ref="C119:G119"/>
    <mergeCell ref="C93:G93"/>
    <mergeCell ref="C97:G97"/>
    <mergeCell ref="C101:G101"/>
    <mergeCell ref="C103:G103"/>
    <mergeCell ref="C106:G106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4" sqref="C14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8" t="s">
        <v>86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>
      <c r="A2" s="141" t="s">
        <v>7</v>
      </c>
      <c r="B2" s="49" t="s">
        <v>44</v>
      </c>
      <c r="C2" s="249" t="s">
        <v>45</v>
      </c>
      <c r="D2" s="250"/>
      <c r="E2" s="250"/>
      <c r="F2" s="250"/>
      <c r="G2" s="251"/>
      <c r="AG2" t="s">
        <v>88</v>
      </c>
    </row>
    <row r="3" spans="1:60" ht="24.95" customHeight="1">
      <c r="A3" s="141" t="s">
        <v>8</v>
      </c>
      <c r="B3" s="49" t="s">
        <v>59</v>
      </c>
      <c r="C3" s="249" t="s">
        <v>60</v>
      </c>
      <c r="D3" s="250"/>
      <c r="E3" s="250"/>
      <c r="F3" s="250"/>
      <c r="G3" s="251"/>
      <c r="AC3" s="122" t="s">
        <v>88</v>
      </c>
      <c r="AG3" t="s">
        <v>89</v>
      </c>
    </row>
    <row r="4" spans="1:60" ht="24.95" customHeight="1">
      <c r="A4" s="142" t="s">
        <v>9</v>
      </c>
      <c r="B4" s="143" t="s">
        <v>57</v>
      </c>
      <c r="C4" s="252" t="s">
        <v>60</v>
      </c>
      <c r="D4" s="253"/>
      <c r="E4" s="253"/>
      <c r="F4" s="253"/>
      <c r="G4" s="254"/>
      <c r="AG4" t="s">
        <v>90</v>
      </c>
    </row>
    <row r="5" spans="1:60">
      <c r="D5" s="10"/>
    </row>
    <row r="6" spans="1:60" ht="38.25">
      <c r="A6" s="145" t="s">
        <v>91</v>
      </c>
      <c r="B6" s="147" t="s">
        <v>92</v>
      </c>
      <c r="C6" s="147" t="s">
        <v>93</v>
      </c>
      <c r="D6" s="146" t="s">
        <v>94</v>
      </c>
      <c r="E6" s="145" t="s">
        <v>95</v>
      </c>
      <c r="F6" s="144" t="s">
        <v>96</v>
      </c>
      <c r="G6" s="145" t="s">
        <v>29</v>
      </c>
      <c r="H6" s="148" t="s">
        <v>30</v>
      </c>
      <c r="I6" s="148" t="s">
        <v>97</v>
      </c>
      <c r="J6" s="148" t="s">
        <v>31</v>
      </c>
      <c r="K6" s="148" t="s">
        <v>98</v>
      </c>
      <c r="L6" s="148" t="s">
        <v>99</v>
      </c>
      <c r="M6" s="148" t="s">
        <v>100</v>
      </c>
      <c r="N6" s="148" t="s">
        <v>101</v>
      </c>
      <c r="O6" s="148" t="s">
        <v>102</v>
      </c>
      <c r="P6" s="148" t="s">
        <v>103</v>
      </c>
      <c r="Q6" s="148" t="s">
        <v>104</v>
      </c>
      <c r="R6" s="148" t="s">
        <v>105</v>
      </c>
      <c r="S6" s="148" t="s">
        <v>106</v>
      </c>
      <c r="T6" s="148" t="s">
        <v>107</v>
      </c>
      <c r="U6" s="148" t="s">
        <v>108</v>
      </c>
      <c r="V6" s="148" t="s">
        <v>109</v>
      </c>
      <c r="W6" s="148" t="s">
        <v>110</v>
      </c>
      <c r="X6" s="148" t="s">
        <v>111</v>
      </c>
      <c r="Y6" s="148" t="s">
        <v>112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113</v>
      </c>
      <c r="B8" s="164" t="s">
        <v>73</v>
      </c>
      <c r="C8" s="178" t="s">
        <v>74</v>
      </c>
      <c r="D8" s="165"/>
      <c r="E8" s="166"/>
      <c r="F8" s="167"/>
      <c r="G8" s="167">
        <f>SUMIF(AG9:AG21,"&lt;&gt;NOR",G9:G21)</f>
        <v>0</v>
      </c>
      <c r="H8" s="167"/>
      <c r="I8" s="167">
        <f>SUM(I9:I21)</f>
        <v>0</v>
      </c>
      <c r="J8" s="167"/>
      <c r="K8" s="167">
        <f>SUM(K9:K21)</f>
        <v>0</v>
      </c>
      <c r="L8" s="167"/>
      <c r="M8" s="167">
        <f>SUM(M9:M21)</f>
        <v>0</v>
      </c>
      <c r="N8" s="166"/>
      <c r="O8" s="166">
        <f>SUM(O9:O21)</f>
        <v>1.8599999999999999</v>
      </c>
      <c r="P8" s="166"/>
      <c r="Q8" s="166">
        <f>SUM(Q9:Q21)</f>
        <v>0</v>
      </c>
      <c r="R8" s="167"/>
      <c r="S8" s="167"/>
      <c r="T8" s="168"/>
      <c r="U8" s="162"/>
      <c r="V8" s="162">
        <f>SUM(V9:V21)</f>
        <v>51.349999999999994</v>
      </c>
      <c r="W8" s="162"/>
      <c r="X8" s="162"/>
      <c r="Y8" s="162"/>
      <c r="AG8" t="s">
        <v>114</v>
      </c>
    </row>
    <row r="9" spans="1:60" ht="22.5" outlineLevel="1">
      <c r="A9" s="170">
        <v>1</v>
      </c>
      <c r="B9" s="171" t="s">
        <v>115</v>
      </c>
      <c r="C9" s="179" t="s">
        <v>116</v>
      </c>
      <c r="D9" s="172" t="s">
        <v>117</v>
      </c>
      <c r="E9" s="173">
        <v>18.45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3.1710000000000002E-2</v>
      </c>
      <c r="O9" s="173">
        <f>ROUND(E9*N9,2)</f>
        <v>0.59</v>
      </c>
      <c r="P9" s="173">
        <v>0</v>
      </c>
      <c r="Q9" s="173">
        <f>ROUND(E9*P9,2)</f>
        <v>0</v>
      </c>
      <c r="R9" s="175" t="s">
        <v>118</v>
      </c>
      <c r="S9" s="175" t="s">
        <v>119</v>
      </c>
      <c r="T9" s="176" t="s">
        <v>119</v>
      </c>
      <c r="U9" s="159">
        <v>0.44</v>
      </c>
      <c r="V9" s="159">
        <f>ROUND(E9*U9,2)</f>
        <v>8.1199999999999992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122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80" t="s">
        <v>123</v>
      </c>
      <c r="D10" s="160"/>
      <c r="E10" s="161"/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>
      <c r="A11" s="156"/>
      <c r="B11" s="157"/>
      <c r="C11" s="180" t="s">
        <v>237</v>
      </c>
      <c r="D11" s="160"/>
      <c r="E11" s="161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124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>
      <c r="A12" s="156"/>
      <c r="B12" s="157"/>
      <c r="C12" s="180" t="s">
        <v>126</v>
      </c>
      <c r="D12" s="160"/>
      <c r="E12" s="161">
        <v>18.45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124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240"/>
      <c r="D13" s="241"/>
      <c r="E13" s="241"/>
      <c r="F13" s="241"/>
      <c r="G13" s="241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127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>
      <c r="A14" s="170">
        <v>2</v>
      </c>
      <c r="B14" s="171" t="s">
        <v>128</v>
      </c>
      <c r="C14" s="179" t="s">
        <v>238</v>
      </c>
      <c r="D14" s="172" t="s">
        <v>117</v>
      </c>
      <c r="E14" s="173">
        <v>123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1.035E-2</v>
      </c>
      <c r="O14" s="173">
        <f>ROUND(E14*N14,2)</f>
        <v>1.27</v>
      </c>
      <c r="P14" s="173">
        <v>0</v>
      </c>
      <c r="Q14" s="173">
        <f>ROUND(E14*P14,2)</f>
        <v>0</v>
      </c>
      <c r="R14" s="175" t="s">
        <v>129</v>
      </c>
      <c r="S14" s="175" t="s">
        <v>119</v>
      </c>
      <c r="T14" s="176" t="s">
        <v>119</v>
      </c>
      <c r="U14" s="159">
        <v>0.35149999999999998</v>
      </c>
      <c r="V14" s="159">
        <f>ROUND(E14*U14,2)</f>
        <v>43.23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246" t="s">
        <v>130</v>
      </c>
      <c r="D15" s="247"/>
      <c r="E15" s="247"/>
      <c r="F15" s="247"/>
      <c r="G15" s="247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80" t="s">
        <v>132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124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>
      <c r="A17" s="156"/>
      <c r="B17" s="157"/>
      <c r="C17" s="180" t="s">
        <v>133</v>
      </c>
      <c r="D17" s="160"/>
      <c r="E17" s="161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124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>
      <c r="A18" s="156"/>
      <c r="B18" s="157"/>
      <c r="C18" s="180" t="s">
        <v>134</v>
      </c>
      <c r="D18" s="160"/>
      <c r="E18" s="161"/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124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>
      <c r="A19" s="156"/>
      <c r="B19" s="157"/>
      <c r="C19" s="180" t="s">
        <v>135</v>
      </c>
      <c r="D19" s="160"/>
      <c r="E19" s="161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124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>
      <c r="A20" s="156"/>
      <c r="B20" s="157"/>
      <c r="C20" s="180" t="s">
        <v>136</v>
      </c>
      <c r="D20" s="160"/>
      <c r="E20" s="161">
        <v>123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124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>
      <c r="A21" s="156"/>
      <c r="B21" s="157"/>
      <c r="C21" s="240"/>
      <c r="D21" s="241"/>
      <c r="E21" s="241"/>
      <c r="F21" s="241"/>
      <c r="G21" s="241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>
      <c r="A22" s="163" t="s">
        <v>113</v>
      </c>
      <c r="B22" s="164" t="s">
        <v>75</v>
      </c>
      <c r="C22" s="178" t="s">
        <v>76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38.130000000000003</v>
      </c>
      <c r="W22" s="162"/>
      <c r="X22" s="162"/>
      <c r="Y22" s="162"/>
      <c r="AG22" t="s">
        <v>114</v>
      </c>
    </row>
    <row r="23" spans="1:60" outlineLevel="1">
      <c r="A23" s="170">
        <v>3</v>
      </c>
      <c r="B23" s="171" t="s">
        <v>137</v>
      </c>
      <c r="C23" s="179" t="s">
        <v>138</v>
      </c>
      <c r="D23" s="172" t="s">
        <v>117</v>
      </c>
      <c r="E23" s="173">
        <v>123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4.0000000000000003E-5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129</v>
      </c>
      <c r="S23" s="175" t="s">
        <v>119</v>
      </c>
      <c r="T23" s="176" t="s">
        <v>119</v>
      </c>
      <c r="U23" s="159">
        <v>0.31</v>
      </c>
      <c r="V23" s="159">
        <f>ROUND(E23*U23,2)</f>
        <v>38.130000000000003</v>
      </c>
      <c r="W23" s="159"/>
      <c r="X23" s="159" t="s">
        <v>120</v>
      </c>
      <c r="Y23" s="159" t="s">
        <v>121</v>
      </c>
      <c r="Z23" s="149"/>
      <c r="AA23" s="149"/>
      <c r="AB23" s="149"/>
      <c r="AC23" s="149"/>
      <c r="AD23" s="149"/>
      <c r="AE23" s="149"/>
      <c r="AF23" s="149"/>
      <c r="AG23" s="149" t="s">
        <v>139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>
      <c r="A24" s="156"/>
      <c r="B24" s="157"/>
      <c r="C24" s="180" t="s">
        <v>140</v>
      </c>
      <c r="D24" s="160"/>
      <c r="E24" s="161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>
      <c r="A25" s="156"/>
      <c r="B25" s="157"/>
      <c r="C25" s="180" t="s">
        <v>136</v>
      </c>
      <c r="D25" s="160"/>
      <c r="E25" s="161">
        <v>123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124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>
      <c r="A26" s="156"/>
      <c r="B26" s="157"/>
      <c r="C26" s="240"/>
      <c r="D26" s="241"/>
      <c r="E26" s="241"/>
      <c r="F26" s="241"/>
      <c r="G26" s="241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>
      <c r="A27" s="163" t="s">
        <v>113</v>
      </c>
      <c r="B27" s="164" t="s">
        <v>77</v>
      </c>
      <c r="C27" s="178" t="s">
        <v>78</v>
      </c>
      <c r="D27" s="165"/>
      <c r="E27" s="166"/>
      <c r="F27" s="167"/>
      <c r="G27" s="167">
        <f>SUMIF(AG28:AG45,"&lt;&gt;NOR",G28:G45)</f>
        <v>0</v>
      </c>
      <c r="H27" s="167"/>
      <c r="I27" s="167">
        <f>SUM(I28:I45)</f>
        <v>0</v>
      </c>
      <c r="J27" s="167"/>
      <c r="K27" s="167">
        <f>SUM(K28:K45)</f>
        <v>0</v>
      </c>
      <c r="L27" s="167"/>
      <c r="M27" s="167">
        <f>SUM(M28:M45)</f>
        <v>0</v>
      </c>
      <c r="N27" s="166"/>
      <c r="O27" s="166">
        <f>SUM(O28:O45)</f>
        <v>0</v>
      </c>
      <c r="P27" s="166"/>
      <c r="Q27" s="166">
        <f>SUM(Q28:Q45)</f>
        <v>1.99</v>
      </c>
      <c r="R27" s="167"/>
      <c r="S27" s="167"/>
      <c r="T27" s="168"/>
      <c r="U27" s="162"/>
      <c r="V27" s="162">
        <f>SUM(V28:V45)</f>
        <v>56.92</v>
      </c>
      <c r="W27" s="162"/>
      <c r="X27" s="162"/>
      <c r="Y27" s="162"/>
      <c r="AG27" t="s">
        <v>114</v>
      </c>
    </row>
    <row r="28" spans="1:60" outlineLevel="1">
      <c r="A28" s="170">
        <v>4</v>
      </c>
      <c r="B28" s="171" t="s">
        <v>141</v>
      </c>
      <c r="C28" s="179" t="s">
        <v>142</v>
      </c>
      <c r="D28" s="172" t="s">
        <v>117</v>
      </c>
      <c r="E28" s="173">
        <v>123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1.26E-2</v>
      </c>
      <c r="Q28" s="173">
        <f>ROUND(E28*P28,2)</f>
        <v>1.55</v>
      </c>
      <c r="R28" s="175" t="s">
        <v>143</v>
      </c>
      <c r="S28" s="175" t="s">
        <v>119</v>
      </c>
      <c r="T28" s="176" t="s">
        <v>119</v>
      </c>
      <c r="U28" s="159">
        <v>0.33</v>
      </c>
      <c r="V28" s="159">
        <f>ROUND(E28*U28,2)</f>
        <v>40.590000000000003</v>
      </c>
      <c r="W28" s="159"/>
      <c r="X28" s="159" t="s">
        <v>120</v>
      </c>
      <c r="Y28" s="159" t="s">
        <v>121</v>
      </c>
      <c r="Z28" s="149"/>
      <c r="AA28" s="149"/>
      <c r="AB28" s="149"/>
      <c r="AC28" s="149"/>
      <c r="AD28" s="149"/>
      <c r="AE28" s="149"/>
      <c r="AF28" s="149"/>
      <c r="AG28" s="149" t="s">
        <v>122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80" t="s">
        <v>144</v>
      </c>
      <c r="D29" s="160"/>
      <c r="E29" s="161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124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80" t="s">
        <v>145</v>
      </c>
      <c r="D30" s="160"/>
      <c r="E30" s="161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124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80" t="s">
        <v>136</v>
      </c>
      <c r="D31" s="160"/>
      <c r="E31" s="161">
        <v>123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124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240"/>
      <c r="D32" s="241"/>
      <c r="E32" s="241"/>
      <c r="F32" s="241"/>
      <c r="G32" s="241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0">
        <v>5</v>
      </c>
      <c r="B33" s="171" t="s">
        <v>146</v>
      </c>
      <c r="C33" s="179" t="s">
        <v>147</v>
      </c>
      <c r="D33" s="172" t="s">
        <v>148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1.8E-3</v>
      </c>
      <c r="Q33" s="173">
        <f>ROUND(E33*P33,2)</f>
        <v>0</v>
      </c>
      <c r="R33" s="175" t="s">
        <v>149</v>
      </c>
      <c r="S33" s="175" t="s">
        <v>119</v>
      </c>
      <c r="T33" s="176" t="s">
        <v>119</v>
      </c>
      <c r="U33" s="159">
        <v>0.11</v>
      </c>
      <c r="V33" s="159">
        <f>ROUND(E33*U33,2)</f>
        <v>0.22</v>
      </c>
      <c r="W33" s="159"/>
      <c r="X33" s="159" t="s">
        <v>120</v>
      </c>
      <c r="Y33" s="159" t="s">
        <v>121</v>
      </c>
      <c r="Z33" s="149"/>
      <c r="AA33" s="149"/>
      <c r="AB33" s="149"/>
      <c r="AC33" s="149"/>
      <c r="AD33" s="149"/>
      <c r="AE33" s="149"/>
      <c r="AF33" s="149"/>
      <c r="AG33" s="149" t="s">
        <v>122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80" t="s">
        <v>150</v>
      </c>
      <c r="D34" s="160"/>
      <c r="E34" s="161"/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124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80" t="s">
        <v>151</v>
      </c>
      <c r="D35" s="160"/>
      <c r="E35" s="161">
        <v>2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124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240"/>
      <c r="D36" s="241"/>
      <c r="E36" s="241"/>
      <c r="F36" s="241"/>
      <c r="G36" s="241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6</v>
      </c>
      <c r="B37" s="171" t="s">
        <v>152</v>
      </c>
      <c r="C37" s="179" t="s">
        <v>153</v>
      </c>
      <c r="D37" s="172" t="s">
        <v>154</v>
      </c>
      <c r="E37" s="173">
        <v>64.599999999999994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8.0000000000000007E-5</v>
      </c>
      <c r="Q37" s="173">
        <f>ROUND(E37*P37,2)</f>
        <v>0.01</v>
      </c>
      <c r="R37" s="175" t="s">
        <v>155</v>
      </c>
      <c r="S37" s="175" t="s">
        <v>119</v>
      </c>
      <c r="T37" s="176" t="s">
        <v>119</v>
      </c>
      <c r="U37" s="159">
        <v>0.04</v>
      </c>
      <c r="V37" s="159">
        <f>ROUND(E37*U37,2)</f>
        <v>2.58</v>
      </c>
      <c r="W37" s="159"/>
      <c r="X37" s="159" t="s">
        <v>120</v>
      </c>
      <c r="Y37" s="159" t="s">
        <v>121</v>
      </c>
      <c r="Z37" s="149"/>
      <c r="AA37" s="149"/>
      <c r="AB37" s="149"/>
      <c r="AC37" s="149"/>
      <c r="AD37" s="149"/>
      <c r="AE37" s="149"/>
      <c r="AF37" s="149"/>
      <c r="AG37" s="149" t="s">
        <v>122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>
      <c r="A38" s="156"/>
      <c r="B38" s="157"/>
      <c r="C38" s="180" t="s">
        <v>156</v>
      </c>
      <c r="D38" s="160"/>
      <c r="E38" s="161"/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124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>
      <c r="A39" s="156"/>
      <c r="B39" s="157"/>
      <c r="C39" s="180" t="s">
        <v>157</v>
      </c>
      <c r="D39" s="160"/>
      <c r="E39" s="161">
        <v>64.599999999999994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124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240"/>
      <c r="D40" s="241"/>
      <c r="E40" s="241"/>
      <c r="F40" s="241"/>
      <c r="G40" s="241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70">
        <v>7</v>
      </c>
      <c r="B41" s="171" t="s">
        <v>158</v>
      </c>
      <c r="C41" s="179" t="s">
        <v>159</v>
      </c>
      <c r="D41" s="172" t="s">
        <v>117</v>
      </c>
      <c r="E41" s="173">
        <v>123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3.5000000000000001E-3</v>
      </c>
      <c r="Q41" s="173">
        <f>ROUND(E41*P41,2)</f>
        <v>0.43</v>
      </c>
      <c r="R41" s="175" t="s">
        <v>155</v>
      </c>
      <c r="S41" s="175" t="s">
        <v>119</v>
      </c>
      <c r="T41" s="176" t="s">
        <v>119</v>
      </c>
      <c r="U41" s="159">
        <v>0.11</v>
      </c>
      <c r="V41" s="159">
        <f>ROUND(E41*U41,2)</f>
        <v>13.53</v>
      </c>
      <c r="W41" s="159"/>
      <c r="X41" s="159" t="s">
        <v>120</v>
      </c>
      <c r="Y41" s="159" t="s">
        <v>121</v>
      </c>
      <c r="Z41" s="149"/>
      <c r="AA41" s="149"/>
      <c r="AB41" s="149"/>
      <c r="AC41" s="149"/>
      <c r="AD41" s="149"/>
      <c r="AE41" s="149"/>
      <c r="AF41" s="149"/>
      <c r="AG41" s="149" t="s">
        <v>122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>
      <c r="A42" s="156"/>
      <c r="B42" s="157"/>
      <c r="C42" s="180" t="s">
        <v>160</v>
      </c>
      <c r="D42" s="160"/>
      <c r="E42" s="161"/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124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>
      <c r="A43" s="156"/>
      <c r="B43" s="157"/>
      <c r="C43" s="180" t="s">
        <v>237</v>
      </c>
      <c r="D43" s="160"/>
      <c r="E43" s="161"/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124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>
      <c r="A44" s="156"/>
      <c r="B44" s="157"/>
      <c r="C44" s="180" t="s">
        <v>136</v>
      </c>
      <c r="D44" s="160"/>
      <c r="E44" s="161">
        <v>123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124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>
      <c r="A45" s="156"/>
      <c r="B45" s="157"/>
      <c r="C45" s="240"/>
      <c r="D45" s="241"/>
      <c r="E45" s="241"/>
      <c r="F45" s="241"/>
      <c r="G45" s="241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>
      <c r="A46" s="163" t="s">
        <v>113</v>
      </c>
      <c r="B46" s="164" t="s">
        <v>79</v>
      </c>
      <c r="C46" s="178" t="s">
        <v>80</v>
      </c>
      <c r="D46" s="165"/>
      <c r="E46" s="166"/>
      <c r="F46" s="167"/>
      <c r="G46" s="167">
        <f>SUMIF(AG47:AG73,"&lt;&gt;NOR",G47:G73)</f>
        <v>0</v>
      </c>
      <c r="H46" s="167"/>
      <c r="I46" s="167">
        <f>SUM(I47:I73)</f>
        <v>0</v>
      </c>
      <c r="J46" s="167"/>
      <c r="K46" s="167">
        <f>SUM(K47:K73)</f>
        <v>0</v>
      </c>
      <c r="L46" s="167"/>
      <c r="M46" s="167">
        <f>SUM(M47:M73)</f>
        <v>0</v>
      </c>
      <c r="N46" s="166"/>
      <c r="O46" s="166">
        <f>SUM(O47:O73)</f>
        <v>0.64</v>
      </c>
      <c r="P46" s="166"/>
      <c r="Q46" s="166">
        <f>SUM(Q47:Q73)</f>
        <v>0</v>
      </c>
      <c r="R46" s="167"/>
      <c r="S46" s="167"/>
      <c r="T46" s="168"/>
      <c r="U46" s="162"/>
      <c r="V46" s="162">
        <f>SUM(V47:V73)</f>
        <v>73.7</v>
      </c>
      <c r="W46" s="162"/>
      <c r="X46" s="162"/>
      <c r="Y46" s="162"/>
      <c r="AG46" t="s">
        <v>114</v>
      </c>
    </row>
    <row r="47" spans="1:60" outlineLevel="1">
      <c r="A47" s="170">
        <v>8</v>
      </c>
      <c r="B47" s="171" t="s">
        <v>161</v>
      </c>
      <c r="C47" s="179" t="s">
        <v>162</v>
      </c>
      <c r="D47" s="172" t="s">
        <v>117</v>
      </c>
      <c r="E47" s="173">
        <v>123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155</v>
      </c>
      <c r="S47" s="175" t="s">
        <v>119</v>
      </c>
      <c r="T47" s="176" t="s">
        <v>119</v>
      </c>
      <c r="U47" s="159">
        <v>0.02</v>
      </c>
      <c r="V47" s="159">
        <f>ROUND(E47*U47,2)</f>
        <v>2.46</v>
      </c>
      <c r="W47" s="159"/>
      <c r="X47" s="159" t="s">
        <v>120</v>
      </c>
      <c r="Y47" s="159" t="s">
        <v>121</v>
      </c>
      <c r="Z47" s="149"/>
      <c r="AA47" s="149"/>
      <c r="AB47" s="149"/>
      <c r="AC47" s="149"/>
      <c r="AD47" s="149"/>
      <c r="AE47" s="149"/>
      <c r="AF47" s="149"/>
      <c r="AG47" s="149" t="s">
        <v>122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246" t="s">
        <v>163</v>
      </c>
      <c r="D48" s="247"/>
      <c r="E48" s="247"/>
      <c r="F48" s="247"/>
      <c r="G48" s="247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131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2">
      <c r="A49" s="156"/>
      <c r="B49" s="157"/>
      <c r="C49" s="180" t="s">
        <v>164</v>
      </c>
      <c r="D49" s="160"/>
      <c r="E49" s="161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124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>
      <c r="A50" s="156"/>
      <c r="B50" s="157"/>
      <c r="C50" s="180" t="s">
        <v>136</v>
      </c>
      <c r="D50" s="160"/>
      <c r="E50" s="161">
        <v>123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124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240"/>
      <c r="D51" s="241"/>
      <c r="E51" s="241"/>
      <c r="F51" s="241"/>
      <c r="G51" s="241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9</v>
      </c>
      <c r="B52" s="171" t="s">
        <v>165</v>
      </c>
      <c r="C52" s="179" t="s">
        <v>166</v>
      </c>
      <c r="D52" s="172" t="s">
        <v>117</v>
      </c>
      <c r="E52" s="173">
        <v>123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155</v>
      </c>
      <c r="S52" s="175" t="s">
        <v>119</v>
      </c>
      <c r="T52" s="176" t="s">
        <v>119</v>
      </c>
      <c r="U52" s="159">
        <v>0.05</v>
      </c>
      <c r="V52" s="159">
        <f>ROUND(E52*U52,2)</f>
        <v>6.15</v>
      </c>
      <c r="W52" s="159"/>
      <c r="X52" s="159" t="s">
        <v>120</v>
      </c>
      <c r="Y52" s="159" t="s">
        <v>121</v>
      </c>
      <c r="Z52" s="149"/>
      <c r="AA52" s="149"/>
      <c r="AB52" s="149"/>
      <c r="AC52" s="149"/>
      <c r="AD52" s="149"/>
      <c r="AE52" s="149"/>
      <c r="AF52" s="149"/>
      <c r="AG52" s="149" t="s">
        <v>122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246" t="s">
        <v>163</v>
      </c>
      <c r="D53" s="247"/>
      <c r="E53" s="247"/>
      <c r="F53" s="247"/>
      <c r="G53" s="247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80" t="s">
        <v>167</v>
      </c>
      <c r="D54" s="160"/>
      <c r="E54" s="161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124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>
      <c r="A55" s="156"/>
      <c r="B55" s="157"/>
      <c r="C55" s="180" t="s">
        <v>136</v>
      </c>
      <c r="D55" s="160"/>
      <c r="E55" s="161">
        <v>123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124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>
      <c r="A56" s="156"/>
      <c r="B56" s="157"/>
      <c r="C56" s="240"/>
      <c r="D56" s="241"/>
      <c r="E56" s="241"/>
      <c r="F56" s="241"/>
      <c r="G56" s="241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127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>
      <c r="A57" s="170">
        <v>10</v>
      </c>
      <c r="B57" s="171" t="s">
        <v>168</v>
      </c>
      <c r="C57" s="179" t="s">
        <v>169</v>
      </c>
      <c r="D57" s="172" t="s">
        <v>154</v>
      </c>
      <c r="E57" s="173">
        <v>64.599999999999994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8.0000000000000007E-5</v>
      </c>
      <c r="O57" s="173">
        <f>ROUND(E57*N57,2)</f>
        <v>0.01</v>
      </c>
      <c r="P57" s="173">
        <v>0</v>
      </c>
      <c r="Q57" s="173">
        <f>ROUND(E57*P57,2)</f>
        <v>0</v>
      </c>
      <c r="R57" s="175" t="s">
        <v>155</v>
      </c>
      <c r="S57" s="175" t="s">
        <v>119</v>
      </c>
      <c r="T57" s="176" t="s">
        <v>119</v>
      </c>
      <c r="U57" s="159">
        <v>0.14000000000000001</v>
      </c>
      <c r="V57" s="159">
        <f>ROUND(E57*U57,2)</f>
        <v>9.0399999999999991</v>
      </c>
      <c r="W57" s="159"/>
      <c r="X57" s="159" t="s">
        <v>120</v>
      </c>
      <c r="Y57" s="159" t="s">
        <v>121</v>
      </c>
      <c r="Z57" s="149"/>
      <c r="AA57" s="149"/>
      <c r="AB57" s="149"/>
      <c r="AC57" s="149"/>
      <c r="AD57" s="149"/>
      <c r="AE57" s="149"/>
      <c r="AF57" s="149"/>
      <c r="AG57" s="149" t="s">
        <v>122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180" t="s">
        <v>170</v>
      </c>
      <c r="D58" s="160"/>
      <c r="E58" s="161"/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124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80" t="s">
        <v>157</v>
      </c>
      <c r="D59" s="160"/>
      <c r="E59" s="161">
        <v>64.599999999999994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124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>
      <c r="A60" s="156"/>
      <c r="B60" s="157"/>
      <c r="C60" s="240"/>
      <c r="D60" s="241"/>
      <c r="E60" s="241"/>
      <c r="F60" s="241"/>
      <c r="G60" s="241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127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0">
        <v>11</v>
      </c>
      <c r="B61" s="171" t="s">
        <v>171</v>
      </c>
      <c r="C61" s="179" t="s">
        <v>172</v>
      </c>
      <c r="D61" s="172" t="s">
        <v>117</v>
      </c>
      <c r="E61" s="173">
        <v>123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4.9100000000000003E-3</v>
      </c>
      <c r="O61" s="173">
        <f>ROUND(E61*N61,2)</f>
        <v>0.6</v>
      </c>
      <c r="P61" s="173">
        <v>0</v>
      </c>
      <c r="Q61" s="173">
        <f>ROUND(E61*P61,2)</f>
        <v>0</v>
      </c>
      <c r="R61" s="175" t="s">
        <v>155</v>
      </c>
      <c r="S61" s="175" t="s">
        <v>119</v>
      </c>
      <c r="T61" s="176" t="s">
        <v>119</v>
      </c>
      <c r="U61" s="159">
        <v>0.45</v>
      </c>
      <c r="V61" s="159">
        <f>ROUND(E61*U61,2)</f>
        <v>55.35</v>
      </c>
      <c r="W61" s="159"/>
      <c r="X61" s="159" t="s">
        <v>120</v>
      </c>
      <c r="Y61" s="159" t="s">
        <v>121</v>
      </c>
      <c r="Z61" s="149"/>
      <c r="AA61" s="149"/>
      <c r="AB61" s="149"/>
      <c r="AC61" s="149"/>
      <c r="AD61" s="149"/>
      <c r="AE61" s="149"/>
      <c r="AF61" s="149"/>
      <c r="AG61" s="149" t="s">
        <v>122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80" t="s">
        <v>173</v>
      </c>
      <c r="D62" s="160"/>
      <c r="E62" s="161"/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124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80" t="s">
        <v>174</v>
      </c>
      <c r="D63" s="160"/>
      <c r="E63" s="161"/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80" t="s">
        <v>136</v>
      </c>
      <c r="D64" s="160"/>
      <c r="E64" s="161">
        <v>123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124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>
      <c r="A65" s="156"/>
      <c r="B65" s="157"/>
      <c r="C65" s="240"/>
      <c r="D65" s="241"/>
      <c r="E65" s="241"/>
      <c r="F65" s="241"/>
      <c r="G65" s="241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0">
        <v>12</v>
      </c>
      <c r="B66" s="171" t="s">
        <v>175</v>
      </c>
      <c r="C66" s="179" t="s">
        <v>176</v>
      </c>
      <c r="D66" s="172" t="s">
        <v>177</v>
      </c>
      <c r="E66" s="173">
        <v>30.75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1.0499999999999999E-3</v>
      </c>
      <c r="O66" s="173">
        <f>ROUND(E66*N66,2)</f>
        <v>0.03</v>
      </c>
      <c r="P66" s="173">
        <v>0</v>
      </c>
      <c r="Q66" s="173">
        <f>ROUND(E66*P66,2)</f>
        <v>0</v>
      </c>
      <c r="R66" s="175" t="s">
        <v>178</v>
      </c>
      <c r="S66" s="175" t="s">
        <v>119</v>
      </c>
      <c r="T66" s="176" t="s">
        <v>119</v>
      </c>
      <c r="U66" s="159">
        <v>0</v>
      </c>
      <c r="V66" s="159">
        <f>ROUND(E66*U66,2)</f>
        <v>0</v>
      </c>
      <c r="W66" s="159"/>
      <c r="X66" s="159" t="s">
        <v>179</v>
      </c>
      <c r="Y66" s="159" t="s">
        <v>121</v>
      </c>
      <c r="Z66" s="149"/>
      <c r="AA66" s="149"/>
      <c r="AB66" s="149"/>
      <c r="AC66" s="149"/>
      <c r="AD66" s="149"/>
      <c r="AE66" s="149"/>
      <c r="AF66" s="149"/>
      <c r="AG66" s="149" t="s">
        <v>180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>
      <c r="A67" s="156"/>
      <c r="B67" s="157"/>
      <c r="C67" s="180" t="s">
        <v>181</v>
      </c>
      <c r="D67" s="160"/>
      <c r="E67" s="161"/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124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80" t="s">
        <v>182</v>
      </c>
      <c r="D68" s="160"/>
      <c r="E68" s="161"/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124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>
      <c r="A69" s="156"/>
      <c r="B69" s="157"/>
      <c r="C69" s="180" t="s">
        <v>183</v>
      </c>
      <c r="D69" s="160"/>
      <c r="E69" s="161">
        <v>30.75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124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>
      <c r="A70" s="156"/>
      <c r="B70" s="157"/>
      <c r="C70" s="240"/>
      <c r="D70" s="241"/>
      <c r="E70" s="241"/>
      <c r="F70" s="241"/>
      <c r="G70" s="241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127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70">
        <v>13</v>
      </c>
      <c r="B71" s="171" t="s">
        <v>184</v>
      </c>
      <c r="C71" s="179" t="s">
        <v>185</v>
      </c>
      <c r="D71" s="172" t="s">
        <v>186</v>
      </c>
      <c r="E71" s="173">
        <v>0.64139000000000002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 t="s">
        <v>155</v>
      </c>
      <c r="S71" s="175" t="s">
        <v>119</v>
      </c>
      <c r="T71" s="176" t="s">
        <v>119</v>
      </c>
      <c r="U71" s="159">
        <v>1.0900000000000001</v>
      </c>
      <c r="V71" s="159">
        <f>ROUND(E71*U71,2)</f>
        <v>0.7</v>
      </c>
      <c r="W71" s="159"/>
      <c r="X71" s="159" t="s">
        <v>187</v>
      </c>
      <c r="Y71" s="159" t="s">
        <v>121</v>
      </c>
      <c r="Z71" s="149"/>
      <c r="AA71" s="149"/>
      <c r="AB71" s="149"/>
      <c r="AC71" s="149"/>
      <c r="AD71" s="149"/>
      <c r="AE71" s="149"/>
      <c r="AF71" s="149"/>
      <c r="AG71" s="149" t="s">
        <v>188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>
      <c r="A72" s="156"/>
      <c r="B72" s="157"/>
      <c r="C72" s="246" t="s">
        <v>189</v>
      </c>
      <c r="D72" s="247"/>
      <c r="E72" s="247"/>
      <c r="F72" s="247"/>
      <c r="G72" s="247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131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>
      <c r="A73" s="156"/>
      <c r="B73" s="157"/>
      <c r="C73" s="240"/>
      <c r="D73" s="241"/>
      <c r="E73" s="241"/>
      <c r="F73" s="241"/>
      <c r="G73" s="241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>
      <c r="A74" s="163" t="s">
        <v>113</v>
      </c>
      <c r="B74" s="164" t="s">
        <v>81</v>
      </c>
      <c r="C74" s="178" t="s">
        <v>82</v>
      </c>
      <c r="D74" s="165"/>
      <c r="E74" s="166"/>
      <c r="F74" s="167"/>
      <c r="G74" s="167">
        <f>SUMIF(AG75:AG111,"&lt;&gt;NOR",G75:G111)</f>
        <v>0</v>
      </c>
      <c r="H74" s="167"/>
      <c r="I74" s="167">
        <f>SUM(I75:I111)</f>
        <v>0</v>
      </c>
      <c r="J74" s="167"/>
      <c r="K74" s="167">
        <f>SUM(K75:K111)</f>
        <v>0</v>
      </c>
      <c r="L74" s="167"/>
      <c r="M74" s="167">
        <f>SUM(M75:M111)</f>
        <v>0</v>
      </c>
      <c r="N74" s="166"/>
      <c r="O74" s="166">
        <f>SUM(O75:O111)</f>
        <v>0</v>
      </c>
      <c r="P74" s="166"/>
      <c r="Q74" s="166">
        <f>SUM(Q75:Q111)</f>
        <v>0</v>
      </c>
      <c r="R74" s="167"/>
      <c r="S74" s="167"/>
      <c r="T74" s="168"/>
      <c r="U74" s="162"/>
      <c r="V74" s="162">
        <f>SUM(V75:V111)</f>
        <v>2.2900000000000005</v>
      </c>
      <c r="W74" s="162"/>
      <c r="X74" s="162"/>
      <c r="Y74" s="162"/>
      <c r="AG74" t="s">
        <v>114</v>
      </c>
    </row>
    <row r="75" spans="1:60" ht="33.75" outlineLevel="1">
      <c r="A75" s="170">
        <v>14</v>
      </c>
      <c r="B75" s="171" t="s">
        <v>190</v>
      </c>
      <c r="C75" s="179" t="s">
        <v>191</v>
      </c>
      <c r="D75" s="172" t="s">
        <v>186</v>
      </c>
      <c r="E75" s="173">
        <v>1.99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 t="s">
        <v>192</v>
      </c>
      <c r="S75" s="175" t="s">
        <v>119</v>
      </c>
      <c r="T75" s="176" t="s">
        <v>119</v>
      </c>
      <c r="U75" s="159">
        <v>0</v>
      </c>
      <c r="V75" s="159">
        <f>ROUND(E75*U75,2)</f>
        <v>0</v>
      </c>
      <c r="W75" s="159"/>
      <c r="X75" s="159" t="s">
        <v>120</v>
      </c>
      <c r="Y75" s="159" t="s">
        <v>121</v>
      </c>
      <c r="Z75" s="149"/>
      <c r="AA75" s="149"/>
      <c r="AB75" s="149"/>
      <c r="AC75" s="149"/>
      <c r="AD75" s="149"/>
      <c r="AE75" s="149"/>
      <c r="AF75" s="149"/>
      <c r="AG75" s="149" t="s">
        <v>122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246" t="s">
        <v>193</v>
      </c>
      <c r="D76" s="247"/>
      <c r="E76" s="247"/>
      <c r="F76" s="247"/>
      <c r="G76" s="247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131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244" t="s">
        <v>194</v>
      </c>
      <c r="D77" s="245"/>
      <c r="E77" s="245"/>
      <c r="F77" s="245"/>
      <c r="G77" s="245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195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>
      <c r="A78" s="156"/>
      <c r="B78" s="157"/>
      <c r="C78" s="244" t="s">
        <v>196</v>
      </c>
      <c r="D78" s="245"/>
      <c r="E78" s="245"/>
      <c r="F78" s="245"/>
      <c r="G78" s="245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195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3">
      <c r="A79" s="156"/>
      <c r="B79" s="157"/>
      <c r="C79" s="244" t="s">
        <v>197</v>
      </c>
      <c r="D79" s="245"/>
      <c r="E79" s="245"/>
      <c r="F79" s="245"/>
      <c r="G79" s="245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195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77" t="str">
        <f>C79</f>
        <v>- při vodorovné dopravě po vodě : vyložení na hromady na suchu nebo na přeložení na dopravní prostředek na suchu do 15 m vodorovně a současně do 4 m svisle,</v>
      </c>
      <c r="BB79" s="149"/>
      <c r="BC79" s="149"/>
      <c r="BD79" s="149"/>
      <c r="BE79" s="149"/>
      <c r="BF79" s="149"/>
      <c r="BG79" s="149"/>
      <c r="BH79" s="149"/>
    </row>
    <row r="80" spans="1:60" outlineLevel="3">
      <c r="A80" s="156"/>
      <c r="B80" s="157"/>
      <c r="C80" s="244" t="s">
        <v>198</v>
      </c>
      <c r="D80" s="245"/>
      <c r="E80" s="245"/>
      <c r="F80" s="245"/>
      <c r="G80" s="245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195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>
      <c r="A81" s="156"/>
      <c r="B81" s="157"/>
      <c r="C81" s="180" t="s">
        <v>199</v>
      </c>
      <c r="D81" s="160"/>
      <c r="E81" s="161"/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124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>
      <c r="A82" s="156"/>
      <c r="B82" s="157"/>
      <c r="C82" s="180" t="s">
        <v>200</v>
      </c>
      <c r="D82" s="160"/>
      <c r="E82" s="161">
        <v>1.99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124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>
      <c r="A83" s="156"/>
      <c r="B83" s="157"/>
      <c r="C83" s="240"/>
      <c r="D83" s="241"/>
      <c r="E83" s="241"/>
      <c r="F83" s="241"/>
      <c r="G83" s="241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>
      <c r="A84" s="170">
        <v>15</v>
      </c>
      <c r="B84" s="171" t="s">
        <v>201</v>
      </c>
      <c r="C84" s="179" t="s">
        <v>202</v>
      </c>
      <c r="D84" s="172" t="s">
        <v>186</v>
      </c>
      <c r="E84" s="173">
        <v>15.92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192</v>
      </c>
      <c r="S84" s="175" t="s">
        <v>119</v>
      </c>
      <c r="T84" s="176" t="s">
        <v>119</v>
      </c>
      <c r="U84" s="159">
        <v>0</v>
      </c>
      <c r="V84" s="159">
        <f>ROUND(E84*U84,2)</f>
        <v>0</v>
      </c>
      <c r="W84" s="159"/>
      <c r="X84" s="159" t="s">
        <v>120</v>
      </c>
      <c r="Y84" s="159" t="s">
        <v>121</v>
      </c>
      <c r="Z84" s="149"/>
      <c r="AA84" s="149"/>
      <c r="AB84" s="149"/>
      <c r="AC84" s="149"/>
      <c r="AD84" s="149"/>
      <c r="AE84" s="149"/>
      <c r="AF84" s="149"/>
      <c r="AG84" s="149" t="s">
        <v>122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246" t="s">
        <v>193</v>
      </c>
      <c r="D85" s="247"/>
      <c r="E85" s="247"/>
      <c r="F85" s="247"/>
      <c r="G85" s="247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131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180" t="s">
        <v>203</v>
      </c>
      <c r="D86" s="160"/>
      <c r="E86" s="161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124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>
      <c r="A87" s="156"/>
      <c r="B87" s="157"/>
      <c r="C87" s="180" t="s">
        <v>204</v>
      </c>
      <c r="D87" s="160"/>
      <c r="E87" s="161">
        <v>15.92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124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>
      <c r="A88" s="156"/>
      <c r="B88" s="157"/>
      <c r="C88" s="240"/>
      <c r="D88" s="241"/>
      <c r="E88" s="241"/>
      <c r="F88" s="241"/>
      <c r="G88" s="241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127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0">
        <v>16</v>
      </c>
      <c r="B89" s="171" t="s">
        <v>205</v>
      </c>
      <c r="C89" s="179" t="s">
        <v>206</v>
      </c>
      <c r="D89" s="172" t="s">
        <v>186</v>
      </c>
      <c r="E89" s="173">
        <v>1.99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 t="s">
        <v>207</v>
      </c>
      <c r="S89" s="175" t="s">
        <v>119</v>
      </c>
      <c r="T89" s="176" t="s">
        <v>119</v>
      </c>
      <c r="U89" s="159">
        <v>0.1</v>
      </c>
      <c r="V89" s="159">
        <f>ROUND(E89*U89,2)</f>
        <v>0.2</v>
      </c>
      <c r="W89" s="159"/>
      <c r="X89" s="159" t="s">
        <v>120</v>
      </c>
      <c r="Y89" s="159" t="s">
        <v>121</v>
      </c>
      <c r="Z89" s="149"/>
      <c r="AA89" s="149"/>
      <c r="AB89" s="149"/>
      <c r="AC89" s="149"/>
      <c r="AD89" s="149"/>
      <c r="AE89" s="149"/>
      <c r="AF89" s="149"/>
      <c r="AG89" s="149" t="s">
        <v>122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246" t="s">
        <v>208</v>
      </c>
      <c r="D90" s="247"/>
      <c r="E90" s="247"/>
      <c r="F90" s="247"/>
      <c r="G90" s="247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131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>
      <c r="A91" s="156"/>
      <c r="B91" s="157"/>
      <c r="C91" s="180" t="s">
        <v>199</v>
      </c>
      <c r="D91" s="160"/>
      <c r="E91" s="161"/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124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>
      <c r="A92" s="156"/>
      <c r="B92" s="157"/>
      <c r="C92" s="180" t="s">
        <v>200</v>
      </c>
      <c r="D92" s="160"/>
      <c r="E92" s="161">
        <v>1.99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124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>
      <c r="A93" s="156"/>
      <c r="B93" s="157"/>
      <c r="C93" s="240"/>
      <c r="D93" s="241"/>
      <c r="E93" s="241"/>
      <c r="F93" s="241"/>
      <c r="G93" s="241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0">
        <v>17</v>
      </c>
      <c r="B94" s="171" t="s">
        <v>209</v>
      </c>
      <c r="C94" s="179" t="s">
        <v>210</v>
      </c>
      <c r="D94" s="172" t="s">
        <v>186</v>
      </c>
      <c r="E94" s="173">
        <v>1.99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 t="s">
        <v>143</v>
      </c>
      <c r="S94" s="175" t="s">
        <v>119</v>
      </c>
      <c r="T94" s="176" t="s">
        <v>119</v>
      </c>
      <c r="U94" s="159">
        <v>0.94</v>
      </c>
      <c r="V94" s="159">
        <f>ROUND(E94*U94,2)</f>
        <v>1.87</v>
      </c>
      <c r="W94" s="159"/>
      <c r="X94" s="159" t="s">
        <v>120</v>
      </c>
      <c r="Y94" s="159" t="s">
        <v>121</v>
      </c>
      <c r="Z94" s="149"/>
      <c r="AA94" s="149"/>
      <c r="AB94" s="149"/>
      <c r="AC94" s="149"/>
      <c r="AD94" s="149"/>
      <c r="AE94" s="149"/>
      <c r="AF94" s="149"/>
      <c r="AG94" s="149" t="s">
        <v>122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80" t="s">
        <v>199</v>
      </c>
      <c r="D95" s="160"/>
      <c r="E95" s="161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124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80" t="s">
        <v>200</v>
      </c>
      <c r="D96" s="160"/>
      <c r="E96" s="161">
        <v>1.99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124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>
      <c r="A97" s="156"/>
      <c r="B97" s="157"/>
      <c r="C97" s="240"/>
      <c r="D97" s="241"/>
      <c r="E97" s="241"/>
      <c r="F97" s="241"/>
      <c r="G97" s="241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127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>
      <c r="A98" s="170">
        <v>18</v>
      </c>
      <c r="B98" s="171" t="s">
        <v>211</v>
      </c>
      <c r="C98" s="179" t="s">
        <v>212</v>
      </c>
      <c r="D98" s="172" t="s">
        <v>186</v>
      </c>
      <c r="E98" s="173">
        <v>1.99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 t="s">
        <v>143</v>
      </c>
      <c r="S98" s="175" t="s">
        <v>119</v>
      </c>
      <c r="T98" s="176" t="s">
        <v>119</v>
      </c>
      <c r="U98" s="159">
        <v>0.11</v>
      </c>
      <c r="V98" s="159">
        <f>ROUND(E98*U98,2)</f>
        <v>0.22</v>
      </c>
      <c r="W98" s="159"/>
      <c r="X98" s="159" t="s">
        <v>120</v>
      </c>
      <c r="Y98" s="159" t="s">
        <v>121</v>
      </c>
      <c r="Z98" s="149"/>
      <c r="AA98" s="149"/>
      <c r="AB98" s="149"/>
      <c r="AC98" s="149"/>
      <c r="AD98" s="149"/>
      <c r="AE98" s="149"/>
      <c r="AF98" s="149"/>
      <c r="AG98" s="149" t="s">
        <v>122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>
      <c r="A99" s="156"/>
      <c r="B99" s="157"/>
      <c r="C99" s="180" t="s">
        <v>213</v>
      </c>
      <c r="D99" s="160"/>
      <c r="E99" s="161"/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124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>
      <c r="A100" s="156"/>
      <c r="B100" s="157"/>
      <c r="C100" s="180" t="s">
        <v>214</v>
      </c>
      <c r="D100" s="160"/>
      <c r="E100" s="161">
        <v>1.99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124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>
      <c r="A101" s="156"/>
      <c r="B101" s="157"/>
      <c r="C101" s="240"/>
      <c r="D101" s="241"/>
      <c r="E101" s="241"/>
      <c r="F101" s="241"/>
      <c r="G101" s="241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70">
        <v>19</v>
      </c>
      <c r="B102" s="171" t="s">
        <v>215</v>
      </c>
      <c r="C102" s="179" t="s">
        <v>216</v>
      </c>
      <c r="D102" s="172" t="s">
        <v>186</v>
      </c>
      <c r="E102" s="173">
        <v>1.55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5" t="s">
        <v>143</v>
      </c>
      <c r="S102" s="175" t="s">
        <v>119</v>
      </c>
      <c r="T102" s="176" t="s">
        <v>119</v>
      </c>
      <c r="U102" s="159">
        <v>0</v>
      </c>
      <c r="V102" s="159">
        <f>ROUND(E102*U102,2)</f>
        <v>0</v>
      </c>
      <c r="W102" s="159"/>
      <c r="X102" s="159" t="s">
        <v>120</v>
      </c>
      <c r="Y102" s="159" t="s">
        <v>121</v>
      </c>
      <c r="Z102" s="149"/>
      <c r="AA102" s="149"/>
      <c r="AB102" s="149"/>
      <c r="AC102" s="149"/>
      <c r="AD102" s="149"/>
      <c r="AE102" s="149"/>
      <c r="AF102" s="149"/>
      <c r="AG102" s="149" t="s">
        <v>122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>
      <c r="A103" s="156"/>
      <c r="B103" s="157"/>
      <c r="C103" s="242" t="s">
        <v>217</v>
      </c>
      <c r="D103" s="243"/>
      <c r="E103" s="243"/>
      <c r="F103" s="243"/>
      <c r="G103" s="243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195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>
      <c r="A104" s="156"/>
      <c r="B104" s="157"/>
      <c r="C104" s="180" t="s">
        <v>218</v>
      </c>
      <c r="D104" s="160"/>
      <c r="E104" s="161"/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124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>
      <c r="A105" s="156"/>
      <c r="B105" s="157"/>
      <c r="C105" s="180" t="s">
        <v>219</v>
      </c>
      <c r="D105" s="160"/>
      <c r="E105" s="161">
        <v>1.55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124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>
      <c r="A106" s="156"/>
      <c r="B106" s="157"/>
      <c r="C106" s="240"/>
      <c r="D106" s="241"/>
      <c r="E106" s="241"/>
      <c r="F106" s="241"/>
      <c r="G106" s="241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127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70">
        <v>20</v>
      </c>
      <c r="B107" s="171" t="s">
        <v>220</v>
      </c>
      <c r="C107" s="179" t="s">
        <v>221</v>
      </c>
      <c r="D107" s="172" t="s">
        <v>186</v>
      </c>
      <c r="E107" s="173">
        <v>0.44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 t="s">
        <v>143</v>
      </c>
      <c r="S107" s="175" t="s">
        <v>119</v>
      </c>
      <c r="T107" s="176" t="s">
        <v>119</v>
      </c>
      <c r="U107" s="159">
        <v>0</v>
      </c>
      <c r="V107" s="159">
        <f>ROUND(E107*U107,2)</f>
        <v>0</v>
      </c>
      <c r="W107" s="159"/>
      <c r="X107" s="159" t="s">
        <v>120</v>
      </c>
      <c r="Y107" s="159" t="s">
        <v>121</v>
      </c>
      <c r="Z107" s="149"/>
      <c r="AA107" s="149"/>
      <c r="AB107" s="149"/>
      <c r="AC107" s="149"/>
      <c r="AD107" s="149"/>
      <c r="AE107" s="149"/>
      <c r="AF107" s="149"/>
      <c r="AG107" s="149" t="s">
        <v>122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>
      <c r="A108" s="156"/>
      <c r="B108" s="157"/>
      <c r="C108" s="242" t="s">
        <v>222</v>
      </c>
      <c r="D108" s="243"/>
      <c r="E108" s="243"/>
      <c r="F108" s="243"/>
      <c r="G108" s="243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195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180" t="s">
        <v>223</v>
      </c>
      <c r="D109" s="160"/>
      <c r="E109" s="161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124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>
      <c r="A110" s="156"/>
      <c r="B110" s="157"/>
      <c r="C110" s="180" t="s">
        <v>224</v>
      </c>
      <c r="D110" s="160"/>
      <c r="E110" s="161">
        <v>0.44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124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>
      <c r="A111" s="156"/>
      <c r="B111" s="157"/>
      <c r="C111" s="240"/>
      <c r="D111" s="241"/>
      <c r="E111" s="241"/>
      <c r="F111" s="241"/>
      <c r="G111" s="241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127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>
      <c r="A112" s="163" t="s">
        <v>113</v>
      </c>
      <c r="B112" s="164" t="s">
        <v>84</v>
      </c>
      <c r="C112" s="178" t="s">
        <v>27</v>
      </c>
      <c r="D112" s="165"/>
      <c r="E112" s="166"/>
      <c r="F112" s="167"/>
      <c r="G112" s="167">
        <f>SUMIF(AG113:AG119,"&lt;&gt;NOR",G113:G119)</f>
        <v>0</v>
      </c>
      <c r="H112" s="167"/>
      <c r="I112" s="167">
        <f>SUM(I113:I119)</f>
        <v>0</v>
      </c>
      <c r="J112" s="167"/>
      <c r="K112" s="167">
        <f>SUM(K113:K119)</f>
        <v>0</v>
      </c>
      <c r="L112" s="167"/>
      <c r="M112" s="167">
        <f>SUM(M113:M119)</f>
        <v>0</v>
      </c>
      <c r="N112" s="166"/>
      <c r="O112" s="166">
        <f>SUM(O113:O119)</f>
        <v>0</v>
      </c>
      <c r="P112" s="166"/>
      <c r="Q112" s="166">
        <f>SUM(Q113:Q119)</f>
        <v>0</v>
      </c>
      <c r="R112" s="167"/>
      <c r="S112" s="167"/>
      <c r="T112" s="168"/>
      <c r="U112" s="162"/>
      <c r="V112" s="162">
        <f>SUM(V113:V119)</f>
        <v>0</v>
      </c>
      <c r="W112" s="162"/>
      <c r="X112" s="162"/>
      <c r="Y112" s="162"/>
      <c r="AG112" t="s">
        <v>114</v>
      </c>
    </row>
    <row r="113" spans="1:60" outlineLevel="1">
      <c r="A113" s="170">
        <v>21</v>
      </c>
      <c r="B113" s="171" t="s">
        <v>225</v>
      </c>
      <c r="C113" s="179" t="s">
        <v>226</v>
      </c>
      <c r="D113" s="172" t="s">
        <v>227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119</v>
      </c>
      <c r="T113" s="176" t="s">
        <v>228</v>
      </c>
      <c r="U113" s="159">
        <v>0</v>
      </c>
      <c r="V113" s="159">
        <f>ROUND(E113*U113,2)</f>
        <v>0</v>
      </c>
      <c r="W113" s="159"/>
      <c r="X113" s="159" t="s">
        <v>229</v>
      </c>
      <c r="Y113" s="159" t="s">
        <v>121</v>
      </c>
      <c r="Z113" s="149"/>
      <c r="AA113" s="149"/>
      <c r="AB113" s="149"/>
      <c r="AC113" s="149"/>
      <c r="AD113" s="149"/>
      <c r="AE113" s="149"/>
      <c r="AF113" s="149"/>
      <c r="AG113" s="149" t="s">
        <v>230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242" t="s">
        <v>231</v>
      </c>
      <c r="D114" s="243"/>
      <c r="E114" s="243"/>
      <c r="F114" s="243"/>
      <c r="G114" s="243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195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>
      <c r="A115" s="156"/>
      <c r="B115" s="157"/>
      <c r="C115" s="180" t="s">
        <v>57</v>
      </c>
      <c r="D115" s="160"/>
      <c r="E115" s="161">
        <v>1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124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240"/>
      <c r="D116" s="241"/>
      <c r="E116" s="241"/>
      <c r="F116" s="241"/>
      <c r="G116" s="241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127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>
      <c r="A117" s="170">
        <v>22</v>
      </c>
      <c r="B117" s="171" t="s">
        <v>232</v>
      </c>
      <c r="C117" s="179" t="s">
        <v>233</v>
      </c>
      <c r="D117" s="172" t="s">
        <v>227</v>
      </c>
      <c r="E117" s="173">
        <v>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234</v>
      </c>
      <c r="T117" s="176" t="s">
        <v>228</v>
      </c>
      <c r="U117" s="159">
        <v>0</v>
      </c>
      <c r="V117" s="159">
        <f>ROUND(E117*U117,2)</f>
        <v>0</v>
      </c>
      <c r="W117" s="159"/>
      <c r="X117" s="159" t="s">
        <v>229</v>
      </c>
      <c r="Y117" s="159" t="s">
        <v>121</v>
      </c>
      <c r="Z117" s="149"/>
      <c r="AA117" s="149"/>
      <c r="AB117" s="149"/>
      <c r="AC117" s="149"/>
      <c r="AD117" s="149"/>
      <c r="AE117" s="149"/>
      <c r="AF117" s="149"/>
      <c r="AG117" s="149" t="s">
        <v>230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>
      <c r="A118" s="156"/>
      <c r="B118" s="157"/>
      <c r="C118" s="180" t="s">
        <v>57</v>
      </c>
      <c r="D118" s="160"/>
      <c r="E118" s="161">
        <v>1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124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>
      <c r="A119" s="156"/>
      <c r="B119" s="157"/>
      <c r="C119" s="240"/>
      <c r="D119" s="241"/>
      <c r="E119" s="241"/>
      <c r="F119" s="241"/>
      <c r="G119" s="241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127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>
      <c r="A120" s="3"/>
      <c r="B120" s="4"/>
      <c r="C120" s="18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99</v>
      </c>
    </row>
    <row r="121" spans="1:60">
      <c r="A121" s="152"/>
      <c r="B121" s="153" t="s">
        <v>29</v>
      </c>
      <c r="C121" s="182"/>
      <c r="D121" s="154"/>
      <c r="E121" s="155"/>
      <c r="F121" s="155"/>
      <c r="G121" s="169">
        <f>G8+G22+G27+G46+G74+G112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235</v>
      </c>
    </row>
    <row r="122" spans="1:60">
      <c r="C122" s="183"/>
      <c r="D122" s="10"/>
      <c r="AG122" t="s">
        <v>236</v>
      </c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objects="1" scenarios="1" formatRows="0"/>
  <mergeCells count="40">
    <mergeCell ref="C15:G15"/>
    <mergeCell ref="A1:G1"/>
    <mergeCell ref="C2:G2"/>
    <mergeCell ref="C3:G3"/>
    <mergeCell ref="C4:G4"/>
    <mergeCell ref="C13:G13"/>
    <mergeCell ref="C65:G65"/>
    <mergeCell ref="C21:G21"/>
    <mergeCell ref="C26:G26"/>
    <mergeCell ref="C32:G32"/>
    <mergeCell ref="C36:G36"/>
    <mergeCell ref="C40:G40"/>
    <mergeCell ref="C45:G45"/>
    <mergeCell ref="C48:G48"/>
    <mergeCell ref="C51:G51"/>
    <mergeCell ref="C53:G53"/>
    <mergeCell ref="C56:G56"/>
    <mergeCell ref="C60:G60"/>
    <mergeCell ref="C90:G90"/>
    <mergeCell ref="C70:G70"/>
    <mergeCell ref="C72:G72"/>
    <mergeCell ref="C73:G73"/>
    <mergeCell ref="C76:G76"/>
    <mergeCell ref="C77:G77"/>
    <mergeCell ref="C78:G78"/>
    <mergeCell ref="C79:G79"/>
    <mergeCell ref="C80:G80"/>
    <mergeCell ref="C83:G83"/>
    <mergeCell ref="C85:G85"/>
    <mergeCell ref="C88:G88"/>
    <mergeCell ref="C111:G111"/>
    <mergeCell ref="C114:G114"/>
    <mergeCell ref="C116:G116"/>
    <mergeCell ref="C119:G119"/>
    <mergeCell ref="C93:G93"/>
    <mergeCell ref="C97:G97"/>
    <mergeCell ref="C101:G101"/>
    <mergeCell ref="C103:G103"/>
    <mergeCell ref="C106:G106"/>
    <mergeCell ref="C108:G10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2024-05-23T08:51:08Z</dcterms:modified>
</cp:coreProperties>
</file>