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 - Oprava sociálních zař..." sheetId="2" r:id="rId2"/>
    <sheet name="3 - Oprava sociálních zař..." sheetId="3" r:id="rId3"/>
    <sheet name="4 - Modernizace šaten a u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'2 - Oprava sociálních zař...'!$C$103:$K$578</definedName>
    <definedName name="_xlnm.Print_Area" localSheetId="1">'2 - Oprava sociálních zař...'!$C$4:$J$39,'2 - Oprava sociálních zař...'!$C$45:$J$85,'2 - Oprava sociálních zař...'!$C$91:$K$578</definedName>
    <definedName name="_xlnm.Print_Titles" localSheetId="1">'2 - Oprava sociálních zař...'!$103:$103</definedName>
    <definedName name="_xlnm._FilterDatabase" localSheetId="2" hidden="1">'3 - Oprava sociálních zař...'!$C$103:$K$483</definedName>
    <definedName name="_xlnm.Print_Area" localSheetId="2">'3 - Oprava sociálních zař...'!$C$4:$J$39,'3 - Oprava sociálních zař...'!$C$45:$J$85,'3 - Oprava sociálních zař...'!$C$91:$K$483</definedName>
    <definedName name="_xlnm.Print_Titles" localSheetId="2">'3 - Oprava sociálních zař...'!$103:$103</definedName>
    <definedName name="_xlnm._FilterDatabase" localSheetId="3" hidden="1">'4 - Modernizace šaten a u...'!$C$104:$K$596</definedName>
    <definedName name="_xlnm.Print_Area" localSheetId="3">'4 - Modernizace šaten a u...'!$C$4:$J$39,'4 - Modernizace šaten a u...'!$C$45:$J$86,'4 - Modernizace šaten a u...'!$C$92:$K$596</definedName>
    <definedName name="_xlnm.Print_Titles" localSheetId="3">'4 - Modernizace šaten a u...'!$104:$104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595"/>
  <c r="BH595"/>
  <c r="BG595"/>
  <c r="BF595"/>
  <c r="T595"/>
  <c r="R595"/>
  <c r="P595"/>
  <c r="BI593"/>
  <c r="BH593"/>
  <c r="BG593"/>
  <c r="BF593"/>
  <c r="T593"/>
  <c r="R593"/>
  <c r="P593"/>
  <c r="BI585"/>
  <c r="BH585"/>
  <c r="BG585"/>
  <c r="BF585"/>
  <c r="T585"/>
  <c r="R585"/>
  <c r="P585"/>
  <c r="BI582"/>
  <c r="BH582"/>
  <c r="BG582"/>
  <c r="BF582"/>
  <c r="T582"/>
  <c r="R582"/>
  <c r="P582"/>
  <c r="BI580"/>
  <c r="BH580"/>
  <c r="BG580"/>
  <c r="BF580"/>
  <c r="T580"/>
  <c r="R580"/>
  <c r="P580"/>
  <c r="BI575"/>
  <c r="BH575"/>
  <c r="BG575"/>
  <c r="BF575"/>
  <c r="T575"/>
  <c r="R575"/>
  <c r="P575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5"/>
  <c r="BH565"/>
  <c r="BG565"/>
  <c r="BF565"/>
  <c r="T565"/>
  <c r="R565"/>
  <c r="P565"/>
  <c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5"/>
  <c r="BH555"/>
  <c r="BG555"/>
  <c r="BF555"/>
  <c r="T555"/>
  <c r="R555"/>
  <c r="P555"/>
  <c r="BI552"/>
  <c r="BH552"/>
  <c r="BG552"/>
  <c r="BF552"/>
  <c r="T552"/>
  <c r="R552"/>
  <c r="P552"/>
  <c r="BI549"/>
  <c r="BH549"/>
  <c r="BG549"/>
  <c r="BF549"/>
  <c r="T549"/>
  <c r="R549"/>
  <c r="P549"/>
  <c r="BI547"/>
  <c r="BH547"/>
  <c r="BG547"/>
  <c r="BF547"/>
  <c r="T547"/>
  <c r="R547"/>
  <c r="P547"/>
  <c r="BI544"/>
  <c r="BH544"/>
  <c r="BG544"/>
  <c r="BF544"/>
  <c r="T544"/>
  <c r="R544"/>
  <c r="P544"/>
  <c r="BI541"/>
  <c r="BH541"/>
  <c r="BG541"/>
  <c r="BF541"/>
  <c r="T541"/>
  <c r="R541"/>
  <c r="P541"/>
  <c r="BI538"/>
  <c r="BH538"/>
  <c r="BG538"/>
  <c r="BF538"/>
  <c r="T538"/>
  <c r="R538"/>
  <c r="P538"/>
  <c r="BI536"/>
  <c r="BH536"/>
  <c r="BG536"/>
  <c r="BF536"/>
  <c r="T536"/>
  <c r="R536"/>
  <c r="P536"/>
  <c r="BI534"/>
  <c r="BH534"/>
  <c r="BG534"/>
  <c r="BF534"/>
  <c r="T534"/>
  <c r="R534"/>
  <c r="P534"/>
  <c r="BI529"/>
  <c r="BH529"/>
  <c r="BG529"/>
  <c r="BF529"/>
  <c r="T529"/>
  <c r="R529"/>
  <c r="P529"/>
  <c r="BI526"/>
  <c r="BH526"/>
  <c r="BG526"/>
  <c r="BF526"/>
  <c r="T526"/>
  <c r="R526"/>
  <c r="P526"/>
  <c r="BI522"/>
  <c r="BH522"/>
  <c r="BG522"/>
  <c r="BF522"/>
  <c r="T522"/>
  <c r="R522"/>
  <c r="P522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07"/>
  <c r="BH507"/>
  <c r="BG507"/>
  <c r="BF507"/>
  <c r="T507"/>
  <c r="R507"/>
  <c r="P507"/>
  <c r="BI504"/>
  <c r="BH504"/>
  <c r="BG504"/>
  <c r="BF504"/>
  <c r="T504"/>
  <c r="R504"/>
  <c r="P504"/>
  <c r="BI503"/>
  <c r="BH503"/>
  <c r="BG503"/>
  <c r="BF503"/>
  <c r="T503"/>
  <c r="R503"/>
  <c r="P503"/>
  <c r="BI501"/>
  <c r="BH501"/>
  <c r="BG501"/>
  <c r="BF501"/>
  <c r="T501"/>
  <c r="R501"/>
  <c r="P501"/>
  <c r="BI500"/>
  <c r="BH500"/>
  <c r="BG500"/>
  <c r="BF500"/>
  <c r="T500"/>
  <c r="R500"/>
  <c r="P500"/>
  <c r="BI498"/>
  <c r="BH498"/>
  <c r="BG498"/>
  <c r="BF498"/>
  <c r="T498"/>
  <c r="R498"/>
  <c r="P498"/>
  <c r="BI495"/>
  <c r="BH495"/>
  <c r="BG495"/>
  <c r="BF495"/>
  <c r="T495"/>
  <c r="R495"/>
  <c r="P495"/>
  <c r="BI492"/>
  <c r="BH492"/>
  <c r="BG492"/>
  <c r="BF492"/>
  <c r="T492"/>
  <c r="R492"/>
  <c r="P492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6"/>
  <c r="BH476"/>
  <c r="BG476"/>
  <c r="BF476"/>
  <c r="T476"/>
  <c r="R476"/>
  <c r="P476"/>
  <c r="BI474"/>
  <c r="BH474"/>
  <c r="BG474"/>
  <c r="BF474"/>
  <c r="T474"/>
  <c r="R474"/>
  <c r="P474"/>
  <c r="BI471"/>
  <c r="BH471"/>
  <c r="BG471"/>
  <c r="BF471"/>
  <c r="T471"/>
  <c r="R471"/>
  <c r="P471"/>
  <c r="BI470"/>
  <c r="BH470"/>
  <c r="BG470"/>
  <c r="BF470"/>
  <c r="T470"/>
  <c r="R470"/>
  <c r="P470"/>
  <c r="BI468"/>
  <c r="BH468"/>
  <c r="BG468"/>
  <c r="BF468"/>
  <c r="T468"/>
  <c r="R468"/>
  <c r="P468"/>
  <c r="BI467"/>
  <c r="BH467"/>
  <c r="BG467"/>
  <c r="BF467"/>
  <c r="T467"/>
  <c r="R467"/>
  <c r="P467"/>
  <c r="BI465"/>
  <c r="BH465"/>
  <c r="BG465"/>
  <c r="BF465"/>
  <c r="T465"/>
  <c r="R465"/>
  <c r="P465"/>
  <c r="BI464"/>
  <c r="BH464"/>
  <c r="BG464"/>
  <c r="BF464"/>
  <c r="T464"/>
  <c r="R464"/>
  <c r="P464"/>
  <c r="BI462"/>
  <c r="BH462"/>
  <c r="BG462"/>
  <c r="BF462"/>
  <c r="T462"/>
  <c r="R462"/>
  <c r="P462"/>
  <c r="BI459"/>
  <c r="BH459"/>
  <c r="BG459"/>
  <c r="BF459"/>
  <c r="T459"/>
  <c r="R459"/>
  <c r="P459"/>
  <c r="BI458"/>
  <c r="BH458"/>
  <c r="BG458"/>
  <c r="BF458"/>
  <c r="T458"/>
  <c r="R458"/>
  <c r="P458"/>
  <c r="BI457"/>
  <c r="BH457"/>
  <c r="BG457"/>
  <c r="BF457"/>
  <c r="T457"/>
  <c r="R457"/>
  <c r="P457"/>
  <c r="BI454"/>
  <c r="BH454"/>
  <c r="BG454"/>
  <c r="BF454"/>
  <c r="T454"/>
  <c r="R454"/>
  <c r="P454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8"/>
  <c r="BH448"/>
  <c r="BG448"/>
  <c r="BF448"/>
  <c r="T448"/>
  <c r="R448"/>
  <c r="P448"/>
  <c r="BI447"/>
  <c r="BH447"/>
  <c r="BG447"/>
  <c r="BF447"/>
  <c r="T447"/>
  <c r="R447"/>
  <c r="P447"/>
  <c r="BI446"/>
  <c r="BH446"/>
  <c r="BG446"/>
  <c r="BF446"/>
  <c r="T446"/>
  <c r="R446"/>
  <c r="P446"/>
  <c r="BI444"/>
  <c r="BH444"/>
  <c r="BG444"/>
  <c r="BF444"/>
  <c r="T444"/>
  <c r="R444"/>
  <c r="P444"/>
  <c r="BI443"/>
  <c r="BH443"/>
  <c r="BG443"/>
  <c r="BF443"/>
  <c r="T443"/>
  <c r="R443"/>
  <c r="P443"/>
  <c r="BI441"/>
  <c r="BH441"/>
  <c r="BG441"/>
  <c r="BF441"/>
  <c r="T441"/>
  <c r="R441"/>
  <c r="P441"/>
  <c r="BI440"/>
  <c r="BH440"/>
  <c r="BG440"/>
  <c r="BF440"/>
  <c r="T440"/>
  <c r="R440"/>
  <c r="P440"/>
  <c r="BI438"/>
  <c r="BH438"/>
  <c r="BG438"/>
  <c r="BF438"/>
  <c r="T438"/>
  <c r="R438"/>
  <c r="P438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4"/>
  <c r="BH424"/>
  <c r="BG424"/>
  <c r="BF424"/>
  <c r="T424"/>
  <c r="R424"/>
  <c r="P424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T339"/>
  <c r="R340"/>
  <c r="R339"/>
  <c r="P340"/>
  <c r="P339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T310"/>
  <c r="R311"/>
  <c r="R310"/>
  <c r="P311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3"/>
  <c r="BH263"/>
  <c r="BG263"/>
  <c r="BF263"/>
  <c r="T263"/>
  <c r="R263"/>
  <c r="P263"/>
  <c r="BI258"/>
  <c r="BH258"/>
  <c r="BG258"/>
  <c r="BF258"/>
  <c r="T258"/>
  <c r="R258"/>
  <c r="P258"/>
  <c r="BI255"/>
  <c r="BH255"/>
  <c r="BG255"/>
  <c r="BF255"/>
  <c r="T255"/>
  <c r="R255"/>
  <c r="P255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T200"/>
  <c r="R201"/>
  <c r="R200"/>
  <c r="P201"/>
  <c r="P200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89"/>
  <c r="BH189"/>
  <c r="BG189"/>
  <c r="BF189"/>
  <c r="T189"/>
  <c r="R189"/>
  <c r="P189"/>
  <c r="BI183"/>
  <c r="BH183"/>
  <c r="BG183"/>
  <c r="BF183"/>
  <c r="T183"/>
  <c r="R183"/>
  <c r="P183"/>
  <c r="BI175"/>
  <c r="BH175"/>
  <c r="BG175"/>
  <c r="BF175"/>
  <c r="T175"/>
  <c r="R175"/>
  <c r="P175"/>
  <c r="BI169"/>
  <c r="BH169"/>
  <c r="BG169"/>
  <c r="BF169"/>
  <c r="T169"/>
  <c r="R169"/>
  <c r="P169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3"/>
  <c r="BH133"/>
  <c r="BG133"/>
  <c r="BF133"/>
  <c r="T133"/>
  <c r="R133"/>
  <c r="P133"/>
  <c r="BI131"/>
  <c r="BH131"/>
  <c r="BG131"/>
  <c r="BF131"/>
  <c r="T131"/>
  <c r="R131"/>
  <c r="P131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J101"/>
  <c r="F101"/>
  <c r="F99"/>
  <c r="E97"/>
  <c r="J54"/>
  <c r="F54"/>
  <c r="F52"/>
  <c r="E50"/>
  <c r="J24"/>
  <c r="E24"/>
  <c r="J102"/>
  <c r="J23"/>
  <c r="J18"/>
  <c r="E18"/>
  <c r="F102"/>
  <c r="J17"/>
  <c r="J12"/>
  <c r="J52"/>
  <c r="E7"/>
  <c r="E95"/>
  <c i="3" r="J37"/>
  <c r="J36"/>
  <c i="1" r="AY56"/>
  <c i="3" r="J35"/>
  <c i="1" r="AX56"/>
  <c i="3" r="BI482"/>
  <c r="BH482"/>
  <c r="BG482"/>
  <c r="BF482"/>
  <c r="T482"/>
  <c r="R482"/>
  <c r="P482"/>
  <c r="BI480"/>
  <c r="BH480"/>
  <c r="BG480"/>
  <c r="BF480"/>
  <c r="T480"/>
  <c r="R480"/>
  <c r="P480"/>
  <c r="BI474"/>
  <c r="BH474"/>
  <c r="BG474"/>
  <c r="BF474"/>
  <c r="T474"/>
  <c r="R474"/>
  <c r="P474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1"/>
  <c r="BH451"/>
  <c r="BG451"/>
  <c r="BF451"/>
  <c r="T451"/>
  <c r="R451"/>
  <c r="P451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4"/>
  <c r="BH424"/>
  <c r="BG424"/>
  <c r="BF424"/>
  <c r="T424"/>
  <c r="R424"/>
  <c r="P424"/>
  <c r="BI421"/>
  <c r="BH421"/>
  <c r="BG421"/>
  <c r="BF421"/>
  <c r="T421"/>
  <c r="R421"/>
  <c r="P421"/>
  <c r="BI419"/>
  <c r="BH419"/>
  <c r="BG419"/>
  <c r="BF419"/>
  <c r="T419"/>
  <c r="R419"/>
  <c r="P419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4"/>
  <c r="BH404"/>
  <c r="BG404"/>
  <c r="BF404"/>
  <c r="T404"/>
  <c r="R404"/>
  <c r="P404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8"/>
  <c r="BH388"/>
  <c r="BG388"/>
  <c r="BF388"/>
  <c r="T388"/>
  <c r="R388"/>
  <c r="P388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9"/>
  <c r="BH369"/>
  <c r="BG369"/>
  <c r="BF369"/>
  <c r="T369"/>
  <c r="R369"/>
  <c r="P369"/>
  <c r="BI367"/>
  <c r="BH367"/>
  <c r="BG367"/>
  <c r="BF367"/>
  <c r="T367"/>
  <c r="R367"/>
  <c r="P367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59"/>
  <c r="BH359"/>
  <c r="BG359"/>
  <c r="BF359"/>
  <c r="T359"/>
  <c r="R359"/>
  <c r="P359"/>
  <c r="BI357"/>
  <c r="BH357"/>
  <c r="BG357"/>
  <c r="BF357"/>
  <c r="T357"/>
  <c r="R357"/>
  <c r="P357"/>
  <c r="BI356"/>
  <c r="BH356"/>
  <c r="BG356"/>
  <c r="BF356"/>
  <c r="T356"/>
  <c r="R356"/>
  <c r="P356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5"/>
  <c r="BH245"/>
  <c r="BG245"/>
  <c r="BF245"/>
  <c r="T245"/>
  <c r="T244"/>
  <c r="R245"/>
  <c r="R244"/>
  <c r="P245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T164"/>
  <c r="R165"/>
  <c r="R164"/>
  <c r="P165"/>
  <c r="P164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3"/>
  <c r="BH123"/>
  <c r="BG123"/>
  <c r="BF123"/>
  <c r="T123"/>
  <c r="R123"/>
  <c r="P123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J100"/>
  <c r="F100"/>
  <c r="F98"/>
  <c r="E96"/>
  <c r="J54"/>
  <c r="F54"/>
  <c r="F52"/>
  <c r="E50"/>
  <c r="J24"/>
  <c r="E24"/>
  <c r="J101"/>
  <c r="J23"/>
  <c r="J18"/>
  <c r="E18"/>
  <c r="F101"/>
  <c r="J17"/>
  <c r="J12"/>
  <c r="J98"/>
  <c r="E7"/>
  <c r="E94"/>
  <c i="2" r="J37"/>
  <c r="J36"/>
  <c i="1" r="AY55"/>
  <c i="2" r="J35"/>
  <c i="1" r="AX55"/>
  <c i="2" r="BI577"/>
  <c r="BH577"/>
  <c r="BG577"/>
  <c r="BF577"/>
  <c r="T577"/>
  <c r="R577"/>
  <c r="P577"/>
  <c r="BI575"/>
  <c r="BH575"/>
  <c r="BG575"/>
  <c r="BF575"/>
  <c r="T575"/>
  <c r="R575"/>
  <c r="P575"/>
  <c r="BI566"/>
  <c r="BH566"/>
  <c r="BG566"/>
  <c r="BF566"/>
  <c r="T566"/>
  <c r="R566"/>
  <c r="P566"/>
  <c r="BI563"/>
  <c r="BH563"/>
  <c r="BG563"/>
  <c r="BF563"/>
  <c r="T563"/>
  <c r="R563"/>
  <c r="P563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3"/>
  <c r="BH543"/>
  <c r="BG543"/>
  <c r="BF543"/>
  <c r="T543"/>
  <c r="R543"/>
  <c r="P543"/>
  <c r="BI540"/>
  <c r="BH540"/>
  <c r="BG540"/>
  <c r="BF540"/>
  <c r="T540"/>
  <c r="R540"/>
  <c r="P540"/>
  <c r="BI538"/>
  <c r="BH538"/>
  <c r="BG538"/>
  <c r="BF538"/>
  <c r="T538"/>
  <c r="R538"/>
  <c r="P538"/>
  <c r="BI536"/>
  <c r="BH536"/>
  <c r="BG536"/>
  <c r="BF536"/>
  <c r="T536"/>
  <c r="R536"/>
  <c r="P536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6"/>
  <c r="BH526"/>
  <c r="BG526"/>
  <c r="BF526"/>
  <c r="T526"/>
  <c r="R526"/>
  <c r="P526"/>
  <c r="BI524"/>
  <c r="BH524"/>
  <c r="BG524"/>
  <c r="BF524"/>
  <c r="T524"/>
  <c r="R524"/>
  <c r="P524"/>
  <c r="BI522"/>
  <c r="BH522"/>
  <c r="BG522"/>
  <c r="BF522"/>
  <c r="T522"/>
  <c r="R522"/>
  <c r="P522"/>
  <c r="BI515"/>
  <c r="BH515"/>
  <c r="BG515"/>
  <c r="BF515"/>
  <c r="T515"/>
  <c r="R515"/>
  <c r="P515"/>
  <c r="BI512"/>
  <c r="BH512"/>
  <c r="BG512"/>
  <c r="BF512"/>
  <c r="T512"/>
  <c r="R512"/>
  <c r="P512"/>
  <c r="BI510"/>
  <c r="BH510"/>
  <c r="BG510"/>
  <c r="BF510"/>
  <c r="T510"/>
  <c r="R510"/>
  <c r="P510"/>
  <c r="BI504"/>
  <c r="BH504"/>
  <c r="BG504"/>
  <c r="BF504"/>
  <c r="T504"/>
  <c r="R504"/>
  <c r="P504"/>
  <c r="BI502"/>
  <c r="BH502"/>
  <c r="BG502"/>
  <c r="BF502"/>
  <c r="T502"/>
  <c r="R502"/>
  <c r="P502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7"/>
  <c r="BH487"/>
  <c r="BG487"/>
  <c r="BF487"/>
  <c r="T487"/>
  <c r="R487"/>
  <c r="P487"/>
  <c r="BI486"/>
  <c r="BH486"/>
  <c r="BG486"/>
  <c r="BF486"/>
  <c r="T486"/>
  <c r="R486"/>
  <c r="P486"/>
  <c r="BI484"/>
  <c r="BH484"/>
  <c r="BG484"/>
  <c r="BF484"/>
  <c r="T484"/>
  <c r="R484"/>
  <c r="P484"/>
  <c r="BI483"/>
  <c r="BH483"/>
  <c r="BG483"/>
  <c r="BF483"/>
  <c r="T483"/>
  <c r="R483"/>
  <c r="P483"/>
  <c r="BI482"/>
  <c r="BH482"/>
  <c r="BG482"/>
  <c r="BF482"/>
  <c r="T482"/>
  <c r="R482"/>
  <c r="P482"/>
  <c r="BI480"/>
  <c r="BH480"/>
  <c r="BG480"/>
  <c r="BF480"/>
  <c r="T480"/>
  <c r="R480"/>
  <c r="P480"/>
  <c r="BI477"/>
  <c r="BH477"/>
  <c r="BG477"/>
  <c r="BF477"/>
  <c r="T477"/>
  <c r="R477"/>
  <c r="P477"/>
  <c r="BI474"/>
  <c r="BH474"/>
  <c r="BG474"/>
  <c r="BF474"/>
  <c r="T474"/>
  <c r="R474"/>
  <c r="P474"/>
  <c r="BI471"/>
  <c r="BH471"/>
  <c r="BG471"/>
  <c r="BF471"/>
  <c r="T471"/>
  <c r="R471"/>
  <c r="P471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1"/>
  <c r="BH461"/>
  <c r="BG461"/>
  <c r="BF461"/>
  <c r="T461"/>
  <c r="R461"/>
  <c r="P461"/>
  <c r="BI459"/>
  <c r="BH459"/>
  <c r="BG459"/>
  <c r="BF459"/>
  <c r="T459"/>
  <c r="R459"/>
  <c r="P459"/>
  <c r="BI458"/>
  <c r="BH458"/>
  <c r="BG458"/>
  <c r="BF458"/>
  <c r="T458"/>
  <c r="R458"/>
  <c r="P458"/>
  <c r="BI456"/>
  <c r="BH456"/>
  <c r="BG456"/>
  <c r="BF456"/>
  <c r="T456"/>
  <c r="R456"/>
  <c r="P456"/>
  <c r="BI455"/>
  <c r="BH455"/>
  <c r="BG455"/>
  <c r="BF455"/>
  <c r="T455"/>
  <c r="R455"/>
  <c r="P455"/>
  <c r="BI453"/>
  <c r="BH453"/>
  <c r="BG453"/>
  <c r="BF453"/>
  <c r="T453"/>
  <c r="R453"/>
  <c r="P453"/>
  <c r="BI450"/>
  <c r="BH450"/>
  <c r="BG450"/>
  <c r="BF450"/>
  <c r="T450"/>
  <c r="R450"/>
  <c r="P450"/>
  <c r="BI449"/>
  <c r="BH449"/>
  <c r="BG449"/>
  <c r="BF449"/>
  <c r="T449"/>
  <c r="R449"/>
  <c r="P449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8"/>
  <c r="BH438"/>
  <c r="BG438"/>
  <c r="BF438"/>
  <c r="T438"/>
  <c r="R438"/>
  <c r="P438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32"/>
  <c r="BH432"/>
  <c r="BG432"/>
  <c r="BF432"/>
  <c r="T432"/>
  <c r="R432"/>
  <c r="P432"/>
  <c r="BI431"/>
  <c r="BH431"/>
  <c r="BG431"/>
  <c r="BF431"/>
  <c r="T431"/>
  <c r="R431"/>
  <c r="P431"/>
  <c r="BI429"/>
  <c r="BH429"/>
  <c r="BG429"/>
  <c r="BF429"/>
  <c r="T429"/>
  <c r="R429"/>
  <c r="P429"/>
  <c r="BI428"/>
  <c r="BH428"/>
  <c r="BG428"/>
  <c r="BF428"/>
  <c r="T428"/>
  <c r="R428"/>
  <c r="P428"/>
  <c r="BI426"/>
  <c r="BH426"/>
  <c r="BG426"/>
  <c r="BF426"/>
  <c r="T426"/>
  <c r="R426"/>
  <c r="P426"/>
  <c r="BI425"/>
  <c r="BH425"/>
  <c r="BG425"/>
  <c r="BF425"/>
  <c r="T425"/>
  <c r="R425"/>
  <c r="P425"/>
  <c r="BI423"/>
  <c r="BH423"/>
  <c r="BG423"/>
  <c r="BF423"/>
  <c r="T423"/>
  <c r="R423"/>
  <c r="P423"/>
  <c r="BI422"/>
  <c r="BH422"/>
  <c r="BG422"/>
  <c r="BF422"/>
  <c r="T422"/>
  <c r="R422"/>
  <c r="P422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3"/>
  <c r="BH393"/>
  <c r="BG393"/>
  <c r="BF393"/>
  <c r="T393"/>
  <c r="R393"/>
  <c r="P393"/>
  <c r="BI390"/>
  <c r="BH390"/>
  <c r="BG390"/>
  <c r="BF390"/>
  <c r="T390"/>
  <c r="R390"/>
  <c r="P390"/>
  <c r="BI389"/>
  <c r="BH389"/>
  <c r="BG389"/>
  <c r="BF389"/>
  <c r="T389"/>
  <c r="R389"/>
  <c r="P389"/>
  <c r="BI387"/>
  <c r="BH387"/>
  <c r="BG387"/>
  <c r="BF387"/>
  <c r="T387"/>
  <c r="R387"/>
  <c r="P387"/>
  <c r="BI384"/>
  <c r="BH384"/>
  <c r="BG384"/>
  <c r="BF384"/>
  <c r="T384"/>
  <c r="R384"/>
  <c r="P384"/>
  <c r="BI382"/>
  <c r="BH382"/>
  <c r="BG382"/>
  <c r="BF382"/>
  <c r="T382"/>
  <c r="R382"/>
  <c r="P382"/>
  <c r="BI380"/>
  <c r="BH380"/>
  <c r="BG380"/>
  <c r="BF380"/>
  <c r="T380"/>
  <c r="R380"/>
  <c r="P380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6"/>
  <c r="BH346"/>
  <c r="BG346"/>
  <c r="BF346"/>
  <c r="T346"/>
  <c r="R346"/>
  <c r="P346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2"/>
  <c r="BH322"/>
  <c r="BG322"/>
  <c r="BF322"/>
  <c r="T322"/>
  <c r="T321"/>
  <c r="R322"/>
  <c r="R321"/>
  <c r="P322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2"/>
  <c r="BH302"/>
  <c r="BG302"/>
  <c r="BF302"/>
  <c r="T302"/>
  <c r="R302"/>
  <c r="P302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59"/>
  <c r="BH259"/>
  <c r="BG259"/>
  <c r="BF259"/>
  <c r="T259"/>
  <c r="R259"/>
  <c r="P259"/>
  <c r="BI254"/>
  <c r="BH254"/>
  <c r="BG254"/>
  <c r="BF254"/>
  <c r="T254"/>
  <c r="R254"/>
  <c r="P254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T207"/>
  <c r="R208"/>
  <c r="R207"/>
  <c r="P208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78"/>
  <c r="BH178"/>
  <c r="BG178"/>
  <c r="BF178"/>
  <c r="T178"/>
  <c r="R178"/>
  <c r="P178"/>
  <c r="BI176"/>
  <c r="BH176"/>
  <c r="BG176"/>
  <c r="BF176"/>
  <c r="T176"/>
  <c r="R176"/>
  <c r="P176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J100"/>
  <c r="F100"/>
  <c r="F98"/>
  <c r="E96"/>
  <c r="J54"/>
  <c r="F54"/>
  <c r="F52"/>
  <c r="E50"/>
  <c r="J24"/>
  <c r="E24"/>
  <c r="J101"/>
  <c r="J23"/>
  <c r="J18"/>
  <c r="E18"/>
  <c r="F55"/>
  <c r="J17"/>
  <c r="J12"/>
  <c r="J98"/>
  <c r="E7"/>
  <c r="E94"/>
  <c i="1" r="L50"/>
  <c r="AM50"/>
  <c r="AM49"/>
  <c r="L49"/>
  <c r="AM47"/>
  <c r="L47"/>
  <c r="L45"/>
  <c r="L44"/>
  <c i="2" r="J561"/>
  <c r="BK557"/>
  <c r="J548"/>
  <c r="BK538"/>
  <c r="J534"/>
  <c r="J526"/>
  <c r="BK510"/>
  <c r="J495"/>
  <c r="J486"/>
  <c r="BK477"/>
  <c r="BK468"/>
  <c r="J464"/>
  <c r="J458"/>
  <c r="BK450"/>
  <c r="J443"/>
  <c r="J439"/>
  <c r="BK432"/>
  <c r="BK426"/>
  <c r="J421"/>
  <c r="J411"/>
  <c r="BK405"/>
  <c r="BK396"/>
  <c r="J387"/>
  <c r="J379"/>
  <c r="J376"/>
  <c r="J366"/>
  <c r="J357"/>
  <c r="J349"/>
  <c r="BK341"/>
  <c r="BK333"/>
  <c r="BK326"/>
  <c r="J318"/>
  <c r="BK310"/>
  <c r="J291"/>
  <c r="BK282"/>
  <c r="J267"/>
  <c r="J251"/>
  <c r="J240"/>
  <c r="J231"/>
  <c r="J223"/>
  <c r="J214"/>
  <c r="J205"/>
  <c r="J194"/>
  <c r="J176"/>
  <c r="BK159"/>
  <c r="J146"/>
  <c r="J129"/>
  <c r="J120"/>
  <c r="BK577"/>
  <c r="BK575"/>
  <c r="BK561"/>
  <c r="BK555"/>
  <c r="BK540"/>
  <c r="J529"/>
  <c r="BK512"/>
  <c r="BK504"/>
  <c r="J493"/>
  <c r="BK483"/>
  <c r="BK474"/>
  <c r="BK466"/>
  <c r="BK462"/>
  <c r="J461"/>
  <c r="J450"/>
  <c r="J441"/>
  <c r="BK436"/>
  <c r="BK411"/>
  <c r="J405"/>
  <c r="BK398"/>
  <c r="BK387"/>
  <c r="BK382"/>
  <c r="J372"/>
  <c r="BK368"/>
  <c r="J355"/>
  <c r="J347"/>
  <c r="J341"/>
  <c r="J331"/>
  <c r="BK327"/>
  <c r="BK318"/>
  <c r="BK302"/>
  <c r="BK288"/>
  <c r="BK276"/>
  <c r="BK267"/>
  <c r="BK254"/>
  <c r="BK237"/>
  <c r="BK231"/>
  <c r="BK221"/>
  <c r="BK212"/>
  <c r="BK205"/>
  <c r="BK188"/>
  <c r="J186"/>
  <c r="BK166"/>
  <c r="J150"/>
  <c r="BK135"/>
  <c r="BK129"/>
  <c r="J122"/>
  <c r="J107"/>
  <c i="3" r="J480"/>
  <c r="J471"/>
  <c r="J465"/>
  <c r="BK456"/>
  <c r="J448"/>
  <c r="BK444"/>
  <c r="BK440"/>
  <c r="J434"/>
  <c r="BK432"/>
  <c r="J424"/>
  <c r="BK419"/>
  <c r="J412"/>
  <c r="BK407"/>
  <c r="BK403"/>
  <c r="J400"/>
  <c r="BK398"/>
  <c r="BK392"/>
  <c r="BK388"/>
  <c r="J384"/>
  <c r="BK381"/>
  <c r="BK377"/>
  <c r="BK374"/>
  <c r="BK372"/>
  <c r="J363"/>
  <c r="BK357"/>
  <c r="J354"/>
  <c r="J352"/>
  <c r="BK349"/>
  <c r="J346"/>
  <c r="BK344"/>
  <c r="J342"/>
  <c r="BK336"/>
  <c r="J332"/>
  <c r="BK330"/>
  <c r="J326"/>
  <c r="J321"/>
  <c r="J317"/>
  <c r="J310"/>
  <c r="BK305"/>
  <c r="BK302"/>
  <c r="J299"/>
  <c r="J297"/>
  <c r="J293"/>
  <c r="J288"/>
  <c r="BK284"/>
  <c r="J280"/>
  <c r="BK276"/>
  <c r="J273"/>
  <c r="BK268"/>
  <c r="J264"/>
  <c r="J260"/>
  <c r="BK256"/>
  <c r="J253"/>
  <c r="BK250"/>
  <c r="J245"/>
  <c r="J242"/>
  <c r="J240"/>
  <c r="J235"/>
  <c r="J220"/>
  <c r="BK215"/>
  <c r="J209"/>
  <c r="BK203"/>
  <c r="J197"/>
  <c r="J191"/>
  <c r="BK186"/>
  <c r="BK182"/>
  <c r="BK178"/>
  <c r="J174"/>
  <c r="BK169"/>
  <c r="BK165"/>
  <c r="J158"/>
  <c r="J148"/>
  <c r="BK144"/>
  <c r="J137"/>
  <c r="J132"/>
  <c r="J129"/>
  <c r="J120"/>
  <c r="BK110"/>
  <c r="BK474"/>
  <c r="BK469"/>
  <c r="BK465"/>
  <c r="J461"/>
  <c r="BK458"/>
  <c r="J454"/>
  <c r="BK446"/>
  <c r="J442"/>
  <c r="BK437"/>
  <c r="J432"/>
  <c r="J430"/>
  <c r="BK421"/>
  <c r="J414"/>
  <c r="J410"/>
  <c r="BK404"/>
  <c r="J403"/>
  <c r="BK400"/>
  <c r="BK395"/>
  <c r="BK389"/>
  <c r="BK386"/>
  <c r="BK382"/>
  <c r="BK379"/>
  <c r="BK376"/>
  <c r="J372"/>
  <c r="BK369"/>
  <c r="BK364"/>
  <c r="BK363"/>
  <c r="J362"/>
  <c r="J357"/>
  <c r="BK354"/>
  <c r="BK352"/>
  <c r="J349"/>
  <c r="BK346"/>
  <c r="J343"/>
  <c r="J340"/>
  <c r="J336"/>
  <c r="BK332"/>
  <c r="J330"/>
  <c r="BK326"/>
  <c r="BK317"/>
  <c r="BK311"/>
  <c r="BK308"/>
  <c r="J303"/>
  <c r="J300"/>
  <c r="BK297"/>
  <c r="BK291"/>
  <c r="BK288"/>
  <c r="J284"/>
  <c r="BK280"/>
  <c r="J276"/>
  <c r="BK273"/>
  <c r="J268"/>
  <c r="BK264"/>
  <c r="BK260"/>
  <c r="J256"/>
  <c r="BK253"/>
  <c r="J250"/>
  <c r="BK245"/>
  <c r="J241"/>
  <c r="BK240"/>
  <c r="BK235"/>
  <c r="J233"/>
  <c r="BK220"/>
  <c r="J215"/>
  <c r="BK209"/>
  <c r="J200"/>
  <c r="J194"/>
  <c r="BK191"/>
  <c r="J186"/>
  <c r="J182"/>
  <c r="J176"/>
  <c r="BK171"/>
  <c r="J165"/>
  <c r="BK163"/>
  <c r="BK158"/>
  <c r="BK148"/>
  <c r="J144"/>
  <c r="BK137"/>
  <c r="BK129"/>
  <c r="J123"/>
  <c r="BK116"/>
  <c r="J110"/>
  <c i="4" r="J595"/>
  <c r="BK585"/>
  <c r="J580"/>
  <c r="J571"/>
  <c r="J569"/>
  <c r="BK565"/>
  <c r="J560"/>
  <c r="J558"/>
  <c r="J552"/>
  <c r="J541"/>
  <c r="J538"/>
  <c r="J534"/>
  <c r="J526"/>
  <c r="J518"/>
  <c r="BK514"/>
  <c r="BK507"/>
  <c r="BK500"/>
  <c r="J498"/>
  <c r="J488"/>
  <c r="BK481"/>
  <c r="BK474"/>
  <c r="J467"/>
  <c r="J459"/>
  <c r="J452"/>
  <c r="J447"/>
  <c r="BK441"/>
  <c r="BK435"/>
  <c r="BK427"/>
  <c r="J421"/>
  <c r="BK410"/>
  <c r="BK404"/>
  <c r="J396"/>
  <c r="BK391"/>
  <c r="BK384"/>
  <c r="BK375"/>
  <c r="BK368"/>
  <c r="BK359"/>
  <c r="BK357"/>
  <c r="J347"/>
  <c r="BK337"/>
  <c r="BK327"/>
  <c r="J315"/>
  <c r="BK307"/>
  <c r="J293"/>
  <c r="BK280"/>
  <c r="BK268"/>
  <c r="BK247"/>
  <c r="BK233"/>
  <c r="BK227"/>
  <c r="J219"/>
  <c r="J212"/>
  <c r="BK204"/>
  <c r="J194"/>
  <c r="BK169"/>
  <c r="J153"/>
  <c r="BK138"/>
  <c r="J124"/>
  <c r="BK115"/>
  <c r="J593"/>
  <c r="BK575"/>
  <c r="J567"/>
  <c r="BK558"/>
  <c r="BK541"/>
  <c r="J536"/>
  <c r="BK522"/>
  <c r="J512"/>
  <c r="BK501"/>
  <c r="J492"/>
  <c r="BK484"/>
  <c r="J479"/>
  <c r="J471"/>
  <c r="BK465"/>
  <c r="BK458"/>
  <c r="J451"/>
  <c r="BK446"/>
  <c r="J440"/>
  <c r="BK433"/>
  <c r="BK425"/>
  <c r="J419"/>
  <c r="J410"/>
  <c r="J400"/>
  <c r="J391"/>
  <c r="J380"/>
  <c r="J375"/>
  <c r="J368"/>
  <c r="BK361"/>
  <c r="J355"/>
  <c r="J349"/>
  <c r="BK342"/>
  <c r="BK332"/>
  <c r="J324"/>
  <c r="BK315"/>
  <c r="J307"/>
  <c r="BK299"/>
  <c r="J285"/>
  <c r="J271"/>
  <c r="BK258"/>
  <c r="J242"/>
  <c r="BK235"/>
  <c r="BK225"/>
  <c r="BK217"/>
  <c r="J208"/>
  <c r="BK197"/>
  <c r="J189"/>
  <c r="J167"/>
  <c r="J150"/>
  <c r="BK133"/>
  <c r="J119"/>
  <c r="J115"/>
  <c r="BK108"/>
  <c i="2" r="BK563"/>
  <c r="J555"/>
  <c r="BK546"/>
  <c r="J536"/>
  <c r="BK524"/>
  <c r="J512"/>
  <c r="J497"/>
  <c r="BK487"/>
  <c r="J482"/>
  <c r="BK470"/>
  <c r="J462"/>
  <c r="BK456"/>
  <c r="J445"/>
  <c r="J442"/>
  <c r="J436"/>
  <c r="J431"/>
  <c r="BK425"/>
  <c r="J419"/>
  <c r="J413"/>
  <c r="J407"/>
  <c r="J398"/>
  <c r="BK384"/>
  <c r="BK374"/>
  <c r="J368"/>
  <c r="J359"/>
  <c r="J351"/>
  <c r="BK343"/>
  <c r="BK335"/>
  <c r="J327"/>
  <c r="BK319"/>
  <c r="J312"/>
  <c r="J294"/>
  <c r="BK279"/>
  <c r="BK270"/>
  <c r="J254"/>
  <c r="BK242"/>
  <c r="J233"/>
  <c r="BK225"/>
  <c r="BK217"/>
  <c r="BK206"/>
  <c r="BK197"/>
  <c r="J178"/>
  <c r="J166"/>
  <c r="BK150"/>
  <c r="J135"/>
  <c r="BK127"/>
  <c r="BK117"/>
  <c r="BK112"/>
  <c i="1" r="AS54"/>
  <c i="2" r="J546"/>
  <c r="BK543"/>
  <c r="BK526"/>
  <c r="J515"/>
  <c r="BK502"/>
  <c r="J487"/>
  <c r="BK482"/>
  <c r="BK480"/>
  <c r="J468"/>
  <c r="BK458"/>
  <c r="J453"/>
  <c r="BK445"/>
  <c r="BK438"/>
  <c r="BK434"/>
  <c r="J432"/>
  <c r="J429"/>
  <c r="J428"/>
  <c r="J422"/>
  <c r="BK421"/>
  <c r="BK417"/>
  <c r="BK413"/>
  <c r="BK407"/>
  <c r="J396"/>
  <c r="BK389"/>
  <c r="BK377"/>
  <c r="J374"/>
  <c r="J363"/>
  <c r="BK357"/>
  <c r="BK349"/>
  <c r="J339"/>
  <c r="J333"/>
  <c r="J326"/>
  <c r="BK317"/>
  <c r="J310"/>
  <c r="BK291"/>
  <c r="J279"/>
  <c r="BK264"/>
  <c r="BK245"/>
  <c r="BK240"/>
  <c r="BK229"/>
  <c r="BK223"/>
  <c r="BK214"/>
  <c r="J200"/>
  <c r="BK194"/>
  <c r="BK176"/>
  <c r="BK156"/>
  <c r="BK146"/>
  <c r="BK132"/>
  <c r="J117"/>
  <c r="BK110"/>
  <c i="3" r="BK480"/>
  <c r="J474"/>
  <c r="J463"/>
  <c i="4" r="J501"/>
  <c r="J489"/>
  <c r="BK482"/>
  <c r="J476"/>
  <c r="J465"/>
  <c r="BK462"/>
  <c r="BK454"/>
  <c r="BK448"/>
  <c r="J443"/>
  <c r="J437"/>
  <c r="BK429"/>
  <c r="BK423"/>
  <c r="BK414"/>
  <c r="J407"/>
  <c r="J398"/>
  <c r="BK389"/>
  <c r="BK382"/>
  <c r="J369"/>
  <c r="J362"/>
  <c r="J359"/>
  <c r="J351"/>
  <c r="BK343"/>
  <c r="BK334"/>
  <c r="BK322"/>
  <c r="J311"/>
  <c r="BK306"/>
  <c r="BK301"/>
  <c r="J299"/>
  <c r="J290"/>
  <c r="BK285"/>
  <c r="BK277"/>
  <c r="BK271"/>
  <c r="J258"/>
  <c r="J250"/>
  <c r="BK242"/>
  <c r="J235"/>
  <c r="J233"/>
  <c r="J229"/>
  <c r="J225"/>
  <c r="BK221"/>
  <c r="J217"/>
  <c r="J210"/>
  <c r="BK206"/>
  <c r="J201"/>
  <c r="J197"/>
  <c r="BK189"/>
  <c r="BK175"/>
  <c r="BK167"/>
  <c r="J155"/>
  <c r="BK150"/>
  <c r="BK141"/>
  <c r="J122"/>
  <c r="BK113"/>
  <c r="J585"/>
  <c r="J573"/>
  <c r="BK569"/>
  <c r="J565"/>
  <c r="J549"/>
  <c r="BK538"/>
  <c r="BK526"/>
  <c r="J514"/>
  <c r="BK503"/>
  <c r="J495"/>
  <c r="BK489"/>
  <c r="BK477"/>
  <c r="J470"/>
  <c r="BK464"/>
  <c r="BK457"/>
  <c r="BK450"/>
  <c r="BK444"/>
  <c r="BK438"/>
  <c r="BK431"/>
  <c r="J424"/>
  <c r="J417"/>
  <c r="BK402"/>
  <c r="J394"/>
  <c r="J389"/>
  <c r="J373"/>
  <c r="J365"/>
  <c r="BK360"/>
  <c r="BK353"/>
  <c r="BK347"/>
  <c r="J343"/>
  <c r="J334"/>
  <c r="BK324"/>
  <c r="J318"/>
  <c r="BK308"/>
  <c r="J301"/>
  <c r="BK287"/>
  <c r="J274"/>
  <c r="J263"/>
  <c r="J247"/>
  <c r="J237"/>
  <c r="J227"/>
  <c r="BK219"/>
  <c r="BK210"/>
  <c r="J206"/>
  <c r="BK183"/>
  <c r="J162"/>
  <c r="BK144"/>
  <c r="J131"/>
  <c r="BK122"/>
  <c i="2" r="BK566"/>
  <c r="BK553"/>
  <c r="J543"/>
  <c r="BK529"/>
  <c r="BK515"/>
  <c r="J502"/>
  <c r="J490"/>
  <c r="J483"/>
  <c r="BK471"/>
  <c r="BK461"/>
  <c r="J455"/>
  <c r="J448"/>
  <c r="BK441"/>
  <c r="J435"/>
  <c r="BK429"/>
  <c r="BK423"/>
  <c r="J417"/>
  <c r="BK409"/>
  <c r="J403"/>
  <c r="J390"/>
  <c r="J382"/>
  <c r="J377"/>
  <c r="BK370"/>
  <c r="BK361"/>
  <c r="J353"/>
  <c r="J346"/>
  <c r="BK337"/>
  <c r="BK329"/>
  <c r="BK320"/>
  <c r="J315"/>
  <c r="BK297"/>
  <c r="BK285"/>
  <c r="BK273"/>
  <c r="BK259"/>
  <c r="J245"/>
  <c r="BK235"/>
  <c r="J227"/>
  <c r="BK219"/>
  <c r="J212"/>
  <c r="BK200"/>
  <c r="BK184"/>
  <c r="J169"/>
  <c r="J153"/>
  <c r="BK138"/>
  <c r="BK124"/>
  <c r="J110"/>
  <c r="J577"/>
  <c r="J566"/>
  <c r="BK559"/>
  <c r="BK548"/>
  <c r="BK536"/>
  <c r="J532"/>
  <c r="J524"/>
  <c r="BK497"/>
  <c r="BK490"/>
  <c r="BK486"/>
  <c r="J480"/>
  <c r="J470"/>
  <c r="BK464"/>
  <c r="BK455"/>
  <c r="BK448"/>
  <c r="BK443"/>
  <c r="BK439"/>
  <c r="J409"/>
  <c r="J400"/>
  <c r="J393"/>
  <c r="BK379"/>
  <c r="BK376"/>
  <c r="J370"/>
  <c r="J361"/>
  <c r="BK351"/>
  <c r="J343"/>
  <c r="J337"/>
  <c r="BK322"/>
  <c r="J319"/>
  <c r="BK315"/>
  <c r="BK294"/>
  <c r="J282"/>
  <c r="J273"/>
  <c r="BK248"/>
  <c r="J242"/>
  <c r="BK233"/>
  <c r="J225"/>
  <c r="J217"/>
  <c r="J206"/>
  <c r="BK203"/>
  <c r="BK178"/>
  <c r="J171"/>
  <c r="J159"/>
  <c r="J141"/>
  <c r="J127"/>
  <c r="J124"/>
  <c r="J112"/>
  <c i="3" r="J482"/>
  <c r="J469"/>
  <c r="J458"/>
  <c r="BK454"/>
  <c r="BK451"/>
  <c r="J446"/>
  <c r="BK442"/>
  <c r="J437"/>
  <c r="BK430"/>
  <c r="J421"/>
  <c r="J416"/>
  <c r="BK414"/>
  <c r="BK410"/>
  <c r="J404"/>
  <c r="BK401"/>
  <c r="J395"/>
  <c r="J389"/>
  <c r="J386"/>
  <c r="J382"/>
  <c r="J379"/>
  <c r="J376"/>
  <c r="J369"/>
  <c r="BK362"/>
  <c r="J359"/>
  <c r="J356"/>
  <c r="BK353"/>
  <c r="J350"/>
  <c r="J347"/>
  <c r="BK343"/>
  <c r="BK340"/>
  <c r="BK338"/>
  <c r="BK334"/>
  <c r="BK331"/>
  <c r="BK328"/>
  <c r="BK324"/>
  <c r="J319"/>
  <c r="BK314"/>
  <c r="J311"/>
  <c r="J308"/>
  <c r="BK303"/>
  <c r="BK300"/>
  <c r="J295"/>
  <c r="J291"/>
  <c r="BK286"/>
  <c r="BK282"/>
  <c r="BK278"/>
  <c r="BK274"/>
  <c r="J270"/>
  <c r="J266"/>
  <c r="BK262"/>
  <c r="J258"/>
  <c r="J255"/>
  <c r="J252"/>
  <c r="J249"/>
  <c r="BK243"/>
  <c r="BK241"/>
  <c r="BK238"/>
  <c r="BK226"/>
  <c r="J218"/>
  <c r="BK212"/>
  <c r="BK206"/>
  <c r="BK200"/>
  <c r="BK194"/>
  <c r="J188"/>
  <c r="J184"/>
  <c r="J180"/>
  <c r="BK176"/>
  <c r="J171"/>
  <c r="J163"/>
  <c r="J161"/>
  <c r="BK155"/>
  <c r="J146"/>
  <c r="BK140"/>
  <c r="BK134"/>
  <c r="BK123"/>
  <c r="J116"/>
  <c r="BK113"/>
  <c r="J107"/>
  <c r="BK471"/>
  <c r="J467"/>
  <c r="BK463"/>
  <c r="J456"/>
  <c r="J451"/>
  <c r="BK448"/>
  <c r="J444"/>
  <c r="J440"/>
  <c r="BK434"/>
  <c r="BK424"/>
  <c r="J419"/>
  <c r="BK416"/>
  <c r="BK412"/>
  <c r="J407"/>
  <c r="J401"/>
  <c r="J398"/>
  <c r="J392"/>
  <c r="J388"/>
  <c r="BK384"/>
  <c r="J381"/>
  <c r="J377"/>
  <c r="J374"/>
  <c r="BK370"/>
  <c r="J370"/>
  <c r="BK367"/>
  <c r="J367"/>
  <c r="J364"/>
  <c r="BK359"/>
  <c r="BK356"/>
  <c r="J353"/>
  <c r="BK350"/>
  <c r="BK347"/>
  <c r="J344"/>
  <c r="BK342"/>
  <c r="J338"/>
  <c r="J334"/>
  <c r="J331"/>
  <c r="J328"/>
  <c r="J324"/>
  <c r="BK321"/>
  <c r="BK319"/>
  <c r="J314"/>
  <c r="BK310"/>
  <c r="J305"/>
  <c r="J302"/>
  <c r="BK299"/>
  <c r="BK295"/>
  <c r="BK293"/>
  <c r="J286"/>
  <c r="J282"/>
  <c r="J278"/>
  <c r="J274"/>
  <c r="BK270"/>
  <c r="BK266"/>
  <c r="J262"/>
  <c r="BK258"/>
  <c r="BK255"/>
  <c r="BK252"/>
  <c r="BK249"/>
  <c r="J243"/>
  <c r="BK242"/>
  <c r="J238"/>
  <c r="BK233"/>
  <c r="J226"/>
  <c r="BK218"/>
  <c r="J212"/>
  <c r="J206"/>
  <c r="J203"/>
  <c r="BK197"/>
  <c r="BK188"/>
  <c r="BK184"/>
  <c r="BK180"/>
  <c r="J178"/>
  <c r="BK174"/>
  <c r="J169"/>
  <c r="BK161"/>
  <c r="J155"/>
  <c r="BK146"/>
  <c r="J140"/>
  <c r="J134"/>
  <c r="BK132"/>
  <c r="BK120"/>
  <c r="J113"/>
  <c r="BK107"/>
  <c i="4" r="BK593"/>
  <c r="BK582"/>
  <c r="J575"/>
  <c r="BK573"/>
  <c r="BK567"/>
  <c r="BK562"/>
  <c r="BK555"/>
  <c r="BK549"/>
  <c r="BK547"/>
  <c r="BK544"/>
  <c r="BK536"/>
  <c r="BK529"/>
  <c r="J522"/>
  <c r="BK516"/>
  <c r="BK512"/>
  <c r="J504"/>
  <c r="J503"/>
  <c r="BK492"/>
  <c r="J484"/>
  <c r="J477"/>
  <c r="BK470"/>
  <c r="J464"/>
  <c r="J457"/>
  <c r="J450"/>
  <c r="J444"/>
  <c r="J438"/>
  <c r="J431"/>
  <c r="BK424"/>
  <c r="BK417"/>
  <c r="J414"/>
  <c r="BK400"/>
  <c r="J387"/>
  <c r="BK380"/>
  <c r="J371"/>
  <c r="BK363"/>
  <c r="J361"/>
  <c r="BK358"/>
  <c r="BK349"/>
  <c r="J342"/>
  <c r="J332"/>
  <c r="J320"/>
  <c r="BK309"/>
  <c r="J304"/>
  <c r="J287"/>
  <c r="BK274"/>
  <c r="J255"/>
  <c r="BK239"/>
  <c r="J231"/>
  <c r="J223"/>
  <c r="BK215"/>
  <c r="BK208"/>
  <c r="J199"/>
  <c r="J183"/>
  <c r="BK162"/>
  <c r="J144"/>
  <c r="BK131"/>
  <c r="BK119"/>
  <c r="J108"/>
  <c r="J582"/>
  <c r="BK571"/>
  <c r="J562"/>
  <c r="BK552"/>
  <c r="J547"/>
  <c r="J529"/>
  <c r="J516"/>
  <c r="BK504"/>
  <c r="BK498"/>
  <c r="BK488"/>
  <c r="J481"/>
  <c r="BK476"/>
  <c r="J468"/>
  <c r="J462"/>
  <c r="J454"/>
  <c r="J448"/>
  <c r="BK443"/>
  <c r="BK437"/>
  <c r="J429"/>
  <c r="J423"/>
  <c r="BK412"/>
  <c r="J404"/>
  <c r="BK396"/>
  <c r="BK387"/>
  <c r="J384"/>
  <c r="BK371"/>
  <c r="J363"/>
  <c r="J358"/>
  <c r="J353"/>
  <c r="J345"/>
  <c r="J337"/>
  <c r="J327"/>
  <c r="BK320"/>
  <c r="J309"/>
  <c r="BK304"/>
  <c r="BK290"/>
  <c r="J277"/>
  <c r="BK263"/>
  <c r="BK250"/>
  <c r="BK237"/>
  <c r="BK229"/>
  <c r="J221"/>
  <c r="BK212"/>
  <c r="J204"/>
  <c r="BK199"/>
  <c r="J175"/>
  <c r="BK155"/>
  <c r="J141"/>
  <c r="BK126"/>
  <c r="J117"/>
  <c r="J113"/>
  <c i="2" r="J575"/>
  <c r="J559"/>
  <c r="J550"/>
  <c r="J540"/>
  <c r="BK532"/>
  <c r="BK522"/>
  <c r="J504"/>
  <c r="BK493"/>
  <c r="J484"/>
  <c r="J474"/>
  <c r="J466"/>
  <c r="J459"/>
  <c r="BK453"/>
  <c r="J449"/>
  <c r="J438"/>
  <c r="J434"/>
  <c r="BK428"/>
  <c r="BK422"/>
  <c r="BK415"/>
  <c r="BK410"/>
  <c r="BK400"/>
  <c r="BK393"/>
  <c r="J389"/>
  <c r="J380"/>
  <c r="BK372"/>
  <c r="BK363"/>
  <c r="BK355"/>
  <c r="BK347"/>
  <c r="BK339"/>
  <c r="BK331"/>
  <c r="J322"/>
  <c r="J317"/>
  <c r="J302"/>
  <c r="J288"/>
  <c r="J276"/>
  <c r="J264"/>
  <c r="J248"/>
  <c r="J237"/>
  <c r="J229"/>
  <c r="J221"/>
  <c r="J208"/>
  <c r="J203"/>
  <c r="BK186"/>
  <c r="BK171"/>
  <c r="J156"/>
  <c r="BK141"/>
  <c r="J132"/>
  <c r="BK122"/>
  <c r="BK115"/>
  <c r="BK107"/>
  <c r="J563"/>
  <c r="J557"/>
  <c r="J553"/>
  <c r="BK550"/>
  <c r="J538"/>
  <c r="BK534"/>
  <c r="J522"/>
  <c r="J510"/>
  <c r="BK495"/>
  <c r="BK484"/>
  <c r="J477"/>
  <c r="J471"/>
  <c r="BK459"/>
  <c r="J456"/>
  <c r="BK449"/>
  <c r="BK442"/>
  <c r="BK435"/>
  <c r="BK431"/>
  <c r="J426"/>
  <c r="J425"/>
  <c r="J423"/>
  <c r="BK419"/>
  <c r="J415"/>
  <c r="J410"/>
  <c r="BK403"/>
  <c r="BK390"/>
  <c r="J384"/>
  <c r="BK380"/>
  <c r="BK366"/>
  <c r="BK359"/>
  <c r="BK353"/>
  <c r="BK346"/>
  <c r="J335"/>
  <c r="J329"/>
  <c r="J320"/>
  <c r="BK312"/>
  <c r="J297"/>
  <c r="J285"/>
  <c r="J270"/>
  <c r="J259"/>
  <c r="BK251"/>
  <c r="J235"/>
  <c r="BK227"/>
  <c r="J219"/>
  <c r="BK208"/>
  <c r="J197"/>
  <c r="J188"/>
  <c r="J184"/>
  <c r="BK169"/>
  <c r="BK153"/>
  <c r="J138"/>
  <c r="BK120"/>
  <c r="J115"/>
  <c i="3" r="BK482"/>
  <c r="BK467"/>
  <c r="BK461"/>
  <c i="4" r="BK495"/>
  <c r="BK486"/>
  <c r="BK479"/>
  <c r="BK471"/>
  <c r="BK468"/>
  <c r="J458"/>
  <c r="BK451"/>
  <c r="J446"/>
  <c r="BK440"/>
  <c r="J433"/>
  <c r="J425"/>
  <c r="BK419"/>
  <c r="J412"/>
  <c r="J402"/>
  <c r="BK394"/>
  <c r="J386"/>
  <c r="J377"/>
  <c r="BK373"/>
  <c r="BK365"/>
  <c r="J360"/>
  <c r="BK355"/>
  <c r="BK345"/>
  <c r="BK340"/>
  <c r="BK330"/>
  <c r="BK318"/>
  <c r="J308"/>
  <c r="J133"/>
  <c r="J126"/>
  <c r="BK117"/>
  <c r="BK595"/>
  <c r="BK580"/>
  <c r="BK560"/>
  <c r="J555"/>
  <c r="J544"/>
  <c r="BK534"/>
  <c r="BK518"/>
  <c r="J507"/>
  <c r="J500"/>
  <c r="J486"/>
  <c r="J482"/>
  <c r="J474"/>
  <c r="BK467"/>
  <c r="BK459"/>
  <c r="BK452"/>
  <c r="BK447"/>
  <c r="J441"/>
  <c r="J435"/>
  <c r="J427"/>
  <c r="BK421"/>
  <c r="BK407"/>
  <c r="BK398"/>
  <c r="BK386"/>
  <c r="J382"/>
  <c r="BK377"/>
  <c r="BK369"/>
  <c r="BK362"/>
  <c r="J357"/>
  <c r="BK351"/>
  <c r="J340"/>
  <c r="J330"/>
  <c r="J322"/>
  <c r="BK311"/>
  <c r="J306"/>
  <c r="BK293"/>
  <c r="J280"/>
  <c r="J268"/>
  <c r="BK255"/>
  <c r="J239"/>
  <c r="BK231"/>
  <c r="BK223"/>
  <c r="J215"/>
  <c r="BK201"/>
  <c r="BK194"/>
  <c r="J169"/>
  <c r="BK153"/>
  <c r="J138"/>
  <c r="BK124"/>
  <c i="2" l="1" r="P106"/>
  <c r="T106"/>
  <c r="P134"/>
  <c r="T134"/>
  <c r="P149"/>
  <c r="T149"/>
  <c r="P193"/>
  <c r="T193"/>
  <c r="P202"/>
  <c r="T202"/>
  <c r="BK216"/>
  <c r="J216"/>
  <c r="J68"/>
  <c r="R216"/>
  <c r="BK309"/>
  <c r="J309"/>
  <c r="J69"/>
  <c r="P309"/>
  <c r="R309"/>
  <c r="BK325"/>
  <c r="J325"/>
  <c r="J72"/>
  <c r="R325"/>
  <c r="BK345"/>
  <c r="J345"/>
  <c r="J73"/>
  <c r="R345"/>
  <c r="BK365"/>
  <c r="J365"/>
  <c r="J74"/>
  <c r="R365"/>
  <c r="BK386"/>
  <c r="J386"/>
  <c r="J75"/>
  <c r="R386"/>
  <c r="BK392"/>
  <c r="J392"/>
  <c r="J76"/>
  <c r="R392"/>
  <c r="BK402"/>
  <c r="J402"/>
  <c r="J77"/>
  <c r="R402"/>
  <c r="BK452"/>
  <c r="J452"/>
  <c r="J78"/>
  <c r="R452"/>
  <c r="BK473"/>
  <c r="J473"/>
  <c r="J79"/>
  <c r="R473"/>
  <c r="BK479"/>
  <c r="J479"/>
  <c r="J80"/>
  <c r="R479"/>
  <c r="BK489"/>
  <c r="J489"/>
  <c r="J81"/>
  <c r="R489"/>
  <c r="BK514"/>
  <c r="J514"/>
  <c r="J82"/>
  <c r="T514"/>
  <c r="P542"/>
  <c r="R542"/>
  <c r="BK565"/>
  <c r="J565"/>
  <c r="J84"/>
  <c r="T565"/>
  <c i="3" r="BK106"/>
  <c r="J106"/>
  <c r="J61"/>
  <c r="R106"/>
  <c r="BK119"/>
  <c r="J119"/>
  <c r="J62"/>
  <c r="T119"/>
  <c r="P154"/>
  <c r="T154"/>
  <c r="P160"/>
  <c r="T160"/>
  <c r="P168"/>
  <c r="BK173"/>
  <c r="J173"/>
  <c r="J67"/>
  <c r="T173"/>
  <c r="P232"/>
  <c r="T232"/>
  <c r="P248"/>
  <c r="T248"/>
  <c r="P251"/>
  <c r="T251"/>
  <c r="P272"/>
  <c r="T272"/>
  <c r="P290"/>
  <c r="T290"/>
  <c r="P307"/>
  <c r="T307"/>
  <c r="P313"/>
  <c r="T313"/>
  <c r="P323"/>
  <c r="T323"/>
  <c r="P366"/>
  <c r="T366"/>
  <c r="P391"/>
  <c r="T391"/>
  <c r="P397"/>
  <c r="T397"/>
  <c r="P406"/>
  <c r="T406"/>
  <c r="P423"/>
  <c r="T423"/>
  <c r="P450"/>
  <c r="T450"/>
  <c r="P473"/>
  <c r="R473"/>
  <c i="4" r="BK107"/>
  <c r="J107"/>
  <c r="J61"/>
  <c r="T107"/>
  <c r="P140"/>
  <c r="BK196"/>
  <c r="J196"/>
  <c r="J65"/>
  <c r="P196"/>
  <c r="R196"/>
  <c r="T196"/>
  <c r="BK203"/>
  <c r="J203"/>
  <c r="J67"/>
  <c r="P203"/>
  <c r="R203"/>
  <c r="BK211"/>
  <c r="J211"/>
  <c r="J68"/>
  <c r="R211"/>
  <c r="BK298"/>
  <c r="J298"/>
  <c r="J69"/>
  <c r="T298"/>
  <c r="P314"/>
  <c r="R314"/>
  <c r="BK341"/>
  <c r="J341"/>
  <c r="J74"/>
  <c r="R341"/>
  <c r="BK367"/>
  <c r="J367"/>
  <c r="J75"/>
  <c r="R367"/>
  <c r="BK393"/>
  <c r="J393"/>
  <c r="J76"/>
  <c r="P393"/>
  <c r="T393"/>
  <c r="R406"/>
  <c r="T406"/>
  <c r="P416"/>
  <c r="T416"/>
  <c r="P461"/>
  <c r="T461"/>
  <c r="R491"/>
  <c r="BK497"/>
  <c r="J497"/>
  <c r="J81"/>
  <c r="R497"/>
  <c r="T497"/>
  <c r="P506"/>
  <c r="BK528"/>
  <c r="J528"/>
  <c r="J83"/>
  <c r="P528"/>
  <c r="BK551"/>
  <c r="J551"/>
  <c r="J84"/>
  <c r="R551"/>
  <c i="2" r="BK106"/>
  <c r="J106"/>
  <c r="J61"/>
  <c r="R106"/>
  <c r="BK134"/>
  <c r="J134"/>
  <c r="J62"/>
  <c r="R134"/>
  <c r="BK149"/>
  <c r="J149"/>
  <c r="J63"/>
  <c r="R149"/>
  <c r="BK193"/>
  <c r="J193"/>
  <c r="J64"/>
  <c r="R193"/>
  <c r="BK202"/>
  <c r="J202"/>
  <c r="J65"/>
  <c r="R202"/>
  <c r="BK211"/>
  <c r="J211"/>
  <c r="J67"/>
  <c r="P211"/>
  <c r="R211"/>
  <c r="T211"/>
  <c r="P216"/>
  <c r="T216"/>
  <c r="T309"/>
  <c r="P325"/>
  <c r="T325"/>
  <c r="P345"/>
  <c r="T345"/>
  <c r="P365"/>
  <c r="T365"/>
  <c r="P386"/>
  <c r="T386"/>
  <c r="P392"/>
  <c r="T392"/>
  <c r="P402"/>
  <c r="T402"/>
  <c r="P452"/>
  <c r="T452"/>
  <c r="P473"/>
  <c r="T473"/>
  <c r="P479"/>
  <c r="T479"/>
  <c r="P489"/>
  <c r="T489"/>
  <c r="P514"/>
  <c r="R514"/>
  <c r="BK542"/>
  <c r="J542"/>
  <c r="J83"/>
  <c r="T542"/>
  <c r="P565"/>
  <c r="R565"/>
  <c i="3" r="P106"/>
  <c r="T106"/>
  <c r="P119"/>
  <c r="R119"/>
  <c r="BK154"/>
  <c r="J154"/>
  <c r="J63"/>
  <c r="R154"/>
  <c r="BK160"/>
  <c r="J160"/>
  <c r="J64"/>
  <c r="R160"/>
  <c r="BK168"/>
  <c r="J168"/>
  <c r="J66"/>
  <c r="R168"/>
  <c r="T168"/>
  <c r="P173"/>
  <c r="R173"/>
  <c r="BK232"/>
  <c r="J232"/>
  <c r="J68"/>
  <c r="R232"/>
  <c r="BK248"/>
  <c r="J248"/>
  <c r="J71"/>
  <c r="R248"/>
  <c r="BK251"/>
  <c r="J251"/>
  <c r="J72"/>
  <c r="R251"/>
  <c r="BK272"/>
  <c r="J272"/>
  <c r="J73"/>
  <c r="R272"/>
  <c r="BK290"/>
  <c r="J290"/>
  <c r="J74"/>
  <c r="R290"/>
  <c r="BK307"/>
  <c r="J307"/>
  <c r="J75"/>
  <c r="R307"/>
  <c r="BK313"/>
  <c r="J313"/>
  <c r="J76"/>
  <c r="R313"/>
  <c r="BK323"/>
  <c r="J323"/>
  <c r="J77"/>
  <c r="R323"/>
  <c r="BK366"/>
  <c r="J366"/>
  <c r="J78"/>
  <c r="R366"/>
  <c r="BK391"/>
  <c r="J391"/>
  <c r="J79"/>
  <c r="R391"/>
  <c r="BK397"/>
  <c r="J397"/>
  <c r="J80"/>
  <c r="R397"/>
  <c r="BK406"/>
  <c r="J406"/>
  <c r="J81"/>
  <c r="R406"/>
  <c r="BK423"/>
  <c r="J423"/>
  <c r="J82"/>
  <c r="R423"/>
  <c r="BK450"/>
  <c r="J450"/>
  <c r="J83"/>
  <c r="R450"/>
  <c r="BK473"/>
  <c r="J473"/>
  <c r="J84"/>
  <c r="T473"/>
  <c i="4" r="P107"/>
  <c r="R107"/>
  <c r="BK140"/>
  <c r="J140"/>
  <c r="J62"/>
  <c r="R140"/>
  <c r="T140"/>
  <c r="BK149"/>
  <c r="J149"/>
  <c r="J63"/>
  <c r="P149"/>
  <c r="R149"/>
  <c r="T149"/>
  <c r="BK182"/>
  <c r="J182"/>
  <c r="J64"/>
  <c r="P182"/>
  <c r="R182"/>
  <c r="T182"/>
  <c r="T203"/>
  <c r="P211"/>
  <c r="T211"/>
  <c r="P298"/>
  <c r="R298"/>
  <c r="BK314"/>
  <c r="J314"/>
  <c r="J72"/>
  <c r="T314"/>
  <c r="P341"/>
  <c r="T341"/>
  <c r="P367"/>
  <c r="T367"/>
  <c r="R393"/>
  <c r="BK406"/>
  <c r="J406"/>
  <c r="J77"/>
  <c r="P406"/>
  <c r="BK416"/>
  <c r="J416"/>
  <c r="J78"/>
  <c r="R416"/>
  <c r="BK461"/>
  <c r="J461"/>
  <c r="J79"/>
  <c r="R461"/>
  <c r="BK491"/>
  <c r="J491"/>
  <c r="J80"/>
  <c r="P491"/>
  <c r="T491"/>
  <c r="P497"/>
  <c r="BK506"/>
  <c r="J506"/>
  <c r="J82"/>
  <c r="R506"/>
  <c r="T506"/>
  <c r="R528"/>
  <c r="T528"/>
  <c r="P551"/>
  <c r="T551"/>
  <c r="BK584"/>
  <c r="J584"/>
  <c r="J85"/>
  <c r="P584"/>
  <c r="R584"/>
  <c r="T584"/>
  <c i="2" r="BK321"/>
  <c r="J321"/>
  <c r="J70"/>
  <c i="4" r="BK200"/>
  <c r="J200"/>
  <c r="J66"/>
  <c i="2" r="BK207"/>
  <c r="J207"/>
  <c r="J66"/>
  <c i="3" r="BK164"/>
  <c r="J164"/>
  <c r="J65"/>
  <c r="BK244"/>
  <c r="J244"/>
  <c r="J69"/>
  <c i="4" r="BK310"/>
  <c r="J310"/>
  <c r="J70"/>
  <c r="BK339"/>
  <c r="J339"/>
  <c r="J73"/>
  <c r="J55"/>
  <c r="J99"/>
  <c r="BE113"/>
  <c r="BE117"/>
  <c r="BE119"/>
  <c r="BE124"/>
  <c r="BE126"/>
  <c r="BE133"/>
  <c r="BE138"/>
  <c r="BE141"/>
  <c r="BE150"/>
  <c r="BE153"/>
  <c r="BE162"/>
  <c r="BE175"/>
  <c r="BE189"/>
  <c r="BE197"/>
  <c r="BE204"/>
  <c r="BE206"/>
  <c r="BE212"/>
  <c r="BE219"/>
  <c r="BE221"/>
  <c r="BE227"/>
  <c r="BE233"/>
  <c r="BE242"/>
  <c r="BE247"/>
  <c r="BE250"/>
  <c r="BE258"/>
  <c r="BE268"/>
  <c r="BE287"/>
  <c r="BE299"/>
  <c r="BE301"/>
  <c r="BE306"/>
  <c r="BE307"/>
  <c r="BE309"/>
  <c r="BE311"/>
  <c r="BE318"/>
  <c r="BE322"/>
  <c r="BE327"/>
  <c r="BE330"/>
  <c r="BE334"/>
  <c r="BE343"/>
  <c r="BE349"/>
  <c r="BE351"/>
  <c r="BE355"/>
  <c r="BE358"/>
  <c r="BE359"/>
  <c r="BE363"/>
  <c r="BE365"/>
  <c r="BE368"/>
  <c r="BE369"/>
  <c r="BE375"/>
  <c r="BE382"/>
  <c r="BE384"/>
  <c r="BE391"/>
  <c r="BE396"/>
  <c r="BE400"/>
  <c r="BE404"/>
  <c r="BE407"/>
  <c r="BE410"/>
  <c r="BE412"/>
  <c r="BE414"/>
  <c r="BE419"/>
  <c r="BE423"/>
  <c r="BE427"/>
  <c r="BE429"/>
  <c r="BE433"/>
  <c r="BE435"/>
  <c r="BE438"/>
  <c r="BE440"/>
  <c r="BE441"/>
  <c r="BE444"/>
  <c r="BE446"/>
  <c r="BE448"/>
  <c r="BE451"/>
  <c r="BE454"/>
  <c r="BE457"/>
  <c r="BE459"/>
  <c r="BE462"/>
  <c r="BE465"/>
  <c r="BE471"/>
  <c r="BE476"/>
  <c r="BE479"/>
  <c r="BE482"/>
  <c r="BE489"/>
  <c r="BE495"/>
  <c r="BE498"/>
  <c r="BE500"/>
  <c r="BE503"/>
  <c r="BE507"/>
  <c r="BE516"/>
  <c r="BE526"/>
  <c r="BE529"/>
  <c r="BE536"/>
  <c r="BE538"/>
  <c r="BE544"/>
  <c r="BE549"/>
  <c r="BE555"/>
  <c r="BE558"/>
  <c r="BE562"/>
  <c r="BE567"/>
  <c r="BE569"/>
  <c r="BE573"/>
  <c r="BE575"/>
  <c r="BE595"/>
  <c r="E48"/>
  <c r="F55"/>
  <c r="BE108"/>
  <c r="BE115"/>
  <c r="BE122"/>
  <c r="BE131"/>
  <c r="BE144"/>
  <c r="BE155"/>
  <c r="BE167"/>
  <c r="BE169"/>
  <c r="BE183"/>
  <c r="BE194"/>
  <c r="BE199"/>
  <c r="BE201"/>
  <c r="BE208"/>
  <c r="BE210"/>
  <c r="BE215"/>
  <c r="BE217"/>
  <c r="BE223"/>
  <c r="BE225"/>
  <c r="BE229"/>
  <c r="BE231"/>
  <c r="BE235"/>
  <c r="BE237"/>
  <c r="BE239"/>
  <c r="BE255"/>
  <c r="BE263"/>
  <c r="BE271"/>
  <c r="BE274"/>
  <c r="BE277"/>
  <c r="BE280"/>
  <c r="BE285"/>
  <c r="BE290"/>
  <c r="BE293"/>
  <c r="BE304"/>
  <c r="BE308"/>
  <c r="BE315"/>
  <c r="BE320"/>
  <c r="BE324"/>
  <c r="BE332"/>
  <c r="BE337"/>
  <c r="BE340"/>
  <c r="BE342"/>
  <c r="BE345"/>
  <c r="BE347"/>
  <c r="BE353"/>
  <c r="BE357"/>
  <c r="BE360"/>
  <c r="BE361"/>
  <c r="BE362"/>
  <c r="BE371"/>
  <c r="BE373"/>
  <c r="BE377"/>
  <c r="BE380"/>
  <c r="BE386"/>
  <c r="BE387"/>
  <c r="BE389"/>
  <c r="BE394"/>
  <c r="BE398"/>
  <c r="BE402"/>
  <c r="BE417"/>
  <c r="BE421"/>
  <c r="BE424"/>
  <c r="BE425"/>
  <c r="BE431"/>
  <c r="BE437"/>
  <c r="BE443"/>
  <c r="BE447"/>
  <c r="BE450"/>
  <c r="BE452"/>
  <c r="BE458"/>
  <c r="BE464"/>
  <c r="BE467"/>
  <c r="BE468"/>
  <c r="BE470"/>
  <c r="BE474"/>
  <c r="BE477"/>
  <c r="BE481"/>
  <c r="BE484"/>
  <c r="BE486"/>
  <c r="BE488"/>
  <c r="BE492"/>
  <c r="BE501"/>
  <c r="BE504"/>
  <c r="BE512"/>
  <c r="BE514"/>
  <c r="BE518"/>
  <c r="BE522"/>
  <c r="BE534"/>
  <c r="BE541"/>
  <c r="BE547"/>
  <c r="BE552"/>
  <c r="BE560"/>
  <c r="BE565"/>
  <c r="BE571"/>
  <c r="BE580"/>
  <c r="BE582"/>
  <c r="BE585"/>
  <c r="BE593"/>
  <c i="3" r="J52"/>
  <c r="J55"/>
  <c r="BE107"/>
  <c r="BE113"/>
  <c r="BE120"/>
  <c r="BE123"/>
  <c r="BE129"/>
  <c r="BE134"/>
  <c r="BE140"/>
  <c r="BE144"/>
  <c r="BE155"/>
  <c r="BE163"/>
  <c r="BE165"/>
  <c r="BE171"/>
  <c r="BE176"/>
  <c r="BE178"/>
  <c r="BE182"/>
  <c r="BE186"/>
  <c r="BE194"/>
  <c r="BE206"/>
  <c r="BE215"/>
  <c r="BE220"/>
  <c r="BE238"/>
  <c r="BE242"/>
  <c r="BE243"/>
  <c r="BE249"/>
  <c r="BE253"/>
  <c r="BE256"/>
  <c r="BE258"/>
  <c r="BE262"/>
  <c r="BE268"/>
  <c r="BE273"/>
  <c r="BE278"/>
  <c r="BE282"/>
  <c r="BE286"/>
  <c r="BE291"/>
  <c r="BE293"/>
  <c r="BE295"/>
  <c r="BE297"/>
  <c r="BE302"/>
  <c r="BE303"/>
  <c r="BE310"/>
  <c r="BE314"/>
  <c r="BE317"/>
  <c r="BE321"/>
  <c r="BE324"/>
  <c r="BE331"/>
  <c r="BE336"/>
  <c r="BE343"/>
  <c r="BE344"/>
  <c r="BE346"/>
  <c r="BE349"/>
  <c r="BE352"/>
  <c r="BE353"/>
  <c r="BE357"/>
  <c r="BE362"/>
  <c r="BE363"/>
  <c r="BE364"/>
  <c r="BE374"/>
  <c r="BE377"/>
  <c r="BE381"/>
  <c r="BE386"/>
  <c r="BE388"/>
  <c r="BE392"/>
  <c r="BE403"/>
  <c r="BE410"/>
  <c r="BE414"/>
  <c r="BE419"/>
  <c r="BE430"/>
  <c r="BE434"/>
  <c r="BE442"/>
  <c r="BE444"/>
  <c r="BE448"/>
  <c r="BE456"/>
  <c r="BE461"/>
  <c r="BE463"/>
  <c r="BE465"/>
  <c r="BE469"/>
  <c r="E48"/>
  <c r="F55"/>
  <c r="BE110"/>
  <c r="BE116"/>
  <c r="BE132"/>
  <c r="BE137"/>
  <c r="BE146"/>
  <c r="BE148"/>
  <c r="BE158"/>
  <c r="BE161"/>
  <c r="BE169"/>
  <c r="BE174"/>
  <c r="BE180"/>
  <c r="BE184"/>
  <c r="BE188"/>
  <c r="BE191"/>
  <c r="BE197"/>
  <c r="BE200"/>
  <c r="BE203"/>
  <c r="BE209"/>
  <c r="BE212"/>
  <c r="BE218"/>
  <c r="BE226"/>
  <c r="BE233"/>
  <c r="BE235"/>
  <c r="BE240"/>
  <c r="BE241"/>
  <c r="BE245"/>
  <c r="BE250"/>
  <c r="BE252"/>
  <c r="BE255"/>
  <c r="BE260"/>
  <c r="BE264"/>
  <c r="BE266"/>
  <c r="BE270"/>
  <c r="BE274"/>
  <c r="BE276"/>
  <c r="BE280"/>
  <c r="BE284"/>
  <c r="BE288"/>
  <c r="BE299"/>
  <c r="BE300"/>
  <c r="BE305"/>
  <c r="BE308"/>
  <c r="BE311"/>
  <c r="BE319"/>
  <c r="BE326"/>
  <c r="BE328"/>
  <c r="BE330"/>
  <c r="BE332"/>
  <c r="BE334"/>
  <c r="BE338"/>
  <c r="BE340"/>
  <c r="BE342"/>
  <c r="BE347"/>
  <c r="BE350"/>
  <c r="BE354"/>
  <c r="BE356"/>
  <c r="BE359"/>
  <c r="BE367"/>
  <c r="BE369"/>
  <c r="BE370"/>
  <c r="BE372"/>
  <c r="BE376"/>
  <c r="BE379"/>
  <c r="BE382"/>
  <c r="BE384"/>
  <c r="BE389"/>
  <c r="BE395"/>
  <c r="BE398"/>
  <c r="BE400"/>
  <c r="BE401"/>
  <c r="BE404"/>
  <c r="BE407"/>
  <c r="BE412"/>
  <c r="BE416"/>
  <c r="BE421"/>
  <c r="BE424"/>
  <c r="BE432"/>
  <c r="BE437"/>
  <c r="BE440"/>
  <c r="BE446"/>
  <c r="BE451"/>
  <c r="BE454"/>
  <c r="BE458"/>
  <c r="BE467"/>
  <c r="BE471"/>
  <c r="BE474"/>
  <c r="BE480"/>
  <c r="BE482"/>
  <c i="2" r="J55"/>
  <c r="F101"/>
  <c r="BE107"/>
  <c r="BE112"/>
  <c r="BE120"/>
  <c r="BE129"/>
  <c r="BE135"/>
  <c r="BE138"/>
  <c r="BE150"/>
  <c r="BE166"/>
  <c r="BE171"/>
  <c r="BE176"/>
  <c r="BE184"/>
  <c r="BE203"/>
  <c r="BE206"/>
  <c r="BE208"/>
  <c r="BE212"/>
  <c r="BE214"/>
  <c r="BE217"/>
  <c r="BE219"/>
  <c r="BE225"/>
  <c r="BE227"/>
  <c r="BE231"/>
  <c r="BE237"/>
  <c r="BE240"/>
  <c r="BE245"/>
  <c r="BE248"/>
  <c r="BE259"/>
  <c r="BE270"/>
  <c r="BE273"/>
  <c r="BE279"/>
  <c r="BE285"/>
  <c r="BE288"/>
  <c r="BE291"/>
  <c r="BE297"/>
  <c r="BE310"/>
  <c r="BE315"/>
  <c r="BE317"/>
  <c r="BE319"/>
  <c r="BE327"/>
  <c r="BE331"/>
  <c r="BE335"/>
  <c r="BE339"/>
  <c r="BE343"/>
  <c r="BE347"/>
  <c r="BE349"/>
  <c r="BE351"/>
  <c r="BE355"/>
  <c r="BE359"/>
  <c r="BE363"/>
  <c r="BE368"/>
  <c r="BE374"/>
  <c r="BE376"/>
  <c r="BE377"/>
  <c r="BE380"/>
  <c r="BE384"/>
  <c r="BE389"/>
  <c r="BE390"/>
  <c r="BE396"/>
  <c r="BE400"/>
  <c r="BE405"/>
  <c r="BE411"/>
  <c r="BE413"/>
  <c r="BE415"/>
  <c r="BE419"/>
  <c r="BE425"/>
  <c r="BE428"/>
  <c r="BE429"/>
  <c r="BE431"/>
  <c r="BE434"/>
  <c r="BE435"/>
  <c r="BE439"/>
  <c r="BE442"/>
  <c r="BE445"/>
  <c r="BE448"/>
  <c r="BE450"/>
  <c r="BE453"/>
  <c r="BE456"/>
  <c r="BE458"/>
  <c r="BE461"/>
  <c r="BE462"/>
  <c r="BE464"/>
  <c r="BE470"/>
  <c r="BE480"/>
  <c r="BE482"/>
  <c r="BE483"/>
  <c r="BE484"/>
  <c r="BE487"/>
  <c r="BE490"/>
  <c r="BE493"/>
  <c r="BE497"/>
  <c r="BE502"/>
  <c r="BE510"/>
  <c r="BE524"/>
  <c r="BE529"/>
  <c r="BE532"/>
  <c r="BE534"/>
  <c r="BE536"/>
  <c r="BE538"/>
  <c r="BE540"/>
  <c r="BE546"/>
  <c r="BE548"/>
  <c r="BE553"/>
  <c r="BE557"/>
  <c r="BE563"/>
  <c r="BE575"/>
  <c r="BE577"/>
  <c r="E48"/>
  <c r="J52"/>
  <c r="BE110"/>
  <c r="BE115"/>
  <c r="BE117"/>
  <c r="BE122"/>
  <c r="BE124"/>
  <c r="BE127"/>
  <c r="BE132"/>
  <c r="BE141"/>
  <c r="BE146"/>
  <c r="BE153"/>
  <c r="BE156"/>
  <c r="BE159"/>
  <c r="BE169"/>
  <c r="BE178"/>
  <c r="BE186"/>
  <c r="BE188"/>
  <c r="BE194"/>
  <c r="BE197"/>
  <c r="BE200"/>
  <c r="BE205"/>
  <c r="BE221"/>
  <c r="BE223"/>
  <c r="BE229"/>
  <c r="BE233"/>
  <c r="BE235"/>
  <c r="BE242"/>
  <c r="BE251"/>
  <c r="BE254"/>
  <c r="BE264"/>
  <c r="BE267"/>
  <c r="BE276"/>
  <c r="BE282"/>
  <c r="BE294"/>
  <c r="BE302"/>
  <c r="BE312"/>
  <c r="BE318"/>
  <c r="BE320"/>
  <c r="BE322"/>
  <c r="BE326"/>
  <c r="BE329"/>
  <c r="BE333"/>
  <c r="BE337"/>
  <c r="BE341"/>
  <c r="BE346"/>
  <c r="BE353"/>
  <c r="BE357"/>
  <c r="BE361"/>
  <c r="BE366"/>
  <c r="BE370"/>
  <c r="BE372"/>
  <c r="BE379"/>
  <c r="BE382"/>
  <c r="BE387"/>
  <c r="BE393"/>
  <c r="BE398"/>
  <c r="BE403"/>
  <c r="BE407"/>
  <c r="BE409"/>
  <c r="BE410"/>
  <c r="BE417"/>
  <c r="BE421"/>
  <c r="BE422"/>
  <c r="BE423"/>
  <c r="BE426"/>
  <c r="BE432"/>
  <c r="BE436"/>
  <c r="BE438"/>
  <c r="BE441"/>
  <c r="BE443"/>
  <c r="BE449"/>
  <c r="BE455"/>
  <c r="BE459"/>
  <c r="BE466"/>
  <c r="BE468"/>
  <c r="BE471"/>
  <c r="BE474"/>
  <c r="BE477"/>
  <c r="BE486"/>
  <c r="BE495"/>
  <c r="BE504"/>
  <c r="BE512"/>
  <c r="BE515"/>
  <c r="BE522"/>
  <c r="BE526"/>
  <c r="BE543"/>
  <c r="BE550"/>
  <c r="BE555"/>
  <c r="BE559"/>
  <c r="BE561"/>
  <c r="BE566"/>
  <c r="J34"/>
  <c i="1" r="AW55"/>
  <c i="3" r="F34"/>
  <c i="1" r="BA56"/>
  <c i="4" r="F34"/>
  <c i="1" r="BA57"/>
  <c i="2" r="F34"/>
  <c i="1" r="BA55"/>
  <c i="2" r="F37"/>
  <c i="1" r="BD55"/>
  <c i="3" r="J34"/>
  <c i="1" r="AW56"/>
  <c i="3" r="F37"/>
  <c i="1" r="BD56"/>
  <c i="4" r="F35"/>
  <c i="1" r="BB57"/>
  <c i="2" r="F35"/>
  <c i="1" r="BB55"/>
  <c i="3" r="F35"/>
  <c i="1" r="BB56"/>
  <c i="4" r="F37"/>
  <c i="1" r="BD57"/>
  <c i="2" r="F36"/>
  <c i="1" r="BC55"/>
  <c i="3" r="F36"/>
  <c i="1" r="BC56"/>
  <c i="4" r="J34"/>
  <c i="1" r="AW57"/>
  <c i="4" r="F36"/>
  <c i="1" r="BC57"/>
  <c i="4" l="1" r="P106"/>
  <c i="3" r="T105"/>
  <c i="2" r="T324"/>
  <c r="R105"/>
  <c i="4" r="P313"/>
  <c i="3" r="T247"/>
  <c r="R105"/>
  <c i="2" r="R324"/>
  <c r="T105"/>
  <c r="T104"/>
  <c i="4" r="T313"/>
  <c r="R106"/>
  <c i="3" r="R247"/>
  <c r="P105"/>
  <c i="2" r="P324"/>
  <c i="4" r="R313"/>
  <c r="T106"/>
  <c r="T105"/>
  <c i="3" r="P247"/>
  <c i="2" r="P105"/>
  <c r="P104"/>
  <c i="1" r="AU55"/>
  <c i="4" r="BK106"/>
  <c r="J106"/>
  <c r="J60"/>
  <c i="2" r="BK105"/>
  <c r="J105"/>
  <c r="J60"/>
  <c r="BK324"/>
  <c r="J324"/>
  <c r="J71"/>
  <c i="3" r="BK105"/>
  <c r="J105"/>
  <c r="J60"/>
  <c r="BK247"/>
  <c r="J247"/>
  <c r="J70"/>
  <c i="4" r="BK313"/>
  <c r="J313"/>
  <c r="J71"/>
  <c i="2" r="F33"/>
  <c i="1" r="AZ55"/>
  <c r="BB54"/>
  <c r="W31"/>
  <c i="2" r="J33"/>
  <c i="1" r="AV55"/>
  <c r="AT55"/>
  <c i="3" r="J33"/>
  <c i="1" r="AV56"/>
  <c r="AT56"/>
  <c r="BD54"/>
  <c r="W33"/>
  <c r="BC54"/>
  <c r="AY54"/>
  <c i="4" r="F33"/>
  <c i="1" r="AZ57"/>
  <c r="BA54"/>
  <c r="W30"/>
  <c i="3" r="F33"/>
  <c i="1" r="AZ56"/>
  <c i="4" r="J33"/>
  <c i="1" r="AV57"/>
  <c r="AT57"/>
  <c i="2" l="1" r="R104"/>
  <c i="3" r="P104"/>
  <c i="1" r="AU56"/>
  <c i="4" r="R105"/>
  <c i="3" r="R104"/>
  <c r="T104"/>
  <c i="4" r="P105"/>
  <c i="1" r="AU57"/>
  <c i="2" r="BK104"/>
  <c r="J104"/>
  <c r="J59"/>
  <c i="3" r="BK104"/>
  <c r="J104"/>
  <c r="J59"/>
  <c i="4" r="BK105"/>
  <c r="J105"/>
  <c i="1" r="AX54"/>
  <c r="AW54"/>
  <c r="AK30"/>
  <c r="W32"/>
  <c r="AZ54"/>
  <c r="W29"/>
  <c i="4" r="J30"/>
  <c i="1" r="AG57"/>
  <c i="4" l="1" r="J39"/>
  <c r="J59"/>
  <c i="1" r="AN57"/>
  <c i="3" r="J30"/>
  <c i="1" r="AG56"/>
  <c i="2" r="J30"/>
  <c i="1" r="AG55"/>
  <c r="AV54"/>
  <c r="AK29"/>
  <c r="AU54"/>
  <c i="3" l="1" r="J39"/>
  <c i="2" r="J39"/>
  <c i="1" r="AN55"/>
  <c r="AN56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<sst xmlns="http://schemas.openxmlformats.org/spreadsheetml/2006/main">
  <si>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</si>
  <si>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</si>
  <si>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</si>
  <si>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</si>
  <si>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</si>
  <si>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{5c24febe-03fb-484f-b7ad-1e9786739967}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</si>
  <si>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</si>
  <si>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</si>
  <si>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</si>
  <si>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</si>
  <si>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</si>
  <si>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</si>
  <si>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</si>
  <si>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</si>
  <si>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079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</si>
  <si>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</si>
  <si>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</si>
  <si>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Částečná výměna oken a instalací ZŠ Kosmonautů Děčín – Březiny</t>
  </si>
  <si>
    <t>KSO:</t>
  </si>
  <si>
    <t/>
  </si>
  <si>
    <t>CC-CZ:</t>
  </si>
  <si>
    <t>Místo:</t>
  </si>
  <si>
    <t>ZŠ Děčín, Kosmonautů 177, Děčín XXVII</t>
  </si>
  <si>
    <t>Datum:</t>
  </si>
  <si>
    <t>25. 1. 2022</t>
  </si>
  <si>
    <t>Zadavatel:</t>
  </si>
  <si>
    <t>IČ:</t>
  </si>
  <si>
    <t>261238</t>
  </si>
  <si>
    <t>Statutární město Děčín</t>
  </si>
  <si>
    <t>DIČ:</t>
  </si>
  <si>
    <t>Uchazeč:</t>
  </si>
  <si>
    <t>Vyplň údaj</t>
  </si>
  <si>
    <t>Projektant:</t>
  </si>
  <si>
    <t>69288992</t>
  </si>
  <si>
    <t>Vladimír Vidai</t>
  </si>
  <si>
    <t>CZ5705170625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</si>
  <si>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</si>
  <si>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</si>
  <si>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</si>
  <si>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</si>
  <si>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</si>
  <si>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</si>
  <si>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</si>
  <si>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</si>
  <si>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</si>
  <si>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</si>
  <si>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</si>
  <si>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</si>
  <si>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</si>
  <si>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</si>
  <si>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</si>
  <si>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</si>
  <si>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</si>
  <si>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</si>
  <si>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</si>
  <si>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</si>
  <si>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</si>
  <si>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</si>
  <si>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</si>
  <si>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</si>
  <si>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</si>
  <si>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</si>
  <si>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</si>
  <si>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</si>
  <si>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</si>
  <si>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</si>
  <si>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</si>
  <si>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</si>
  <si>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</si>
  <si>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</si>
  <si>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</si>
  <si>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</si>
  <si>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</si>
  <si>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</si>
  <si>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</si>
  <si>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</si>
  <si>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</si>
  <si>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</si>
  <si>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</si>
  <si>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</si>
  <si>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</t>
  </si>
  <si>
    <t>Oprava sociálních zařízení v 1.n.p. pavilonu S1</t>
  </si>
  <si>
    <t>STA</t>
  </si>
  <si>
    <t>1</t>
  </si>
  <si>
    <t>{a2f36b1e-b487-4da5-b858-b09d936cf196}</t>
  </si>
  <si>
    <t>3</t>
  </si>
  <si>
    <t>Oprava sociálních zařízení ve 2.n.p. pavilonu S1</t>
  </si>
  <si>
    <t>{cc285132-6dfb-45d6-a0f8-fc40b2cd9431}</t>
  </si>
  <si>
    <t>4</t>
  </si>
  <si>
    <t>Modernizace šaten a umývárny v pavilonu MVD1</t>
  </si>
  <si>
    <t>{efa3a1e6-9d42-453b-932d-e93f9d13f5b9}</t>
  </si>
  <si>
    <t>KRYCÍ LIST SOUPISU PRACÍ</t>
  </si>
  <si>
    <t>Objekt:</t>
  </si>
  <si>
    <t>2 - Oprava sociálních zařízení v 1.n.p. pavilonu S1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</si>
  <si>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</si>
  <si>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</si>
  <si>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</si>
  <si>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</si>
  <si>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</si>
  <si>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</si>
  <si>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</si>
  <si>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61 - Úprava povrchů vnitřních</t>
  </si>
  <si>
    <t xml:space="preserve">    63 - Podlahy a podlahové konstrukce</t>
  </si>
  <si>
    <t xml:space="preserve">    64 - Osazování výplní otvorů</t>
  </si>
  <si>
    <t xml:space="preserve">    94 - Lešení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</si>
  <si>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</si>
  <si>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</si>
  <si>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</si>
  <si>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</si>
  <si>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</si>
  <si>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</si>
  <si>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</si>
  <si>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</si>
  <si>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</si>
  <si>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</si>
  <si>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</si>
  <si>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</si>
  <si>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</si>
  <si>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</si>
  <si>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</si>
  <si>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</si>
  <si>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</si>
  <si>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</si>
  <si>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</si>
  <si>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</si>
  <si>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</si>
  <si>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</si>
  <si>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</si>
  <si>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</si>
  <si>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</si>
  <si>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</si>
  <si>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</si>
  <si>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</si>
  <si>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</si>
  <si>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</si>
  <si>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</si>
  <si>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</si>
  <si>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</si>
  <si>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</si>
  <si>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</si>
  <si>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</si>
  <si>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132212132</t>
  </si>
  <si>
    <t>Hloubení nezapažených rýh šířky do 800 mm ručně s urovnáním dna do předepsaného profilu a spádu v hornině třídy těžitelnosti I skupiny 3 nesoudržných</t>
  </si>
  <si>
    <t>m3</t>
  </si>
  <si>
    <t>CS ÚRS 2022 01</t>
  </si>
  <si>
    <t>-1346845034</t>
  </si>
  <si>
    <t>Online PSC</t>
  </si>
  <si>
    <t>https://podminky.urs.cz/item/CS_URS_2022_01/132212132</t>
  </si>
  <si>
    <t>VV</t>
  </si>
  <si>
    <t>"ZTI_kanalizace"3,50*0,30*1,00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</si>
  <si>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</si>
  <si>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</si>
  <si>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1283708469</t>
  </si>
  <si>
    <t>https://podminky.urs.cz/item/CS_URS_2022_01/162211311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</si>
  <si>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</si>
  <si>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</si>
  <si>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253618508</t>
  </si>
  <si>
    <t>https://podminky.urs.cz/item/CS_URS_2022_01/162211319</t>
  </si>
  <si>
    <t>1,05*2 'Přepočtené koeficientem množství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</si>
  <si>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</si>
  <si>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</si>
  <si>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-1767825413</t>
  </si>
  <si>
    <t>https://podminky.urs.cz/item/CS_URS_2022_01/162751117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</si>
  <si>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</si>
  <si>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</si>
  <si>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</si>
  <si>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1899180699</t>
  </si>
  <si>
    <t>https://podminky.urs.cz/item/CS_URS_2022_01/162751119</t>
  </si>
  <si>
    <t>1,05*5 'Přepočtené koeficientem množství</t>
  </si>
  <si>
    <t>6</t>
  </si>
  <si>
    <t>171251201</t>
  </si>
  <si>
    <t>Uložení sypaniny na skládky nebo meziskládky bez hutnění s upravením uložené sypaniny do předepsaného tvaru</t>
  </si>
  <si>
    <t>-1837540969</t>
  </si>
  <si>
    <t>https://podminky.urs.cz/item/CS_URS_2022_01/171251201</t>
  </si>
  <si>
    <t>7</t>
  </si>
  <si>
    <t>M</t>
  </si>
  <si>
    <t>94621007</t>
  </si>
  <si>
    <t xml:space="preserve">poplatek za uložení stavebního odpadu zeminy a kamení  zatříděného kódem 17 05 04 na recyklační skládku</t>
  </si>
  <si>
    <t>t</t>
  </si>
  <si>
    <t>8</t>
  </si>
  <si>
    <t>-1582332126</t>
  </si>
  <si>
    <t>1,05*1,6 'Přepočtené koeficientem množství</t>
  </si>
  <si>
    <t>174111101</t>
  </si>
  <si>
    <t>Zásyp sypaninou z jakékoliv horniny ručně s uložením výkopku ve vrstvách se zhutněním jam, šachet, rýh nebo kolem objektů v těchto vykopávkách</t>
  </si>
  <si>
    <t>-1899450891</t>
  </si>
  <si>
    <t>https://podminky.urs.cz/item/CS_URS_2022_01/174111101</t>
  </si>
  <si>
    <t>"ZTI_kanalizace"3,50*0,30*0,70</t>
  </si>
  <si>
    <t>9</t>
  </si>
  <si>
    <t>58981122</t>
  </si>
  <si>
    <t>recyklát betonový frakce 0/32</t>
  </si>
  <si>
    <t>-564023674</t>
  </si>
  <si>
    <t>0,735*1,7 'Přepočtené koeficientem množství</t>
  </si>
  <si>
    <t>10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</si>
  <si>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</si>
  <si>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</si>
  <si>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1124669818</t>
  </si>
  <si>
    <t>https://podminky.urs.cz/item/CS_URS_2022_01/175111101</t>
  </si>
  <si>
    <t>"ZTI_kanalizace"3,50*0,30*0,30</t>
  </si>
  <si>
    <t>11</t>
  </si>
  <si>
    <t>58337303</t>
  </si>
  <si>
    <t>štěrkopísek frakce 0/8</t>
  </si>
  <si>
    <t>714807320</t>
  </si>
  <si>
    <t>0,315*2 'Přepočtené koeficientem množství</t>
  </si>
  <si>
    <t>Svislé a kompletní konstrukce</t>
  </si>
  <si>
    <t>12</t>
  </si>
  <si>
    <t>340238212</t>
  </si>
  <si>
    <t>Zazdívka otvorů v příčkách nebo stěnách cihlami plnými pálenými plochy přes 0,25 m2 do 1 m2, tloušťky přes 100 mm</t>
  </si>
  <si>
    <t>m2</t>
  </si>
  <si>
    <t>1002950535</t>
  </si>
  <si>
    <t>https://podminky.urs.cz/item/CS_URS_2022_01/340238212</t>
  </si>
  <si>
    <t>"dozdívka dveří mezi 1.23 a 1.24"2,00*0,20</t>
  </si>
  <si>
    <t>13</t>
  </si>
  <si>
    <t>340271045</t>
  </si>
  <si>
    <t>Zazdívka otvorů v příčkách nebo stěnách pórobetonovými tvárnicemi plochy přes 1 m2 do 4 m2, objemová hmotnost 500 kg/m3, tloušťka příčky 150 mm</t>
  </si>
  <si>
    <t>-2095286702</t>
  </si>
  <si>
    <t>https://podminky.urs.cz/item/CS_URS_2022_01/340271045</t>
  </si>
  <si>
    <t>"nadezdívka příčky v 1.22"1,60*1,55</t>
  </si>
  <si>
    <t>14</t>
  </si>
  <si>
    <t>346244361</t>
  </si>
  <si>
    <t>Zazdívka rýh, potrubí, nik (výklenků) nebo kapes z pálených cihel na maltu tl. 65 mm</t>
  </si>
  <si>
    <t>1646878645</t>
  </si>
  <si>
    <t>https://podminky.urs.cz/item/CS_URS_2022_01/346244361</t>
  </si>
  <si>
    <t>3,00*0,10</t>
  </si>
  <si>
    <t>8,00*0,15</t>
  </si>
  <si>
    <t>Součet</t>
  </si>
  <si>
    <t>346244371</t>
  </si>
  <si>
    <t>Zazdívka rýh, potrubí, nik (výklenků) nebo kapes z pálených cihel na maltu tl. 140 mm</t>
  </si>
  <si>
    <t>-798739686</t>
  </si>
  <si>
    <t>https://podminky.urs.cz/item/CS_URS_2022_01/346244371</t>
  </si>
  <si>
    <t>"WC+výlevka"2*0,90*1,20</t>
  </si>
  <si>
    <t>61</t>
  </si>
  <si>
    <t>Úprava povrchů vnitřních</t>
  </si>
  <si>
    <t>16</t>
  </si>
  <si>
    <t>611135101</t>
  </si>
  <si>
    <t>Hrubá výplň rýh maltou jakékoli šířky rýhy ve stropech</t>
  </si>
  <si>
    <t>-505277050</t>
  </si>
  <si>
    <t>https://podminky.urs.cz/item/CS_URS_2022_01/611135101</t>
  </si>
  <si>
    <t>"EI"5,00*0,04</t>
  </si>
  <si>
    <t>17</t>
  </si>
  <si>
    <t>611315121</t>
  </si>
  <si>
    <t>Vápenná omítka rýh štuková ve stropech, šířky rýhy do 150 mm</t>
  </si>
  <si>
    <t>-139324493</t>
  </si>
  <si>
    <t>https://podminky.urs.cz/item/CS_URS_2022_01/611315121</t>
  </si>
  <si>
    <t>"EI"5,00*0,15</t>
  </si>
  <si>
    <t>18</t>
  </si>
  <si>
    <t>611325421</t>
  </si>
  <si>
    <t>Oprava vápenocementové omítky vnitřních ploch štukové dvouvrstvé, tloušťky do 20 mm a tloušťky štuku do 3 mm stropů, v rozsahu opravované plochy do 10%</t>
  </si>
  <si>
    <t>183101622</t>
  </si>
  <si>
    <t>https://podminky.urs.cz/item/CS_URS_2022_01/611325421</t>
  </si>
  <si>
    <t>"místnost 1.21"6,99</t>
  </si>
  <si>
    <t>19</t>
  </si>
  <si>
    <t>612131101</t>
  </si>
  <si>
    <t>Podkladní a spojovací vrstva vnitřních omítaných ploch cementový postřik nanášený ručně celoplošně stěn</t>
  </si>
  <si>
    <t>-499963136</t>
  </si>
  <si>
    <t>https://podminky.urs.cz/item/CS_URS_2022_01/612131101</t>
  </si>
  <si>
    <t>"místnost 1.22"(3*1,60+0,40)*1,80+3*1,00*2,05</t>
  </si>
  <si>
    <t>"místnost 1.24"(1,30+1,20)*2*1,80</t>
  </si>
  <si>
    <t>"místnost 1.25"(0,85+2,20)*2*1,80</t>
  </si>
  <si>
    <t>"místnost 1.26"(1,40+0,90+0,10)*2*1,80</t>
  </si>
  <si>
    <t>20</t>
  </si>
  <si>
    <t>612131121</t>
  </si>
  <si>
    <t>Podkladní a spojovací vrstva vnitřních omítaných ploch penetrace disperzní nanášená ručně stěn</t>
  </si>
  <si>
    <t>-511901396</t>
  </si>
  <si>
    <t>https://podminky.urs.cz/item/CS_URS_2022_01/612131121</t>
  </si>
  <si>
    <t>"nadezdívka příčky v 1.22"2*1,60*1,55*1,2</t>
  </si>
  <si>
    <t>612135001</t>
  </si>
  <si>
    <t>Vyrovnání nerovností podkladu vnitřních omítaných ploch maltou, tloušťky do 10 mm vápenocementovou stěn</t>
  </si>
  <si>
    <t>19015889</t>
  </si>
  <si>
    <t>https://podminky.urs.cz/item/CS_URS_2022_01/612135001</t>
  </si>
  <si>
    <t>22</t>
  </si>
  <si>
    <t>612135101</t>
  </si>
  <si>
    <t>Hrubá výplň rýh maltou jakékoli šířky rýhy ve stěnách</t>
  </si>
  <si>
    <t>506940196</t>
  </si>
  <si>
    <t>https://podminky.urs.cz/item/CS_URS_2022_01/612135101</t>
  </si>
  <si>
    <t>"EI"32,00*0,04</t>
  </si>
  <si>
    <t>"EI"8*0,08</t>
  </si>
  <si>
    <t>23</t>
  </si>
  <si>
    <t>612142001</t>
  </si>
  <si>
    <t>Potažení vnitřních ploch pletivem v ploše nebo pruzích, na plném podkladu sklovláknitým vtlačením do tmelu stěn</t>
  </si>
  <si>
    <t>-1412020105</t>
  </si>
  <si>
    <t>https://podminky.urs.cz/item/CS_URS_2022_01/612142001</t>
  </si>
  <si>
    <t>24</t>
  </si>
  <si>
    <t>612315121</t>
  </si>
  <si>
    <t>Vápenná omítka rýh štuková ve stěnách, šířky rýhy do 150 mm</t>
  </si>
  <si>
    <t>235974388</t>
  </si>
  <si>
    <t>https://podminky.urs.cz/item/CS_URS_2022_01/612315121</t>
  </si>
  <si>
    <t>"EI"32,00*0,15</t>
  </si>
  <si>
    <t>"EI"8*0,15</t>
  </si>
  <si>
    <t>6*0,15 'Přepočtené koeficientem množství</t>
  </si>
  <si>
    <t>25</t>
  </si>
  <si>
    <t>612321111</t>
  </si>
  <si>
    <t>Omítka vápenocementová vnitřních ploch nanášená ručně jednovrstvá, tloušťky do 10 mm hrubá zatřená svislých konstrukcí stěn</t>
  </si>
  <si>
    <t>310381755</t>
  </si>
  <si>
    <t>https://podminky.urs.cz/item/CS_URS_2022_01/612321111</t>
  </si>
  <si>
    <t>26</t>
  </si>
  <si>
    <t>612321131</t>
  </si>
  <si>
    <t>Potažení vnitřních ploch vápenocementovým štukem tloušťky do 3 mm svislých konstrukcí stěn</t>
  </si>
  <si>
    <t>495159932</t>
  </si>
  <si>
    <t>https://podminky.urs.cz/item/CS_URS_2022_01/612321131</t>
  </si>
  <si>
    <t>27</t>
  </si>
  <si>
    <t>612325422</t>
  </si>
  <si>
    <t>Oprava vápenocementové omítky vnitřních ploch štukové dvouvrstvé, tloušťky do 20 mm a tloušťky štuku do 3 mm stěn, v rozsahu opravované plochy přes 10 do 30%</t>
  </si>
  <si>
    <t>-508360450</t>
  </si>
  <si>
    <t>https://podminky.urs.cz/item/CS_URS_2022_01/612325422</t>
  </si>
  <si>
    <t>"místnost 1.21"(4,02+1,74)*2*3,18</t>
  </si>
  <si>
    <t>"místnost 1.23"(1,35+1,10)*2*2,20</t>
  </si>
  <si>
    <t>63</t>
  </si>
  <si>
    <t>Podlahy a podlahové konstrukce</t>
  </si>
  <si>
    <t>28</t>
  </si>
  <si>
    <t>631311134</t>
  </si>
  <si>
    <t>Mazanina z betonu prostého bez zvýšených nároků na prostředí tl. přes 120 do 240 mm tř. C 16/20</t>
  </si>
  <si>
    <t>1559210657</t>
  </si>
  <si>
    <t>https://podminky.urs.cz/item/CS_URS_2022_01/631311134</t>
  </si>
  <si>
    <t>(3,50+1,57+1,91+1,21)*0,20</t>
  </si>
  <si>
    <t>29</t>
  </si>
  <si>
    <t>631312141</t>
  </si>
  <si>
    <t>Doplnění dosavadních mazanin prostým betonem s dodáním hmot, bez potěru, plochy jednotlivě rýh v dosavadních mazaninách</t>
  </si>
  <si>
    <t>-2141215056</t>
  </si>
  <si>
    <t>https://podminky.urs.cz/item/CS_URS_2022_01/631312141</t>
  </si>
  <si>
    <t>"ZTI_kanalizace"3,50*0,20*0,30</t>
  </si>
  <si>
    <t>30</t>
  </si>
  <si>
    <t>631319013</t>
  </si>
  <si>
    <t>Příplatek k cenám mazanin za úpravu povrchu mazaniny přehlazením, mazanina tl. přes 120 do 240 mm</t>
  </si>
  <si>
    <t>973142674</t>
  </si>
  <si>
    <t>https://podminky.urs.cz/item/CS_URS_2022_01/631319013</t>
  </si>
  <si>
    <t>64</t>
  </si>
  <si>
    <t>Osazování výplní otvorů</t>
  </si>
  <si>
    <t>31</t>
  </si>
  <si>
    <t>642944121</t>
  </si>
  <si>
    <t>Osazení ocelových dveřních zárubní lisovaných nebo z úhelníků dodatečně s vybetonováním prahu, plochy do 2,5 m2</t>
  </si>
  <si>
    <t>kus</t>
  </si>
  <si>
    <t>-48090467</t>
  </si>
  <si>
    <t>https://podminky.urs.cz/item/CS_URS_2022_01/642944121</t>
  </si>
  <si>
    <t>32</t>
  </si>
  <si>
    <t>55331486</t>
  </si>
  <si>
    <t>zárubeň jednokřídlá ocelová pro zdění tl stěny 110-150mm rozměru 700/1970, 2100mm</t>
  </si>
  <si>
    <t>-1353436177</t>
  </si>
  <si>
    <t>33</t>
  </si>
  <si>
    <t>55331487</t>
  </si>
  <si>
    <t>zárubeň jednokřídlá ocelová pro zdění tl stěny 110-150mm rozměru 800/1970, 2100mm</t>
  </si>
  <si>
    <t>1944505143</t>
  </si>
  <si>
    <t>94</t>
  </si>
  <si>
    <t>Lešení</t>
  </si>
  <si>
    <t>34</t>
  </si>
  <si>
    <t>949101111</t>
  </si>
  <si>
    <t>Lešení pomocné pracovní pro objekty pozemních staveb pro zatížení do 150 kg/m2, o výšce lešeňové podlahy do 1,9 m</t>
  </si>
  <si>
    <t>1397663312</t>
  </si>
  <si>
    <t>https://podminky.urs.cz/item/CS_URS_2022_01/949101111</t>
  </si>
  <si>
    <t>6,99+3,50+1,48+1,57+1,91+1,21</t>
  </si>
  <si>
    <t>95</t>
  </si>
  <si>
    <t>Různé dokončovací konstrukce a práce pozemních staveb</t>
  </si>
  <si>
    <t>35</t>
  </si>
  <si>
    <t>952902021</t>
  </si>
  <si>
    <t>Čištění budov při provádění oprav a udržovacích prací podlah hladkých zametením</t>
  </si>
  <si>
    <t>1526312994</t>
  </si>
  <si>
    <t>https://podminky.urs.cz/item/CS_URS_2022_01/952902021</t>
  </si>
  <si>
    <t>36</t>
  </si>
  <si>
    <t>952902031</t>
  </si>
  <si>
    <t>Čištění budov při provádění oprav a udržovacích prací podlah hladkých omytím</t>
  </si>
  <si>
    <t>1037420277</t>
  </si>
  <si>
    <t>https://podminky.urs.cz/item/CS_URS_2022_01/952902031</t>
  </si>
  <si>
    <t>96</t>
  </si>
  <si>
    <t>Bourání konstrukcí</t>
  </si>
  <si>
    <t>37</t>
  </si>
  <si>
    <t>725110814</t>
  </si>
  <si>
    <t>Demontáž klozetů kombi</t>
  </si>
  <si>
    <t>soubor</t>
  </si>
  <si>
    <t>-2003914732</t>
  </si>
  <si>
    <t>https://podminky.urs.cz/item/CS_URS_2022_01/725110814</t>
  </si>
  <si>
    <t>38</t>
  </si>
  <si>
    <t>725210821</t>
  </si>
  <si>
    <t>Demontáž umyvadel bez výtokových armatur umyvadel</t>
  </si>
  <si>
    <t>2073977698</t>
  </si>
  <si>
    <t>https://podminky.urs.cz/item/CS_URS_2022_01/725210821</t>
  </si>
  <si>
    <t>39</t>
  </si>
  <si>
    <t>725330820</t>
  </si>
  <si>
    <t>Demontáž výlevek bez výtokových armatur a bez nádrže a splachovacího potrubí diturvitových</t>
  </si>
  <si>
    <t>1666002562</t>
  </si>
  <si>
    <t>https://podminky.urs.cz/item/CS_URS_2022_01/725330820</t>
  </si>
  <si>
    <t>40</t>
  </si>
  <si>
    <t>725820801</t>
  </si>
  <si>
    <t>Demontáž baterií nástěnných do G 3/4</t>
  </si>
  <si>
    <t>891908532</t>
  </si>
  <si>
    <t>https://podminky.urs.cz/item/CS_URS_2022_01/725820801</t>
  </si>
  <si>
    <t>41</t>
  </si>
  <si>
    <t>725840850</t>
  </si>
  <si>
    <t>Demontáž baterií sprchových diferenciálních do G 3/4 x 1</t>
  </si>
  <si>
    <t>907493425</t>
  </si>
  <si>
    <t>https://podminky.urs.cz/item/CS_URS_2022_01/725840850</t>
  </si>
  <si>
    <t>42</t>
  </si>
  <si>
    <t>725840860</t>
  </si>
  <si>
    <t>Demontáž baterií sprchových diferenciálních sprchových ramen nebo sprch táhlových</t>
  </si>
  <si>
    <t>-1629889047</t>
  </si>
  <si>
    <t>https://podminky.urs.cz/item/CS_URS_2022_01/725840860</t>
  </si>
  <si>
    <t>43</t>
  </si>
  <si>
    <t>741311813</t>
  </si>
  <si>
    <t>Demontáž spínačů bez zachování funkčnosti (do suti) nástěnných, pro prostředí normální do 10 A, připojení šroubové do 2 svorek</t>
  </si>
  <si>
    <t>-1346043319</t>
  </si>
  <si>
    <t>https://podminky.urs.cz/item/CS_URS_2022_01/741311813</t>
  </si>
  <si>
    <t>44</t>
  </si>
  <si>
    <t>741315823</t>
  </si>
  <si>
    <t>Demontáž zásuvek bez zachování funkčnosti (do suti) domovních polozapuštěných nebo zapuštěných, pro prostředí normální do 16 A, připojení šroubové 2P+PE</t>
  </si>
  <si>
    <t>-915546921</t>
  </si>
  <si>
    <t>https://podminky.urs.cz/item/CS_URS_2022_01/741315823</t>
  </si>
  <si>
    <t>45</t>
  </si>
  <si>
    <t>741371821</t>
  </si>
  <si>
    <t>Demontáž svítidel bez zachování funkčnosti (do suti) interiérových modulového systému zářivkových, délky do 1100 mm</t>
  </si>
  <si>
    <t>-2127071044</t>
  </si>
  <si>
    <t>https://podminky.urs.cz/item/CS_URS_2022_01/741371821</t>
  </si>
  <si>
    <t>46</t>
  </si>
  <si>
    <t>741371841</t>
  </si>
  <si>
    <t>Demontáž svítidel bez zachování funkčnosti (do suti) interiérových se standardní paticí (E27, T5, GU10) nebo integrovaným zdrojem LED přisazených, ploše stropních do 0,09 m2</t>
  </si>
  <si>
    <t>1604949571</t>
  </si>
  <si>
    <t>https://podminky.urs.cz/item/CS_URS_2022_01/741371841</t>
  </si>
  <si>
    <t>47</t>
  </si>
  <si>
    <t>767581803</t>
  </si>
  <si>
    <t>Demontáž podhledů z plechů</t>
  </si>
  <si>
    <t>-1997036872</t>
  </si>
  <si>
    <t>https://podminky.urs.cz/item/CS_URS_2022_01/767581803</t>
  </si>
  <si>
    <t>3,50+1,48+1,57+1,91+1,21</t>
  </si>
  <si>
    <t>48</t>
  </si>
  <si>
    <t>767582800</t>
  </si>
  <si>
    <t>Demontáž podhledů roštů</t>
  </si>
  <si>
    <t>-1076812812</t>
  </si>
  <si>
    <t>https://podminky.urs.cz/item/CS_URS_2022_01/767582800</t>
  </si>
  <si>
    <t>49</t>
  </si>
  <si>
    <t>965042131</t>
  </si>
  <si>
    <t>Bourání mazanin betonových nebo z litého asfaltu tl. do 100 mm, plochy do 4 m2</t>
  </si>
  <si>
    <t>1838453309</t>
  </si>
  <si>
    <t>https://podminky.urs.cz/item/CS_URS_2022_01/965042131</t>
  </si>
  <si>
    <t>50</t>
  </si>
  <si>
    <t>965081213</t>
  </si>
  <si>
    <t>Bourání podlah z dlaždic bez podkladního lože nebo mazaniny, s jakoukoliv výplní spár keramických nebo xylolitových tl. do 10 mm, plochy přes 1 m2</t>
  </si>
  <si>
    <t>-799411438</t>
  </si>
  <si>
    <t>https://podminky.urs.cz/item/CS_URS_2022_01/965081213</t>
  </si>
  <si>
    <t>51</t>
  </si>
  <si>
    <t>967031142</t>
  </si>
  <si>
    <t>Přisekání (špicování) plošné nebo rovných ostění zdiva z cihel pálených rovných ostění, bez odstupu, po hrubém vybourání otvorů, na maltu cementovou</t>
  </si>
  <si>
    <t>-1750653235</t>
  </si>
  <si>
    <t>https://podminky.urs.cz/item/CS_URS_2022_01/967031142</t>
  </si>
  <si>
    <t>1*2,00*0,20</t>
  </si>
  <si>
    <t>52</t>
  </si>
  <si>
    <t>967041112</t>
  </si>
  <si>
    <t>Přisekání (špicování) rovných ostění v betonu po hrubém vybourání otvorů bez odstupu</t>
  </si>
  <si>
    <t>-585200768</t>
  </si>
  <si>
    <t>https://podminky.urs.cz/item/CS_URS_2022_01/967041112</t>
  </si>
  <si>
    <t>3*2,00*0,10</t>
  </si>
  <si>
    <t>53</t>
  </si>
  <si>
    <t>968072455</t>
  </si>
  <si>
    <t>Vybourání kovových rámů oken s křídly, dveřních zárubní, vrat, stěn, ostění nebo obkladů dveřních zárubní, plochy do 2 m2</t>
  </si>
  <si>
    <t>655616444</t>
  </si>
  <si>
    <t>https://podminky.urs.cz/item/CS_URS_2022_01/968072455</t>
  </si>
  <si>
    <t>4*0,60*2,00</t>
  </si>
  <si>
    <t>2*0,80*2,00</t>
  </si>
  <si>
    <t>54</t>
  </si>
  <si>
    <t>971033531</t>
  </si>
  <si>
    <t>Vybourání otvorů ve zdivu základovém nebo nadzákladovém z cihel, tvárnic, příčkovek z cihel pálených na maltu vápennou nebo vápenocementovou plochy do 1 m2, tl. do 150 mm</t>
  </si>
  <si>
    <t>23323708</t>
  </si>
  <si>
    <t>https://podminky.urs.cz/item/CS_URS_2022_01/971033531</t>
  </si>
  <si>
    <t>3*2,00*0,15</t>
  </si>
  <si>
    <t>1*2,00*0,30</t>
  </si>
  <si>
    <t>55</t>
  </si>
  <si>
    <t>971052231</t>
  </si>
  <si>
    <t>Vybourání a prorážení otvorů v železobetonových příčkách a zdech základových nebo nadzákladových, plochy do 0,0225 m2, tl. do 150 mm</t>
  </si>
  <si>
    <t>2097617324</t>
  </si>
  <si>
    <t>https://podminky.urs.cz/item/CS_URS_2022_01/971052231</t>
  </si>
  <si>
    <t>"ZTI"4</t>
  </si>
  <si>
    <t>56</t>
  </si>
  <si>
    <t>971052341</t>
  </si>
  <si>
    <t>Vybourání a prorážení otvorů v železobetonových příčkách a zdech základových nebo nadzákladových, plochy do 0,09 m2, tl. do 300 mm</t>
  </si>
  <si>
    <t>2039996490</t>
  </si>
  <si>
    <t>https://podminky.urs.cz/item/CS_URS_2022_01/971052341</t>
  </si>
  <si>
    <t>"VZT"1</t>
  </si>
  <si>
    <t>57</t>
  </si>
  <si>
    <t>973031616</t>
  </si>
  <si>
    <t>Vysekání výklenků nebo kapes ve zdivu z cihel na maltu vápennou nebo vápenocementovou kapes pro špalíky a krabice, velikosti do 100x100x50 mm</t>
  </si>
  <si>
    <t>995641009</t>
  </si>
  <si>
    <t>https://podminky.urs.cz/item/CS_URS_2022_01/973031616</t>
  </si>
  <si>
    <t>"EI"11</t>
  </si>
  <si>
    <t>58</t>
  </si>
  <si>
    <t>973031813</t>
  </si>
  <si>
    <t>Vysekání výklenků nebo kapes ve zdivu z cihel na maltu vápennou nebo vápenocementovou kapes pro zavázání nových příček, tl. do 150 mm</t>
  </si>
  <si>
    <t>m</t>
  </si>
  <si>
    <t>522543323</t>
  </si>
  <si>
    <t>https://podminky.urs.cz/item/CS_URS_2022_01/973031813</t>
  </si>
  <si>
    <t>"dozdívka dveří mezi 1.23 a 1.24"2,00</t>
  </si>
  <si>
    <t>59</t>
  </si>
  <si>
    <t>974031121</t>
  </si>
  <si>
    <t>Vysekání rýh ve zdivu cihelném na maltu vápennou nebo vápenocementovou do hl. 30 mm a šířky do 30 mm</t>
  </si>
  <si>
    <t>433035930</t>
  </si>
  <si>
    <t>https://podminky.urs.cz/item/CS_URS_2022_01/974031121</t>
  </si>
  <si>
    <t>"EI"32,00</t>
  </si>
  <si>
    <t>60</t>
  </si>
  <si>
    <t>974031122</t>
  </si>
  <si>
    <t>Vysekání rýh ve zdivu cihelném na maltu vápennou nebo vápenocementovou do hl. 30 mm a šířky do 70 mm</t>
  </si>
  <si>
    <t>1205487052</t>
  </si>
  <si>
    <t>https://podminky.urs.cz/item/CS_URS_2022_01/974031122</t>
  </si>
  <si>
    <t>"EI"8,00</t>
  </si>
  <si>
    <t>974031143</t>
  </si>
  <si>
    <t>Vysekání rýh ve zdivu cihelném na maltu vápennou nebo vápenocementovou do hl. 70 mm a šířky do 100 mm</t>
  </si>
  <si>
    <t>-1217757523</t>
  </si>
  <si>
    <t>https://podminky.urs.cz/item/CS_URS_2022_01/974031143</t>
  </si>
  <si>
    <t>"ZTI"3,00</t>
  </si>
  <si>
    <t>62</t>
  </si>
  <si>
    <t>974031144</t>
  </si>
  <si>
    <t>Vysekání rýh ve zdivu cihelném na maltu vápennou nebo vápenocementovou do hl. 70 mm a šířky do 150 mm</t>
  </si>
  <si>
    <t>-2070557634</t>
  </si>
  <si>
    <t>https://podminky.urs.cz/item/CS_URS_2022_01/974031144</t>
  </si>
  <si>
    <t>"ZTI"2*1+2*1,50+1*1+2*1</t>
  </si>
  <si>
    <t>974042577</t>
  </si>
  <si>
    <t>Vysekání rýh v betonové nebo jiné monolitické dlažbě s betonovým podkladem do hl. 200 mm a šířky do 300 mm</t>
  </si>
  <si>
    <t>1477081607</t>
  </si>
  <si>
    <t>https://podminky.urs.cz/item/CS_URS_2022_01/974042577</t>
  </si>
  <si>
    <t>"ZTI"3,50</t>
  </si>
  <si>
    <t>977131114</t>
  </si>
  <si>
    <t>Vrty příklepovými vrtáky do cihelného zdiva nebo prostého betonu průměru 14 mm</t>
  </si>
  <si>
    <t>1303158799</t>
  </si>
  <si>
    <t>https://podminky.urs.cz/item/CS_URS_2022_01/977131114</t>
  </si>
  <si>
    <t>"EI"2,00</t>
  </si>
  <si>
    <t>65</t>
  </si>
  <si>
    <t>978011111</t>
  </si>
  <si>
    <t>Otlučení vápenných nebo vápenocementových omítek vnitřních ploch stropů, v rozsahu do 5 %</t>
  </si>
  <si>
    <t>-724641391</t>
  </si>
  <si>
    <t>https://podminky.urs.cz/item/CS_URS_2022_01/978011111</t>
  </si>
  <si>
    <t>66</t>
  </si>
  <si>
    <t>978013141</t>
  </si>
  <si>
    <t>Otlučení vápenných nebo vápenocementových omítek vnitřních ploch stěn s vyškrabáním spar, s očištěním zdiva, v rozsahu přes 10 do 30 %</t>
  </si>
  <si>
    <t>351156403</t>
  </si>
  <si>
    <t>https://podminky.urs.cz/item/CS_URS_2022_01/978013141</t>
  </si>
  <si>
    <t>67</t>
  </si>
  <si>
    <t>978013191</t>
  </si>
  <si>
    <t>Otlučení vápenných nebo vápenocementových omítek vnitřních ploch stěn s vyškrabáním spar, s očištěním zdiva, v rozsahu přes 50 do 100 %</t>
  </si>
  <si>
    <t>623143824</t>
  </si>
  <si>
    <t>https://podminky.urs.cz/item/CS_URS_2022_01/978013191</t>
  </si>
  <si>
    <t>997</t>
  </si>
  <si>
    <t>Přesun sutě</t>
  </si>
  <si>
    <t>68</t>
  </si>
  <si>
    <t>997013211</t>
  </si>
  <si>
    <t>Vnitrostaveništní doprava suti a vybouraných hmot vodorovně do 50 m svisle ručně pro budovy a haly výšky do 6 m</t>
  </si>
  <si>
    <t>-133876406</t>
  </si>
  <si>
    <t>https://podminky.urs.cz/item/CS_URS_2022_01/997013211</t>
  </si>
  <si>
    <t>69</t>
  </si>
  <si>
    <t>997013509</t>
  </si>
  <si>
    <t>Odvoz suti a vybouraných hmot na skládku nebo meziskládku se složením, na vzdálenost Příplatek k ceně za každý další i započatý 1 km přes 1 km</t>
  </si>
  <si>
    <t>-761984701</t>
  </si>
  <si>
    <t>https://podminky.urs.cz/item/CS_URS_2022_01/997013509</t>
  </si>
  <si>
    <t>9,356*14 'Přepočtené koeficientem množství</t>
  </si>
  <si>
    <t>70</t>
  </si>
  <si>
    <t>997013511</t>
  </si>
  <si>
    <t>Odvoz suti a vybouraných hmot z meziskládky na skládku s naložením a se složením, na vzdálenost do 1 km</t>
  </si>
  <si>
    <t>1961852262</t>
  </si>
  <si>
    <t>https://podminky.urs.cz/item/CS_URS_2022_01/997013511</t>
  </si>
  <si>
    <t>71</t>
  </si>
  <si>
    <t>94621000</t>
  </si>
  <si>
    <t>poplatek za uložení stavebního odpadu betonového zatříděného kódem 17 01 01 na recyklační skládku</t>
  </si>
  <si>
    <t>-1749234165</t>
  </si>
  <si>
    <t>72</t>
  </si>
  <si>
    <t>94621002</t>
  </si>
  <si>
    <t>poplatek za uložení stavebního odpadu cihelného zatříděného kódem 17 01 02 na recyklační skládku</t>
  </si>
  <si>
    <t>184965463</t>
  </si>
  <si>
    <t>73</t>
  </si>
  <si>
    <t>94621003</t>
  </si>
  <si>
    <t>poplatek za uložení stavebního odpadu keramického zatříděného kódem 17 01 03 na recyklační skládku</t>
  </si>
  <si>
    <t>-1236487360</t>
  </si>
  <si>
    <t>74</t>
  </si>
  <si>
    <t>94620250</t>
  </si>
  <si>
    <t>poplatek za uložení směsného stavebního a demoličního odpadu zatříděného kódem 17 09 04</t>
  </si>
  <si>
    <t>2021194205</t>
  </si>
  <si>
    <t>998</t>
  </si>
  <si>
    <t>Přesun hmot</t>
  </si>
  <si>
    <t>75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</si>
  <si>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</si>
  <si>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</si>
  <si>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-1526842182</t>
  </si>
  <si>
    <t>https://podminky.urs.cz/item/CS_URS_2022_01/998018001</t>
  </si>
  <si>
    <t>PSV</t>
  </si>
  <si>
    <t>Práce a dodávky PSV</t>
  </si>
  <si>
    <t>721</t>
  </si>
  <si>
    <t>Zdravotechnika - vnitřní kanalizace</t>
  </si>
  <si>
    <t>76</t>
  </si>
  <si>
    <t>721.1</t>
  </si>
  <si>
    <t>Napojení na stávající kanalizaci</t>
  </si>
  <si>
    <t>R-položka</t>
  </si>
  <si>
    <t>-1295236174</t>
  </si>
  <si>
    <t>77</t>
  </si>
  <si>
    <t>721174042</t>
  </si>
  <si>
    <t>Potrubí z trub polypropylenových připojovací DN 40</t>
  </si>
  <si>
    <t>1802063833</t>
  </si>
  <si>
    <t>https://podminky.urs.cz/item/CS_URS_2022_01/721174042</t>
  </si>
  <si>
    <t>78</t>
  </si>
  <si>
    <t>721174043</t>
  </si>
  <si>
    <t>Potrubí z trub polypropylenových připojovací DN 50</t>
  </si>
  <si>
    <t>495164230</t>
  </si>
  <si>
    <t>https://podminky.urs.cz/item/CS_URS_2022_01/721174043</t>
  </si>
  <si>
    <t>79</t>
  </si>
  <si>
    <t>721174045</t>
  </si>
  <si>
    <t>Potrubí z trub polypropylenových připojovací DN 110</t>
  </si>
  <si>
    <t>-1901519570</t>
  </si>
  <si>
    <t>https://podminky.urs.cz/item/CS_URS_2022_01/721174045</t>
  </si>
  <si>
    <t>80</t>
  </si>
  <si>
    <t>721194104</t>
  </si>
  <si>
    <t>Vyměření přípojek na potrubí vyvedení a upevnění odpadních výpustek DN 40</t>
  </si>
  <si>
    <t>-1436642925</t>
  </si>
  <si>
    <t>https://podminky.urs.cz/item/CS_URS_2022_01/721194104</t>
  </si>
  <si>
    <t>81</t>
  </si>
  <si>
    <t>721194105</t>
  </si>
  <si>
    <t>Vyměření přípojek na potrubí vyvedení a upevnění odpadních výpustek DN 50</t>
  </si>
  <si>
    <t>1742486779</t>
  </si>
  <si>
    <t>https://podminky.urs.cz/item/CS_URS_2022_01/721194105</t>
  </si>
  <si>
    <t>82</t>
  </si>
  <si>
    <t>721194109</t>
  </si>
  <si>
    <t>Vyměření přípojek na potrubí vyvedení a upevnění odpadních výpustek DN 110</t>
  </si>
  <si>
    <t>-661695687</t>
  </si>
  <si>
    <t>https://podminky.urs.cz/item/CS_URS_2022_01/721194109</t>
  </si>
  <si>
    <t>83</t>
  </si>
  <si>
    <t>721212122</t>
  </si>
  <si>
    <t>Odtokové sprchové žlaby se zápachovou uzávěrkou a krycím roštem délky 750 mm</t>
  </si>
  <si>
    <t>1118532231</t>
  </si>
  <si>
    <t>https://podminky.urs.cz/item/CS_URS_2022_01/721212122</t>
  </si>
  <si>
    <t>84</t>
  </si>
  <si>
    <t>721290111</t>
  </si>
  <si>
    <t>Zkouška těsnosti kanalizace v objektech vodou do DN 125</t>
  </si>
  <si>
    <t>1557961902</t>
  </si>
  <si>
    <t>https://podminky.urs.cz/item/CS_URS_2022_01/721290111</t>
  </si>
  <si>
    <t>85</t>
  </si>
  <si>
    <t>998721101</t>
  </si>
  <si>
    <t>Přesun hmot pro vnitřní kanalizace stanovený z hmotnosti přesunovaného materiálu vodorovná dopravní vzdálenost do 50 m v objektech výšky do 6 m</t>
  </si>
  <si>
    <t>1758497106</t>
  </si>
  <si>
    <t>https://podminky.urs.cz/item/CS_URS_2022_01/998721101</t>
  </si>
  <si>
    <t>722</t>
  </si>
  <si>
    <t>Zdravotechnika - vnitřní vodovod</t>
  </si>
  <si>
    <t>86</t>
  </si>
  <si>
    <t>722.1</t>
  </si>
  <si>
    <t>Napojení na stávající rozvody vodovodu</t>
  </si>
  <si>
    <t>-1363809353</t>
  </si>
  <si>
    <t>87</t>
  </si>
  <si>
    <t>722174002</t>
  </si>
  <si>
    <t>Potrubí z plastových trubek z polypropylenu PPR svařovaných polyfúzně PN 16 (SDR 7,4) D 20 x 2,8</t>
  </si>
  <si>
    <t>-834626092</t>
  </si>
  <si>
    <t>https://podminky.urs.cz/item/CS_URS_2022_01/722174002</t>
  </si>
  <si>
    <t>88</t>
  </si>
  <si>
    <t>722174003</t>
  </si>
  <si>
    <t>Potrubí z plastových trubek z polypropylenu PPR svařovaných polyfúzně PN 16 (SDR 7,4) D 25 x 3,5</t>
  </si>
  <si>
    <t>-1153909423</t>
  </si>
  <si>
    <t>https://podminky.urs.cz/item/CS_URS_2022_01/722174003</t>
  </si>
  <si>
    <t>89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</si>
  <si>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</si>
  <si>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</si>
  <si>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-1607256365</t>
  </si>
  <si>
    <t>https://podminky.urs.cz/item/CS_URS_2022_01/722181231</t>
  </si>
  <si>
    <t>90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</si>
  <si>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</si>
  <si>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</si>
  <si>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-1263063800</t>
  </si>
  <si>
    <t>https://podminky.urs.cz/item/CS_URS_2022_01/722181232</t>
  </si>
  <si>
    <t>91</t>
  </si>
  <si>
    <t>722190401</t>
  </si>
  <si>
    <t>Zřízení přípojek na potrubí vyvedení a upevnění výpustek do DN 25</t>
  </si>
  <si>
    <t>318195761</t>
  </si>
  <si>
    <t>https://podminky.urs.cz/item/CS_URS_2022_01/722190401</t>
  </si>
  <si>
    <t>92</t>
  </si>
  <si>
    <t>722230102</t>
  </si>
  <si>
    <t>Armatury se dvěma závity ventily přímé G 3/4"</t>
  </si>
  <si>
    <t>1934757445</t>
  </si>
  <si>
    <t>https://podminky.urs.cz/item/CS_URS_2022_01/722230102</t>
  </si>
  <si>
    <t>93</t>
  </si>
  <si>
    <t>722290226</t>
  </si>
  <si>
    <t>Zkoušky, proplach a desinfekce vodovodního potrubí zkoušky těsnosti vodovodního potrubí závitového do DN 50</t>
  </si>
  <si>
    <t>-149600252</t>
  </si>
  <si>
    <t>https://podminky.urs.cz/item/CS_URS_2022_01/722290226</t>
  </si>
  <si>
    <t>722290234</t>
  </si>
  <si>
    <t>Zkoušky, proplach a desinfekce vodovodního potrubí proplach a desinfekce vodovodního potrubí do DN 80</t>
  </si>
  <si>
    <t>1147660010</t>
  </si>
  <si>
    <t>https://podminky.urs.cz/item/CS_URS_2022_01/722290234</t>
  </si>
  <si>
    <t>998722101</t>
  </si>
  <si>
    <t>Přesun hmot pro vnitřní vodovod stanovený z hmotnosti přesunovaného materiálu vodorovná dopravní vzdálenost do 50 m v objektech výšky do 6 m</t>
  </si>
  <si>
    <t>954742589</t>
  </si>
  <si>
    <t>https://podminky.urs.cz/item/CS_URS_2022_01/998722101</t>
  </si>
  <si>
    <t>725</t>
  </si>
  <si>
    <t>Zdravotechnika - zařizovací předměty</t>
  </si>
  <si>
    <t>725112022</t>
  </si>
  <si>
    <t>Zařízení záchodů klozety keramické závěsné na nosné stěny s hlubokým splachováním odpad vodorovný</t>
  </si>
  <si>
    <t>1802893437</t>
  </si>
  <si>
    <t>https://podminky.urs.cz/item/CS_URS_2022_01/725112022</t>
  </si>
  <si>
    <t>97</t>
  </si>
  <si>
    <t>725211602</t>
  </si>
  <si>
    <t>Umyvadla keramická bílá bez výtokových armatur připevněná na stěnu šrouby bez sloupu nebo krytu na sifon</t>
  </si>
  <si>
    <t>1577317156</t>
  </si>
  <si>
    <t>https://podminky.urs.cz/item/CS_URS_2022_01/725211602</t>
  </si>
  <si>
    <t>98</t>
  </si>
  <si>
    <t>725211701</t>
  </si>
  <si>
    <t xml:space="preserve">Umyvadla keramická bílá bez výtokových armatur připevněná na stěnu šrouby malá (umývátka) stěnová </t>
  </si>
  <si>
    <t>625507973</t>
  </si>
  <si>
    <t>https://podminky.urs.cz/item/CS_URS_2022_01/725211701</t>
  </si>
  <si>
    <t>99</t>
  </si>
  <si>
    <t>725244154</t>
  </si>
  <si>
    <t>Sprchové dveře a zástěny dveře sprchové do niky polorámové skleněné tl. 6 mm dveře otvíravé dvoukřídlové, na vaničku šířky 1000 mm</t>
  </si>
  <si>
    <t>-1961027637</t>
  </si>
  <si>
    <t>https://podminky.urs.cz/item/CS_URS_2022_01/725244154</t>
  </si>
  <si>
    <t>100</t>
  </si>
  <si>
    <t>725339111</t>
  </si>
  <si>
    <t>Výlevky montáž výlevky</t>
  </si>
  <si>
    <t>118317795</t>
  </si>
  <si>
    <t>https://podminky.urs.cz/item/CS_URS_2022_01/725339111</t>
  </si>
  <si>
    <t>101</t>
  </si>
  <si>
    <t>642711-R</t>
  </si>
  <si>
    <t>výlevka keramická závěsná s plastovou mřížkou, bílá</t>
  </si>
  <si>
    <t>109771756</t>
  </si>
  <si>
    <t>102</t>
  </si>
  <si>
    <t>725813111</t>
  </si>
  <si>
    <t>Ventily rohové bez připojovací trubičky nebo flexi hadičky G 1/2"</t>
  </si>
  <si>
    <t>1398958583</t>
  </si>
  <si>
    <t>https://podminky.urs.cz/item/CS_URS_2022_01/725813111</t>
  </si>
  <si>
    <t>103</t>
  </si>
  <si>
    <t>72582131R</t>
  </si>
  <si>
    <t xml:space="preserve">Baterie k výlevce páková </t>
  </si>
  <si>
    <t>-1794573525</t>
  </si>
  <si>
    <t>104</t>
  </si>
  <si>
    <t>725822611</t>
  </si>
  <si>
    <t>Baterie umyvadlové stojánkové pákové bez výpusti</t>
  </si>
  <si>
    <t>-1084885688</t>
  </si>
  <si>
    <t>https://podminky.urs.cz/item/CS_URS_2022_01/725822611</t>
  </si>
  <si>
    <t>105</t>
  </si>
  <si>
    <t>725841333</t>
  </si>
  <si>
    <t>Baterie sprchové podomítkové (zápustné) s přepínačem a pevnou sprchou</t>
  </si>
  <si>
    <t>-219975080</t>
  </si>
  <si>
    <t>https://podminky.urs.cz/item/CS_URS_2022_01/725841333</t>
  </si>
  <si>
    <t>106</t>
  </si>
  <si>
    <t>998725101</t>
  </si>
  <si>
    <t>Přesun hmot pro zařizovací předměty stanovený z hmotnosti přesunovaného materiálu vodorovná dopravní vzdálenost do 50 m v objektech výšky do 6 m</t>
  </si>
  <si>
    <t>224895289</t>
  </si>
  <si>
    <t>https://podminky.urs.cz/item/CS_URS_2022_01/998725101</t>
  </si>
  <si>
    <t>726</t>
  </si>
  <si>
    <t>Zdravotechnika - předstěnové instalace</t>
  </si>
  <si>
    <t>107</t>
  </si>
  <si>
    <t>726111031</t>
  </si>
  <si>
    <t>Předstěnové instalační systémy pro zazdění do masivních zděných konstrukcí pro závěsné klozety ovládání zepředu, stavební výška 1080 mm</t>
  </si>
  <si>
    <t>-1646884870</t>
  </si>
  <si>
    <t>https://podminky.urs.cz/item/CS_URS_2022_01/726111031</t>
  </si>
  <si>
    <t>108</t>
  </si>
  <si>
    <t>72611103R</t>
  </si>
  <si>
    <t>Předstěnové instalační systémy pro zazdění do masivních zděných konstrukcí pro výlevky</t>
  </si>
  <si>
    <t>514047102</t>
  </si>
  <si>
    <t>109</t>
  </si>
  <si>
    <t>998726111</t>
  </si>
  <si>
    <t>Přesun hmot pro instalační prefabrikáty stanovený z hmotnosti přesunovaného materiálu vodorovná dopravní vzdálenost do 50 m v objektech výšky do 6 m</t>
  </si>
  <si>
    <t>818944361</t>
  </si>
  <si>
    <t>https://podminky.urs.cz/item/CS_URS_2022_01/998726111</t>
  </si>
  <si>
    <t>735</t>
  </si>
  <si>
    <t>Ústřední vytápění - otopná tělesa</t>
  </si>
  <si>
    <t>110</t>
  </si>
  <si>
    <t>735117110</t>
  </si>
  <si>
    <t>Otopná tělesa litinová článková se základním nátěrem výkon 88-136,1 W/článek odpojení a připojení po nátěru</t>
  </si>
  <si>
    <t>1777510561</t>
  </si>
  <si>
    <t>https://podminky.urs.cz/item/CS_URS_2022_01/735117110</t>
  </si>
  <si>
    <t>24*0,31</t>
  </si>
  <si>
    <t>111</t>
  </si>
  <si>
    <t>735191910</t>
  </si>
  <si>
    <t>Ostatní opravy otopných těles napuštění vody do otopného systému včetně potrubí (bez kotle a ohříváků) otopných těles</t>
  </si>
  <si>
    <t>-985441051</t>
  </si>
  <si>
    <t>https://podminky.urs.cz/item/CS_URS_2022_01/735191910</t>
  </si>
  <si>
    <t>112</t>
  </si>
  <si>
    <t>735494811</t>
  </si>
  <si>
    <t>Vypuštění vody z otopných soustav bez kotlů, ohříváků, zásobníků a nádrží</t>
  </si>
  <si>
    <t>996291622</t>
  </si>
  <si>
    <t>https://podminky.urs.cz/item/CS_URS_2022_01/735494811</t>
  </si>
  <si>
    <t>113</t>
  </si>
  <si>
    <t>998735201</t>
  </si>
  <si>
    <t>Přesun hmot pro otopná tělesa stanovený procentní sazbou (%) z ceny vodorovná dopravní vzdálenost do 50 m v objektech výšky do 6 m</t>
  </si>
  <si>
    <t>%</t>
  </si>
  <si>
    <t>-491503094</t>
  </si>
  <si>
    <t>https://podminky.urs.cz/item/CS_URS_2022_01/998735201</t>
  </si>
  <si>
    <t>741</t>
  </si>
  <si>
    <t>Elektroinstalace - silnoproud</t>
  </si>
  <si>
    <t>114</t>
  </si>
  <si>
    <t>741110511</t>
  </si>
  <si>
    <t>Montáž lišt a kanálků elektroinstalačních se spojkami, ohyby a rohy a s nasunutím do krabic vkládacích s víčkem, šířky do 60 mm</t>
  </si>
  <si>
    <t>-686585542</t>
  </si>
  <si>
    <t>https://podminky.urs.cz/item/CS_URS_2022_01/741110511</t>
  </si>
  <si>
    <t>115</t>
  </si>
  <si>
    <t>34571012</t>
  </si>
  <si>
    <t>lišta elektroinstalační vkládací 40x15mm</t>
  </si>
  <si>
    <t>-779492940</t>
  </si>
  <si>
    <t>18*1,05 'Přepočtené koeficientem množství</t>
  </si>
  <si>
    <t>116</t>
  </si>
  <si>
    <t>741112001</t>
  </si>
  <si>
    <t>Montáž krabic elektroinstalačních bez napojení na trubky a lišty, demontáže a montáže víčka a přístroje protahovacích nebo odbočných zapuštěných plastových kruhových</t>
  </si>
  <si>
    <t>-1638776140</t>
  </si>
  <si>
    <t>https://podminky.urs.cz/item/CS_URS_2022_01/741112001</t>
  </si>
  <si>
    <t>117</t>
  </si>
  <si>
    <t>34571450</t>
  </si>
  <si>
    <t>krabice pod omítku PVC přístrojová kruhová D 70mm</t>
  </si>
  <si>
    <t>331358609</t>
  </si>
  <si>
    <t>118</t>
  </si>
  <si>
    <t>34571521</t>
  </si>
  <si>
    <t>krabice pod omítku PVC odbočná kruhová D 70mm s víčkem a svorkovnicí</t>
  </si>
  <si>
    <t>-1427054748</t>
  </si>
  <si>
    <t>119</t>
  </si>
  <si>
    <t>741122015</t>
  </si>
  <si>
    <t>Montáž kabelů měděných bez ukončení uložených pod omítku plných kulatých (např. CYKY), počtu a průřezu žil 3x1,5 mm2</t>
  </si>
  <si>
    <t>-2007068234</t>
  </si>
  <si>
    <t>https://podminky.urs.cz/item/CS_URS_2022_01/741122015</t>
  </si>
  <si>
    <t>120</t>
  </si>
  <si>
    <t>741122016</t>
  </si>
  <si>
    <t>Montáž kabelů měděných bez ukončení uložených pod omítku plných kulatých (např. CYKY), počtu a průřezu žil 3x2,5 až 6 mm2</t>
  </si>
  <si>
    <t>-567553923</t>
  </si>
  <si>
    <t>https://podminky.urs.cz/item/CS_URS_2022_01/741122016</t>
  </si>
  <si>
    <t>121</t>
  </si>
  <si>
    <t>741122211</t>
  </si>
  <si>
    <t>Montáž kabelů měděných bez ukončení uložených volně nebo v liště plných kulatých (např. CYKY) počtu a průřezu žil 3x1,5 až 6 mm2</t>
  </si>
  <si>
    <t>-270457224</t>
  </si>
  <si>
    <t>https://podminky.urs.cz/item/CS_URS_2022_01/741122211</t>
  </si>
  <si>
    <t>122</t>
  </si>
  <si>
    <t>34111030</t>
  </si>
  <si>
    <t>kabel instalační jádro Cu plné izolace PVC plášť PVC 450/750V (CYKY) 3x1,5mm2</t>
  </si>
  <si>
    <t>-1578937503</t>
  </si>
  <si>
    <t>86*1,15 'Přepočtené koeficientem množství</t>
  </si>
  <si>
    <t>123</t>
  </si>
  <si>
    <t>34111036</t>
  </si>
  <si>
    <t>kabel instalační jádro Cu plné izolace PVC plášť PVC 450/750V (CYKY) 3x2,5mm2</t>
  </si>
  <si>
    <t>-1135121740</t>
  </si>
  <si>
    <t>96*1,15 'Přepočtené koeficientem množství</t>
  </si>
  <si>
    <t>124</t>
  </si>
  <si>
    <t>74113635R</t>
  </si>
  <si>
    <t>Montáž doplňků</t>
  </si>
  <si>
    <t>-2133582424</t>
  </si>
  <si>
    <t>125</t>
  </si>
  <si>
    <t>6100022520</t>
  </si>
  <si>
    <t>bezdotykový vysoušeč rukou horkovzdušný bílý ABS plast</t>
  </si>
  <si>
    <t>829172081</t>
  </si>
  <si>
    <t>126</t>
  </si>
  <si>
    <t>741310001</t>
  </si>
  <si>
    <t>Montáž spínačů jedno nebo dvoupólových nástěnných se zapojením vodičů, pro prostředí normální spínačů, řazení 1-jednopólových</t>
  </si>
  <si>
    <t>2100271085</t>
  </si>
  <si>
    <t>https://podminky.urs.cz/item/CS_URS_2022_01/741310001</t>
  </si>
  <si>
    <t>127</t>
  </si>
  <si>
    <t>34535015</t>
  </si>
  <si>
    <t>spínač nástěnný jednopólový, řazení 1</t>
  </si>
  <si>
    <t>-1684053248</t>
  </si>
  <si>
    <t>128</t>
  </si>
  <si>
    <t>741311004</t>
  </si>
  <si>
    <t>Montáž spínačů speciálních se zapojením vodičů čidla pohybu nástěnného</t>
  </si>
  <si>
    <t>1350721193</t>
  </si>
  <si>
    <t>https://podminky.urs.cz/item/CS_URS_2022_01/741311004</t>
  </si>
  <si>
    <t>129</t>
  </si>
  <si>
    <t>1000174631</t>
  </si>
  <si>
    <t>čidlo pohybu MD 200°, nástěnné</t>
  </si>
  <si>
    <t>1163159840</t>
  </si>
  <si>
    <t>130</t>
  </si>
  <si>
    <t>741313001</t>
  </si>
  <si>
    <t>Montáž zásuvek domovních se zapojením vodičů bezšroubové připojení polozapuštěných nebo zapuštěných 10/16 A, provedení 2P + PE</t>
  </si>
  <si>
    <t>1510940104</t>
  </si>
  <si>
    <t>https://podminky.urs.cz/item/CS_URS_2022_01/741313001</t>
  </si>
  <si>
    <t>131</t>
  </si>
  <si>
    <t>34555202</t>
  </si>
  <si>
    <t>zásuvka zápustná jednonásobná základní provedení</t>
  </si>
  <si>
    <t>1437780343</t>
  </si>
  <si>
    <t>132</t>
  </si>
  <si>
    <t>741320105</t>
  </si>
  <si>
    <t>Montáž jističů se zapojením vodičů jednopólových nn do 25 A ve skříni</t>
  </si>
  <si>
    <t>-445015956</t>
  </si>
  <si>
    <t>https://podminky.urs.cz/item/CS_URS_2022_01/741320105</t>
  </si>
  <si>
    <t>133</t>
  </si>
  <si>
    <t>35822111</t>
  </si>
  <si>
    <t>jistič 1-pólový 16 A vypínací charakteristika B vypínací schopnost 10 kA</t>
  </si>
  <si>
    <t>-1795703231</t>
  </si>
  <si>
    <t>134</t>
  </si>
  <si>
    <t>35822115</t>
  </si>
  <si>
    <t>jistič 1-pólový 10 A vypínací charakteristika B vypínací schopnost 6 kA</t>
  </si>
  <si>
    <t>-824691010</t>
  </si>
  <si>
    <t>135</t>
  </si>
  <si>
    <t>741372061</t>
  </si>
  <si>
    <t>Montáž svítidel s integrovaným zdrojem LED se zapojením vodičů interiérových přisazených stropních hranatých nebo kruhových, plochy do 0,09 m2</t>
  </si>
  <si>
    <t>61058650</t>
  </si>
  <si>
    <t>https://podminky.urs.cz/item/CS_URS_2022_01/741372061</t>
  </si>
  <si>
    <t>136</t>
  </si>
  <si>
    <t>1739102R</t>
  </si>
  <si>
    <t>LED svítidlo přisazené kruhové plast, opál difuzor, 27W (C)</t>
  </si>
  <si>
    <t>1166337859</t>
  </si>
  <si>
    <t>137</t>
  </si>
  <si>
    <t>741372062</t>
  </si>
  <si>
    <t>Montáž svítidel s integrovaným zdrojem LED se zapojením vodičů interiérových přisazených stropních hranatých nebo kruhových, plochy přes 0,09 do 0,36 m2</t>
  </si>
  <si>
    <t>323071659</t>
  </si>
  <si>
    <t>https://podminky.urs.cz/item/CS_URS_2022_01/741372062</t>
  </si>
  <si>
    <t>138</t>
  </si>
  <si>
    <t>10000758R</t>
  </si>
  <si>
    <t>LED svítidlo přisazené 1.4ft PC 6400/840 (A1)</t>
  </si>
  <si>
    <t>-942771645</t>
  </si>
  <si>
    <t>139</t>
  </si>
  <si>
    <t>10000759R</t>
  </si>
  <si>
    <t>LED svítidlo přisazené 2.4ft 8800/840 (B)</t>
  </si>
  <si>
    <t>1863439008</t>
  </si>
  <si>
    <t>140</t>
  </si>
  <si>
    <t>741810001</t>
  </si>
  <si>
    <t>Zkoušky a prohlídky elektrických rozvodů a zařízení celková prohlídka a vyhotovení revizní zprávy pro objem montážních prací do 100 tis. Kč</t>
  </si>
  <si>
    <t>833993292</t>
  </si>
  <si>
    <t>https://podminky.urs.cz/item/CS_URS_2022_01/741810001</t>
  </si>
  <si>
    <t>141</t>
  </si>
  <si>
    <t>HZS2232</t>
  </si>
  <si>
    <t>Hodinové zúčtovací sazby profesí PSV provádění stavebních instalací elektrikář odborný</t>
  </si>
  <si>
    <t>hod</t>
  </si>
  <si>
    <t>-882342182</t>
  </si>
  <si>
    <t>https://podminky.urs.cz/item/CS_URS_2022_01/HZS2232</t>
  </si>
  <si>
    <t>P</t>
  </si>
  <si>
    <t>Poznámka k položce:_x000d_
úpravy v rozvaděči a ostatní práce</t>
  </si>
  <si>
    <t>142</t>
  </si>
  <si>
    <t>59042125</t>
  </si>
  <si>
    <t>sádra šedá</t>
  </si>
  <si>
    <t>kg</t>
  </si>
  <si>
    <t>-1936637196</t>
  </si>
  <si>
    <t>143</t>
  </si>
  <si>
    <t>31412858</t>
  </si>
  <si>
    <t>hřebík stavební hlava zápustná mřížkovaná 4x100mm</t>
  </si>
  <si>
    <t>-1765395251</t>
  </si>
  <si>
    <t>144</t>
  </si>
  <si>
    <t>998741101</t>
  </si>
  <si>
    <t>Přesun hmot pro silnoproud stanovený z hmotnosti přesunovaného materiálu vodorovná dopravní vzdálenost do 50 m v objektech výšky do 6 m</t>
  </si>
  <si>
    <t>554467587</t>
  </si>
  <si>
    <t>https://podminky.urs.cz/item/CS_URS_2022_01/998741101</t>
  </si>
  <si>
    <t>751</t>
  </si>
  <si>
    <t>Vzduchotechnika</t>
  </si>
  <si>
    <t>145</t>
  </si>
  <si>
    <t>751133012</t>
  </si>
  <si>
    <t>Montáž ventilátoru diagonálního nízkotlakého potrubního nevýbušného, průměru přes 100 do 200 mm</t>
  </si>
  <si>
    <t>937222078</t>
  </si>
  <si>
    <t>https://podminky.urs.cz/item/CS_URS_2022_01/751133012</t>
  </si>
  <si>
    <t>146</t>
  </si>
  <si>
    <t>429143-R</t>
  </si>
  <si>
    <t xml:space="preserve">diagonální ventilátor do kruhového potrubí D 160 mm + doběhový spínač, vzduchový výkon 300 - 500 m3/hod (200 Pa); el.příkon 101 W (230 V); akust.tlak 37 dB(A) (3 m)   </t>
  </si>
  <si>
    <t>-1099996040</t>
  </si>
  <si>
    <t>147</t>
  </si>
  <si>
    <t>751322011</t>
  </si>
  <si>
    <t>Montáž talířových ventilů, anemostatů, dýz talířového ventilu, průměru do 100 mm</t>
  </si>
  <si>
    <t>-1906808063</t>
  </si>
  <si>
    <t>https://podminky.urs.cz/item/CS_URS_2022_01/751322011</t>
  </si>
  <si>
    <t>148</t>
  </si>
  <si>
    <t>42972201</t>
  </si>
  <si>
    <t>ventil talířový pro přívod a odvod vzduchu plastový D 100mm</t>
  </si>
  <si>
    <t>-1996703487</t>
  </si>
  <si>
    <t>149</t>
  </si>
  <si>
    <t>751398041</t>
  </si>
  <si>
    <t>Montáž ostatních zařízení protidešťové žaluzie nebo žaluziové klapky na kruhové potrubí, průměru do 300 mm</t>
  </si>
  <si>
    <t>-1736379490</t>
  </si>
  <si>
    <t>https://podminky.urs.cz/item/CS_URS_2022_01/751398041</t>
  </si>
  <si>
    <t>150</t>
  </si>
  <si>
    <t>42972901</t>
  </si>
  <si>
    <t>žaluzie protidešťová plastová s pro potrubí D 160mm</t>
  </si>
  <si>
    <t>134508305</t>
  </si>
  <si>
    <t>151</t>
  </si>
  <si>
    <t>751510041</t>
  </si>
  <si>
    <t>Vzduchotechnické potrubí z pozinkovaného plechu kruhové, trouba spirálně vinutá bez příruby, průměru do 100 mm</t>
  </si>
  <si>
    <t>-1574599835</t>
  </si>
  <si>
    <t>https://podminky.urs.cz/item/CS_URS_2022_01/751510041</t>
  </si>
  <si>
    <t>152</t>
  </si>
  <si>
    <t>751510042</t>
  </si>
  <si>
    <t>Vzduchotechnické potrubí z pozinkovaného plechu kruhové, trouba spirálně vinutá bez příruby, průměru přes 100 do 200 mm</t>
  </si>
  <si>
    <t>657685945</t>
  </si>
  <si>
    <t>https://podminky.urs.cz/item/CS_URS_2022_01/751510042</t>
  </si>
  <si>
    <t>153</t>
  </si>
  <si>
    <t>751572102</t>
  </si>
  <si>
    <t>Závěs kruhového potrubí pomocí objímky, kotvené do betonu průměru potrubí přes 100 do 200 mm</t>
  </si>
  <si>
    <t>-1681788681</t>
  </si>
  <si>
    <t>https://podminky.urs.cz/item/CS_URS_2022_01/751572102</t>
  </si>
  <si>
    <t>154</t>
  </si>
  <si>
    <t>751691111</t>
  </si>
  <si>
    <t>Zaregulování systému vzduchotechnického zařízení za 1 koncový (distribuční) prvek</t>
  </si>
  <si>
    <t>-2070032462</t>
  </si>
  <si>
    <t>https://podminky.urs.cz/item/CS_URS_2022_01/751691111</t>
  </si>
  <si>
    <t>155</t>
  </si>
  <si>
    <t>751721R04</t>
  </si>
  <si>
    <t>Drobný montážní a spojovací materiál</t>
  </si>
  <si>
    <t>1446163360</t>
  </si>
  <si>
    <t>156</t>
  </si>
  <si>
    <t>998751101</t>
  </si>
  <si>
    <t>Přesun hmot pro vzduchotechniku stanovený z hmotnosti přesunovaného materiálu vodorovná dopravní vzdálenost do 100 m v objektech výšky do 12 m</t>
  </si>
  <si>
    <t>1770103573</t>
  </si>
  <si>
    <t>https://podminky.urs.cz/item/CS_URS_2022_01/998751101</t>
  </si>
  <si>
    <t>763</t>
  </si>
  <si>
    <t>Konstrukce suché výstavby</t>
  </si>
  <si>
    <t>157</t>
  </si>
  <si>
    <t>763131451</t>
  </si>
  <si>
    <t>Podhled ze sádrokartonových desek dvouvrstvá zavěšená spodní konstrukce z ocelových profilů CD, UD jednoduše opláštěná deskou impregnovanou H2, tl. 12,5 mm, bez izolace</t>
  </si>
  <si>
    <t>-309444075</t>
  </si>
  <si>
    <t>https://podminky.urs.cz/item/CS_URS_2022_01/763131451</t>
  </si>
  <si>
    <t>158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</si>
  <si>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</si>
  <si>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</si>
  <si>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-54364164</t>
  </si>
  <si>
    <t>https://podminky.urs.cz/item/CS_URS_2022_01/998763301</t>
  </si>
  <si>
    <t>766</t>
  </si>
  <si>
    <t>Konstrukce truhlářské</t>
  </si>
  <si>
    <t>159</t>
  </si>
  <si>
    <t>766660001</t>
  </si>
  <si>
    <t>Montáž dveřních křídel dřevěných nebo plastových otevíravých do ocelové zárubně povrchově upravených jednokřídlových, šířky do 800 mm</t>
  </si>
  <si>
    <t>-345084381</t>
  </si>
  <si>
    <t>https://podminky.urs.cz/item/CS_URS_2022_01/766660001</t>
  </si>
  <si>
    <t>160</t>
  </si>
  <si>
    <t>61161001</t>
  </si>
  <si>
    <t>dveře jednokřídlé voštinové povrch lakovaný plné 700x1970-2100mm</t>
  </si>
  <si>
    <t>565216539</t>
  </si>
  <si>
    <t>161</t>
  </si>
  <si>
    <t>61161002</t>
  </si>
  <si>
    <t>dveře jednokřídlé voštinové povrch lakovaný plné 800x1970-2100mm</t>
  </si>
  <si>
    <t>1668043974</t>
  </si>
  <si>
    <t>162</t>
  </si>
  <si>
    <t>766660729</t>
  </si>
  <si>
    <t>Montáž dveřních doplňků dveřního kování interiérového štítku s klikou</t>
  </si>
  <si>
    <t>-1658612769</t>
  </si>
  <si>
    <t>https://podminky.urs.cz/item/CS_URS_2022_01/766660729</t>
  </si>
  <si>
    <t>163</t>
  </si>
  <si>
    <t>54914622</t>
  </si>
  <si>
    <t>kování dveřní vrchní klika včetně štítu a montážního materiálu BB 72 matný nikl</t>
  </si>
  <si>
    <t>1611978539</t>
  </si>
  <si>
    <t>164</t>
  </si>
  <si>
    <t>998766101</t>
  </si>
  <si>
    <t>Přesun hmot pro konstrukce truhlářské stanovený z hmotnosti přesunovaného materiálu vodorovná dopravní vzdálenost do 50 m v objektech výšky do 6 m</t>
  </si>
  <si>
    <t>-1113634580</t>
  </si>
  <si>
    <t>https://podminky.urs.cz/item/CS_URS_2022_01/998766101</t>
  </si>
  <si>
    <t>771</t>
  </si>
  <si>
    <t>Podlahy z dlaždic</t>
  </si>
  <si>
    <t>165</t>
  </si>
  <si>
    <t>771111011</t>
  </si>
  <si>
    <t>Příprava podkladu před provedením dlažby vysátí podlah</t>
  </si>
  <si>
    <t>1627401147</t>
  </si>
  <si>
    <t>https://podminky.urs.cz/item/CS_URS_2022_01/771111011</t>
  </si>
  <si>
    <t>166</t>
  </si>
  <si>
    <t>771121011</t>
  </si>
  <si>
    <t>Příprava podkladu před provedením dlažby nátěr penetrační na podlahu</t>
  </si>
  <si>
    <t>378799408</t>
  </si>
  <si>
    <t>https://podminky.urs.cz/item/CS_URS_2022_01/771121011</t>
  </si>
  <si>
    <t>167</t>
  </si>
  <si>
    <t>771151012</t>
  </si>
  <si>
    <t>Příprava podkladu před provedením dlažby samonivelační stěrka min.pevnosti 20 MPa, tloušťky přes 3 do 5 mm</t>
  </si>
  <si>
    <t>233012455</t>
  </si>
  <si>
    <t>https://podminky.urs.cz/item/CS_URS_2022_01/771151012</t>
  </si>
  <si>
    <t>168</t>
  </si>
  <si>
    <t>771474112</t>
  </si>
  <si>
    <t>Montáž soklů z dlaždic keramických lepených flexibilním lepidlem rovných, výšky přes 65 do 90 mm</t>
  </si>
  <si>
    <t>-352123127</t>
  </si>
  <si>
    <t>https://podminky.urs.cz/item/CS_URS_2022_01/771474112</t>
  </si>
  <si>
    <t>"místnost 1.21"(4,02+1,74)*2</t>
  </si>
  <si>
    <t>"místnost 1.23"(1,35+1,10)*2</t>
  </si>
  <si>
    <t>169</t>
  </si>
  <si>
    <t>771574115</t>
  </si>
  <si>
    <t>Montáž podlah z dlaždic keramických lepených flexibilním lepidlem maloformátových hladkých přes 22 do 25 ks/m2</t>
  </si>
  <si>
    <t>683771828</t>
  </si>
  <si>
    <t>https://podminky.urs.cz/item/CS_URS_2022_01/771574115</t>
  </si>
  <si>
    <t>170</t>
  </si>
  <si>
    <t>59761605</t>
  </si>
  <si>
    <t>dlažba keramická hutná hladká do interiéru přes 22 do 25ks/m2</t>
  </si>
  <si>
    <t>453890370</t>
  </si>
  <si>
    <t>Poznámka k položce:_x000d_
protiskluzná úprava, součinitel smykového tření min. 0,5, PEI IV vyšší odolnost otěruvzdornosti. Pro sprchy je nutno dodržet třídu protiskluznostiR12 (ČSN 74 4505). Pro ostatní prostory postačí protiskluznost R10_x000d_
- barva a provedení dle výběru investora</t>
  </si>
  <si>
    <t>"soklík"16,42*0,09</t>
  </si>
  <si>
    <t>"podlaha"16,66</t>
  </si>
  <si>
    <t>18,138*1,1 'Přepočtené koeficientem množství</t>
  </si>
  <si>
    <t>171</t>
  </si>
  <si>
    <t>771577111</t>
  </si>
  <si>
    <t>Montáž podlah z dlaždic keramických lepených flexibilním lepidlem Příplatek k cenám za plochu do 5 m2 jednotlivě</t>
  </si>
  <si>
    <t>1153838596</t>
  </si>
  <si>
    <t>https://podminky.urs.cz/item/CS_URS_2022_01/771577111</t>
  </si>
  <si>
    <t>172</t>
  </si>
  <si>
    <t>998771101</t>
  </si>
  <si>
    <t>Přesun hmot pro podlahy z dlaždic stanovený z hmotnosti přesunovaného materiálu vodorovná dopravní vzdálenost do 50 m v objektech výšky do 6 m</t>
  </si>
  <si>
    <t>-1203524554</t>
  </si>
  <si>
    <t>https://podminky.urs.cz/item/CS_URS_2022_01/998771101</t>
  </si>
  <si>
    <t>781</t>
  </si>
  <si>
    <t>Dokončovací práce - obklady</t>
  </si>
  <si>
    <t>173</t>
  </si>
  <si>
    <t>781111011</t>
  </si>
  <si>
    <t>Příprava podkladu před provedením obkladu oprášení (ometení) stěny</t>
  </si>
  <si>
    <t>-1935104212</t>
  </si>
  <si>
    <t>https://podminky.urs.cz/item/CS_URS_2022_01/781111011</t>
  </si>
  <si>
    <t>174</t>
  </si>
  <si>
    <t>781121011</t>
  </si>
  <si>
    <t>Příprava podkladu před provedením obkladu nátěr penetrační na stěnu</t>
  </si>
  <si>
    <t>-613517297</t>
  </si>
  <si>
    <t>https://podminky.urs.cz/item/CS_URS_2022_01/781121011</t>
  </si>
  <si>
    <t>175</t>
  </si>
  <si>
    <t>781474115</t>
  </si>
  <si>
    <t>Montáž obkladů vnitřních stěn z dlaždic keramických lepených flexibilním lepidlem maloformátových hladkých přes 22 do 25 ks/m2</t>
  </si>
  <si>
    <t>-763641588</t>
  </si>
  <si>
    <t>https://podminky.urs.cz/item/CS_URS_2022_01/781474115</t>
  </si>
  <si>
    <t>176</t>
  </si>
  <si>
    <t>59761039</t>
  </si>
  <si>
    <t>obklad keramický hladký přes 22 do 25ks/m2</t>
  </si>
  <si>
    <t>-812148011</t>
  </si>
  <si>
    <t xml:space="preserve">Poznámka k položce:_x000d_
barva a provedení dle výběru investora   </t>
  </si>
  <si>
    <t>44,13*1,1 'Přepočtené koeficientem množství</t>
  </si>
  <si>
    <t>177</t>
  </si>
  <si>
    <t>781494111</t>
  </si>
  <si>
    <t>Obklad - dokončující práce profily ukončovací lepené flexibilním lepidlem rohové</t>
  </si>
  <si>
    <t>275185006</t>
  </si>
  <si>
    <t>https://podminky.urs.cz/item/CS_URS_2022_01/781494111</t>
  </si>
  <si>
    <t>2*0,90</t>
  </si>
  <si>
    <t>178</t>
  </si>
  <si>
    <t>781495141</t>
  </si>
  <si>
    <t>Obklad - dokončující práce průnik obkladem kruhový, bez izolace do DN 30</t>
  </si>
  <si>
    <t>-767487503</t>
  </si>
  <si>
    <t>https://podminky.urs.cz/item/CS_URS_2022_01/781495141</t>
  </si>
  <si>
    <t>179</t>
  </si>
  <si>
    <t>781495142</t>
  </si>
  <si>
    <t>Obklad - dokončující práce průnik obkladem kruhový, bez izolace přes DN 30 do DN 90</t>
  </si>
  <si>
    <t>220140599</t>
  </si>
  <si>
    <t>https://podminky.urs.cz/item/CS_URS_2022_01/781495142</t>
  </si>
  <si>
    <t>180</t>
  </si>
  <si>
    <t>781495143</t>
  </si>
  <si>
    <t>Obklad - dokončující práce průnik obkladem kruhový, bez izolace přes DN 90</t>
  </si>
  <si>
    <t>188933813</t>
  </si>
  <si>
    <t>https://podminky.urs.cz/item/CS_URS_2022_01/781495143</t>
  </si>
  <si>
    <t>181</t>
  </si>
  <si>
    <t>781495153</t>
  </si>
  <si>
    <t>Obklad - dokončující práce průnik obkladem hranatý, bez izolace, o delší straně přes 90 mm</t>
  </si>
  <si>
    <t>781585174</t>
  </si>
  <si>
    <t>https://podminky.urs.cz/item/CS_URS_2022_01/781495153</t>
  </si>
  <si>
    <t>182</t>
  </si>
  <si>
    <t>998781101</t>
  </si>
  <si>
    <t>Přesun hmot pro obklady keramické stanovený z hmotnosti přesunovaného materiálu vodorovná dopravní vzdálenost do 50 m v objektech výšky do 6 m</t>
  </si>
  <si>
    <t>1523874682</t>
  </si>
  <si>
    <t>https://podminky.urs.cz/item/CS_URS_2022_01/998781101</t>
  </si>
  <si>
    <t>783</t>
  </si>
  <si>
    <t>Dokončovací práce - nátěry</t>
  </si>
  <si>
    <t>183</t>
  </si>
  <si>
    <t>783314201</t>
  </si>
  <si>
    <t>Základní antikorozní nátěr zámečnických konstrukcí jednonásobný syntetický standardní</t>
  </si>
  <si>
    <t>1495122068</t>
  </si>
  <si>
    <t>https://podminky.urs.cz/item/CS_URS_2022_01/783314201</t>
  </si>
  <si>
    <t>"ocelové zárubně"6*5,00*0,30</t>
  </si>
  <si>
    <t>184</t>
  </si>
  <si>
    <t>783315101</t>
  </si>
  <si>
    <t>Mezinátěr zámečnických konstrukcí jednonásobný syntetický standardní</t>
  </si>
  <si>
    <t>-1731610067</t>
  </si>
  <si>
    <t>https://podminky.urs.cz/item/CS_URS_2022_01/783315101</t>
  </si>
  <si>
    <t>185</t>
  </si>
  <si>
    <t>783317101</t>
  </si>
  <si>
    <t>Krycí nátěr (email) zámečnických konstrukcí jednonásobný syntetický standardní</t>
  </si>
  <si>
    <t>1712323297</t>
  </si>
  <si>
    <t>https://podminky.urs.cz/item/CS_URS_2022_01/783317101</t>
  </si>
  <si>
    <t>186</t>
  </si>
  <si>
    <t>783601325</t>
  </si>
  <si>
    <t>Příprava podkladu otopných těles před provedením nátěrů článkových odmaštěním vodou ředitelným</t>
  </si>
  <si>
    <t>-1715947883</t>
  </si>
  <si>
    <t>https://podminky.urs.cz/item/CS_URS_2022_01/783601325</t>
  </si>
  <si>
    <t>"otopná tělesa"24*0,31</t>
  </si>
  <si>
    <t>187</t>
  </si>
  <si>
    <t>783601713</t>
  </si>
  <si>
    <t>Příprava podkladu armatur a kovových potrubí před provedením nátěru potrubí do DN 50 mm odmaštěním, odmašťovačem vodou ředitelným</t>
  </si>
  <si>
    <t>-1931323821</t>
  </si>
  <si>
    <t>https://podminky.urs.cz/item/CS_URS_2022_01/783601713</t>
  </si>
  <si>
    <t>188</t>
  </si>
  <si>
    <t>783614141</t>
  </si>
  <si>
    <t>Základní nátěr otopných těles jednonásobný litinových syntetický</t>
  </si>
  <si>
    <t>-38413881</t>
  </si>
  <si>
    <t>https://podminky.urs.cz/item/CS_URS_2022_01/783614141</t>
  </si>
  <si>
    <t>189</t>
  </si>
  <si>
    <t>783614551</t>
  </si>
  <si>
    <t>Základní nátěr armatur a kovových potrubí jednonásobný potrubí do DN 50 mm syntetický</t>
  </si>
  <si>
    <t>-740514763</t>
  </si>
  <si>
    <t>https://podminky.urs.cz/item/CS_URS_2022_01/783614551</t>
  </si>
  <si>
    <t>190</t>
  </si>
  <si>
    <t>783615551</t>
  </si>
  <si>
    <t>Mezinátěr armatur a kovových potrubí potrubí do DN 50 mm syntetický standardní</t>
  </si>
  <si>
    <t>1971041197</t>
  </si>
  <si>
    <t>https://podminky.urs.cz/item/CS_URS_2022_01/783615551</t>
  </si>
  <si>
    <t>191</t>
  </si>
  <si>
    <t>783617147</t>
  </si>
  <si>
    <t>Krycí nátěr (email) otopných těles litinových dvojnásobný syntetický</t>
  </si>
  <si>
    <t>-1408040277</t>
  </si>
  <si>
    <t>https://podminky.urs.cz/item/CS_URS_2022_01/783617147</t>
  </si>
  <si>
    <t>192</t>
  </si>
  <si>
    <t>783617611</t>
  </si>
  <si>
    <t>Krycí nátěr (email) armatur a kovových potrubí potrubí do DN 50 mm dvojnásobný syntetický standardní</t>
  </si>
  <si>
    <t>-1710395356</t>
  </si>
  <si>
    <t>https://podminky.urs.cz/item/CS_URS_2022_01/783617611</t>
  </si>
  <si>
    <t>784</t>
  </si>
  <si>
    <t>Dokončovací práce - malby a tapety</t>
  </si>
  <si>
    <t>193</t>
  </si>
  <si>
    <t>784111011</t>
  </si>
  <si>
    <t>Obroušení podkladu omítky v místnostech výšky do 3,80 m</t>
  </si>
  <si>
    <t>-1033399504</t>
  </si>
  <si>
    <t>https://podminky.urs.cz/item/CS_URS_2022_01/784111011</t>
  </si>
  <si>
    <t>"místnost 1.21"(4,00+1,82)*2*3,18+6,99</t>
  </si>
  <si>
    <t>"místnost 1.22"(2,54+1,50)*2*0,20+3,50</t>
  </si>
  <si>
    <t>"místnost 1.23"(1,40+1,15)*2*2,20+1,48</t>
  </si>
  <si>
    <t>"místnost 1.24"(1,30+1,20)*2*0,20+1,57</t>
  </si>
  <si>
    <t>"místnost 1.25"(0,85+2,20)*2*0,20+1,91</t>
  </si>
  <si>
    <t>"místnost 1.26"(1,40+0,90)*2*0,20+1,21</t>
  </si>
  <si>
    <t>194</t>
  </si>
  <si>
    <t>784181101</t>
  </si>
  <si>
    <t>Penetrace podkladu jednonásobná základní akrylátová bezbarvá v místnostech výšky do 3,80 m</t>
  </si>
  <si>
    <t>-1594990167</t>
  </si>
  <si>
    <t>https://podminky.urs.cz/item/CS_URS_2022_01/784181101</t>
  </si>
  <si>
    <t>195</t>
  </si>
  <si>
    <t>784211101</t>
  </si>
  <si>
    <t>Malby z malířských směsí oděruvzdorných za mokra dvojnásobné, bílé za mokra oděruvzdorné výborně v místnostech výšky do 3,80 m</t>
  </si>
  <si>
    <t>-211926624</t>
  </si>
  <si>
    <t>https://podminky.urs.cz/item/CS_URS_2022_01/784211101</t>
  </si>
  <si>
    <t>3 - Oprava sociálních zařízení ve 2.n.p. pavilonu S1</t>
  </si>
  <si>
    <t xml:space="preserve">    712 - Povlakové krytiny</t>
  </si>
  <si>
    <t>342291131</t>
  </si>
  <si>
    <t>Ukotvení příček plochými kotvami, do konstrukce betonové</t>
  </si>
  <si>
    <t>1647978087</t>
  </si>
  <si>
    <t>https://podminky.urs.cz/item/CS_URS_2022_01/342291131</t>
  </si>
  <si>
    <t>2*2,60</t>
  </si>
  <si>
    <t>-1816459228</t>
  </si>
  <si>
    <t>"místnost 2.06"1,00*1,20</t>
  </si>
  <si>
    <t>346272236</t>
  </si>
  <si>
    <t>Přizdívky z pórobetonových tvárnic objemová hmotnost do 500 kg/m3, na tenké maltové lože, tloušťka přizdívky 100 mm</t>
  </si>
  <si>
    <t>-1118353396</t>
  </si>
  <si>
    <t>https://podminky.urs.cz/item/CS_URS_2022_01/346272236</t>
  </si>
  <si>
    <t>"místnost 2.05"1,40*2,60</t>
  </si>
  <si>
    <t>346272256</t>
  </si>
  <si>
    <t>Přizdívky z pórobetonových tvárnic objemová hmotnost do 500 kg/m3, na tenké maltové lože, tloušťka přizdívky 150 mm</t>
  </si>
  <si>
    <t>-656174973</t>
  </si>
  <si>
    <t>https://podminky.urs.cz/item/CS_URS_2022_01/346272256</t>
  </si>
  <si>
    <t>59284099</t>
  </si>
  <si>
    <t>"místnost 2.06"2,85</t>
  </si>
  <si>
    <t>-2038172737</t>
  </si>
  <si>
    <t>"místnost 2.04"(1,30+1,40)*2*1,80</t>
  </si>
  <si>
    <t>"místnost 2.05"(1,40+1,40)*1,80</t>
  </si>
  <si>
    <t>"místnost 2.06"(2,78+1,03)*2*1,80</t>
  </si>
  <si>
    <t>-543674320</t>
  </si>
  <si>
    <t>"místnost 2.05"(1,40+1,40)*0,80</t>
  </si>
  <si>
    <t>-1700245355</t>
  </si>
  <si>
    <t>-1797947288</t>
  </si>
  <si>
    <t>"EI"15,00*0,04</t>
  </si>
  <si>
    <t>1280181004</t>
  </si>
  <si>
    <t>3,64+3,64</t>
  </si>
  <si>
    <t>789916931</t>
  </si>
  <si>
    <t>"EI"15,00*0,15</t>
  </si>
  <si>
    <t>2,25*0,15 'Přepočtené koeficientem množství</t>
  </si>
  <si>
    <t>518589916</t>
  </si>
  <si>
    <t>1942780242</t>
  </si>
  <si>
    <t>1449672239</t>
  </si>
  <si>
    <t>"místnost 2.04"(1,30+1,40)*2*0,80</t>
  </si>
  <si>
    <t>"místnost 2.06"(2,78+1,03)*2*0,80</t>
  </si>
  <si>
    <t>631311124</t>
  </si>
  <si>
    <t>Mazanina z betonu prostého bez zvýšených nároků na prostředí tl. přes 80 do 120 mm tř. C 16/20</t>
  </si>
  <si>
    <t>-110205150</t>
  </si>
  <si>
    <t>https://podminky.urs.cz/item/CS_URS_2022_01/631311124</t>
  </si>
  <si>
    <t>(1,82+1,96+2,85)*0,10</t>
  </si>
  <si>
    <t>1430703120</t>
  </si>
  <si>
    <t>-503820768</t>
  </si>
  <si>
    <t>2147376659</t>
  </si>
  <si>
    <t>-1727716021</t>
  </si>
  <si>
    <t>1,82+1,96+2,85</t>
  </si>
  <si>
    <t>-135392774</t>
  </si>
  <si>
    <t>1038637429</t>
  </si>
  <si>
    <t>214355489</t>
  </si>
  <si>
    <t>-39720901</t>
  </si>
  <si>
    <t>-361740640</t>
  </si>
  <si>
    <t>2027845135</t>
  </si>
  <si>
    <t>1753914649</t>
  </si>
  <si>
    <t>623828064</t>
  </si>
  <si>
    <t>-1699273014</t>
  </si>
  <si>
    <t>-1662269684</t>
  </si>
  <si>
    <t>-1922237525</t>
  </si>
  <si>
    <t>830921332</t>
  </si>
  <si>
    <t>"zárubně"3*0,10*2,00</t>
  </si>
  <si>
    <t>677357513</t>
  </si>
  <si>
    <t>3*0,60*2,00</t>
  </si>
  <si>
    <t>969021112</t>
  </si>
  <si>
    <t>Vybourání vnitřního potrubí včetně vysekání drážky litinového do DN 100</t>
  </si>
  <si>
    <t>-1368685423</t>
  </si>
  <si>
    <t>https://podminky.urs.cz/item/CS_URS_2022_01/969021112</t>
  </si>
  <si>
    <t>"ZTI_stoupačka"10,00</t>
  </si>
  <si>
    <t>1118437527</t>
  </si>
  <si>
    <t>"ZTI"2</t>
  </si>
  <si>
    <t>971052521</t>
  </si>
  <si>
    <t>Vybourání a prorážení otvorů v železobetonových příčkách a zdech základových nebo nadzákladových, plochy do 1 m2, tl. do 100 mm</t>
  </si>
  <si>
    <t>-679645304</t>
  </si>
  <si>
    <t>https://podminky.urs.cz/item/CS_URS_2022_01/971052521</t>
  </si>
  <si>
    <t>"zárubně"3*0,15*2,00</t>
  </si>
  <si>
    <t>-1316317512</t>
  </si>
  <si>
    <t>"EI"4</t>
  </si>
  <si>
    <t>267174987</t>
  </si>
  <si>
    <t>"EI"15,00</t>
  </si>
  <si>
    <t>944822684</t>
  </si>
  <si>
    <t>"EI"0,80</t>
  </si>
  <si>
    <t>-1405721839</t>
  </si>
  <si>
    <t>-12570160</t>
  </si>
  <si>
    <t>"místnost 2.05"(1,40+1,40)*2*0,80</t>
  </si>
  <si>
    <t>-402725033</t>
  </si>
  <si>
    <t>"místnost 2.05"(1,40+1,40)*2*1,80</t>
  </si>
  <si>
    <t>316040170</t>
  </si>
  <si>
    <t>1924512932</t>
  </si>
  <si>
    <t>4,745*14 'Přepočtené koeficientem množství</t>
  </si>
  <si>
    <t>-1130199647</t>
  </si>
  <si>
    <t>2114669820</t>
  </si>
  <si>
    <t>-1754705984</t>
  </si>
  <si>
    <t>-782672930</t>
  </si>
  <si>
    <t>-1791945629</t>
  </si>
  <si>
    <t>1449630560</t>
  </si>
  <si>
    <t>712</t>
  </si>
  <si>
    <t>Povlakové krytiny</t>
  </si>
  <si>
    <t>71230092R</t>
  </si>
  <si>
    <t>Oprava prostupu a krytiny okolo výfukové hlavice</t>
  </si>
  <si>
    <t>1484442109</t>
  </si>
  <si>
    <t>71230093R</t>
  </si>
  <si>
    <t>Oprava prostupu a krytiny okolo větrací hlavice kanalizační stoupačky</t>
  </si>
  <si>
    <t>-387727646</t>
  </si>
  <si>
    <t>1423210879</t>
  </si>
  <si>
    <t>721174025</t>
  </si>
  <si>
    <t>Potrubí z trub polypropylenových odpadní (svislé) DN 110</t>
  </si>
  <si>
    <t>-1533975075</t>
  </si>
  <si>
    <t>https://podminky.urs.cz/item/CS_URS_2022_01/721174025</t>
  </si>
  <si>
    <t>28615603</t>
  </si>
  <si>
    <t>čistící tvarovka odpadní PP DN 110 pro vysoké teploty</t>
  </si>
  <si>
    <t>1449954594</t>
  </si>
  <si>
    <t>1535633884</t>
  </si>
  <si>
    <t>-940634080</t>
  </si>
  <si>
    <t>721174063</t>
  </si>
  <si>
    <t>Potrubí z trub polypropylenových větrací DN 110</t>
  </si>
  <si>
    <t>-1967568706</t>
  </si>
  <si>
    <t>https://podminky.urs.cz/item/CS_URS_2022_01/721174063</t>
  </si>
  <si>
    <t>-1505225879</t>
  </si>
  <si>
    <t>1941103273</t>
  </si>
  <si>
    <t>721273153</t>
  </si>
  <si>
    <t>Ventilační hlavice z polypropylenu (PP) DN 110</t>
  </si>
  <si>
    <t>1595374963</t>
  </si>
  <si>
    <t>https://podminky.urs.cz/item/CS_URS_2022_01/721273153</t>
  </si>
  <si>
    <t>-1934146936</t>
  </si>
  <si>
    <t>1458621540</t>
  </si>
  <si>
    <t>-582927127</t>
  </si>
  <si>
    <t>-2029799251</t>
  </si>
  <si>
    <t>523804877</t>
  </si>
  <si>
    <t>-2100114059</t>
  </si>
  <si>
    <t>1698259898</t>
  </si>
  <si>
    <t>1822559573</t>
  </si>
  <si>
    <t>938397432</t>
  </si>
  <si>
    <t>-1428023529</t>
  </si>
  <si>
    <t>-109140000</t>
  </si>
  <si>
    <t>1636001730</t>
  </si>
  <si>
    <t>1609427298</t>
  </si>
  <si>
    <t>764357461</t>
  </si>
  <si>
    <t>-1285554414</t>
  </si>
  <si>
    <t>2048536606</t>
  </si>
  <si>
    <t>1888094651</t>
  </si>
  <si>
    <t>-1795893199</t>
  </si>
  <si>
    <t>-1185203497</t>
  </si>
  <si>
    <t>2079048341</t>
  </si>
  <si>
    <t>156937678</t>
  </si>
  <si>
    <t>506847972</t>
  </si>
  <si>
    <t>-1261491389</t>
  </si>
  <si>
    <t>-272361443</t>
  </si>
  <si>
    <t>-1133350600</t>
  </si>
  <si>
    <t>1272189219</t>
  </si>
  <si>
    <t>-1021141658</t>
  </si>
  <si>
    <t>-121400435</t>
  </si>
  <si>
    <t>1332658133</t>
  </si>
  <si>
    <t>8*1,05 'Přepočtené koeficientem množství</t>
  </si>
  <si>
    <t>1682965673</t>
  </si>
  <si>
    <t>-1536693465</t>
  </si>
  <si>
    <t>1743788731</t>
  </si>
  <si>
    <t>401296979</t>
  </si>
  <si>
    <t>1630206245</t>
  </si>
  <si>
    <t>-462339437</t>
  </si>
  <si>
    <t>1228001024</t>
  </si>
  <si>
    <t>46*1,15 'Přepočtené koeficientem množství</t>
  </si>
  <si>
    <t>973732719</t>
  </si>
  <si>
    <t>37*1,15 'Přepočtené koeficientem množství</t>
  </si>
  <si>
    <t>239575064</t>
  </si>
  <si>
    <t>-851461456</t>
  </si>
  <si>
    <t>-1581611402</t>
  </si>
  <si>
    <t>1086693766</t>
  </si>
  <si>
    <t>-1379719302</t>
  </si>
  <si>
    <t>-1913699006</t>
  </si>
  <si>
    <t>-918595857</t>
  </si>
  <si>
    <t>-1766434422</t>
  </si>
  <si>
    <t>-2031693927</t>
  </si>
  <si>
    <t>826213977</t>
  </si>
  <si>
    <t>-432216907</t>
  </si>
  <si>
    <t>721729602</t>
  </si>
  <si>
    <t>-1184853472</t>
  </si>
  <si>
    <t>-1684504088</t>
  </si>
  <si>
    <t>-11314538</t>
  </si>
  <si>
    <t>1412893390</t>
  </si>
  <si>
    <t>751111011</t>
  </si>
  <si>
    <t>Montáž ventilátoru axiálního nízkotlakého nástěnného základního, průměru do 100 mm</t>
  </si>
  <si>
    <t>-1940414017</t>
  </si>
  <si>
    <t>https://podminky.urs.cz/item/CS_URS_2022_01/751111011</t>
  </si>
  <si>
    <t>42914113</t>
  </si>
  <si>
    <t>ventilátor axiální skříň z plastu zpětná klapka a zpožděný doběh IP44 17W D 100mm</t>
  </si>
  <si>
    <t>-1267362557</t>
  </si>
  <si>
    <t>-1850592184</t>
  </si>
  <si>
    <t>1220272769</t>
  </si>
  <si>
    <t>751514776</t>
  </si>
  <si>
    <t>Montáž protidešťové stříšky nebo výfukové hlavice do plechového potrubí kruhové bez příruby, průměru přes 100 do 200 mm</t>
  </si>
  <si>
    <t>-2077393382</t>
  </si>
  <si>
    <t>https://podminky.urs.cz/item/CS_URS_2022_01/751514776</t>
  </si>
  <si>
    <t>42974007</t>
  </si>
  <si>
    <t>výfuková hlavice pro potrubí D 200mm, pozinkovaný plech</t>
  </si>
  <si>
    <t>-1947393392</t>
  </si>
  <si>
    <t>-863420929</t>
  </si>
  <si>
    <t>751613140</t>
  </si>
  <si>
    <t>Montáž ostatních zařízení pro odvod kondenzátu sifonu</t>
  </si>
  <si>
    <t>1617205264</t>
  </si>
  <si>
    <t>https://podminky.urs.cz/item/CS_URS_2022_01/751613140</t>
  </si>
  <si>
    <t>SID.104989</t>
  </si>
  <si>
    <t>Dno s odvodem kondenzátu ICS50 125</t>
  </si>
  <si>
    <t>847667059</t>
  </si>
  <si>
    <t>751613141</t>
  </si>
  <si>
    <t xml:space="preserve">Montáž ostatních zařízení pro odvod kondenzátu hadice s připojením na vnitřní kanalizaci </t>
  </si>
  <si>
    <t>-1230505021</t>
  </si>
  <si>
    <t>https://podminky.urs.cz/item/CS_URS_2022_01/751613141</t>
  </si>
  <si>
    <t>48481004</t>
  </si>
  <si>
    <t>hadice pro odvod kondenzátu</t>
  </si>
  <si>
    <t>1560615291</t>
  </si>
  <si>
    <t>1*3 'Přepočtené koeficientem množství</t>
  </si>
  <si>
    <t>-2025147812</t>
  </si>
  <si>
    <t>-1131355840</t>
  </si>
  <si>
    <t>981826060</t>
  </si>
  <si>
    <t>1719941271</t>
  </si>
  <si>
    <t>1,82+1,96</t>
  </si>
  <si>
    <t>1184914462</t>
  </si>
  <si>
    <t>-1286715875</t>
  </si>
  <si>
    <t>973023164</t>
  </si>
  <si>
    <t>-977363589</t>
  </si>
  <si>
    <t>299605338</t>
  </si>
  <si>
    <t>1937396024</t>
  </si>
  <si>
    <t>-576972681</t>
  </si>
  <si>
    <t>-1400393478</t>
  </si>
  <si>
    <t>771151011</t>
  </si>
  <si>
    <t>Příprava podkladu před provedením dlažby samonivelační stěrka min.pevnosti 20 MPa, tloušťky do 3 mm</t>
  </si>
  <si>
    <t>1380310978</t>
  </si>
  <si>
    <t>https://podminky.urs.cz/item/CS_URS_2022_01/771151011</t>
  </si>
  <si>
    <t>-310642144</t>
  </si>
  <si>
    <t>1844171851</t>
  </si>
  <si>
    <t>6,63*1,1 'Přepočtené koeficientem množství</t>
  </si>
  <si>
    <t>599304675</t>
  </si>
  <si>
    <t>-2133689204</t>
  </si>
  <si>
    <t>-310717770</t>
  </si>
  <si>
    <t>-457580057</t>
  </si>
  <si>
    <t>-1891799163</t>
  </si>
  <si>
    <t>467817309</t>
  </si>
  <si>
    <t>33,516*1,1 'Přepočtené koeficientem množství</t>
  </si>
  <si>
    <t>224296016</t>
  </si>
  <si>
    <t>1,00+1,80</t>
  </si>
  <si>
    <t>-8237410</t>
  </si>
  <si>
    <t>-127293379</t>
  </si>
  <si>
    <t>-698137384</t>
  </si>
  <si>
    <t>-1611290291</t>
  </si>
  <si>
    <t>2043597079</t>
  </si>
  <si>
    <t>1827008444</t>
  </si>
  <si>
    <t>"ocelové zárubně"3*5,00*0,30</t>
  </si>
  <si>
    <t>1256213437</t>
  </si>
  <si>
    <t>-1917096657</t>
  </si>
  <si>
    <t>997721615</t>
  </si>
  <si>
    <t>-1132835774</t>
  </si>
  <si>
    <t>1616177476</t>
  </si>
  <si>
    <t>-1988299803</t>
  </si>
  <si>
    <t>219256182</t>
  </si>
  <si>
    <t>-1417202787</t>
  </si>
  <si>
    <t>-560094372</t>
  </si>
  <si>
    <t>-1768323526</t>
  </si>
  <si>
    <t>"místnost 2.04"(1,30+1,40)*2*0,80+1,82</t>
  </si>
  <si>
    <t>"místnost 2.05"(1,40+1,40)*2*0,80+1,96</t>
  </si>
  <si>
    <t>"místnost 2.06"(2,78+1,03)*2*0,80+2,85</t>
  </si>
  <si>
    <t>529422709</t>
  </si>
  <si>
    <t>-1624648996</t>
  </si>
  <si>
    <t>4 - Modernizace šaten a umývárny v pavilonu MVD1</t>
  </si>
  <si>
    <t xml:space="preserve">    711 - Izolace proti vodě, vlhkosti a plynům</t>
  </si>
  <si>
    <t>792869520</t>
  </si>
  <si>
    <t>"ZTI_napojení v chodbě 1.13"3,50*0,80*1,00</t>
  </si>
  <si>
    <t>"ZTI_ležatá kanalizace 1.14 podkladní beton"(2*3,10+7,40)*0,40*0,40</t>
  </si>
  <si>
    <t>3778040</t>
  </si>
  <si>
    <t>-361433767</t>
  </si>
  <si>
    <t>-806889594</t>
  </si>
  <si>
    <t>-418657534</t>
  </si>
  <si>
    <t>4,976*5 'Přepočtené koeficientem množství</t>
  </si>
  <si>
    <t>1878480911</t>
  </si>
  <si>
    <t>1849121602</t>
  </si>
  <si>
    <t>4,976*1,6 'Přepočtené koeficientem množství</t>
  </si>
  <si>
    <t>361701898</t>
  </si>
  <si>
    <t>"ZTI_napojení v chodbě 1.13"3,50*0,80*0,80</t>
  </si>
  <si>
    <t>"ZTI_ležatá kanalizace 1.14 podkladní beton"(2*3,10+7,40)*0,40*0,20</t>
  </si>
  <si>
    <t>1861278286</t>
  </si>
  <si>
    <t>3,328*1,7 'Přepočtené koeficientem množství</t>
  </si>
  <si>
    <t>-1752433380</t>
  </si>
  <si>
    <t>"ZTI_napojení v chodbě 1.13"3,50*0,80*0,30</t>
  </si>
  <si>
    <t>-1005725515</t>
  </si>
  <si>
    <t>1,928*2 'Přepočtené koeficientem množství</t>
  </si>
  <si>
    <t>1875940549</t>
  </si>
  <si>
    <t>6*3,20</t>
  </si>
  <si>
    <t>-607599055</t>
  </si>
  <si>
    <t>"místnost 1.14. sprchy"(2*3,23+3,00)*3,25</t>
  </si>
  <si>
    <t>"místnost 1.14.umývárna"2*2,90*3,25</t>
  </si>
  <si>
    <t>611131121</t>
  </si>
  <si>
    <t>Podkladní a spojovací vrstva vnitřních omítaných ploch penetrace disperzní nanášená ručně stropů</t>
  </si>
  <si>
    <t>-672085657</t>
  </si>
  <si>
    <t>https://podminky.urs.cz/item/CS_URS_2022_01/611131121</t>
  </si>
  <si>
    <t>19,06+20,42+20,52</t>
  </si>
  <si>
    <t>529573187</t>
  </si>
  <si>
    <t>2041757507</t>
  </si>
  <si>
    <t>"místnost 1.13."(2,60+7,40)*2*3,25-2,40*2,40</t>
  </si>
  <si>
    <t>"místnost 1.14. sprchy"(3,00+3,20)*2*3,25</t>
  </si>
  <si>
    <t>"místnost 1.14. umývárna"(3,00+3,80)*2*3,25-2,40*2,40</t>
  </si>
  <si>
    <t>"místnost 1.15."(2,80+7,40)*2*3,25-2,40*2,40</t>
  </si>
  <si>
    <t>1266557796</t>
  </si>
  <si>
    <t>"EI"14,00*0,07</t>
  </si>
  <si>
    <t>-1056915470</t>
  </si>
  <si>
    <t>535838951</t>
  </si>
  <si>
    <t>"EI"14,00*0,15</t>
  </si>
  <si>
    <t>6,9*0,15 'Přepočtené koeficientem množství</t>
  </si>
  <si>
    <t>-1977116627</t>
  </si>
  <si>
    <t>"místnost 1.13."(2,60+7,40)*2*1,25-2,40*1,10</t>
  </si>
  <si>
    <t>"místnost 1.14. sprchy"(3,00+3,20)*2*1,25</t>
  </si>
  <si>
    <t>"místnost 1.14. umývárna"(3,00+3,80)*2*1,25-2,40*1,10</t>
  </si>
  <si>
    <t>"místnost 1.15."(2,80+7,40)*2*1,25-2,40*1,10</t>
  </si>
  <si>
    <t>213841015</t>
  </si>
  <si>
    <t>"místnost 1.14."20,42*0,20</t>
  </si>
  <si>
    <t>"ZTI_napojení v chodbě 1.13"2*3,50*0,80*0,30</t>
  </si>
  <si>
    <t>1517844296</t>
  </si>
  <si>
    <t>"ZTI_napojení vodovod 1.13"2,00*0,20*0,15</t>
  </si>
  <si>
    <t>"ZTI_napojení vodovod 1.15"2,50*0,20*0,15</t>
  </si>
  <si>
    <t>-1632637233</t>
  </si>
  <si>
    <t>1668540228</t>
  </si>
  <si>
    <t>626200174</t>
  </si>
  <si>
    <t>1188039124</t>
  </si>
  <si>
    <t>1838071465</t>
  </si>
  <si>
    <t>-86870649</t>
  </si>
  <si>
    <t>953941210</t>
  </si>
  <si>
    <t>Osazení drobných kovových výrobků bez jejich dodání s vysekáním kapes pro upevňovací prvky se zazděním, zabetonováním nebo zalitím kovových poklopů s rámy, plochy do 1 m2</t>
  </si>
  <si>
    <t>768770598</t>
  </si>
  <si>
    <t>https://podminky.urs.cz/item/CS_URS_2022_01/953941210</t>
  </si>
  <si>
    <t>ZBKPGRM01</t>
  </si>
  <si>
    <t>poklop revizní šachty 900/600 mm</t>
  </si>
  <si>
    <t>-1341352547</t>
  </si>
  <si>
    <t>711131811</t>
  </si>
  <si>
    <t>Odstranění izolace proti zemní vlhkosti na ploše vodorovné V</t>
  </si>
  <si>
    <t>-768912594</t>
  </si>
  <si>
    <t>https://podminky.urs.cz/item/CS_URS_2022_01/711131811</t>
  </si>
  <si>
    <t>"místnost 1.14. sprchy"3,10*3,43</t>
  </si>
  <si>
    <t>-1939853529</t>
  </si>
  <si>
    <t>-1544368651</t>
  </si>
  <si>
    <t>-1010718178</t>
  </si>
  <si>
    <t>943058380</t>
  </si>
  <si>
    <t>300642326</t>
  </si>
  <si>
    <t>-1254263121</t>
  </si>
  <si>
    <t>1683969187</t>
  </si>
  <si>
    <t>751311817</t>
  </si>
  <si>
    <t>Demontáž vyústi čtyřhranné do čtyřhranného nebo kruhového potrubí, průřezu do 0,080 m2</t>
  </si>
  <si>
    <t>-2115812266</t>
  </si>
  <si>
    <t>https://podminky.urs.cz/item/CS_URS_2022_01/751311817</t>
  </si>
  <si>
    <t>751398822</t>
  </si>
  <si>
    <t>Demontáž ostatních zařízení větrací mřížky stěnové, průřezu přes 0,040 do 0,100 m2</t>
  </si>
  <si>
    <t>-2084684599</t>
  </si>
  <si>
    <t>https://podminky.urs.cz/item/CS_URS_2022_01/751398822</t>
  </si>
  <si>
    <t>751511804</t>
  </si>
  <si>
    <t>Demontáž potrubí plechového skupiny I čtyřhranného s přírubou nebo bez příruby tloušťky plechu 0,8 mm, průřezu do 0,13 m2</t>
  </si>
  <si>
    <t>-682657617</t>
  </si>
  <si>
    <t>https://podminky.urs.cz/item/CS_URS_2022_01/751511804</t>
  </si>
  <si>
    <t>751513848</t>
  </si>
  <si>
    <t>Demontáž protidešťové stříšky nebo výfukové hlavice z plechového potrubí čtyřhranné s přírubou nebo bez příruby, průřezu přes 0,035 do 0,280 m2</t>
  </si>
  <si>
    <t>-929557066</t>
  </si>
  <si>
    <t>https://podminky.urs.cz/item/CS_URS_2022_01/751513848</t>
  </si>
  <si>
    <t>751571812</t>
  </si>
  <si>
    <t>Demontáž závěsu čtyřhranného potrubí z montované konstrukce z nosníků, kotveného do betonu</t>
  </si>
  <si>
    <t>958019099</t>
  </si>
  <si>
    <t>https://podminky.urs.cz/item/CS_URS_2022_01/751571812</t>
  </si>
  <si>
    <t>763121811</t>
  </si>
  <si>
    <t>Demontáž předsazených nebo šachtových stěn ze sádrokartonových desek s nosnou konstrukcí z ocelových profilů jednoduchých, opláštění jednoduché</t>
  </si>
  <si>
    <t>905522492</t>
  </si>
  <si>
    <t>https://podminky.urs.cz/item/CS_URS_2022_01/763121811</t>
  </si>
  <si>
    <t>"VZT"7,00*0,90</t>
  </si>
  <si>
    <t>766411811</t>
  </si>
  <si>
    <t>Demontáž obložení stěn panely, plochy do 1,5 m2</t>
  </si>
  <si>
    <t>-398729688</t>
  </si>
  <si>
    <t>https://podminky.urs.cz/item/CS_URS_2022_01/766411811</t>
  </si>
  <si>
    <t>"místnost 1.13"(2*7,33+2,60)*2,00</t>
  </si>
  <si>
    <t>"místnost 1.15"(2*7,33+2,80)*2,00</t>
  </si>
  <si>
    <t>767132812</t>
  </si>
  <si>
    <t>Demontáž stěn a příček z plechů svařovaných do suti</t>
  </si>
  <si>
    <t>1127142280</t>
  </si>
  <si>
    <t>https://podminky.urs.cz/item/CS_URS_2022_01/767132812</t>
  </si>
  <si>
    <t>4*0,80*2,00</t>
  </si>
  <si>
    <t>962031133</t>
  </si>
  <si>
    <t>Bourání příček z cihel, tvárnic nebo příčkovek z cihel pálených, plných nebo dutých na maltu vápennou nebo vápenocementovou, tl. do 150 mm</t>
  </si>
  <si>
    <t>-184184865</t>
  </si>
  <si>
    <t>https://podminky.urs.cz/item/CS_URS_2022_01/962031133</t>
  </si>
  <si>
    <t>"místnost 1.14."(2,00+2*3,23+3,00)*2,00</t>
  </si>
  <si>
    <t>"místnost 1.14."2*2,90*2,00</t>
  </si>
  <si>
    <t>965042141</t>
  </si>
  <si>
    <t>Bourání mazanin betonových nebo z litého asfaltu tl. do 100 mm, plochy přes 4 m2</t>
  </si>
  <si>
    <t>124551920</t>
  </si>
  <si>
    <t>https://podminky.urs.cz/item/CS_URS_2022_01/965042141</t>
  </si>
  <si>
    <t>965042231</t>
  </si>
  <si>
    <t>Bourání mazanin betonových nebo z litého asfaltu tl. přes 100 mm, plochy do 4 m2</t>
  </si>
  <si>
    <t>1799721581</t>
  </si>
  <si>
    <t>https://podminky.urs.cz/item/CS_URS_2022_01/965042231</t>
  </si>
  <si>
    <t>"ZTI_napojení v chodbě 1.13"3,50*0,80*0,40</t>
  </si>
  <si>
    <t>"ZTI_ležatá kanalizace 1.14"(2*3,10+7,40)*0,40*0,20</t>
  </si>
  <si>
    <t>1078497536</t>
  </si>
  <si>
    <t>"ZTI_napojení v chodbě 1.13"3,50*0,80</t>
  </si>
  <si>
    <t>421911620</t>
  </si>
  <si>
    <t>-909493369</t>
  </si>
  <si>
    <t>"EI"8</t>
  </si>
  <si>
    <t>-789998656</t>
  </si>
  <si>
    <t>-1156530474</t>
  </si>
  <si>
    <t>"EI"14,00</t>
  </si>
  <si>
    <t>974042565</t>
  </si>
  <si>
    <t>Vysekání rýh v betonové nebo jiné monolitické dlažbě s betonovým podkladem do hl. 150 mm a šířky do 200 mm</t>
  </si>
  <si>
    <t>-1425029128</t>
  </si>
  <si>
    <t>https://podminky.urs.cz/item/CS_URS_2022_01/974042565</t>
  </si>
  <si>
    <t>"ZTI_napojení vodovod 1.13"2,00</t>
  </si>
  <si>
    <t>"ZTI_napojení vodovod 1.15"2,50</t>
  </si>
  <si>
    <t>976085311</t>
  </si>
  <si>
    <t>Vybourání drobných zámečnických a jiných konstrukcí kanalizačních rámů litinových, z rýhovaného plechu nebo betonových včetně poklopů nebo mříží, plochy do 0,60 m2</t>
  </si>
  <si>
    <t>-1333412808</t>
  </si>
  <si>
    <t>https://podminky.urs.cz/item/CS_URS_2022_01/976085311</t>
  </si>
  <si>
    <t>1864635728</t>
  </si>
  <si>
    <t>"EI"2,50</t>
  </si>
  <si>
    <t>977311112</t>
  </si>
  <si>
    <t>Řezání stávajících betonových mazanin bez vyztužení hloubky přes 50 do 100 mm</t>
  </si>
  <si>
    <t>1655290266</t>
  </si>
  <si>
    <t>https://podminky.urs.cz/item/CS_URS_2022_01/977311112</t>
  </si>
  <si>
    <t>"ZTI_napojení v chodbě 1.13"3,50+2*0,80</t>
  </si>
  <si>
    <t>978059541</t>
  </si>
  <si>
    <t>Odsekání obkladů stěn včetně otlučení podkladní omítky až na zdivo z obkládaček vnitřních, z jakýchkoliv materiálů, plochy přes 1 m2</t>
  </si>
  <si>
    <t>-1061731708</t>
  </si>
  <si>
    <t>https://podminky.urs.cz/item/CS_URS_2022_01/978059541</t>
  </si>
  <si>
    <t>808773811</t>
  </si>
  <si>
    <t>-1270273577</t>
  </si>
  <si>
    <t>30,504*14 'Přepočtené koeficientem množství</t>
  </si>
  <si>
    <t>203806363</t>
  </si>
  <si>
    <t>-1415506928</t>
  </si>
  <si>
    <t>89060238</t>
  </si>
  <si>
    <t>-846779178</t>
  </si>
  <si>
    <t>1750911980</t>
  </si>
  <si>
    <t>-20230916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</si>
  <si>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</si>
  <si>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</si>
  <si>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</si>
  <si>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</si>
  <si>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1816939002</t>
  </si>
  <si>
    <t>https://podminky.urs.cz/item/CS_URS_2022_01/711111001</t>
  </si>
  <si>
    <t>"oprava v místnosti 1.13"4,00*1,20</t>
  </si>
  <si>
    <t>11163150</t>
  </si>
  <si>
    <t>lak penetrační asfaltový</t>
  </si>
  <si>
    <t>-1585667020</t>
  </si>
  <si>
    <t>4,8*0,00033 'Přepočtené koeficientem množství</t>
  </si>
  <si>
    <t>711141559</t>
  </si>
  <si>
    <t>Provedení izolace proti zemní vlhkosti pásy přitavením NAIP na ploše vodorovné V</t>
  </si>
  <si>
    <t>-1753558782</t>
  </si>
  <si>
    <t>https://podminky.urs.cz/item/CS_URS_2022_01/711141559</t>
  </si>
  <si>
    <t>62832001</t>
  </si>
  <si>
    <t>pás asfaltový natavitelný oxidovaný tl 3,5mm typu V60 S35 s vložkou ze skleněné rohože, s jemnozrnným minerálním posypem</t>
  </si>
  <si>
    <t>-2141402418</t>
  </si>
  <si>
    <t>4,8*1,1655 'Přepočtené koeficientem množství</t>
  </si>
  <si>
    <t>711193121</t>
  </si>
  <si>
    <t>Izolace proti zemní vlhkosti ostatní těsnicí hmotou dvousložkovou na bázi cementu na ploše vodorovné V</t>
  </si>
  <si>
    <t>-978518105</t>
  </si>
  <si>
    <t>https://podminky.urs.cz/item/CS_URS_2022_01/711193121</t>
  </si>
  <si>
    <t>"místnost 1.14."20,42</t>
  </si>
  <si>
    <t>711193131</t>
  </si>
  <si>
    <t>Izolace proti zemní vlhkosti ostatní těsnicí hmotou dvousložkovou na bázi cementu na ploše svislé S</t>
  </si>
  <si>
    <t>2135500962</t>
  </si>
  <si>
    <t>https://podminky.urs.cz/item/CS_URS_2022_01/711193131</t>
  </si>
  <si>
    <t>"místnost 1.14. sprchy"(3,10+7,33+2*1,00)*2*0,20</t>
  </si>
  <si>
    <t>71174556R</t>
  </si>
  <si>
    <t>Napojení stěrkové izolace na stávající živičnou izolaci včetně úpravy podkladu</t>
  </si>
  <si>
    <t>1769993655</t>
  </si>
  <si>
    <t>2*0,80+2*4,00</t>
  </si>
  <si>
    <t>771591241</t>
  </si>
  <si>
    <t>Izolace podlahy pod dlažbu těsnícími izolačními pásy vnitřní kout</t>
  </si>
  <si>
    <t>1373189245</t>
  </si>
  <si>
    <t>https://podminky.urs.cz/item/CS_URS_2022_01/771591241</t>
  </si>
  <si>
    <t>771591264</t>
  </si>
  <si>
    <t>Izolace podlahy pod dlažbu těsnícími izolačními pásy mezi podlahou a stěnu</t>
  </si>
  <si>
    <t>-673610978</t>
  </si>
  <si>
    <t>https://podminky.urs.cz/item/CS_URS_2022_01/771591264</t>
  </si>
  <si>
    <t>"místnost 1.14. sprchy"(3,10+7,33+2*1,00)*2</t>
  </si>
  <si>
    <t>998711101</t>
  </si>
  <si>
    <t>Přesun hmot pro izolace proti vodě, vlhkosti a plynům stanovený z hmotnosti přesunovaného materiálu vodorovná dopravní vzdálenost do 50 m v objektech výšky do 6 m</t>
  </si>
  <si>
    <t>236601335</t>
  </si>
  <si>
    <t>https://podminky.urs.cz/item/CS_URS_2022_01/998711101</t>
  </si>
  <si>
    <t>1701563840</t>
  </si>
  <si>
    <t>-430035357</t>
  </si>
  <si>
    <t>721173401</t>
  </si>
  <si>
    <t>Potrubí z trub PVC SN4 svodné (ležaté) DN 110</t>
  </si>
  <si>
    <t>-1163405792</t>
  </si>
  <si>
    <t>https://podminky.urs.cz/item/CS_URS_2022_01/721173401</t>
  </si>
  <si>
    <t>721174024</t>
  </si>
  <si>
    <t>Potrubí z trub polypropylenových odpadní (svislé) DN 75</t>
  </si>
  <si>
    <t>-1943673918</t>
  </si>
  <si>
    <t>https://podminky.urs.cz/item/CS_URS_2022_01/721174024</t>
  </si>
  <si>
    <t>-1706670188</t>
  </si>
  <si>
    <t>493098416</t>
  </si>
  <si>
    <t>227281460</t>
  </si>
  <si>
    <t>721194107</t>
  </si>
  <si>
    <t>Vyměření přípojek na potrubí vyvedení a upevnění odpadních výpustek DN 70</t>
  </si>
  <si>
    <t>-2048738375</t>
  </si>
  <si>
    <t>https://podminky.urs.cz/item/CS_URS_2022_01/721194107</t>
  </si>
  <si>
    <t>721219128</t>
  </si>
  <si>
    <t>Odtokové sprchové žlaby montáž odtokových sprchových žlabů ostatních typů délky do 1050 mm</t>
  </si>
  <si>
    <t>2004795176</t>
  </si>
  <si>
    <t>https://podminky.urs.cz/item/CS_URS_2022_01/721219128</t>
  </si>
  <si>
    <t>600702</t>
  </si>
  <si>
    <t>sprchový žlábek s přírubou a těsněním pro instalaci ke stěně, dl. 700 mm</t>
  </si>
  <si>
    <t>862989765</t>
  </si>
  <si>
    <t>601002</t>
  </si>
  <si>
    <t>sprchový žlábek s přírubou a těsněním pro instalaci ke stěně, dl. 1000 mm</t>
  </si>
  <si>
    <t>1368113290</t>
  </si>
  <si>
    <t>600710</t>
  </si>
  <si>
    <t>designová mřížka nerezová ocel, dl. 700 mm</t>
  </si>
  <si>
    <t>1465925441</t>
  </si>
  <si>
    <t>601010</t>
  </si>
  <si>
    <t>designová mřížka nerezová ocel, dl. 1000 mm</t>
  </si>
  <si>
    <t>-440051889</t>
  </si>
  <si>
    <t>650002</t>
  </si>
  <si>
    <t>zápachová uzávěrka odpad DN70, 1,2 l/s</t>
  </si>
  <si>
    <t>425536766</t>
  </si>
  <si>
    <t>650003</t>
  </si>
  <si>
    <t>čelo žlábku</t>
  </si>
  <si>
    <t>2087107862</t>
  </si>
  <si>
    <t>-552692174</t>
  </si>
  <si>
    <t>-1448262471</t>
  </si>
  <si>
    <t>295355011</t>
  </si>
  <si>
    <t>1981163215</t>
  </si>
  <si>
    <t>-207899705</t>
  </si>
  <si>
    <t>-1820983100</t>
  </si>
  <si>
    <t>-1282149686</t>
  </si>
  <si>
    <t>640191924</t>
  </si>
  <si>
    <t>2*8+6*2</t>
  </si>
  <si>
    <t>734261235</t>
  </si>
  <si>
    <t>Šroubení topenářské PN 16 do 120°C přímé G 1</t>
  </si>
  <si>
    <t>1915733913</t>
  </si>
  <si>
    <t>https://podminky.urs.cz/item/CS_URS_2022_01/734261235</t>
  </si>
  <si>
    <t>722230103</t>
  </si>
  <si>
    <t>Armatury se dvěma závity ventily přímé G 1"</t>
  </si>
  <si>
    <t>-1266607801</t>
  </si>
  <si>
    <t>https://podminky.urs.cz/item/CS_URS_2022_01/722230103</t>
  </si>
  <si>
    <t>722239103</t>
  </si>
  <si>
    <t>Armatury se dvěma závity montáž vodovodních armatur se dvěma závity ostatních typů G 1"</t>
  </si>
  <si>
    <t>258462785</t>
  </si>
  <si>
    <t>https://podminky.urs.cz/item/CS_URS_2022_01/722239103</t>
  </si>
  <si>
    <t>R520430</t>
  </si>
  <si>
    <t>termostatický směšovací ventil 1" teplé vody + 38 °C až + 65 °C</t>
  </si>
  <si>
    <t>769750905</t>
  </si>
  <si>
    <t>162886822</t>
  </si>
  <si>
    <t>1432381838</t>
  </si>
  <si>
    <t>1507591338</t>
  </si>
  <si>
    <t>1789933694</t>
  </si>
  <si>
    <t>945983726</t>
  </si>
  <si>
    <t>1361841487</t>
  </si>
  <si>
    <t>Baterie sprchové podomítkové (zápustné) s pevnou sprchou</t>
  </si>
  <si>
    <t>1076336417</t>
  </si>
  <si>
    <t>725980123</t>
  </si>
  <si>
    <t>Dvířka 30/30</t>
  </si>
  <si>
    <t>1165406242</t>
  </si>
  <si>
    <t>https://podminky.urs.cz/item/CS_URS_2022_01/725980123</t>
  </si>
  <si>
    <t>-2072897660</t>
  </si>
  <si>
    <t>-250342409</t>
  </si>
  <si>
    <t>3*24*0,31</t>
  </si>
  <si>
    <t>960678863</t>
  </si>
  <si>
    <t>-935446541</t>
  </si>
  <si>
    <t>981896898</t>
  </si>
  <si>
    <t>-729742833</t>
  </si>
  <si>
    <t>1677534160</t>
  </si>
  <si>
    <t>68*1,05 'Přepočtené koeficientem množství</t>
  </si>
  <si>
    <t>430935301</t>
  </si>
  <si>
    <t>-1291769789</t>
  </si>
  <si>
    <t>1746126270</t>
  </si>
  <si>
    <t>-314619708</t>
  </si>
  <si>
    <t>-579159289</t>
  </si>
  <si>
    <t>-965573423</t>
  </si>
  <si>
    <t>2022189733</t>
  </si>
  <si>
    <t>152*1,15 'Přepočtené koeficientem množství</t>
  </si>
  <si>
    <t>-784147982</t>
  </si>
  <si>
    <t>56*1,15 'Přepočtené koeficientem množství</t>
  </si>
  <si>
    <t>1980085589</t>
  </si>
  <si>
    <t>145794515</t>
  </si>
  <si>
    <t>741310022</t>
  </si>
  <si>
    <t>Montáž spínačů jedno nebo dvoupólových nástěnných se zapojením vodičů, pro prostředí normální přepínačů, řazení 6-střídavých</t>
  </si>
  <si>
    <t>1303212377</t>
  </si>
  <si>
    <t>https://podminky.urs.cz/item/CS_URS_2022_01/741310022</t>
  </si>
  <si>
    <t>34535018</t>
  </si>
  <si>
    <t>přepínač nástěnný střídavý, řazení 6</t>
  </si>
  <si>
    <t>144950984</t>
  </si>
  <si>
    <t>-1988706277</t>
  </si>
  <si>
    <t>867010556</t>
  </si>
  <si>
    <t>741321003</t>
  </si>
  <si>
    <t>Montáž proudových chráničů se zapojením vodičů dvoupólových nn do 25 A ve skříni</t>
  </si>
  <si>
    <t>689869526</t>
  </si>
  <si>
    <t>https://podminky.urs.cz/item/CS_URS_2022_01/741321003</t>
  </si>
  <si>
    <t>11.016.533</t>
  </si>
  <si>
    <t>proudový chránič s nadproudovou ochranou 16A char. B, rozdíl. proud 0,03 A</t>
  </si>
  <si>
    <t>470867949</t>
  </si>
  <si>
    <t>11.016.535</t>
  </si>
  <si>
    <t>proudový chránič s nadproudovou ochranou 10A char. B, rozdíl. proud 0,03 A</t>
  </si>
  <si>
    <t>792759473</t>
  </si>
  <si>
    <t>1351148565</t>
  </si>
  <si>
    <t>10000760R</t>
  </si>
  <si>
    <t>LED svítidlo přisazené 1.5ft PC 8000/840 (A2)</t>
  </si>
  <si>
    <t>356062725</t>
  </si>
  <si>
    <t>-1171673876</t>
  </si>
  <si>
    <t>-1671964462</t>
  </si>
  <si>
    <t>-1725926909</t>
  </si>
  <si>
    <t>1715688917</t>
  </si>
  <si>
    <t>-888931673</t>
  </si>
  <si>
    <t>259232074</t>
  </si>
  <si>
    <t>541302768</t>
  </si>
  <si>
    <t>4291433R</t>
  </si>
  <si>
    <t>diagonální potrubní ventilátor do kruhového potrubí DN 200 včetně doběhového spínače, otáčky: 2630 min-1, výkon: 125 W, napětí: 230 V, proud: 0,5 A, průtok (0 Pa): 1080 m3, akustický tlak: 58/42/55 [dB(A)]</t>
  </si>
  <si>
    <t>-1412861812</t>
  </si>
  <si>
    <t>-1189613151</t>
  </si>
  <si>
    <t>4297220R</t>
  </si>
  <si>
    <t>výústka 0-425-125</t>
  </si>
  <si>
    <t>-694042778</t>
  </si>
  <si>
    <t>751398022</t>
  </si>
  <si>
    <t>Montáž ostatních zařízení větrací mřížky stěnové, průřezu přes 0,04 do 0,100 m2</t>
  </si>
  <si>
    <t>-990067183</t>
  </si>
  <si>
    <t>https://podminky.urs.cz/item/CS_URS_2022_01/751398022</t>
  </si>
  <si>
    <t>42972306</t>
  </si>
  <si>
    <t>mřížka stěnová otevřená jednořadá kovová úhel lamel 0° 400x200mm</t>
  </si>
  <si>
    <t>-135461347</t>
  </si>
  <si>
    <t>-1779377753</t>
  </si>
  <si>
    <t>2*2,50+5,50+8,00</t>
  </si>
  <si>
    <t>1791335840</t>
  </si>
  <si>
    <t>-1970949831</t>
  </si>
  <si>
    <t>1892037613</t>
  </si>
  <si>
    <t>1208938796</t>
  </si>
  <si>
    <t>SID.104991</t>
  </si>
  <si>
    <t>jímka 200 mm pro odvod vody z ventilačního potrubí</t>
  </si>
  <si>
    <t>1776801225</t>
  </si>
  <si>
    <t>1601164406</t>
  </si>
  <si>
    <t>-565929892</t>
  </si>
  <si>
    <t>2088227049</t>
  </si>
  <si>
    <t>2034101351</t>
  </si>
  <si>
    <t>-2047518860</t>
  </si>
  <si>
    <t>763164631</t>
  </si>
  <si>
    <t>Obklad konstrukcí sádrokartonovými deskami včetně ochranných úhelníků ve tvaru U rozvinuté šíře přes 0,6 do 1,2 m, opláštěný deskou standardní A, tl. 12,5 mm</t>
  </si>
  <si>
    <t>-1692218952</t>
  </si>
  <si>
    <t>https://podminky.urs.cz/item/CS_URS_2022_01/763164631</t>
  </si>
  <si>
    <t>"obklad VZT v 2.n.p"3,25</t>
  </si>
  <si>
    <t>-1367315921</t>
  </si>
  <si>
    <t>-2046387653</t>
  </si>
  <si>
    <t>-19147175</t>
  </si>
  <si>
    <t>1025410356</t>
  </si>
  <si>
    <t>1526070177</t>
  </si>
  <si>
    <t>-1155518319</t>
  </si>
  <si>
    <t>1012655434</t>
  </si>
  <si>
    <t>"ZTI_napojení v chodbě"3,50*0,80</t>
  </si>
  <si>
    <t>1848169883</t>
  </si>
  <si>
    <t>2134643566</t>
  </si>
  <si>
    <t>937687042</t>
  </si>
  <si>
    <t>1597337753</t>
  </si>
  <si>
    <t>Poznámka k položce:_x000d_
protiskluzná úprava, součinitel smykového tření min. 0,5, PEI IV vyšší odolnost otěruvzdornosti. Pro sprchy je nutno dodržet třídu protiskluznosti R12 (ČSN 74 4505). Pro ostatní prostory postačí protiskluznost R10_x000d_
- barva a provedení dle výběru investora</t>
  </si>
  <si>
    <t>60*1,1 'Přepočtené koeficientem množství</t>
  </si>
  <si>
    <t>59761409</t>
  </si>
  <si>
    <t>dlažba keramická slinutá do interiéru i exteriéru pro vysoké mechanické namáhání přes 9 do 12ks/m2</t>
  </si>
  <si>
    <t>1490283140</t>
  </si>
  <si>
    <t xml:space="preserve">Poznámka k položce:_x000d_
- protiskluzná úprava, součinitel smykového tření min. 0,5, PEI IV vyšší odolnost otěruvzdornosti protiskluznost R10_x000d_
- velikost a barva stejná přibližně stejná  jako stávající</t>
  </si>
  <si>
    <t>2,8*1,1 'Přepočtené koeficientem množství</t>
  </si>
  <si>
    <t>-113508187</t>
  </si>
  <si>
    <t>543663442</t>
  </si>
  <si>
    <t>"místnost 1.14. sprchy"(3,00+3,20)*2*2,00</t>
  </si>
  <si>
    <t>"místnost 1.14. umývárna"(3,00+3,80)*2*2,00-2,40*(2,40-0,75)</t>
  </si>
  <si>
    <t>670378906</t>
  </si>
  <si>
    <t>-676790747</t>
  </si>
  <si>
    <t>1143745847</t>
  </si>
  <si>
    <t>48,04*1,1 'Přepočtené koeficientem množství</t>
  </si>
  <si>
    <t>-1455365889</t>
  </si>
  <si>
    <t>1,50+1,00+1,10+0,80</t>
  </si>
  <si>
    <t>-263824716</t>
  </si>
  <si>
    <t>-1239971986</t>
  </si>
  <si>
    <t>589387009</t>
  </si>
  <si>
    <t>-845864034</t>
  </si>
  <si>
    <t>"otopná tělesa"3*24*0,31</t>
  </si>
  <si>
    <t>621647841</t>
  </si>
  <si>
    <t>"ocelové zárubně"2*5,00*0,30</t>
  </si>
  <si>
    <t>1740962538</t>
  </si>
  <si>
    <t>1235875672</t>
  </si>
  <si>
    <t>2012144365</t>
  </si>
  <si>
    <t>"potrubí ÚT"2*8,00+4*3,25</t>
  </si>
  <si>
    <t>-1794726614</t>
  </si>
  <si>
    <t>-1243209341</t>
  </si>
  <si>
    <t>-1525763960</t>
  </si>
  <si>
    <t>759365679</t>
  </si>
  <si>
    <t>2067407306</t>
  </si>
  <si>
    <t>783801201</t>
  </si>
  <si>
    <t>Příprava podkladu omítek před provedením nátěru obroušení</t>
  </si>
  <si>
    <t>758207628</t>
  </si>
  <si>
    <t>https://podminky.urs.cz/item/CS_URS_2022_01/783801201</t>
  </si>
  <si>
    <t>"místnost 1.13"(2*7,33+2,60)*2,00+2,60*0,75</t>
  </si>
  <si>
    <t>"místnost 1.15"(2*7,33+2,80)*2,00+2,80*0,75</t>
  </si>
  <si>
    <t>783813101</t>
  </si>
  <si>
    <t>Penetrační nátěr omítek hladkých betonových povrchů syntetický</t>
  </si>
  <si>
    <t>-1496497637</t>
  </si>
  <si>
    <t>https://podminky.urs.cz/item/CS_URS_2022_01/783813101</t>
  </si>
  <si>
    <t>196</t>
  </si>
  <si>
    <t>783817401</t>
  </si>
  <si>
    <t>Krycí (ochranný ) nátěr omítek dvojnásobný hladkých betonových povrchů nebo povrchů z desek na bázi dřeva (dřevovláknitých apod.) syntetický</t>
  </si>
  <si>
    <t>-1949091620</t>
  </si>
  <si>
    <t>https://podminky.urs.cz/item/CS_URS_2022_01/783817401</t>
  </si>
  <si>
    <t>197</t>
  </si>
  <si>
    <t>-1243770606</t>
  </si>
  <si>
    <t>"místnost 1.13."(2,60+7,40)*2*1,25+19,06</t>
  </si>
  <si>
    <t>"místnost 1.14. sprchy"(3,00+3,20)*2*1,25+8,85</t>
  </si>
  <si>
    <t>"místnost 1.14. umývárna"(3,00+3,80)*2*1,25+11,57</t>
  </si>
  <si>
    <t>"místnost 1.15."(2,80+7,40)*2*1,25+20,52</t>
  </si>
  <si>
    <t>"SDK obklad VZT potrubí"7,50*1,20</t>
  </si>
  <si>
    <t>198</t>
  </si>
  <si>
    <t>-1970533820</t>
  </si>
  <si>
    <t>199</t>
  </si>
  <si>
    <t>-957274659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</si>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</sst>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2212132" TargetMode="External" /><Relationship Id="rId2" Type="http://schemas.openxmlformats.org/officeDocument/2006/relationships/hyperlink" Target="https://podminky.urs.cz/item/CS_URS_2022_01/162211311" TargetMode="External" /><Relationship Id="rId3" Type="http://schemas.openxmlformats.org/officeDocument/2006/relationships/hyperlink" Target="https://podminky.urs.cz/item/CS_URS_2022_01/162211319" TargetMode="External" /><Relationship Id="rId4" Type="http://schemas.openxmlformats.org/officeDocument/2006/relationships/hyperlink" Target="https://podminky.urs.cz/item/CS_URS_2022_01/162751117" TargetMode="External" /><Relationship Id="rId5" Type="http://schemas.openxmlformats.org/officeDocument/2006/relationships/hyperlink" Target="https://podminky.urs.cz/item/CS_URS_2022_01/162751119" TargetMode="External" /><Relationship Id="rId6" Type="http://schemas.openxmlformats.org/officeDocument/2006/relationships/hyperlink" Target="https://podminky.urs.cz/item/CS_URS_2022_01/171251201" TargetMode="External" /><Relationship Id="rId7" Type="http://schemas.openxmlformats.org/officeDocument/2006/relationships/hyperlink" Target="https://podminky.urs.cz/item/CS_URS_2022_01/174111101" TargetMode="External" /><Relationship Id="rId8" Type="http://schemas.openxmlformats.org/officeDocument/2006/relationships/hyperlink" Target="https://podminky.urs.cz/item/CS_URS_2022_01/175111101" TargetMode="External" /><Relationship Id="rId9" Type="http://schemas.openxmlformats.org/officeDocument/2006/relationships/hyperlink" Target="https://podminky.urs.cz/item/CS_URS_2022_01/340238212" TargetMode="External" /><Relationship Id="rId10" Type="http://schemas.openxmlformats.org/officeDocument/2006/relationships/hyperlink" Target="https://podminky.urs.cz/item/CS_URS_2022_01/340271045" TargetMode="External" /><Relationship Id="rId11" Type="http://schemas.openxmlformats.org/officeDocument/2006/relationships/hyperlink" Target="https://podminky.urs.cz/item/CS_URS_2022_01/346244361" TargetMode="External" /><Relationship Id="rId12" Type="http://schemas.openxmlformats.org/officeDocument/2006/relationships/hyperlink" Target="https://podminky.urs.cz/item/CS_URS_2022_01/346244371" TargetMode="External" /><Relationship Id="rId13" Type="http://schemas.openxmlformats.org/officeDocument/2006/relationships/hyperlink" Target="https://podminky.urs.cz/item/CS_URS_2022_01/611135101" TargetMode="External" /><Relationship Id="rId14" Type="http://schemas.openxmlformats.org/officeDocument/2006/relationships/hyperlink" Target="https://podminky.urs.cz/item/CS_URS_2022_01/611315121" TargetMode="External" /><Relationship Id="rId15" Type="http://schemas.openxmlformats.org/officeDocument/2006/relationships/hyperlink" Target="https://podminky.urs.cz/item/CS_URS_2022_01/611325421" TargetMode="External" /><Relationship Id="rId16" Type="http://schemas.openxmlformats.org/officeDocument/2006/relationships/hyperlink" Target="https://podminky.urs.cz/item/CS_URS_2022_01/612131101" TargetMode="External" /><Relationship Id="rId17" Type="http://schemas.openxmlformats.org/officeDocument/2006/relationships/hyperlink" Target="https://podminky.urs.cz/item/CS_URS_2022_01/612131121" TargetMode="External" /><Relationship Id="rId18" Type="http://schemas.openxmlformats.org/officeDocument/2006/relationships/hyperlink" Target="https://podminky.urs.cz/item/CS_URS_2022_01/612135001" TargetMode="External" /><Relationship Id="rId19" Type="http://schemas.openxmlformats.org/officeDocument/2006/relationships/hyperlink" Target="https://podminky.urs.cz/item/CS_URS_2022_01/612135101" TargetMode="External" /><Relationship Id="rId20" Type="http://schemas.openxmlformats.org/officeDocument/2006/relationships/hyperlink" Target="https://podminky.urs.cz/item/CS_URS_2022_01/612142001" TargetMode="External" /><Relationship Id="rId21" Type="http://schemas.openxmlformats.org/officeDocument/2006/relationships/hyperlink" Target="https://podminky.urs.cz/item/CS_URS_2022_01/612315121" TargetMode="External" /><Relationship Id="rId22" Type="http://schemas.openxmlformats.org/officeDocument/2006/relationships/hyperlink" Target="https://podminky.urs.cz/item/CS_URS_2022_01/612321111" TargetMode="External" /><Relationship Id="rId23" Type="http://schemas.openxmlformats.org/officeDocument/2006/relationships/hyperlink" Target="https://podminky.urs.cz/item/CS_URS_2022_01/612321131" TargetMode="External" /><Relationship Id="rId24" Type="http://schemas.openxmlformats.org/officeDocument/2006/relationships/hyperlink" Target="https://podminky.urs.cz/item/CS_URS_2022_01/612325422" TargetMode="External" /><Relationship Id="rId25" Type="http://schemas.openxmlformats.org/officeDocument/2006/relationships/hyperlink" Target="https://podminky.urs.cz/item/CS_URS_2022_01/631311134" TargetMode="External" /><Relationship Id="rId26" Type="http://schemas.openxmlformats.org/officeDocument/2006/relationships/hyperlink" Target="https://podminky.urs.cz/item/CS_URS_2022_01/631312141" TargetMode="External" /><Relationship Id="rId27" Type="http://schemas.openxmlformats.org/officeDocument/2006/relationships/hyperlink" Target="https://podminky.urs.cz/item/CS_URS_2022_01/631319013" TargetMode="External" /><Relationship Id="rId28" Type="http://schemas.openxmlformats.org/officeDocument/2006/relationships/hyperlink" Target="https://podminky.urs.cz/item/CS_URS_2022_01/642944121" TargetMode="External" /><Relationship Id="rId29" Type="http://schemas.openxmlformats.org/officeDocument/2006/relationships/hyperlink" Target="https://podminky.urs.cz/item/CS_URS_2022_01/949101111" TargetMode="External" /><Relationship Id="rId30" Type="http://schemas.openxmlformats.org/officeDocument/2006/relationships/hyperlink" Target="https://podminky.urs.cz/item/CS_URS_2022_01/952902021" TargetMode="External" /><Relationship Id="rId31" Type="http://schemas.openxmlformats.org/officeDocument/2006/relationships/hyperlink" Target="https://podminky.urs.cz/item/CS_URS_2022_01/952902031" TargetMode="External" /><Relationship Id="rId32" Type="http://schemas.openxmlformats.org/officeDocument/2006/relationships/hyperlink" Target="https://podminky.urs.cz/item/CS_URS_2022_01/725110814" TargetMode="External" /><Relationship Id="rId33" Type="http://schemas.openxmlformats.org/officeDocument/2006/relationships/hyperlink" Target="https://podminky.urs.cz/item/CS_URS_2022_01/725210821" TargetMode="External" /><Relationship Id="rId34" Type="http://schemas.openxmlformats.org/officeDocument/2006/relationships/hyperlink" Target="https://podminky.urs.cz/item/CS_URS_2022_01/725330820" TargetMode="External" /><Relationship Id="rId35" Type="http://schemas.openxmlformats.org/officeDocument/2006/relationships/hyperlink" Target="https://podminky.urs.cz/item/CS_URS_2022_01/725820801" TargetMode="External" /><Relationship Id="rId36" Type="http://schemas.openxmlformats.org/officeDocument/2006/relationships/hyperlink" Target="https://podminky.urs.cz/item/CS_URS_2022_01/725840850" TargetMode="External" /><Relationship Id="rId37" Type="http://schemas.openxmlformats.org/officeDocument/2006/relationships/hyperlink" Target="https://podminky.urs.cz/item/CS_URS_2022_01/725840860" TargetMode="External" /><Relationship Id="rId38" Type="http://schemas.openxmlformats.org/officeDocument/2006/relationships/hyperlink" Target="https://podminky.urs.cz/item/CS_URS_2022_01/741311813" TargetMode="External" /><Relationship Id="rId39" Type="http://schemas.openxmlformats.org/officeDocument/2006/relationships/hyperlink" Target="https://podminky.urs.cz/item/CS_URS_2022_01/741315823" TargetMode="External" /><Relationship Id="rId40" Type="http://schemas.openxmlformats.org/officeDocument/2006/relationships/hyperlink" Target="https://podminky.urs.cz/item/CS_URS_2022_01/741371821" TargetMode="External" /><Relationship Id="rId41" Type="http://schemas.openxmlformats.org/officeDocument/2006/relationships/hyperlink" Target="https://podminky.urs.cz/item/CS_URS_2022_01/741371841" TargetMode="External" /><Relationship Id="rId42" Type="http://schemas.openxmlformats.org/officeDocument/2006/relationships/hyperlink" Target="https://podminky.urs.cz/item/CS_URS_2022_01/767581803" TargetMode="External" /><Relationship Id="rId43" Type="http://schemas.openxmlformats.org/officeDocument/2006/relationships/hyperlink" Target="https://podminky.urs.cz/item/CS_URS_2022_01/767582800" TargetMode="External" /><Relationship Id="rId44" Type="http://schemas.openxmlformats.org/officeDocument/2006/relationships/hyperlink" Target="https://podminky.urs.cz/item/CS_URS_2022_01/965042131" TargetMode="External" /><Relationship Id="rId45" Type="http://schemas.openxmlformats.org/officeDocument/2006/relationships/hyperlink" Target="https://podminky.urs.cz/item/CS_URS_2022_01/965081213" TargetMode="External" /><Relationship Id="rId46" Type="http://schemas.openxmlformats.org/officeDocument/2006/relationships/hyperlink" Target="https://podminky.urs.cz/item/CS_URS_2022_01/967031142" TargetMode="External" /><Relationship Id="rId47" Type="http://schemas.openxmlformats.org/officeDocument/2006/relationships/hyperlink" Target="https://podminky.urs.cz/item/CS_URS_2022_01/967041112" TargetMode="External" /><Relationship Id="rId48" Type="http://schemas.openxmlformats.org/officeDocument/2006/relationships/hyperlink" Target="https://podminky.urs.cz/item/CS_URS_2022_01/968072455" TargetMode="External" /><Relationship Id="rId49" Type="http://schemas.openxmlformats.org/officeDocument/2006/relationships/hyperlink" Target="https://podminky.urs.cz/item/CS_URS_2022_01/971033531" TargetMode="External" /><Relationship Id="rId50" Type="http://schemas.openxmlformats.org/officeDocument/2006/relationships/hyperlink" Target="https://podminky.urs.cz/item/CS_URS_2022_01/971052231" TargetMode="External" /><Relationship Id="rId51" Type="http://schemas.openxmlformats.org/officeDocument/2006/relationships/hyperlink" Target="https://podminky.urs.cz/item/CS_URS_2022_01/971052341" TargetMode="External" /><Relationship Id="rId52" Type="http://schemas.openxmlformats.org/officeDocument/2006/relationships/hyperlink" Target="https://podminky.urs.cz/item/CS_URS_2022_01/973031616" TargetMode="External" /><Relationship Id="rId53" Type="http://schemas.openxmlformats.org/officeDocument/2006/relationships/hyperlink" Target="https://podminky.urs.cz/item/CS_URS_2022_01/973031813" TargetMode="External" /><Relationship Id="rId54" Type="http://schemas.openxmlformats.org/officeDocument/2006/relationships/hyperlink" Target="https://podminky.urs.cz/item/CS_URS_2022_01/974031121" TargetMode="External" /><Relationship Id="rId55" Type="http://schemas.openxmlformats.org/officeDocument/2006/relationships/hyperlink" Target="https://podminky.urs.cz/item/CS_URS_2022_01/974031122" TargetMode="External" /><Relationship Id="rId56" Type="http://schemas.openxmlformats.org/officeDocument/2006/relationships/hyperlink" Target="https://podminky.urs.cz/item/CS_URS_2022_01/974031143" TargetMode="External" /><Relationship Id="rId57" Type="http://schemas.openxmlformats.org/officeDocument/2006/relationships/hyperlink" Target="https://podminky.urs.cz/item/CS_URS_2022_01/974031144" TargetMode="External" /><Relationship Id="rId58" Type="http://schemas.openxmlformats.org/officeDocument/2006/relationships/hyperlink" Target="https://podminky.urs.cz/item/CS_URS_2022_01/974042577" TargetMode="External" /><Relationship Id="rId59" Type="http://schemas.openxmlformats.org/officeDocument/2006/relationships/hyperlink" Target="https://podminky.urs.cz/item/CS_URS_2022_01/977131114" TargetMode="External" /><Relationship Id="rId60" Type="http://schemas.openxmlformats.org/officeDocument/2006/relationships/hyperlink" Target="https://podminky.urs.cz/item/CS_URS_2022_01/978011111" TargetMode="External" /><Relationship Id="rId61" Type="http://schemas.openxmlformats.org/officeDocument/2006/relationships/hyperlink" Target="https://podminky.urs.cz/item/CS_URS_2022_01/978013141" TargetMode="External" /><Relationship Id="rId62" Type="http://schemas.openxmlformats.org/officeDocument/2006/relationships/hyperlink" Target="https://podminky.urs.cz/item/CS_URS_2022_01/978013191" TargetMode="External" /><Relationship Id="rId63" Type="http://schemas.openxmlformats.org/officeDocument/2006/relationships/hyperlink" Target="https://podminky.urs.cz/item/CS_URS_2022_01/997013211" TargetMode="External" /><Relationship Id="rId64" Type="http://schemas.openxmlformats.org/officeDocument/2006/relationships/hyperlink" Target="https://podminky.urs.cz/item/CS_URS_2022_01/997013509" TargetMode="External" /><Relationship Id="rId65" Type="http://schemas.openxmlformats.org/officeDocument/2006/relationships/hyperlink" Target="https://podminky.urs.cz/item/CS_URS_2022_01/997013511" TargetMode="External" /><Relationship Id="rId66" Type="http://schemas.openxmlformats.org/officeDocument/2006/relationships/hyperlink" Target="https://podminky.urs.cz/item/CS_URS_2022_01/998018001" TargetMode="External" /><Relationship Id="rId67" Type="http://schemas.openxmlformats.org/officeDocument/2006/relationships/hyperlink" Target="https://podminky.urs.cz/item/CS_URS_2022_01/721174042" TargetMode="External" /><Relationship Id="rId68" Type="http://schemas.openxmlformats.org/officeDocument/2006/relationships/hyperlink" Target="https://podminky.urs.cz/item/CS_URS_2022_01/721174043" TargetMode="External" /><Relationship Id="rId69" Type="http://schemas.openxmlformats.org/officeDocument/2006/relationships/hyperlink" Target="https://podminky.urs.cz/item/CS_URS_2022_01/721174045" TargetMode="External" /><Relationship Id="rId70" Type="http://schemas.openxmlformats.org/officeDocument/2006/relationships/hyperlink" Target="https://podminky.urs.cz/item/CS_URS_2022_01/721194104" TargetMode="External" /><Relationship Id="rId71" Type="http://schemas.openxmlformats.org/officeDocument/2006/relationships/hyperlink" Target="https://podminky.urs.cz/item/CS_URS_2022_01/721194105" TargetMode="External" /><Relationship Id="rId72" Type="http://schemas.openxmlformats.org/officeDocument/2006/relationships/hyperlink" Target="https://podminky.urs.cz/item/CS_URS_2022_01/721194109" TargetMode="External" /><Relationship Id="rId73" Type="http://schemas.openxmlformats.org/officeDocument/2006/relationships/hyperlink" Target="https://podminky.urs.cz/item/CS_URS_2022_01/721212122" TargetMode="External" /><Relationship Id="rId74" Type="http://schemas.openxmlformats.org/officeDocument/2006/relationships/hyperlink" Target="https://podminky.urs.cz/item/CS_URS_2022_01/721290111" TargetMode="External" /><Relationship Id="rId75" Type="http://schemas.openxmlformats.org/officeDocument/2006/relationships/hyperlink" Target="https://podminky.urs.cz/item/CS_URS_2022_01/998721101" TargetMode="External" /><Relationship Id="rId76" Type="http://schemas.openxmlformats.org/officeDocument/2006/relationships/hyperlink" Target="https://podminky.urs.cz/item/CS_URS_2022_01/722174002" TargetMode="External" /><Relationship Id="rId77" Type="http://schemas.openxmlformats.org/officeDocument/2006/relationships/hyperlink" Target="https://podminky.urs.cz/item/CS_URS_2022_01/722174003" TargetMode="External" /><Relationship Id="rId78" Type="http://schemas.openxmlformats.org/officeDocument/2006/relationships/hyperlink" Target="https://podminky.urs.cz/item/CS_URS_2022_01/722181231" TargetMode="External" /><Relationship Id="rId79" Type="http://schemas.openxmlformats.org/officeDocument/2006/relationships/hyperlink" Target="https://podminky.urs.cz/item/CS_URS_2022_01/722181232" TargetMode="External" /><Relationship Id="rId80" Type="http://schemas.openxmlformats.org/officeDocument/2006/relationships/hyperlink" Target="https://podminky.urs.cz/item/CS_URS_2022_01/722190401" TargetMode="External" /><Relationship Id="rId81" Type="http://schemas.openxmlformats.org/officeDocument/2006/relationships/hyperlink" Target="https://podminky.urs.cz/item/CS_URS_2022_01/722230102" TargetMode="External" /><Relationship Id="rId82" Type="http://schemas.openxmlformats.org/officeDocument/2006/relationships/hyperlink" Target="https://podminky.urs.cz/item/CS_URS_2022_01/722290226" TargetMode="External" /><Relationship Id="rId83" Type="http://schemas.openxmlformats.org/officeDocument/2006/relationships/hyperlink" Target="https://podminky.urs.cz/item/CS_URS_2022_01/722290234" TargetMode="External" /><Relationship Id="rId84" Type="http://schemas.openxmlformats.org/officeDocument/2006/relationships/hyperlink" Target="https://podminky.urs.cz/item/CS_URS_2022_01/998722101" TargetMode="External" /><Relationship Id="rId85" Type="http://schemas.openxmlformats.org/officeDocument/2006/relationships/hyperlink" Target="https://podminky.urs.cz/item/CS_URS_2022_01/725112022" TargetMode="External" /><Relationship Id="rId86" Type="http://schemas.openxmlformats.org/officeDocument/2006/relationships/hyperlink" Target="https://podminky.urs.cz/item/CS_URS_2022_01/725211602" TargetMode="External" /><Relationship Id="rId87" Type="http://schemas.openxmlformats.org/officeDocument/2006/relationships/hyperlink" Target="https://podminky.urs.cz/item/CS_URS_2022_01/725211701" TargetMode="External" /><Relationship Id="rId88" Type="http://schemas.openxmlformats.org/officeDocument/2006/relationships/hyperlink" Target="https://podminky.urs.cz/item/CS_URS_2022_01/725244154" TargetMode="External" /><Relationship Id="rId89" Type="http://schemas.openxmlformats.org/officeDocument/2006/relationships/hyperlink" Target="https://podminky.urs.cz/item/CS_URS_2022_01/725339111" TargetMode="External" /><Relationship Id="rId90" Type="http://schemas.openxmlformats.org/officeDocument/2006/relationships/hyperlink" Target="https://podminky.urs.cz/item/CS_URS_2022_01/725813111" TargetMode="External" /><Relationship Id="rId91" Type="http://schemas.openxmlformats.org/officeDocument/2006/relationships/hyperlink" Target="https://podminky.urs.cz/item/CS_URS_2022_01/725822611" TargetMode="External" /><Relationship Id="rId92" Type="http://schemas.openxmlformats.org/officeDocument/2006/relationships/hyperlink" Target="https://podminky.urs.cz/item/CS_URS_2022_01/725841333" TargetMode="External" /><Relationship Id="rId93" Type="http://schemas.openxmlformats.org/officeDocument/2006/relationships/hyperlink" Target="https://podminky.urs.cz/item/CS_URS_2022_01/998725101" TargetMode="External" /><Relationship Id="rId94" Type="http://schemas.openxmlformats.org/officeDocument/2006/relationships/hyperlink" Target="https://podminky.urs.cz/item/CS_URS_2022_01/726111031" TargetMode="External" /><Relationship Id="rId95" Type="http://schemas.openxmlformats.org/officeDocument/2006/relationships/hyperlink" Target="https://podminky.urs.cz/item/CS_URS_2022_01/998726111" TargetMode="External" /><Relationship Id="rId96" Type="http://schemas.openxmlformats.org/officeDocument/2006/relationships/hyperlink" Target="https://podminky.urs.cz/item/CS_URS_2022_01/735117110" TargetMode="External" /><Relationship Id="rId97" Type="http://schemas.openxmlformats.org/officeDocument/2006/relationships/hyperlink" Target="https://podminky.urs.cz/item/CS_URS_2022_01/735191910" TargetMode="External" /><Relationship Id="rId98" Type="http://schemas.openxmlformats.org/officeDocument/2006/relationships/hyperlink" Target="https://podminky.urs.cz/item/CS_URS_2022_01/735494811" TargetMode="External" /><Relationship Id="rId99" Type="http://schemas.openxmlformats.org/officeDocument/2006/relationships/hyperlink" Target="https://podminky.urs.cz/item/CS_URS_2022_01/998735201" TargetMode="External" /><Relationship Id="rId100" Type="http://schemas.openxmlformats.org/officeDocument/2006/relationships/hyperlink" Target="https://podminky.urs.cz/item/CS_URS_2022_01/741110511" TargetMode="External" /><Relationship Id="rId101" Type="http://schemas.openxmlformats.org/officeDocument/2006/relationships/hyperlink" Target="https://podminky.urs.cz/item/CS_URS_2022_01/741112001" TargetMode="External" /><Relationship Id="rId102" Type="http://schemas.openxmlformats.org/officeDocument/2006/relationships/hyperlink" Target="https://podminky.urs.cz/item/CS_URS_2022_01/741122015" TargetMode="External" /><Relationship Id="rId103" Type="http://schemas.openxmlformats.org/officeDocument/2006/relationships/hyperlink" Target="https://podminky.urs.cz/item/CS_URS_2022_01/741122016" TargetMode="External" /><Relationship Id="rId104" Type="http://schemas.openxmlformats.org/officeDocument/2006/relationships/hyperlink" Target="https://podminky.urs.cz/item/CS_URS_2022_01/741122211" TargetMode="External" /><Relationship Id="rId105" Type="http://schemas.openxmlformats.org/officeDocument/2006/relationships/hyperlink" Target="https://podminky.urs.cz/item/CS_URS_2022_01/741310001" TargetMode="External" /><Relationship Id="rId106" Type="http://schemas.openxmlformats.org/officeDocument/2006/relationships/hyperlink" Target="https://podminky.urs.cz/item/CS_URS_2022_01/741311004" TargetMode="External" /><Relationship Id="rId107" Type="http://schemas.openxmlformats.org/officeDocument/2006/relationships/hyperlink" Target="https://podminky.urs.cz/item/CS_URS_2022_01/741313001" TargetMode="External" /><Relationship Id="rId108" Type="http://schemas.openxmlformats.org/officeDocument/2006/relationships/hyperlink" Target="https://podminky.urs.cz/item/CS_URS_2022_01/741320105" TargetMode="External" /><Relationship Id="rId109" Type="http://schemas.openxmlformats.org/officeDocument/2006/relationships/hyperlink" Target="https://podminky.urs.cz/item/CS_URS_2022_01/741372061" TargetMode="External" /><Relationship Id="rId110" Type="http://schemas.openxmlformats.org/officeDocument/2006/relationships/hyperlink" Target="https://podminky.urs.cz/item/CS_URS_2022_01/741372062" TargetMode="External" /><Relationship Id="rId111" Type="http://schemas.openxmlformats.org/officeDocument/2006/relationships/hyperlink" Target="https://podminky.urs.cz/item/CS_URS_2022_01/741810001" TargetMode="External" /><Relationship Id="rId112" Type="http://schemas.openxmlformats.org/officeDocument/2006/relationships/hyperlink" Target="https://podminky.urs.cz/item/CS_URS_2022_01/HZS2232" TargetMode="External" /><Relationship Id="rId113" Type="http://schemas.openxmlformats.org/officeDocument/2006/relationships/hyperlink" Target="https://podminky.urs.cz/item/CS_URS_2022_01/998741101" TargetMode="External" /><Relationship Id="rId114" Type="http://schemas.openxmlformats.org/officeDocument/2006/relationships/hyperlink" Target="https://podminky.urs.cz/item/CS_URS_2022_01/751133012" TargetMode="External" /><Relationship Id="rId115" Type="http://schemas.openxmlformats.org/officeDocument/2006/relationships/hyperlink" Target="https://podminky.urs.cz/item/CS_URS_2022_01/751322011" TargetMode="External" /><Relationship Id="rId116" Type="http://schemas.openxmlformats.org/officeDocument/2006/relationships/hyperlink" Target="https://podminky.urs.cz/item/CS_URS_2022_01/751398041" TargetMode="External" /><Relationship Id="rId117" Type="http://schemas.openxmlformats.org/officeDocument/2006/relationships/hyperlink" Target="https://podminky.urs.cz/item/CS_URS_2022_01/751510041" TargetMode="External" /><Relationship Id="rId118" Type="http://schemas.openxmlformats.org/officeDocument/2006/relationships/hyperlink" Target="https://podminky.urs.cz/item/CS_URS_2022_01/751510042" TargetMode="External" /><Relationship Id="rId119" Type="http://schemas.openxmlformats.org/officeDocument/2006/relationships/hyperlink" Target="https://podminky.urs.cz/item/CS_URS_2022_01/751572102" TargetMode="External" /><Relationship Id="rId120" Type="http://schemas.openxmlformats.org/officeDocument/2006/relationships/hyperlink" Target="https://podminky.urs.cz/item/CS_URS_2022_01/751691111" TargetMode="External" /><Relationship Id="rId121" Type="http://schemas.openxmlformats.org/officeDocument/2006/relationships/hyperlink" Target="https://podminky.urs.cz/item/CS_URS_2022_01/998751101" TargetMode="External" /><Relationship Id="rId122" Type="http://schemas.openxmlformats.org/officeDocument/2006/relationships/hyperlink" Target="https://podminky.urs.cz/item/CS_URS_2022_01/763131451" TargetMode="External" /><Relationship Id="rId123" Type="http://schemas.openxmlformats.org/officeDocument/2006/relationships/hyperlink" Target="https://podminky.urs.cz/item/CS_URS_2022_01/998763301" TargetMode="External" /><Relationship Id="rId124" Type="http://schemas.openxmlformats.org/officeDocument/2006/relationships/hyperlink" Target="https://podminky.urs.cz/item/CS_URS_2022_01/766660001" TargetMode="External" /><Relationship Id="rId125" Type="http://schemas.openxmlformats.org/officeDocument/2006/relationships/hyperlink" Target="https://podminky.urs.cz/item/CS_URS_2022_01/766660729" TargetMode="External" /><Relationship Id="rId126" Type="http://schemas.openxmlformats.org/officeDocument/2006/relationships/hyperlink" Target="https://podminky.urs.cz/item/CS_URS_2022_01/998766101" TargetMode="External" /><Relationship Id="rId127" Type="http://schemas.openxmlformats.org/officeDocument/2006/relationships/hyperlink" Target="https://podminky.urs.cz/item/CS_URS_2022_01/771111011" TargetMode="External" /><Relationship Id="rId128" Type="http://schemas.openxmlformats.org/officeDocument/2006/relationships/hyperlink" Target="https://podminky.urs.cz/item/CS_URS_2022_01/771121011" TargetMode="External" /><Relationship Id="rId129" Type="http://schemas.openxmlformats.org/officeDocument/2006/relationships/hyperlink" Target="https://podminky.urs.cz/item/CS_URS_2022_01/771151012" TargetMode="External" /><Relationship Id="rId130" Type="http://schemas.openxmlformats.org/officeDocument/2006/relationships/hyperlink" Target="https://podminky.urs.cz/item/CS_URS_2022_01/771474112" TargetMode="External" /><Relationship Id="rId131" Type="http://schemas.openxmlformats.org/officeDocument/2006/relationships/hyperlink" Target="https://podminky.urs.cz/item/CS_URS_2022_01/771574115" TargetMode="External" /><Relationship Id="rId132" Type="http://schemas.openxmlformats.org/officeDocument/2006/relationships/hyperlink" Target="https://podminky.urs.cz/item/CS_URS_2022_01/771577111" TargetMode="External" /><Relationship Id="rId133" Type="http://schemas.openxmlformats.org/officeDocument/2006/relationships/hyperlink" Target="https://podminky.urs.cz/item/CS_URS_2022_01/998771101" TargetMode="External" /><Relationship Id="rId134" Type="http://schemas.openxmlformats.org/officeDocument/2006/relationships/hyperlink" Target="https://podminky.urs.cz/item/CS_URS_2022_01/781111011" TargetMode="External" /><Relationship Id="rId135" Type="http://schemas.openxmlformats.org/officeDocument/2006/relationships/hyperlink" Target="https://podminky.urs.cz/item/CS_URS_2022_01/781121011" TargetMode="External" /><Relationship Id="rId136" Type="http://schemas.openxmlformats.org/officeDocument/2006/relationships/hyperlink" Target="https://podminky.urs.cz/item/CS_URS_2022_01/781474115" TargetMode="External" /><Relationship Id="rId137" Type="http://schemas.openxmlformats.org/officeDocument/2006/relationships/hyperlink" Target="https://podminky.urs.cz/item/CS_URS_2022_01/781494111" TargetMode="External" /><Relationship Id="rId138" Type="http://schemas.openxmlformats.org/officeDocument/2006/relationships/hyperlink" Target="https://podminky.urs.cz/item/CS_URS_2022_01/781495141" TargetMode="External" /><Relationship Id="rId139" Type="http://schemas.openxmlformats.org/officeDocument/2006/relationships/hyperlink" Target="https://podminky.urs.cz/item/CS_URS_2022_01/781495142" TargetMode="External" /><Relationship Id="rId140" Type="http://schemas.openxmlformats.org/officeDocument/2006/relationships/hyperlink" Target="https://podminky.urs.cz/item/CS_URS_2022_01/781495143" TargetMode="External" /><Relationship Id="rId141" Type="http://schemas.openxmlformats.org/officeDocument/2006/relationships/hyperlink" Target="https://podminky.urs.cz/item/CS_URS_2022_01/781495153" TargetMode="External" /><Relationship Id="rId142" Type="http://schemas.openxmlformats.org/officeDocument/2006/relationships/hyperlink" Target="https://podminky.urs.cz/item/CS_URS_2022_01/998781101" TargetMode="External" /><Relationship Id="rId143" Type="http://schemas.openxmlformats.org/officeDocument/2006/relationships/hyperlink" Target="https://podminky.urs.cz/item/CS_URS_2022_01/783314201" TargetMode="External" /><Relationship Id="rId144" Type="http://schemas.openxmlformats.org/officeDocument/2006/relationships/hyperlink" Target="https://podminky.urs.cz/item/CS_URS_2022_01/783315101" TargetMode="External" /><Relationship Id="rId145" Type="http://schemas.openxmlformats.org/officeDocument/2006/relationships/hyperlink" Target="https://podminky.urs.cz/item/CS_URS_2022_01/783317101" TargetMode="External" /><Relationship Id="rId146" Type="http://schemas.openxmlformats.org/officeDocument/2006/relationships/hyperlink" Target="https://podminky.urs.cz/item/CS_URS_2022_01/783601325" TargetMode="External" /><Relationship Id="rId147" Type="http://schemas.openxmlformats.org/officeDocument/2006/relationships/hyperlink" Target="https://podminky.urs.cz/item/CS_URS_2022_01/783601713" TargetMode="External" /><Relationship Id="rId148" Type="http://schemas.openxmlformats.org/officeDocument/2006/relationships/hyperlink" Target="https://podminky.urs.cz/item/CS_URS_2022_01/783614141" TargetMode="External" /><Relationship Id="rId149" Type="http://schemas.openxmlformats.org/officeDocument/2006/relationships/hyperlink" Target="https://podminky.urs.cz/item/CS_URS_2022_01/783614551" TargetMode="External" /><Relationship Id="rId150" Type="http://schemas.openxmlformats.org/officeDocument/2006/relationships/hyperlink" Target="https://podminky.urs.cz/item/CS_URS_2022_01/783615551" TargetMode="External" /><Relationship Id="rId151" Type="http://schemas.openxmlformats.org/officeDocument/2006/relationships/hyperlink" Target="https://podminky.urs.cz/item/CS_URS_2022_01/783617147" TargetMode="External" /><Relationship Id="rId152" Type="http://schemas.openxmlformats.org/officeDocument/2006/relationships/hyperlink" Target="https://podminky.urs.cz/item/CS_URS_2022_01/783617611" TargetMode="External" /><Relationship Id="rId153" Type="http://schemas.openxmlformats.org/officeDocument/2006/relationships/hyperlink" Target="https://podminky.urs.cz/item/CS_URS_2022_01/784111011" TargetMode="External" /><Relationship Id="rId154" Type="http://schemas.openxmlformats.org/officeDocument/2006/relationships/hyperlink" Target="https://podminky.urs.cz/item/CS_URS_2022_01/784181101" TargetMode="External" /><Relationship Id="rId155" Type="http://schemas.openxmlformats.org/officeDocument/2006/relationships/hyperlink" Target="https://podminky.urs.cz/item/CS_URS_2022_01/784211101" TargetMode="External" /><Relationship Id="rId15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342291131" TargetMode="External" /><Relationship Id="rId2" Type="http://schemas.openxmlformats.org/officeDocument/2006/relationships/hyperlink" Target="https://podminky.urs.cz/item/CS_URS_2022_01/346244371" TargetMode="External" /><Relationship Id="rId3" Type="http://schemas.openxmlformats.org/officeDocument/2006/relationships/hyperlink" Target="https://podminky.urs.cz/item/CS_URS_2022_01/346272236" TargetMode="External" /><Relationship Id="rId4" Type="http://schemas.openxmlformats.org/officeDocument/2006/relationships/hyperlink" Target="https://podminky.urs.cz/item/CS_URS_2022_01/346272256" TargetMode="External" /><Relationship Id="rId5" Type="http://schemas.openxmlformats.org/officeDocument/2006/relationships/hyperlink" Target="https://podminky.urs.cz/item/CS_URS_2022_01/611325421" TargetMode="External" /><Relationship Id="rId6" Type="http://schemas.openxmlformats.org/officeDocument/2006/relationships/hyperlink" Target="https://podminky.urs.cz/item/CS_URS_2022_01/612131101" TargetMode="External" /><Relationship Id="rId7" Type="http://schemas.openxmlformats.org/officeDocument/2006/relationships/hyperlink" Target="https://podminky.urs.cz/item/CS_URS_2022_01/612131121" TargetMode="External" /><Relationship Id="rId8" Type="http://schemas.openxmlformats.org/officeDocument/2006/relationships/hyperlink" Target="https://podminky.urs.cz/item/CS_URS_2022_01/612135001" TargetMode="External" /><Relationship Id="rId9" Type="http://schemas.openxmlformats.org/officeDocument/2006/relationships/hyperlink" Target="https://podminky.urs.cz/item/CS_URS_2022_01/612135101" TargetMode="External" /><Relationship Id="rId10" Type="http://schemas.openxmlformats.org/officeDocument/2006/relationships/hyperlink" Target="https://podminky.urs.cz/item/CS_URS_2022_01/612142001" TargetMode="External" /><Relationship Id="rId11" Type="http://schemas.openxmlformats.org/officeDocument/2006/relationships/hyperlink" Target="https://podminky.urs.cz/item/CS_URS_2022_01/612315121" TargetMode="External" /><Relationship Id="rId12" Type="http://schemas.openxmlformats.org/officeDocument/2006/relationships/hyperlink" Target="https://podminky.urs.cz/item/CS_URS_2022_01/612321111" TargetMode="External" /><Relationship Id="rId13" Type="http://schemas.openxmlformats.org/officeDocument/2006/relationships/hyperlink" Target="https://podminky.urs.cz/item/CS_URS_2022_01/612321131" TargetMode="External" /><Relationship Id="rId14" Type="http://schemas.openxmlformats.org/officeDocument/2006/relationships/hyperlink" Target="https://podminky.urs.cz/item/CS_URS_2022_01/612325422" TargetMode="External" /><Relationship Id="rId15" Type="http://schemas.openxmlformats.org/officeDocument/2006/relationships/hyperlink" Target="https://podminky.urs.cz/item/CS_URS_2022_01/631311124" TargetMode="External" /><Relationship Id="rId16" Type="http://schemas.openxmlformats.org/officeDocument/2006/relationships/hyperlink" Target="https://podminky.urs.cz/item/CS_URS_2022_01/631319013" TargetMode="External" /><Relationship Id="rId17" Type="http://schemas.openxmlformats.org/officeDocument/2006/relationships/hyperlink" Target="https://podminky.urs.cz/item/CS_URS_2022_01/642944121" TargetMode="External" /><Relationship Id="rId18" Type="http://schemas.openxmlformats.org/officeDocument/2006/relationships/hyperlink" Target="https://podminky.urs.cz/item/CS_URS_2022_01/949101111" TargetMode="External" /><Relationship Id="rId19" Type="http://schemas.openxmlformats.org/officeDocument/2006/relationships/hyperlink" Target="https://podminky.urs.cz/item/CS_URS_2022_01/952902021" TargetMode="External" /><Relationship Id="rId20" Type="http://schemas.openxmlformats.org/officeDocument/2006/relationships/hyperlink" Target="https://podminky.urs.cz/item/CS_URS_2022_01/952902031" TargetMode="External" /><Relationship Id="rId21" Type="http://schemas.openxmlformats.org/officeDocument/2006/relationships/hyperlink" Target="https://podminky.urs.cz/item/CS_URS_2022_01/725110814" TargetMode="External" /><Relationship Id="rId22" Type="http://schemas.openxmlformats.org/officeDocument/2006/relationships/hyperlink" Target="https://podminky.urs.cz/item/CS_URS_2022_01/725210821" TargetMode="External" /><Relationship Id="rId23" Type="http://schemas.openxmlformats.org/officeDocument/2006/relationships/hyperlink" Target="https://podminky.urs.cz/item/CS_URS_2022_01/725330820" TargetMode="External" /><Relationship Id="rId24" Type="http://schemas.openxmlformats.org/officeDocument/2006/relationships/hyperlink" Target="https://podminky.urs.cz/item/CS_URS_2022_01/725820801" TargetMode="External" /><Relationship Id="rId25" Type="http://schemas.openxmlformats.org/officeDocument/2006/relationships/hyperlink" Target="https://podminky.urs.cz/item/CS_URS_2022_01/741311813" TargetMode="External" /><Relationship Id="rId26" Type="http://schemas.openxmlformats.org/officeDocument/2006/relationships/hyperlink" Target="https://podminky.urs.cz/item/CS_URS_2022_01/741315823" TargetMode="External" /><Relationship Id="rId27" Type="http://schemas.openxmlformats.org/officeDocument/2006/relationships/hyperlink" Target="https://podminky.urs.cz/item/CS_URS_2022_01/741371841" TargetMode="External" /><Relationship Id="rId28" Type="http://schemas.openxmlformats.org/officeDocument/2006/relationships/hyperlink" Target="https://podminky.urs.cz/item/CS_URS_2022_01/965042131" TargetMode="External" /><Relationship Id="rId29" Type="http://schemas.openxmlformats.org/officeDocument/2006/relationships/hyperlink" Target="https://podminky.urs.cz/item/CS_URS_2022_01/965081213" TargetMode="External" /><Relationship Id="rId30" Type="http://schemas.openxmlformats.org/officeDocument/2006/relationships/hyperlink" Target="https://podminky.urs.cz/item/CS_URS_2022_01/967041112" TargetMode="External" /><Relationship Id="rId31" Type="http://schemas.openxmlformats.org/officeDocument/2006/relationships/hyperlink" Target="https://podminky.urs.cz/item/CS_URS_2022_01/968072455" TargetMode="External" /><Relationship Id="rId32" Type="http://schemas.openxmlformats.org/officeDocument/2006/relationships/hyperlink" Target="https://podminky.urs.cz/item/CS_URS_2022_01/969021112" TargetMode="External" /><Relationship Id="rId33" Type="http://schemas.openxmlformats.org/officeDocument/2006/relationships/hyperlink" Target="https://podminky.urs.cz/item/CS_URS_2022_01/971052231" TargetMode="External" /><Relationship Id="rId34" Type="http://schemas.openxmlformats.org/officeDocument/2006/relationships/hyperlink" Target="https://podminky.urs.cz/item/CS_URS_2022_01/971052521" TargetMode="External" /><Relationship Id="rId35" Type="http://schemas.openxmlformats.org/officeDocument/2006/relationships/hyperlink" Target="https://podminky.urs.cz/item/CS_URS_2022_01/973031616" TargetMode="External" /><Relationship Id="rId36" Type="http://schemas.openxmlformats.org/officeDocument/2006/relationships/hyperlink" Target="https://podminky.urs.cz/item/CS_URS_2022_01/974031121" TargetMode="External" /><Relationship Id="rId37" Type="http://schemas.openxmlformats.org/officeDocument/2006/relationships/hyperlink" Target="https://podminky.urs.cz/item/CS_URS_2022_01/977131114" TargetMode="External" /><Relationship Id="rId38" Type="http://schemas.openxmlformats.org/officeDocument/2006/relationships/hyperlink" Target="https://podminky.urs.cz/item/CS_URS_2022_01/978011111" TargetMode="External" /><Relationship Id="rId39" Type="http://schemas.openxmlformats.org/officeDocument/2006/relationships/hyperlink" Target="https://podminky.urs.cz/item/CS_URS_2022_01/978013141" TargetMode="External" /><Relationship Id="rId40" Type="http://schemas.openxmlformats.org/officeDocument/2006/relationships/hyperlink" Target="https://podminky.urs.cz/item/CS_URS_2022_01/978013191" TargetMode="External" /><Relationship Id="rId41" Type="http://schemas.openxmlformats.org/officeDocument/2006/relationships/hyperlink" Target="https://podminky.urs.cz/item/CS_URS_2022_01/997013211" TargetMode="External" /><Relationship Id="rId42" Type="http://schemas.openxmlformats.org/officeDocument/2006/relationships/hyperlink" Target="https://podminky.urs.cz/item/CS_URS_2022_01/997013509" TargetMode="External" /><Relationship Id="rId43" Type="http://schemas.openxmlformats.org/officeDocument/2006/relationships/hyperlink" Target="https://podminky.urs.cz/item/CS_URS_2022_01/997013511" TargetMode="External" /><Relationship Id="rId44" Type="http://schemas.openxmlformats.org/officeDocument/2006/relationships/hyperlink" Target="https://podminky.urs.cz/item/CS_URS_2022_01/998018001" TargetMode="External" /><Relationship Id="rId45" Type="http://schemas.openxmlformats.org/officeDocument/2006/relationships/hyperlink" Target="https://podminky.urs.cz/item/CS_URS_2022_01/721174025" TargetMode="External" /><Relationship Id="rId46" Type="http://schemas.openxmlformats.org/officeDocument/2006/relationships/hyperlink" Target="https://podminky.urs.cz/item/CS_URS_2022_01/721174042" TargetMode="External" /><Relationship Id="rId47" Type="http://schemas.openxmlformats.org/officeDocument/2006/relationships/hyperlink" Target="https://podminky.urs.cz/item/CS_URS_2022_01/721174045" TargetMode="External" /><Relationship Id="rId48" Type="http://schemas.openxmlformats.org/officeDocument/2006/relationships/hyperlink" Target="https://podminky.urs.cz/item/CS_URS_2022_01/721174063" TargetMode="External" /><Relationship Id="rId49" Type="http://schemas.openxmlformats.org/officeDocument/2006/relationships/hyperlink" Target="https://podminky.urs.cz/item/CS_URS_2022_01/721194104" TargetMode="External" /><Relationship Id="rId50" Type="http://schemas.openxmlformats.org/officeDocument/2006/relationships/hyperlink" Target="https://podminky.urs.cz/item/CS_URS_2022_01/721194109" TargetMode="External" /><Relationship Id="rId51" Type="http://schemas.openxmlformats.org/officeDocument/2006/relationships/hyperlink" Target="https://podminky.urs.cz/item/CS_URS_2022_01/721273153" TargetMode="External" /><Relationship Id="rId52" Type="http://schemas.openxmlformats.org/officeDocument/2006/relationships/hyperlink" Target="https://podminky.urs.cz/item/CS_URS_2022_01/721290111" TargetMode="External" /><Relationship Id="rId53" Type="http://schemas.openxmlformats.org/officeDocument/2006/relationships/hyperlink" Target="https://podminky.urs.cz/item/CS_URS_2022_01/998721101" TargetMode="External" /><Relationship Id="rId54" Type="http://schemas.openxmlformats.org/officeDocument/2006/relationships/hyperlink" Target="https://podminky.urs.cz/item/CS_URS_2022_01/722174002" TargetMode="External" /><Relationship Id="rId55" Type="http://schemas.openxmlformats.org/officeDocument/2006/relationships/hyperlink" Target="https://podminky.urs.cz/item/CS_URS_2022_01/722174003" TargetMode="External" /><Relationship Id="rId56" Type="http://schemas.openxmlformats.org/officeDocument/2006/relationships/hyperlink" Target="https://podminky.urs.cz/item/CS_URS_2022_01/722181231" TargetMode="External" /><Relationship Id="rId57" Type="http://schemas.openxmlformats.org/officeDocument/2006/relationships/hyperlink" Target="https://podminky.urs.cz/item/CS_URS_2022_01/722181232" TargetMode="External" /><Relationship Id="rId58" Type="http://schemas.openxmlformats.org/officeDocument/2006/relationships/hyperlink" Target="https://podminky.urs.cz/item/CS_URS_2022_01/722190401" TargetMode="External" /><Relationship Id="rId59" Type="http://schemas.openxmlformats.org/officeDocument/2006/relationships/hyperlink" Target="https://podminky.urs.cz/item/CS_URS_2022_01/722290226" TargetMode="External" /><Relationship Id="rId60" Type="http://schemas.openxmlformats.org/officeDocument/2006/relationships/hyperlink" Target="https://podminky.urs.cz/item/CS_URS_2022_01/722290234" TargetMode="External" /><Relationship Id="rId61" Type="http://schemas.openxmlformats.org/officeDocument/2006/relationships/hyperlink" Target="https://podminky.urs.cz/item/CS_URS_2022_01/998722101" TargetMode="External" /><Relationship Id="rId62" Type="http://schemas.openxmlformats.org/officeDocument/2006/relationships/hyperlink" Target="https://podminky.urs.cz/item/CS_URS_2022_01/725112022" TargetMode="External" /><Relationship Id="rId63" Type="http://schemas.openxmlformats.org/officeDocument/2006/relationships/hyperlink" Target="https://podminky.urs.cz/item/CS_URS_2022_01/725211602" TargetMode="External" /><Relationship Id="rId64" Type="http://schemas.openxmlformats.org/officeDocument/2006/relationships/hyperlink" Target="https://podminky.urs.cz/item/CS_URS_2022_01/725211701" TargetMode="External" /><Relationship Id="rId65" Type="http://schemas.openxmlformats.org/officeDocument/2006/relationships/hyperlink" Target="https://podminky.urs.cz/item/CS_URS_2022_01/725339111" TargetMode="External" /><Relationship Id="rId66" Type="http://schemas.openxmlformats.org/officeDocument/2006/relationships/hyperlink" Target="https://podminky.urs.cz/item/CS_URS_2022_01/725813111" TargetMode="External" /><Relationship Id="rId67" Type="http://schemas.openxmlformats.org/officeDocument/2006/relationships/hyperlink" Target="https://podminky.urs.cz/item/CS_URS_2022_01/725822611" TargetMode="External" /><Relationship Id="rId68" Type="http://schemas.openxmlformats.org/officeDocument/2006/relationships/hyperlink" Target="https://podminky.urs.cz/item/CS_URS_2022_01/998725101" TargetMode="External" /><Relationship Id="rId69" Type="http://schemas.openxmlformats.org/officeDocument/2006/relationships/hyperlink" Target="https://podminky.urs.cz/item/CS_URS_2022_01/726111031" TargetMode="External" /><Relationship Id="rId70" Type="http://schemas.openxmlformats.org/officeDocument/2006/relationships/hyperlink" Target="https://podminky.urs.cz/item/CS_URS_2022_01/998726111" TargetMode="External" /><Relationship Id="rId71" Type="http://schemas.openxmlformats.org/officeDocument/2006/relationships/hyperlink" Target="https://podminky.urs.cz/item/CS_URS_2022_01/735117110" TargetMode="External" /><Relationship Id="rId72" Type="http://schemas.openxmlformats.org/officeDocument/2006/relationships/hyperlink" Target="https://podminky.urs.cz/item/CS_URS_2022_01/735191910" TargetMode="External" /><Relationship Id="rId73" Type="http://schemas.openxmlformats.org/officeDocument/2006/relationships/hyperlink" Target="https://podminky.urs.cz/item/CS_URS_2022_01/735494811" TargetMode="External" /><Relationship Id="rId74" Type="http://schemas.openxmlformats.org/officeDocument/2006/relationships/hyperlink" Target="https://podminky.urs.cz/item/CS_URS_2022_01/998735201" TargetMode="External" /><Relationship Id="rId75" Type="http://schemas.openxmlformats.org/officeDocument/2006/relationships/hyperlink" Target="https://podminky.urs.cz/item/CS_URS_2022_01/741110511" TargetMode="External" /><Relationship Id="rId76" Type="http://schemas.openxmlformats.org/officeDocument/2006/relationships/hyperlink" Target="https://podminky.urs.cz/item/CS_URS_2022_01/741112001" TargetMode="External" /><Relationship Id="rId77" Type="http://schemas.openxmlformats.org/officeDocument/2006/relationships/hyperlink" Target="https://podminky.urs.cz/item/CS_URS_2022_01/741122015" TargetMode="External" /><Relationship Id="rId78" Type="http://schemas.openxmlformats.org/officeDocument/2006/relationships/hyperlink" Target="https://podminky.urs.cz/item/CS_URS_2022_01/741122016" TargetMode="External" /><Relationship Id="rId79" Type="http://schemas.openxmlformats.org/officeDocument/2006/relationships/hyperlink" Target="https://podminky.urs.cz/item/CS_URS_2022_01/741122211" TargetMode="External" /><Relationship Id="rId80" Type="http://schemas.openxmlformats.org/officeDocument/2006/relationships/hyperlink" Target="https://podminky.urs.cz/item/CS_URS_2022_01/741310001" TargetMode="External" /><Relationship Id="rId81" Type="http://schemas.openxmlformats.org/officeDocument/2006/relationships/hyperlink" Target="https://podminky.urs.cz/item/CS_URS_2022_01/741313001" TargetMode="External" /><Relationship Id="rId82" Type="http://schemas.openxmlformats.org/officeDocument/2006/relationships/hyperlink" Target="https://podminky.urs.cz/item/CS_URS_2022_01/741320105" TargetMode="External" /><Relationship Id="rId83" Type="http://schemas.openxmlformats.org/officeDocument/2006/relationships/hyperlink" Target="https://podminky.urs.cz/item/CS_URS_2022_01/741372061" TargetMode="External" /><Relationship Id="rId84" Type="http://schemas.openxmlformats.org/officeDocument/2006/relationships/hyperlink" Target="https://podminky.urs.cz/item/CS_URS_2022_01/741810001" TargetMode="External" /><Relationship Id="rId85" Type="http://schemas.openxmlformats.org/officeDocument/2006/relationships/hyperlink" Target="https://podminky.urs.cz/item/CS_URS_2022_01/HZS2232" TargetMode="External" /><Relationship Id="rId86" Type="http://schemas.openxmlformats.org/officeDocument/2006/relationships/hyperlink" Target="https://podminky.urs.cz/item/CS_URS_2022_01/998741101" TargetMode="External" /><Relationship Id="rId87" Type="http://schemas.openxmlformats.org/officeDocument/2006/relationships/hyperlink" Target="https://podminky.urs.cz/item/CS_URS_2022_01/751111011" TargetMode="External" /><Relationship Id="rId88" Type="http://schemas.openxmlformats.org/officeDocument/2006/relationships/hyperlink" Target="https://podminky.urs.cz/item/CS_URS_2022_01/751510041" TargetMode="External" /><Relationship Id="rId89" Type="http://schemas.openxmlformats.org/officeDocument/2006/relationships/hyperlink" Target="https://podminky.urs.cz/item/CS_URS_2022_01/751510042" TargetMode="External" /><Relationship Id="rId90" Type="http://schemas.openxmlformats.org/officeDocument/2006/relationships/hyperlink" Target="https://podminky.urs.cz/item/CS_URS_2022_01/751514776" TargetMode="External" /><Relationship Id="rId91" Type="http://schemas.openxmlformats.org/officeDocument/2006/relationships/hyperlink" Target="https://podminky.urs.cz/item/CS_URS_2022_01/751572102" TargetMode="External" /><Relationship Id="rId92" Type="http://schemas.openxmlformats.org/officeDocument/2006/relationships/hyperlink" Target="https://podminky.urs.cz/item/CS_URS_2022_01/751613140" TargetMode="External" /><Relationship Id="rId93" Type="http://schemas.openxmlformats.org/officeDocument/2006/relationships/hyperlink" Target="https://podminky.urs.cz/item/CS_URS_2022_01/751613141" TargetMode="External" /><Relationship Id="rId94" Type="http://schemas.openxmlformats.org/officeDocument/2006/relationships/hyperlink" Target="https://podminky.urs.cz/item/CS_URS_2022_01/751691111" TargetMode="External" /><Relationship Id="rId95" Type="http://schemas.openxmlformats.org/officeDocument/2006/relationships/hyperlink" Target="https://podminky.urs.cz/item/CS_URS_2022_01/998751101" TargetMode="External" /><Relationship Id="rId96" Type="http://schemas.openxmlformats.org/officeDocument/2006/relationships/hyperlink" Target="https://podminky.urs.cz/item/CS_URS_2022_01/763131451" TargetMode="External" /><Relationship Id="rId97" Type="http://schemas.openxmlformats.org/officeDocument/2006/relationships/hyperlink" Target="https://podminky.urs.cz/item/CS_URS_2022_01/998763301" TargetMode="External" /><Relationship Id="rId98" Type="http://schemas.openxmlformats.org/officeDocument/2006/relationships/hyperlink" Target="https://podminky.urs.cz/item/CS_URS_2022_01/766660001" TargetMode="External" /><Relationship Id="rId99" Type="http://schemas.openxmlformats.org/officeDocument/2006/relationships/hyperlink" Target="https://podminky.urs.cz/item/CS_URS_2022_01/766660729" TargetMode="External" /><Relationship Id="rId100" Type="http://schemas.openxmlformats.org/officeDocument/2006/relationships/hyperlink" Target="https://podminky.urs.cz/item/CS_URS_2022_01/998766101" TargetMode="External" /><Relationship Id="rId101" Type="http://schemas.openxmlformats.org/officeDocument/2006/relationships/hyperlink" Target="https://podminky.urs.cz/item/CS_URS_2022_01/771111011" TargetMode="External" /><Relationship Id="rId102" Type="http://schemas.openxmlformats.org/officeDocument/2006/relationships/hyperlink" Target="https://podminky.urs.cz/item/CS_URS_2022_01/771121011" TargetMode="External" /><Relationship Id="rId103" Type="http://schemas.openxmlformats.org/officeDocument/2006/relationships/hyperlink" Target="https://podminky.urs.cz/item/CS_URS_2022_01/771151011" TargetMode="External" /><Relationship Id="rId104" Type="http://schemas.openxmlformats.org/officeDocument/2006/relationships/hyperlink" Target="https://podminky.urs.cz/item/CS_URS_2022_01/771574115" TargetMode="External" /><Relationship Id="rId105" Type="http://schemas.openxmlformats.org/officeDocument/2006/relationships/hyperlink" Target="https://podminky.urs.cz/item/CS_URS_2022_01/771577111" TargetMode="External" /><Relationship Id="rId106" Type="http://schemas.openxmlformats.org/officeDocument/2006/relationships/hyperlink" Target="https://podminky.urs.cz/item/CS_URS_2022_01/998771101" TargetMode="External" /><Relationship Id="rId107" Type="http://schemas.openxmlformats.org/officeDocument/2006/relationships/hyperlink" Target="https://podminky.urs.cz/item/CS_URS_2022_01/781111011" TargetMode="External" /><Relationship Id="rId108" Type="http://schemas.openxmlformats.org/officeDocument/2006/relationships/hyperlink" Target="https://podminky.urs.cz/item/CS_URS_2022_01/781121011" TargetMode="External" /><Relationship Id="rId109" Type="http://schemas.openxmlformats.org/officeDocument/2006/relationships/hyperlink" Target="https://podminky.urs.cz/item/CS_URS_2022_01/781474115" TargetMode="External" /><Relationship Id="rId110" Type="http://schemas.openxmlformats.org/officeDocument/2006/relationships/hyperlink" Target="https://podminky.urs.cz/item/CS_URS_2022_01/781494111" TargetMode="External" /><Relationship Id="rId111" Type="http://schemas.openxmlformats.org/officeDocument/2006/relationships/hyperlink" Target="https://podminky.urs.cz/item/CS_URS_2022_01/781495141" TargetMode="External" /><Relationship Id="rId112" Type="http://schemas.openxmlformats.org/officeDocument/2006/relationships/hyperlink" Target="https://podminky.urs.cz/item/CS_URS_2022_01/781495142" TargetMode="External" /><Relationship Id="rId113" Type="http://schemas.openxmlformats.org/officeDocument/2006/relationships/hyperlink" Target="https://podminky.urs.cz/item/CS_URS_2022_01/781495143" TargetMode="External" /><Relationship Id="rId114" Type="http://schemas.openxmlformats.org/officeDocument/2006/relationships/hyperlink" Target="https://podminky.urs.cz/item/CS_URS_2022_01/781495153" TargetMode="External" /><Relationship Id="rId115" Type="http://schemas.openxmlformats.org/officeDocument/2006/relationships/hyperlink" Target="https://podminky.urs.cz/item/CS_URS_2022_01/998781101" TargetMode="External" /><Relationship Id="rId116" Type="http://schemas.openxmlformats.org/officeDocument/2006/relationships/hyperlink" Target="https://podminky.urs.cz/item/CS_URS_2022_01/783314201" TargetMode="External" /><Relationship Id="rId117" Type="http://schemas.openxmlformats.org/officeDocument/2006/relationships/hyperlink" Target="https://podminky.urs.cz/item/CS_URS_2022_01/783315101" TargetMode="External" /><Relationship Id="rId118" Type="http://schemas.openxmlformats.org/officeDocument/2006/relationships/hyperlink" Target="https://podminky.urs.cz/item/CS_URS_2022_01/783317101" TargetMode="External" /><Relationship Id="rId119" Type="http://schemas.openxmlformats.org/officeDocument/2006/relationships/hyperlink" Target="https://podminky.urs.cz/item/CS_URS_2022_01/783601325" TargetMode="External" /><Relationship Id="rId120" Type="http://schemas.openxmlformats.org/officeDocument/2006/relationships/hyperlink" Target="https://podminky.urs.cz/item/CS_URS_2022_01/783601713" TargetMode="External" /><Relationship Id="rId121" Type="http://schemas.openxmlformats.org/officeDocument/2006/relationships/hyperlink" Target="https://podminky.urs.cz/item/CS_URS_2022_01/783614141" TargetMode="External" /><Relationship Id="rId122" Type="http://schemas.openxmlformats.org/officeDocument/2006/relationships/hyperlink" Target="https://podminky.urs.cz/item/CS_URS_2022_01/783614551" TargetMode="External" /><Relationship Id="rId123" Type="http://schemas.openxmlformats.org/officeDocument/2006/relationships/hyperlink" Target="https://podminky.urs.cz/item/CS_URS_2022_01/783615551" TargetMode="External" /><Relationship Id="rId124" Type="http://schemas.openxmlformats.org/officeDocument/2006/relationships/hyperlink" Target="https://podminky.urs.cz/item/CS_URS_2022_01/783617147" TargetMode="External" /><Relationship Id="rId125" Type="http://schemas.openxmlformats.org/officeDocument/2006/relationships/hyperlink" Target="https://podminky.urs.cz/item/CS_URS_2022_01/783617611" TargetMode="External" /><Relationship Id="rId126" Type="http://schemas.openxmlformats.org/officeDocument/2006/relationships/hyperlink" Target="https://podminky.urs.cz/item/CS_URS_2022_01/784111011" TargetMode="External" /><Relationship Id="rId127" Type="http://schemas.openxmlformats.org/officeDocument/2006/relationships/hyperlink" Target="https://podminky.urs.cz/item/CS_URS_2022_01/784181101" TargetMode="External" /><Relationship Id="rId128" Type="http://schemas.openxmlformats.org/officeDocument/2006/relationships/hyperlink" Target="https://podminky.urs.cz/item/CS_URS_2022_01/784211101" TargetMode="External" /><Relationship Id="rId12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132212132" TargetMode="External" /><Relationship Id="rId2" Type="http://schemas.openxmlformats.org/officeDocument/2006/relationships/hyperlink" Target="https://podminky.urs.cz/item/CS_URS_2022_01/162211311" TargetMode="External" /><Relationship Id="rId3" Type="http://schemas.openxmlformats.org/officeDocument/2006/relationships/hyperlink" Target="https://podminky.urs.cz/item/CS_URS_2022_01/162211319" TargetMode="External" /><Relationship Id="rId4" Type="http://schemas.openxmlformats.org/officeDocument/2006/relationships/hyperlink" Target="https://podminky.urs.cz/item/CS_URS_2022_01/162751117" TargetMode="External" /><Relationship Id="rId5" Type="http://schemas.openxmlformats.org/officeDocument/2006/relationships/hyperlink" Target="https://podminky.urs.cz/item/CS_URS_2022_01/162751119" TargetMode="External" /><Relationship Id="rId6" Type="http://schemas.openxmlformats.org/officeDocument/2006/relationships/hyperlink" Target="https://podminky.urs.cz/item/CS_URS_2022_01/171251201" TargetMode="External" /><Relationship Id="rId7" Type="http://schemas.openxmlformats.org/officeDocument/2006/relationships/hyperlink" Target="https://podminky.urs.cz/item/CS_URS_2022_01/174111101" TargetMode="External" /><Relationship Id="rId8" Type="http://schemas.openxmlformats.org/officeDocument/2006/relationships/hyperlink" Target="https://podminky.urs.cz/item/CS_URS_2022_01/175111101" TargetMode="External" /><Relationship Id="rId9" Type="http://schemas.openxmlformats.org/officeDocument/2006/relationships/hyperlink" Target="https://podminky.urs.cz/item/CS_URS_2022_01/342291131" TargetMode="External" /><Relationship Id="rId10" Type="http://schemas.openxmlformats.org/officeDocument/2006/relationships/hyperlink" Target="https://podminky.urs.cz/item/CS_URS_2022_01/346272236" TargetMode="External" /><Relationship Id="rId11" Type="http://schemas.openxmlformats.org/officeDocument/2006/relationships/hyperlink" Target="https://podminky.urs.cz/item/CS_URS_2022_01/611131121" TargetMode="External" /><Relationship Id="rId12" Type="http://schemas.openxmlformats.org/officeDocument/2006/relationships/hyperlink" Target="https://podminky.urs.cz/item/CS_URS_2022_01/611325421" TargetMode="External" /><Relationship Id="rId13" Type="http://schemas.openxmlformats.org/officeDocument/2006/relationships/hyperlink" Target="https://podminky.urs.cz/item/CS_URS_2022_01/612131121" TargetMode="External" /><Relationship Id="rId14" Type="http://schemas.openxmlformats.org/officeDocument/2006/relationships/hyperlink" Target="https://podminky.urs.cz/item/CS_URS_2022_01/612135101" TargetMode="External" /><Relationship Id="rId15" Type="http://schemas.openxmlformats.org/officeDocument/2006/relationships/hyperlink" Target="https://podminky.urs.cz/item/CS_URS_2022_01/612142001" TargetMode="External" /><Relationship Id="rId16" Type="http://schemas.openxmlformats.org/officeDocument/2006/relationships/hyperlink" Target="https://podminky.urs.cz/item/CS_URS_2022_01/612315121" TargetMode="External" /><Relationship Id="rId17" Type="http://schemas.openxmlformats.org/officeDocument/2006/relationships/hyperlink" Target="https://podminky.urs.cz/item/CS_URS_2022_01/612321131" TargetMode="External" /><Relationship Id="rId18" Type="http://schemas.openxmlformats.org/officeDocument/2006/relationships/hyperlink" Target="https://podminky.urs.cz/item/CS_URS_2022_01/631311134" TargetMode="External" /><Relationship Id="rId19" Type="http://schemas.openxmlformats.org/officeDocument/2006/relationships/hyperlink" Target="https://podminky.urs.cz/item/CS_URS_2022_01/631312141" TargetMode="External" /><Relationship Id="rId20" Type="http://schemas.openxmlformats.org/officeDocument/2006/relationships/hyperlink" Target="https://podminky.urs.cz/item/CS_URS_2022_01/631319013" TargetMode="External" /><Relationship Id="rId21" Type="http://schemas.openxmlformats.org/officeDocument/2006/relationships/hyperlink" Target="https://podminky.urs.cz/item/CS_URS_2022_01/642944121" TargetMode="External" /><Relationship Id="rId22" Type="http://schemas.openxmlformats.org/officeDocument/2006/relationships/hyperlink" Target="https://podminky.urs.cz/item/CS_URS_2022_01/949101111" TargetMode="External" /><Relationship Id="rId23" Type="http://schemas.openxmlformats.org/officeDocument/2006/relationships/hyperlink" Target="https://podminky.urs.cz/item/CS_URS_2022_01/952902021" TargetMode="External" /><Relationship Id="rId24" Type="http://schemas.openxmlformats.org/officeDocument/2006/relationships/hyperlink" Target="https://podminky.urs.cz/item/CS_URS_2022_01/952902031" TargetMode="External" /><Relationship Id="rId25" Type="http://schemas.openxmlformats.org/officeDocument/2006/relationships/hyperlink" Target="https://podminky.urs.cz/item/CS_URS_2022_01/953941210" TargetMode="External" /><Relationship Id="rId26" Type="http://schemas.openxmlformats.org/officeDocument/2006/relationships/hyperlink" Target="https://podminky.urs.cz/item/CS_URS_2022_01/711131811" TargetMode="External" /><Relationship Id="rId27" Type="http://schemas.openxmlformats.org/officeDocument/2006/relationships/hyperlink" Target="https://podminky.urs.cz/item/CS_URS_2022_01/725210821" TargetMode="External" /><Relationship Id="rId28" Type="http://schemas.openxmlformats.org/officeDocument/2006/relationships/hyperlink" Target="https://podminky.urs.cz/item/CS_URS_2022_01/725820801" TargetMode="External" /><Relationship Id="rId29" Type="http://schemas.openxmlformats.org/officeDocument/2006/relationships/hyperlink" Target="https://podminky.urs.cz/item/CS_URS_2022_01/725840850" TargetMode="External" /><Relationship Id="rId30" Type="http://schemas.openxmlformats.org/officeDocument/2006/relationships/hyperlink" Target="https://podminky.urs.cz/item/CS_URS_2022_01/725840860" TargetMode="External" /><Relationship Id="rId31" Type="http://schemas.openxmlformats.org/officeDocument/2006/relationships/hyperlink" Target="https://podminky.urs.cz/item/CS_URS_2022_01/741311813" TargetMode="External" /><Relationship Id="rId32" Type="http://schemas.openxmlformats.org/officeDocument/2006/relationships/hyperlink" Target="https://podminky.urs.cz/item/CS_URS_2022_01/741315823" TargetMode="External" /><Relationship Id="rId33" Type="http://schemas.openxmlformats.org/officeDocument/2006/relationships/hyperlink" Target="https://podminky.urs.cz/item/CS_URS_2022_01/741371821" TargetMode="External" /><Relationship Id="rId34" Type="http://schemas.openxmlformats.org/officeDocument/2006/relationships/hyperlink" Target="https://podminky.urs.cz/item/CS_URS_2022_01/751311817" TargetMode="External" /><Relationship Id="rId35" Type="http://schemas.openxmlformats.org/officeDocument/2006/relationships/hyperlink" Target="https://podminky.urs.cz/item/CS_URS_2022_01/751398822" TargetMode="External" /><Relationship Id="rId36" Type="http://schemas.openxmlformats.org/officeDocument/2006/relationships/hyperlink" Target="https://podminky.urs.cz/item/CS_URS_2022_01/751511804" TargetMode="External" /><Relationship Id="rId37" Type="http://schemas.openxmlformats.org/officeDocument/2006/relationships/hyperlink" Target="https://podminky.urs.cz/item/CS_URS_2022_01/751513848" TargetMode="External" /><Relationship Id="rId38" Type="http://schemas.openxmlformats.org/officeDocument/2006/relationships/hyperlink" Target="https://podminky.urs.cz/item/CS_URS_2022_01/751571812" TargetMode="External" /><Relationship Id="rId39" Type="http://schemas.openxmlformats.org/officeDocument/2006/relationships/hyperlink" Target="https://podminky.urs.cz/item/CS_URS_2022_01/763121811" TargetMode="External" /><Relationship Id="rId40" Type="http://schemas.openxmlformats.org/officeDocument/2006/relationships/hyperlink" Target="https://podminky.urs.cz/item/CS_URS_2022_01/766411811" TargetMode="External" /><Relationship Id="rId41" Type="http://schemas.openxmlformats.org/officeDocument/2006/relationships/hyperlink" Target="https://podminky.urs.cz/item/CS_URS_2022_01/767132812" TargetMode="External" /><Relationship Id="rId42" Type="http://schemas.openxmlformats.org/officeDocument/2006/relationships/hyperlink" Target="https://podminky.urs.cz/item/CS_URS_2022_01/962031133" TargetMode="External" /><Relationship Id="rId43" Type="http://schemas.openxmlformats.org/officeDocument/2006/relationships/hyperlink" Target="https://podminky.urs.cz/item/CS_URS_2022_01/965042141" TargetMode="External" /><Relationship Id="rId44" Type="http://schemas.openxmlformats.org/officeDocument/2006/relationships/hyperlink" Target="https://podminky.urs.cz/item/CS_URS_2022_01/965042231" TargetMode="External" /><Relationship Id="rId45" Type="http://schemas.openxmlformats.org/officeDocument/2006/relationships/hyperlink" Target="https://podminky.urs.cz/item/CS_URS_2022_01/965081213" TargetMode="External" /><Relationship Id="rId46" Type="http://schemas.openxmlformats.org/officeDocument/2006/relationships/hyperlink" Target="https://podminky.urs.cz/item/CS_URS_2022_01/968072455" TargetMode="External" /><Relationship Id="rId47" Type="http://schemas.openxmlformats.org/officeDocument/2006/relationships/hyperlink" Target="https://podminky.urs.cz/item/CS_URS_2022_01/973031616" TargetMode="External" /><Relationship Id="rId48" Type="http://schemas.openxmlformats.org/officeDocument/2006/relationships/hyperlink" Target="https://podminky.urs.cz/item/CS_URS_2022_01/974031121" TargetMode="External" /><Relationship Id="rId49" Type="http://schemas.openxmlformats.org/officeDocument/2006/relationships/hyperlink" Target="https://podminky.urs.cz/item/CS_URS_2022_01/974031122" TargetMode="External" /><Relationship Id="rId50" Type="http://schemas.openxmlformats.org/officeDocument/2006/relationships/hyperlink" Target="https://podminky.urs.cz/item/CS_URS_2022_01/974042565" TargetMode="External" /><Relationship Id="rId51" Type="http://schemas.openxmlformats.org/officeDocument/2006/relationships/hyperlink" Target="https://podminky.urs.cz/item/CS_URS_2022_01/976085311" TargetMode="External" /><Relationship Id="rId52" Type="http://schemas.openxmlformats.org/officeDocument/2006/relationships/hyperlink" Target="https://podminky.urs.cz/item/CS_URS_2022_01/977131114" TargetMode="External" /><Relationship Id="rId53" Type="http://schemas.openxmlformats.org/officeDocument/2006/relationships/hyperlink" Target="https://podminky.urs.cz/item/CS_URS_2022_01/977311112" TargetMode="External" /><Relationship Id="rId54" Type="http://schemas.openxmlformats.org/officeDocument/2006/relationships/hyperlink" Target="https://podminky.urs.cz/item/CS_URS_2022_01/978059541" TargetMode="External" /><Relationship Id="rId55" Type="http://schemas.openxmlformats.org/officeDocument/2006/relationships/hyperlink" Target="https://podminky.urs.cz/item/CS_URS_2022_01/997013211" TargetMode="External" /><Relationship Id="rId56" Type="http://schemas.openxmlformats.org/officeDocument/2006/relationships/hyperlink" Target="https://podminky.urs.cz/item/CS_URS_2022_01/997013509" TargetMode="External" /><Relationship Id="rId57" Type="http://schemas.openxmlformats.org/officeDocument/2006/relationships/hyperlink" Target="https://podminky.urs.cz/item/CS_URS_2022_01/997013511" TargetMode="External" /><Relationship Id="rId58" Type="http://schemas.openxmlformats.org/officeDocument/2006/relationships/hyperlink" Target="https://podminky.urs.cz/item/CS_URS_2022_01/998018001" TargetMode="External" /><Relationship Id="rId59" Type="http://schemas.openxmlformats.org/officeDocument/2006/relationships/hyperlink" Target="https://podminky.urs.cz/item/CS_URS_2022_01/711111001" TargetMode="External" /><Relationship Id="rId60" Type="http://schemas.openxmlformats.org/officeDocument/2006/relationships/hyperlink" Target="https://podminky.urs.cz/item/CS_URS_2022_01/711141559" TargetMode="External" /><Relationship Id="rId61" Type="http://schemas.openxmlformats.org/officeDocument/2006/relationships/hyperlink" Target="https://podminky.urs.cz/item/CS_URS_2022_01/711193121" TargetMode="External" /><Relationship Id="rId62" Type="http://schemas.openxmlformats.org/officeDocument/2006/relationships/hyperlink" Target="https://podminky.urs.cz/item/CS_URS_2022_01/711193131" TargetMode="External" /><Relationship Id="rId63" Type="http://schemas.openxmlformats.org/officeDocument/2006/relationships/hyperlink" Target="https://podminky.urs.cz/item/CS_URS_2022_01/771591241" TargetMode="External" /><Relationship Id="rId64" Type="http://schemas.openxmlformats.org/officeDocument/2006/relationships/hyperlink" Target="https://podminky.urs.cz/item/CS_URS_2022_01/771591264" TargetMode="External" /><Relationship Id="rId65" Type="http://schemas.openxmlformats.org/officeDocument/2006/relationships/hyperlink" Target="https://podminky.urs.cz/item/CS_URS_2022_01/998711101" TargetMode="External" /><Relationship Id="rId66" Type="http://schemas.openxmlformats.org/officeDocument/2006/relationships/hyperlink" Target="https://podminky.urs.cz/item/CS_URS_2022_01/721173401" TargetMode="External" /><Relationship Id="rId67" Type="http://schemas.openxmlformats.org/officeDocument/2006/relationships/hyperlink" Target="https://podminky.urs.cz/item/CS_URS_2022_01/721174024" TargetMode="External" /><Relationship Id="rId68" Type="http://schemas.openxmlformats.org/officeDocument/2006/relationships/hyperlink" Target="https://podminky.urs.cz/item/CS_URS_2022_01/721174042" TargetMode="External" /><Relationship Id="rId69" Type="http://schemas.openxmlformats.org/officeDocument/2006/relationships/hyperlink" Target="https://podminky.urs.cz/item/CS_URS_2022_01/721174043" TargetMode="External" /><Relationship Id="rId70" Type="http://schemas.openxmlformats.org/officeDocument/2006/relationships/hyperlink" Target="https://podminky.urs.cz/item/CS_URS_2022_01/721194104" TargetMode="External" /><Relationship Id="rId71" Type="http://schemas.openxmlformats.org/officeDocument/2006/relationships/hyperlink" Target="https://podminky.urs.cz/item/CS_URS_2022_01/721194107" TargetMode="External" /><Relationship Id="rId72" Type="http://schemas.openxmlformats.org/officeDocument/2006/relationships/hyperlink" Target="https://podminky.urs.cz/item/CS_URS_2022_01/721219128" TargetMode="External" /><Relationship Id="rId73" Type="http://schemas.openxmlformats.org/officeDocument/2006/relationships/hyperlink" Target="https://podminky.urs.cz/item/CS_URS_2022_01/721290111" TargetMode="External" /><Relationship Id="rId74" Type="http://schemas.openxmlformats.org/officeDocument/2006/relationships/hyperlink" Target="https://podminky.urs.cz/item/CS_URS_2022_01/998721101" TargetMode="External" /><Relationship Id="rId75" Type="http://schemas.openxmlformats.org/officeDocument/2006/relationships/hyperlink" Target="https://podminky.urs.cz/item/CS_URS_2022_01/722174002" TargetMode="External" /><Relationship Id="rId76" Type="http://schemas.openxmlformats.org/officeDocument/2006/relationships/hyperlink" Target="https://podminky.urs.cz/item/CS_URS_2022_01/722174003" TargetMode="External" /><Relationship Id="rId77" Type="http://schemas.openxmlformats.org/officeDocument/2006/relationships/hyperlink" Target="https://podminky.urs.cz/item/CS_URS_2022_01/722181231" TargetMode="External" /><Relationship Id="rId78" Type="http://schemas.openxmlformats.org/officeDocument/2006/relationships/hyperlink" Target="https://podminky.urs.cz/item/CS_URS_2022_01/722181232" TargetMode="External" /><Relationship Id="rId79" Type="http://schemas.openxmlformats.org/officeDocument/2006/relationships/hyperlink" Target="https://podminky.urs.cz/item/CS_URS_2022_01/722190401" TargetMode="External" /><Relationship Id="rId80" Type="http://schemas.openxmlformats.org/officeDocument/2006/relationships/hyperlink" Target="https://podminky.urs.cz/item/CS_URS_2022_01/734261235" TargetMode="External" /><Relationship Id="rId81" Type="http://schemas.openxmlformats.org/officeDocument/2006/relationships/hyperlink" Target="https://podminky.urs.cz/item/CS_URS_2022_01/722230103" TargetMode="External" /><Relationship Id="rId82" Type="http://schemas.openxmlformats.org/officeDocument/2006/relationships/hyperlink" Target="https://podminky.urs.cz/item/CS_URS_2022_01/722239103" TargetMode="External" /><Relationship Id="rId83" Type="http://schemas.openxmlformats.org/officeDocument/2006/relationships/hyperlink" Target="https://podminky.urs.cz/item/CS_URS_2022_01/722290226" TargetMode="External" /><Relationship Id="rId84" Type="http://schemas.openxmlformats.org/officeDocument/2006/relationships/hyperlink" Target="https://podminky.urs.cz/item/CS_URS_2022_01/722290234" TargetMode="External" /><Relationship Id="rId85" Type="http://schemas.openxmlformats.org/officeDocument/2006/relationships/hyperlink" Target="https://podminky.urs.cz/item/CS_URS_2022_01/998722101" TargetMode="External" /><Relationship Id="rId86" Type="http://schemas.openxmlformats.org/officeDocument/2006/relationships/hyperlink" Target="https://podminky.urs.cz/item/CS_URS_2022_01/725211602" TargetMode="External" /><Relationship Id="rId87" Type="http://schemas.openxmlformats.org/officeDocument/2006/relationships/hyperlink" Target="https://podminky.urs.cz/item/CS_URS_2022_01/725813111" TargetMode="External" /><Relationship Id="rId88" Type="http://schemas.openxmlformats.org/officeDocument/2006/relationships/hyperlink" Target="https://podminky.urs.cz/item/CS_URS_2022_01/725822611" TargetMode="External" /><Relationship Id="rId89" Type="http://schemas.openxmlformats.org/officeDocument/2006/relationships/hyperlink" Target="https://podminky.urs.cz/item/CS_URS_2022_01/725841333" TargetMode="External" /><Relationship Id="rId90" Type="http://schemas.openxmlformats.org/officeDocument/2006/relationships/hyperlink" Target="https://podminky.urs.cz/item/CS_URS_2022_01/725980123" TargetMode="External" /><Relationship Id="rId91" Type="http://schemas.openxmlformats.org/officeDocument/2006/relationships/hyperlink" Target="https://podminky.urs.cz/item/CS_URS_2022_01/998725101" TargetMode="External" /><Relationship Id="rId92" Type="http://schemas.openxmlformats.org/officeDocument/2006/relationships/hyperlink" Target="https://podminky.urs.cz/item/CS_URS_2022_01/735117110" TargetMode="External" /><Relationship Id="rId93" Type="http://schemas.openxmlformats.org/officeDocument/2006/relationships/hyperlink" Target="https://podminky.urs.cz/item/CS_URS_2022_01/735191910" TargetMode="External" /><Relationship Id="rId94" Type="http://schemas.openxmlformats.org/officeDocument/2006/relationships/hyperlink" Target="https://podminky.urs.cz/item/CS_URS_2022_01/735494811" TargetMode="External" /><Relationship Id="rId95" Type="http://schemas.openxmlformats.org/officeDocument/2006/relationships/hyperlink" Target="https://podminky.urs.cz/item/CS_URS_2022_01/998735201" TargetMode="External" /><Relationship Id="rId96" Type="http://schemas.openxmlformats.org/officeDocument/2006/relationships/hyperlink" Target="https://podminky.urs.cz/item/CS_URS_2022_01/741110511" TargetMode="External" /><Relationship Id="rId97" Type="http://schemas.openxmlformats.org/officeDocument/2006/relationships/hyperlink" Target="https://podminky.urs.cz/item/CS_URS_2022_01/741112001" TargetMode="External" /><Relationship Id="rId98" Type="http://schemas.openxmlformats.org/officeDocument/2006/relationships/hyperlink" Target="https://podminky.urs.cz/item/CS_URS_2022_01/741122015" TargetMode="External" /><Relationship Id="rId99" Type="http://schemas.openxmlformats.org/officeDocument/2006/relationships/hyperlink" Target="https://podminky.urs.cz/item/CS_URS_2022_01/741122016" TargetMode="External" /><Relationship Id="rId100" Type="http://schemas.openxmlformats.org/officeDocument/2006/relationships/hyperlink" Target="https://podminky.urs.cz/item/CS_URS_2022_01/741122211" TargetMode="External" /><Relationship Id="rId101" Type="http://schemas.openxmlformats.org/officeDocument/2006/relationships/hyperlink" Target="https://podminky.urs.cz/item/CS_URS_2022_01/741310001" TargetMode="External" /><Relationship Id="rId102" Type="http://schemas.openxmlformats.org/officeDocument/2006/relationships/hyperlink" Target="https://podminky.urs.cz/item/CS_URS_2022_01/741310022" TargetMode="External" /><Relationship Id="rId103" Type="http://schemas.openxmlformats.org/officeDocument/2006/relationships/hyperlink" Target="https://podminky.urs.cz/item/CS_URS_2022_01/741313001" TargetMode="External" /><Relationship Id="rId104" Type="http://schemas.openxmlformats.org/officeDocument/2006/relationships/hyperlink" Target="https://podminky.urs.cz/item/CS_URS_2022_01/741321003" TargetMode="External" /><Relationship Id="rId105" Type="http://schemas.openxmlformats.org/officeDocument/2006/relationships/hyperlink" Target="https://podminky.urs.cz/item/CS_URS_2022_01/741372062" TargetMode="External" /><Relationship Id="rId106" Type="http://schemas.openxmlformats.org/officeDocument/2006/relationships/hyperlink" Target="https://podminky.urs.cz/item/CS_URS_2022_01/741810001" TargetMode="External" /><Relationship Id="rId107" Type="http://schemas.openxmlformats.org/officeDocument/2006/relationships/hyperlink" Target="https://podminky.urs.cz/item/CS_URS_2022_01/HZS2232" TargetMode="External" /><Relationship Id="rId108" Type="http://schemas.openxmlformats.org/officeDocument/2006/relationships/hyperlink" Target="https://podminky.urs.cz/item/CS_URS_2022_01/998741101" TargetMode="External" /><Relationship Id="rId109" Type="http://schemas.openxmlformats.org/officeDocument/2006/relationships/hyperlink" Target="https://podminky.urs.cz/item/CS_URS_2022_01/751133012" TargetMode="External" /><Relationship Id="rId110" Type="http://schemas.openxmlformats.org/officeDocument/2006/relationships/hyperlink" Target="https://podminky.urs.cz/item/CS_URS_2022_01/751322011" TargetMode="External" /><Relationship Id="rId111" Type="http://schemas.openxmlformats.org/officeDocument/2006/relationships/hyperlink" Target="https://podminky.urs.cz/item/CS_URS_2022_01/751398022" TargetMode="External" /><Relationship Id="rId112" Type="http://schemas.openxmlformats.org/officeDocument/2006/relationships/hyperlink" Target="https://podminky.urs.cz/item/CS_URS_2022_01/751510042" TargetMode="External" /><Relationship Id="rId113" Type="http://schemas.openxmlformats.org/officeDocument/2006/relationships/hyperlink" Target="https://podminky.urs.cz/item/CS_URS_2022_01/751514776" TargetMode="External" /><Relationship Id="rId114" Type="http://schemas.openxmlformats.org/officeDocument/2006/relationships/hyperlink" Target="https://podminky.urs.cz/item/CS_URS_2022_01/751572102" TargetMode="External" /><Relationship Id="rId115" Type="http://schemas.openxmlformats.org/officeDocument/2006/relationships/hyperlink" Target="https://podminky.urs.cz/item/CS_URS_2022_01/751613140" TargetMode="External" /><Relationship Id="rId116" Type="http://schemas.openxmlformats.org/officeDocument/2006/relationships/hyperlink" Target="https://podminky.urs.cz/item/CS_URS_2022_01/751613141" TargetMode="External" /><Relationship Id="rId117" Type="http://schemas.openxmlformats.org/officeDocument/2006/relationships/hyperlink" Target="https://podminky.urs.cz/item/CS_URS_2022_01/751691111" TargetMode="External" /><Relationship Id="rId118" Type="http://schemas.openxmlformats.org/officeDocument/2006/relationships/hyperlink" Target="https://podminky.urs.cz/item/CS_URS_2022_01/998751101" TargetMode="External" /><Relationship Id="rId119" Type="http://schemas.openxmlformats.org/officeDocument/2006/relationships/hyperlink" Target="https://podminky.urs.cz/item/CS_URS_2022_01/763164631" TargetMode="External" /><Relationship Id="rId120" Type="http://schemas.openxmlformats.org/officeDocument/2006/relationships/hyperlink" Target="https://podminky.urs.cz/item/CS_URS_2022_01/998763301" TargetMode="External" /><Relationship Id="rId121" Type="http://schemas.openxmlformats.org/officeDocument/2006/relationships/hyperlink" Target="https://podminky.urs.cz/item/CS_URS_2022_01/766660001" TargetMode="External" /><Relationship Id="rId122" Type="http://schemas.openxmlformats.org/officeDocument/2006/relationships/hyperlink" Target="https://podminky.urs.cz/item/CS_URS_2022_01/766660729" TargetMode="External" /><Relationship Id="rId123" Type="http://schemas.openxmlformats.org/officeDocument/2006/relationships/hyperlink" Target="https://podminky.urs.cz/item/CS_URS_2022_01/998766101" TargetMode="External" /><Relationship Id="rId124" Type="http://schemas.openxmlformats.org/officeDocument/2006/relationships/hyperlink" Target="https://podminky.urs.cz/item/CS_URS_2022_01/771111011" TargetMode="External" /><Relationship Id="rId125" Type="http://schemas.openxmlformats.org/officeDocument/2006/relationships/hyperlink" Target="https://podminky.urs.cz/item/CS_URS_2022_01/771121011" TargetMode="External" /><Relationship Id="rId126" Type="http://schemas.openxmlformats.org/officeDocument/2006/relationships/hyperlink" Target="https://podminky.urs.cz/item/CS_URS_2022_01/771151012" TargetMode="External" /><Relationship Id="rId127" Type="http://schemas.openxmlformats.org/officeDocument/2006/relationships/hyperlink" Target="https://podminky.urs.cz/item/CS_URS_2022_01/771574115" TargetMode="External" /><Relationship Id="rId128" Type="http://schemas.openxmlformats.org/officeDocument/2006/relationships/hyperlink" Target="https://podminky.urs.cz/item/CS_URS_2022_01/998771101" TargetMode="External" /><Relationship Id="rId129" Type="http://schemas.openxmlformats.org/officeDocument/2006/relationships/hyperlink" Target="https://podminky.urs.cz/item/CS_URS_2022_01/781111011" TargetMode="External" /><Relationship Id="rId130" Type="http://schemas.openxmlformats.org/officeDocument/2006/relationships/hyperlink" Target="https://podminky.urs.cz/item/CS_URS_2022_01/781121011" TargetMode="External" /><Relationship Id="rId131" Type="http://schemas.openxmlformats.org/officeDocument/2006/relationships/hyperlink" Target="https://podminky.urs.cz/item/CS_URS_2022_01/781474115" TargetMode="External" /><Relationship Id="rId132" Type="http://schemas.openxmlformats.org/officeDocument/2006/relationships/hyperlink" Target="https://podminky.urs.cz/item/CS_URS_2022_01/781494111" TargetMode="External" /><Relationship Id="rId133" Type="http://schemas.openxmlformats.org/officeDocument/2006/relationships/hyperlink" Target="https://podminky.urs.cz/item/CS_URS_2022_01/781495141" TargetMode="External" /><Relationship Id="rId134" Type="http://schemas.openxmlformats.org/officeDocument/2006/relationships/hyperlink" Target="https://podminky.urs.cz/item/CS_URS_2022_01/781495142" TargetMode="External" /><Relationship Id="rId135" Type="http://schemas.openxmlformats.org/officeDocument/2006/relationships/hyperlink" Target="https://podminky.urs.cz/item/CS_URS_2022_01/998781101" TargetMode="External" /><Relationship Id="rId136" Type="http://schemas.openxmlformats.org/officeDocument/2006/relationships/hyperlink" Target="https://podminky.urs.cz/item/CS_URS_2022_01/783601325" TargetMode="External" /><Relationship Id="rId137" Type="http://schemas.openxmlformats.org/officeDocument/2006/relationships/hyperlink" Target="https://podminky.urs.cz/item/CS_URS_2022_01/783314201" TargetMode="External" /><Relationship Id="rId138" Type="http://schemas.openxmlformats.org/officeDocument/2006/relationships/hyperlink" Target="https://podminky.urs.cz/item/CS_URS_2022_01/783315101" TargetMode="External" /><Relationship Id="rId139" Type="http://schemas.openxmlformats.org/officeDocument/2006/relationships/hyperlink" Target="https://podminky.urs.cz/item/CS_URS_2022_01/783317101" TargetMode="External" /><Relationship Id="rId140" Type="http://schemas.openxmlformats.org/officeDocument/2006/relationships/hyperlink" Target="https://podminky.urs.cz/item/CS_URS_2022_01/783601713" TargetMode="External" /><Relationship Id="rId141" Type="http://schemas.openxmlformats.org/officeDocument/2006/relationships/hyperlink" Target="https://podminky.urs.cz/item/CS_URS_2022_01/783614141" TargetMode="External" /><Relationship Id="rId142" Type="http://schemas.openxmlformats.org/officeDocument/2006/relationships/hyperlink" Target="https://podminky.urs.cz/item/CS_URS_2022_01/783614551" TargetMode="External" /><Relationship Id="rId143" Type="http://schemas.openxmlformats.org/officeDocument/2006/relationships/hyperlink" Target="https://podminky.urs.cz/item/CS_URS_2022_01/783615551" TargetMode="External" /><Relationship Id="rId144" Type="http://schemas.openxmlformats.org/officeDocument/2006/relationships/hyperlink" Target="https://podminky.urs.cz/item/CS_URS_2022_01/783617147" TargetMode="External" /><Relationship Id="rId145" Type="http://schemas.openxmlformats.org/officeDocument/2006/relationships/hyperlink" Target="https://podminky.urs.cz/item/CS_URS_2022_01/783617611" TargetMode="External" /><Relationship Id="rId146" Type="http://schemas.openxmlformats.org/officeDocument/2006/relationships/hyperlink" Target="https://podminky.urs.cz/item/CS_URS_2022_01/783801201" TargetMode="External" /><Relationship Id="rId147" Type="http://schemas.openxmlformats.org/officeDocument/2006/relationships/hyperlink" Target="https://podminky.urs.cz/item/CS_URS_2022_01/783813101" TargetMode="External" /><Relationship Id="rId148" Type="http://schemas.openxmlformats.org/officeDocument/2006/relationships/hyperlink" Target="https://podminky.urs.cz/item/CS_URS_2022_01/783817401" TargetMode="External" /><Relationship Id="rId149" Type="http://schemas.openxmlformats.org/officeDocument/2006/relationships/hyperlink" Target="https://podminky.urs.cz/item/CS_URS_2022_01/784111011" TargetMode="External" /><Relationship Id="rId150" Type="http://schemas.openxmlformats.org/officeDocument/2006/relationships/hyperlink" Target="https://podminky.urs.cz/item/CS_URS_2022_01/784181101" TargetMode="External" /><Relationship Id="rId151" Type="http://schemas.openxmlformats.org/officeDocument/2006/relationships/hyperlink" Target="https://podminky.urs.cz/item/CS_URS_2022_01/784211101" TargetMode="External" /><Relationship Id="rId15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54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079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Částečná výměna oken a instalací ZŠ Kosmonautů Děčín – Březiny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ZŠ Děčín, Kosmonautů 177, Děčín XXVII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25. 1. 2022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Statutární město Děčín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32</v>
      </c>
      <c r="AJ49" s="40"/>
      <c r="AK49" s="40"/>
      <c r="AL49" s="40"/>
      <c r="AM49" s="73" t="str">
        <f>IF(E17="","",E17)</f>
        <v>Vladimír Vidai</v>
      </c>
      <c r="AN49" s="64"/>
      <c r="AO49" s="64"/>
      <c r="AP49" s="64"/>
      <c r="AQ49" s="40"/>
      <c r="AR49" s="44"/>
      <c r="AS49" s="74" t="s">
        <v>55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30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37</v>
      </c>
      <c r="AJ50" s="40"/>
      <c r="AK50" s="40"/>
      <c r="AL50" s="40"/>
      <c r="AM50" s="73" t="str">
        <f>IF(E20="","",E20)</f>
        <v xml:space="preserve"> 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56</v>
      </c>
      <c r="D52" s="87"/>
      <c r="E52" s="87"/>
      <c r="F52" s="87"/>
      <c r="G52" s="87"/>
      <c r="H52" s="88"/>
      <c r="I52" s="89" t="s">
        <v>57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58</v>
      </c>
      <c r="AH52" s="87"/>
      <c r="AI52" s="87"/>
      <c r="AJ52" s="87"/>
      <c r="AK52" s="87"/>
      <c r="AL52" s="87"/>
      <c r="AM52" s="87"/>
      <c r="AN52" s="89" t="s">
        <v>59</v>
      </c>
      <c r="AO52" s="87"/>
      <c r="AP52" s="87"/>
      <c r="AQ52" s="91" t="s">
        <v>60</v>
      </c>
      <c r="AR52" s="44"/>
      <c r="AS52" s="92" t="s">
        <v>61</v>
      </c>
      <c r="AT52" s="93" t="s">
        <v>62</v>
      </c>
      <c r="AU52" s="93" t="s">
        <v>63</v>
      </c>
      <c r="AV52" s="93" t="s">
        <v>64</v>
      </c>
      <c r="AW52" s="93" t="s">
        <v>65</v>
      </c>
      <c r="AX52" s="93" t="s">
        <v>66</v>
      </c>
      <c r="AY52" s="93" t="s">
        <v>67</v>
      </c>
      <c r="AZ52" s="93" t="s">
        <v>68</v>
      </c>
      <c r="BA52" s="93" t="s">
        <v>69</v>
      </c>
      <c r="BB52" s="93" t="s">
        <v>70</v>
      </c>
      <c r="BC52" s="93" t="s">
        <v>71</v>
      </c>
      <c r="BD52" s="94" t="s">
        <v>72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73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74</v>
      </c>
      <c r="BT54" s="109" t="s">
        <v>75</v>
      </c>
      <c r="BU54" s="110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24.75" customHeight="1">
      <c r="A55" s="111" t="s">
        <v>79</v>
      </c>
      <c r="B55" s="112"/>
      <c r="C55" s="113"/>
      <c r="D55" s="114" t="s">
        <v>80</v>
      </c>
      <c r="E55" s="114"/>
      <c r="F55" s="114"/>
      <c r="G55" s="114"/>
      <c r="H55" s="114"/>
      <c r="I55" s="115"/>
      <c r="J55" s="114" t="s">
        <v>81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'2 - Oprava sociálních zař...'!J30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82</v>
      </c>
      <c r="AR55" s="118"/>
      <c r="AS55" s="119">
        <v>0</v>
      </c>
      <c r="AT55" s="120">
        <f>ROUND(SUM(AV55:AW55),2)</f>
        <v>0</v>
      </c>
      <c r="AU55" s="121">
        <f>'2 - Oprava sociálních zař...'!P104</f>
        <v>0</v>
      </c>
      <c r="AV55" s="120">
        <f>'2 - Oprava sociálních zař...'!J33</f>
        <v>0</v>
      </c>
      <c r="AW55" s="120">
        <f>'2 - Oprava sociálních zař...'!J34</f>
        <v>0</v>
      </c>
      <c r="AX55" s="120">
        <f>'2 - Oprava sociálních zař...'!J35</f>
        <v>0</v>
      </c>
      <c r="AY55" s="120">
        <f>'2 - Oprava sociálních zař...'!J36</f>
        <v>0</v>
      </c>
      <c r="AZ55" s="120">
        <f>'2 - Oprava sociálních zař...'!F33</f>
        <v>0</v>
      </c>
      <c r="BA55" s="120">
        <f>'2 - Oprava sociálních zař...'!F34</f>
        <v>0</v>
      </c>
      <c r="BB55" s="120">
        <f>'2 - Oprava sociálních zař...'!F35</f>
        <v>0</v>
      </c>
      <c r="BC55" s="120">
        <f>'2 - Oprava sociálních zař...'!F36</f>
        <v>0</v>
      </c>
      <c r="BD55" s="122">
        <f>'2 - Oprava sociálních zař...'!F37</f>
        <v>0</v>
      </c>
      <c r="BE55" s="7"/>
      <c r="BT55" s="123" t="s">
        <v>83</v>
      </c>
      <c r="BV55" s="123" t="s">
        <v>77</v>
      </c>
      <c r="BW55" s="123" t="s">
        <v>84</v>
      </c>
      <c r="BX55" s="123" t="s">
        <v>5</v>
      </c>
      <c r="CL55" s="123" t="s">
        <v>19</v>
      </c>
      <c r="CM55" s="123" t="s">
        <v>80</v>
      </c>
    </row>
    <row r="56" s="7" customFormat="1" ht="24.75" customHeight="1">
      <c r="A56" s="111" t="s">
        <v>79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'3 - Oprava sociálních zař...'!J30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82</v>
      </c>
      <c r="AR56" s="118"/>
      <c r="AS56" s="119">
        <v>0</v>
      </c>
      <c r="AT56" s="120">
        <f>ROUND(SUM(AV56:AW56),2)</f>
        <v>0</v>
      </c>
      <c r="AU56" s="121">
        <f>'3 - Oprava sociálních zař...'!P104</f>
        <v>0</v>
      </c>
      <c r="AV56" s="120">
        <f>'3 - Oprava sociálních zař...'!J33</f>
        <v>0</v>
      </c>
      <c r="AW56" s="120">
        <f>'3 - Oprava sociálních zař...'!J34</f>
        <v>0</v>
      </c>
      <c r="AX56" s="120">
        <f>'3 - Oprava sociálních zař...'!J35</f>
        <v>0</v>
      </c>
      <c r="AY56" s="120">
        <f>'3 - Oprava sociálních zař...'!J36</f>
        <v>0</v>
      </c>
      <c r="AZ56" s="120">
        <f>'3 - Oprava sociálních zař...'!F33</f>
        <v>0</v>
      </c>
      <c r="BA56" s="120">
        <f>'3 - Oprava sociálních zař...'!F34</f>
        <v>0</v>
      </c>
      <c r="BB56" s="120">
        <f>'3 - Oprava sociálních zař...'!F35</f>
        <v>0</v>
      </c>
      <c r="BC56" s="120">
        <f>'3 - Oprava sociálních zař...'!F36</f>
        <v>0</v>
      </c>
      <c r="BD56" s="122">
        <f>'3 - Oprava sociálních zař...'!F37</f>
        <v>0</v>
      </c>
      <c r="BE56" s="7"/>
      <c r="BT56" s="123" t="s">
        <v>83</v>
      </c>
      <c r="BV56" s="123" t="s">
        <v>77</v>
      </c>
      <c r="BW56" s="123" t="s">
        <v>87</v>
      </c>
      <c r="BX56" s="123" t="s">
        <v>5</v>
      </c>
      <c r="CL56" s="123" t="s">
        <v>19</v>
      </c>
      <c r="CM56" s="123" t="s">
        <v>80</v>
      </c>
    </row>
    <row r="57" s="7" customFormat="1" ht="24.75" customHeight="1">
      <c r="A57" s="111" t="s">
        <v>79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'4 - Modernizace šaten a u...'!J30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82</v>
      </c>
      <c r="AR57" s="118"/>
      <c r="AS57" s="124">
        <v>0</v>
      </c>
      <c r="AT57" s="125">
        <f>ROUND(SUM(AV57:AW57),2)</f>
        <v>0</v>
      </c>
      <c r="AU57" s="126">
        <f>'4 - Modernizace šaten a u...'!P105</f>
        <v>0</v>
      </c>
      <c r="AV57" s="125">
        <f>'4 - Modernizace šaten a u...'!J33</f>
        <v>0</v>
      </c>
      <c r="AW57" s="125">
        <f>'4 - Modernizace šaten a u...'!J34</f>
        <v>0</v>
      </c>
      <c r="AX57" s="125">
        <f>'4 - Modernizace šaten a u...'!J35</f>
        <v>0</v>
      </c>
      <c r="AY57" s="125">
        <f>'4 - Modernizace šaten a u...'!J36</f>
        <v>0</v>
      </c>
      <c r="AZ57" s="125">
        <f>'4 - Modernizace šaten a u...'!F33</f>
        <v>0</v>
      </c>
      <c r="BA57" s="125">
        <f>'4 - Modernizace šaten a u...'!F34</f>
        <v>0</v>
      </c>
      <c r="BB57" s="125">
        <f>'4 - Modernizace šaten a u...'!F35</f>
        <v>0</v>
      </c>
      <c r="BC57" s="125">
        <f>'4 - Modernizace šaten a u...'!F36</f>
        <v>0</v>
      </c>
      <c r="BD57" s="127">
        <f>'4 - Modernizace šaten a u...'!F37</f>
        <v>0</v>
      </c>
      <c r="BE57" s="7"/>
      <c r="BT57" s="123" t="s">
        <v>83</v>
      </c>
      <c r="BV57" s="123" t="s">
        <v>77</v>
      </c>
      <c r="BW57" s="123" t="s">
        <v>90</v>
      </c>
      <c r="BX57" s="123" t="s">
        <v>5</v>
      </c>
      <c r="CL57" s="123" t="s">
        <v>19</v>
      </c>
      <c r="CM57" s="123" t="s">
        <v>80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DmQx2nZISX862WYeEWmvvrDrcUtL2CpmO9OZCDMwFcj28eNgjYriTsOggHPlpSlr+qjDNEaFiqkBntCReraNSA==" hashValue="Lbtqm3d6idY68UdtLcg0zo1yYUKoU12yieAF70wsV9dMN5ZQRzojXBxCK4F52f48xMGnaSjGXuWD8j4QshG7YA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2 - Oprava sociálních zař...'!C2" display="/"/>
    <hyperlink ref="A56" location="'3 - Oprava sociálních zař...'!C2" display="/"/>
    <hyperlink ref="A57" location="'4 - Modernizace šaten a u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Částečná výměna oken a instalací ZŠ Kosmonautů Děčín – Březiny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25. 1. 2022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30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32</v>
      </c>
      <c r="E20" s="38"/>
      <c r="F20" s="38"/>
      <c r="G20" s="38"/>
      <c r="H20" s="38"/>
      <c r="I20" s="132" t="s">
        <v>26</v>
      </c>
      <c r="J20" s="136" t="s">
        <v>33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34</v>
      </c>
      <c r="F21" s="38"/>
      <c r="G21" s="38"/>
      <c r="H21" s="38"/>
      <c r="I21" s="132" t="s">
        <v>29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37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39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41</v>
      </c>
      <c r="E30" s="38"/>
      <c r="F30" s="38"/>
      <c r="G30" s="38"/>
      <c r="H30" s="38"/>
      <c r="I30" s="38"/>
      <c r="J30" s="144">
        <f>ROUND(J104,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43</v>
      </c>
      <c r="G32" s="38"/>
      <c r="H32" s="38"/>
      <c r="I32" s="145" t="s">
        <v>42</v>
      </c>
      <c r="J32" s="145" t="s">
        <v>44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45</v>
      </c>
      <c r="E33" s="132" t="s">
        <v>46</v>
      </c>
      <c r="F33" s="147">
        <f>ROUND((SUM(BE104:BE578)),  2)</f>
        <v>0</v>
      </c>
      <c r="G33" s="38"/>
      <c r="H33" s="38"/>
      <c r="I33" s="148">
        <v>0.20999999999999999</v>
      </c>
      <c r="J33" s="147">
        <f>ROUND(((SUM(BE104:BE578))*I33),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47</v>
      </c>
      <c r="F34" s="147">
        <f>ROUND((SUM(BF104:BF578)),  2)</f>
        <v>0</v>
      </c>
      <c r="G34" s="38"/>
      <c r="H34" s="38"/>
      <c r="I34" s="148">
        <v>0.14999999999999999</v>
      </c>
      <c r="J34" s="147">
        <f>ROUND(((SUM(BF104:BF578))*I34),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48</v>
      </c>
      <c r="F35" s="147">
        <f>ROUND((SUM(BG104:BG578)),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49</v>
      </c>
      <c r="F36" s="147">
        <f>ROUND((SUM(BH104:BH578)),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50</v>
      </c>
      <c r="F37" s="147">
        <f>ROUND((SUM(BI104:BI578)),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51</v>
      </c>
      <c r="E39" s="151"/>
      <c r="F39" s="151"/>
      <c r="G39" s="152" t="s">
        <v>52</v>
      </c>
      <c r="H39" s="153" t="s">
        <v>53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Částečná výměna oken a instalací ZŠ Kosmonautů Děčín – Březiny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2 - Oprava sociálních zařízení v 1.n.p. pavilonu S1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ZŠ Děčín, Kosmonautů 177, Děčín XXVII</v>
      </c>
      <c r="G52" s="40"/>
      <c r="H52" s="40"/>
      <c r="I52" s="32" t="s">
        <v>23</v>
      </c>
      <c r="J52" s="72" t="str">
        <f>IF(J12="","",J12)</f>
        <v>25. 1. 2022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Statutární město Děčín</v>
      </c>
      <c r="G54" s="40"/>
      <c r="H54" s="40"/>
      <c r="I54" s="32" t="s">
        <v>32</v>
      </c>
      <c r="J54" s="36" t="str">
        <f>E21</f>
        <v>Vladimír Vidai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95</v>
      </c>
      <c r="D57" s="162"/>
      <c r="E57" s="162"/>
      <c r="F57" s="162"/>
      <c r="G57" s="162"/>
      <c r="H57" s="162"/>
      <c r="I57" s="162"/>
      <c r="J57" s="163" t="s">
        <v>96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73</v>
      </c>
      <c r="D59" s="40"/>
      <c r="E59" s="40"/>
      <c r="F59" s="40"/>
      <c r="G59" s="40"/>
      <c r="H59" s="40"/>
      <c r="I59" s="40"/>
      <c r="J59" s="102">
        <f>J104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97</v>
      </c>
    </row>
    <row r="60" s="9" customFormat="1" ht="24.96" customHeight="1">
      <c r="A60" s="9"/>
      <c r="B60" s="165"/>
      <c r="C60" s="166"/>
      <c r="D60" s="167" t="s">
        <v>98</v>
      </c>
      <c r="E60" s="168"/>
      <c r="F60" s="168"/>
      <c r="G60" s="168"/>
      <c r="H60" s="168"/>
      <c r="I60" s="168"/>
      <c r="J60" s="169">
        <f>J105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99</v>
      </c>
      <c r="E61" s="174"/>
      <c r="F61" s="174"/>
      <c r="G61" s="174"/>
      <c r="H61" s="174"/>
      <c r="I61" s="174"/>
      <c r="J61" s="175">
        <f>J106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100</v>
      </c>
      <c r="E62" s="174"/>
      <c r="F62" s="174"/>
      <c r="G62" s="174"/>
      <c r="H62" s="174"/>
      <c r="I62" s="174"/>
      <c r="J62" s="175">
        <f>J134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101</v>
      </c>
      <c r="E63" s="174"/>
      <c r="F63" s="174"/>
      <c r="G63" s="174"/>
      <c r="H63" s="174"/>
      <c r="I63" s="174"/>
      <c r="J63" s="175">
        <f>J149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102</v>
      </c>
      <c r="E64" s="174"/>
      <c r="F64" s="174"/>
      <c r="G64" s="174"/>
      <c r="H64" s="174"/>
      <c r="I64" s="174"/>
      <c r="J64" s="175">
        <f>J193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103</v>
      </c>
      <c r="E65" s="174"/>
      <c r="F65" s="174"/>
      <c r="G65" s="174"/>
      <c r="H65" s="174"/>
      <c r="I65" s="174"/>
      <c r="J65" s="175">
        <f>J202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104</v>
      </c>
      <c r="E66" s="174"/>
      <c r="F66" s="174"/>
      <c r="G66" s="174"/>
      <c r="H66" s="174"/>
      <c r="I66" s="174"/>
      <c r="J66" s="175">
        <f>J207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105</v>
      </c>
      <c r="E67" s="174"/>
      <c r="F67" s="174"/>
      <c r="G67" s="174"/>
      <c r="H67" s="174"/>
      <c r="I67" s="174"/>
      <c r="J67" s="175">
        <f>J211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106</v>
      </c>
      <c r="E68" s="174"/>
      <c r="F68" s="174"/>
      <c r="G68" s="174"/>
      <c r="H68" s="174"/>
      <c r="I68" s="174"/>
      <c r="J68" s="175">
        <f>J216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107</v>
      </c>
      <c r="E69" s="174"/>
      <c r="F69" s="174"/>
      <c r="G69" s="174"/>
      <c r="H69" s="174"/>
      <c r="I69" s="174"/>
      <c r="J69" s="175">
        <f>J309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108</v>
      </c>
      <c r="E70" s="174"/>
      <c r="F70" s="174"/>
      <c r="G70" s="174"/>
      <c r="H70" s="174"/>
      <c r="I70" s="174"/>
      <c r="J70" s="175">
        <f>J321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5"/>
      <c r="C71" s="166"/>
      <c r="D71" s="167" t="s">
        <v>109</v>
      </c>
      <c r="E71" s="168"/>
      <c r="F71" s="168"/>
      <c r="G71" s="168"/>
      <c r="H71" s="168"/>
      <c r="I71" s="168"/>
      <c r="J71" s="169">
        <f>J324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1"/>
      <c r="C72" s="172"/>
      <c r="D72" s="173" t="s">
        <v>110</v>
      </c>
      <c r="E72" s="174"/>
      <c r="F72" s="174"/>
      <c r="G72" s="174"/>
      <c r="H72" s="174"/>
      <c r="I72" s="174"/>
      <c r="J72" s="175">
        <f>J325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1"/>
      <c r="C73" s="172"/>
      <c r="D73" s="173" t="s">
        <v>111</v>
      </c>
      <c r="E73" s="174"/>
      <c r="F73" s="174"/>
      <c r="G73" s="174"/>
      <c r="H73" s="174"/>
      <c r="I73" s="174"/>
      <c r="J73" s="175">
        <f>J345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112</v>
      </c>
      <c r="E74" s="174"/>
      <c r="F74" s="174"/>
      <c r="G74" s="174"/>
      <c r="H74" s="174"/>
      <c r="I74" s="174"/>
      <c r="J74" s="175">
        <f>J365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113</v>
      </c>
      <c r="E75" s="174"/>
      <c r="F75" s="174"/>
      <c r="G75" s="174"/>
      <c r="H75" s="174"/>
      <c r="I75" s="174"/>
      <c r="J75" s="175">
        <f>J386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114</v>
      </c>
      <c r="E76" s="174"/>
      <c r="F76" s="174"/>
      <c r="G76" s="174"/>
      <c r="H76" s="174"/>
      <c r="I76" s="174"/>
      <c r="J76" s="175">
        <f>J392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1"/>
      <c r="C77" s="172"/>
      <c r="D77" s="173" t="s">
        <v>115</v>
      </c>
      <c r="E77" s="174"/>
      <c r="F77" s="174"/>
      <c r="G77" s="174"/>
      <c r="H77" s="174"/>
      <c r="I77" s="174"/>
      <c r="J77" s="175">
        <f>J402</f>
        <v>0</v>
      </c>
      <c r="K77" s="172"/>
      <c r="L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1"/>
      <c r="C78" s="172"/>
      <c r="D78" s="173" t="s">
        <v>116</v>
      </c>
      <c r="E78" s="174"/>
      <c r="F78" s="174"/>
      <c r="G78" s="174"/>
      <c r="H78" s="174"/>
      <c r="I78" s="174"/>
      <c r="J78" s="175">
        <f>J452</f>
        <v>0</v>
      </c>
      <c r="K78" s="172"/>
      <c r="L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1"/>
      <c r="C79" s="172"/>
      <c r="D79" s="173" t="s">
        <v>117</v>
      </c>
      <c r="E79" s="174"/>
      <c r="F79" s="174"/>
      <c r="G79" s="174"/>
      <c r="H79" s="174"/>
      <c r="I79" s="174"/>
      <c r="J79" s="175">
        <f>J473</f>
        <v>0</v>
      </c>
      <c r="K79" s="172"/>
      <c r="L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1"/>
      <c r="C80" s="172"/>
      <c r="D80" s="173" t="s">
        <v>118</v>
      </c>
      <c r="E80" s="174"/>
      <c r="F80" s="174"/>
      <c r="G80" s="174"/>
      <c r="H80" s="174"/>
      <c r="I80" s="174"/>
      <c r="J80" s="175">
        <f>J479</f>
        <v>0</v>
      </c>
      <c r="K80" s="172"/>
      <c r="L80" s="17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1"/>
      <c r="C81" s="172"/>
      <c r="D81" s="173" t="s">
        <v>119</v>
      </c>
      <c r="E81" s="174"/>
      <c r="F81" s="174"/>
      <c r="G81" s="174"/>
      <c r="H81" s="174"/>
      <c r="I81" s="174"/>
      <c r="J81" s="175">
        <f>J489</f>
        <v>0</v>
      </c>
      <c r="K81" s="172"/>
      <c r="L81" s="17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1"/>
      <c r="C82" s="172"/>
      <c r="D82" s="173" t="s">
        <v>120</v>
      </c>
      <c r="E82" s="174"/>
      <c r="F82" s="174"/>
      <c r="G82" s="174"/>
      <c r="H82" s="174"/>
      <c r="I82" s="174"/>
      <c r="J82" s="175">
        <f>J514</f>
        <v>0</v>
      </c>
      <c r="K82" s="172"/>
      <c r="L82" s="17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1"/>
      <c r="C83" s="172"/>
      <c r="D83" s="173" t="s">
        <v>121</v>
      </c>
      <c r="E83" s="174"/>
      <c r="F83" s="174"/>
      <c r="G83" s="174"/>
      <c r="H83" s="174"/>
      <c r="I83" s="174"/>
      <c r="J83" s="175">
        <f>J542</f>
        <v>0</v>
      </c>
      <c r="K83" s="172"/>
      <c r="L83" s="17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1"/>
      <c r="C84" s="172"/>
      <c r="D84" s="173" t="s">
        <v>122</v>
      </c>
      <c r="E84" s="174"/>
      <c r="F84" s="174"/>
      <c r="G84" s="174"/>
      <c r="H84" s="174"/>
      <c r="I84" s="174"/>
      <c r="J84" s="175">
        <f>J565</f>
        <v>0</v>
      </c>
      <c r="K84" s="172"/>
      <c r="L84" s="17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90" s="2" customFormat="1" ht="6.96" customHeight="1">
      <c r="A90" s="38"/>
      <c r="B90" s="61"/>
      <c r="C90" s="62"/>
      <c r="D90" s="62"/>
      <c r="E90" s="62"/>
      <c r="F90" s="62"/>
      <c r="G90" s="62"/>
      <c r="H90" s="62"/>
      <c r="I90" s="62"/>
      <c r="J90" s="62"/>
      <c r="K90" s="62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4.96" customHeight="1">
      <c r="A91" s="38"/>
      <c r="B91" s="39"/>
      <c r="C91" s="23" t="s">
        <v>123</v>
      </c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16</v>
      </c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6.5" customHeight="1">
      <c r="A94" s="38"/>
      <c r="B94" s="39"/>
      <c r="C94" s="40"/>
      <c r="D94" s="40"/>
      <c r="E94" s="160" t="str">
        <f>E7</f>
        <v>Částečná výměna oken a instalací ZŠ Kosmonautů Děčín – Březiny</v>
      </c>
      <c r="F94" s="32"/>
      <c r="G94" s="32"/>
      <c r="H94" s="32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2" customHeight="1">
      <c r="A95" s="38"/>
      <c r="B95" s="39"/>
      <c r="C95" s="32" t="s">
        <v>92</v>
      </c>
      <c r="D95" s="40"/>
      <c r="E95" s="40"/>
      <c r="F95" s="40"/>
      <c r="G95" s="40"/>
      <c r="H95" s="40"/>
      <c r="I95" s="40"/>
      <c r="J95" s="40"/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6.5" customHeight="1">
      <c r="A96" s="38"/>
      <c r="B96" s="39"/>
      <c r="C96" s="40"/>
      <c r="D96" s="40"/>
      <c r="E96" s="69" t="str">
        <f>E9</f>
        <v>2 - Oprava sociálních zařízení v 1.n.p. pavilonu S1</v>
      </c>
      <c r="F96" s="40"/>
      <c r="G96" s="40"/>
      <c r="H96" s="40"/>
      <c r="I96" s="40"/>
      <c r="J96" s="40"/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6.96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13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12" customHeight="1">
      <c r="A98" s="38"/>
      <c r="B98" s="39"/>
      <c r="C98" s="32" t="s">
        <v>21</v>
      </c>
      <c r="D98" s="40"/>
      <c r="E98" s="40"/>
      <c r="F98" s="27" t="str">
        <f>F12</f>
        <v>ZŠ Děčín, Kosmonautů 177, Děčín XXVII</v>
      </c>
      <c r="G98" s="40"/>
      <c r="H98" s="40"/>
      <c r="I98" s="32" t="s">
        <v>23</v>
      </c>
      <c r="J98" s="72" t="str">
        <f>IF(J12="","",J12)</f>
        <v>25. 1. 2022</v>
      </c>
      <c r="K98" s="40"/>
      <c r="L98" s="13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13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15.15" customHeight="1">
      <c r="A100" s="38"/>
      <c r="B100" s="39"/>
      <c r="C100" s="32" t="s">
        <v>25</v>
      </c>
      <c r="D100" s="40"/>
      <c r="E100" s="40"/>
      <c r="F100" s="27" t="str">
        <f>E15</f>
        <v>Statutární město Děčín</v>
      </c>
      <c r="G100" s="40"/>
      <c r="H100" s="40"/>
      <c r="I100" s="32" t="s">
        <v>32</v>
      </c>
      <c r="J100" s="36" t="str">
        <f>E21</f>
        <v>Vladimír Vidai</v>
      </c>
      <c r="K100" s="40"/>
      <c r="L100" s="134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15.15" customHeight="1">
      <c r="A101" s="38"/>
      <c r="B101" s="39"/>
      <c r="C101" s="32" t="s">
        <v>30</v>
      </c>
      <c r="D101" s="40"/>
      <c r="E101" s="40"/>
      <c r="F101" s="27" t="str">
        <f>IF(E18="","",E18)</f>
        <v>Vyplň údaj</v>
      </c>
      <c r="G101" s="40"/>
      <c r="H101" s="40"/>
      <c r="I101" s="32" t="s">
        <v>37</v>
      </c>
      <c r="J101" s="36" t="str">
        <f>E24</f>
        <v xml:space="preserve"> </v>
      </c>
      <c r="K101" s="40"/>
      <c r="L101" s="134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10.32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134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11" customFormat="1" ht="29.28" customHeight="1">
      <c r="A103" s="177"/>
      <c r="B103" s="178"/>
      <c r="C103" s="179" t="s">
        <v>124</v>
      </c>
      <c r="D103" s="180" t="s">
        <v>60</v>
      </c>
      <c r="E103" s="180" t="s">
        <v>56</v>
      </c>
      <c r="F103" s="180" t="s">
        <v>57</v>
      </c>
      <c r="G103" s="180" t="s">
        <v>125</v>
      </c>
      <c r="H103" s="180" t="s">
        <v>126</v>
      </c>
      <c r="I103" s="180" t="s">
        <v>127</v>
      </c>
      <c r="J103" s="180" t="s">
        <v>96</v>
      </c>
      <c r="K103" s="181" t="s">
        <v>128</v>
      </c>
      <c r="L103" s="182"/>
      <c r="M103" s="92" t="s">
        <v>19</v>
      </c>
      <c r="N103" s="93" t="s">
        <v>45</v>
      </c>
      <c r="O103" s="93" t="s">
        <v>129</v>
      </c>
      <c r="P103" s="93" t="s">
        <v>130</v>
      </c>
      <c r="Q103" s="93" t="s">
        <v>131</v>
      </c>
      <c r="R103" s="93" t="s">
        <v>132</v>
      </c>
      <c r="S103" s="93" t="s">
        <v>133</v>
      </c>
      <c r="T103" s="94" t="s">
        <v>134</v>
      </c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</row>
    <row r="104" s="2" customFormat="1" ht="22.8" customHeight="1">
      <c r="A104" s="38"/>
      <c r="B104" s="39"/>
      <c r="C104" s="99" t="s">
        <v>135</v>
      </c>
      <c r="D104" s="40"/>
      <c r="E104" s="40"/>
      <c r="F104" s="40"/>
      <c r="G104" s="40"/>
      <c r="H104" s="40"/>
      <c r="I104" s="40"/>
      <c r="J104" s="183">
        <f>BK104</f>
        <v>0</v>
      </c>
      <c r="K104" s="40"/>
      <c r="L104" s="44"/>
      <c r="M104" s="95"/>
      <c r="N104" s="184"/>
      <c r="O104" s="96"/>
      <c r="P104" s="185">
        <f>P105+P324</f>
        <v>0</v>
      </c>
      <c r="Q104" s="96"/>
      <c r="R104" s="185">
        <f>R105+R324</f>
        <v>12.578926899999997</v>
      </c>
      <c r="S104" s="96"/>
      <c r="T104" s="186">
        <f>T105+T324</f>
        <v>9.3563596500000017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74</v>
      </c>
      <c r="AU104" s="17" t="s">
        <v>97</v>
      </c>
      <c r="BK104" s="187">
        <f>BK105+BK324</f>
        <v>0</v>
      </c>
    </row>
    <row r="105" s="12" customFormat="1" ht="25.92" customHeight="1">
      <c r="A105" s="12"/>
      <c r="B105" s="188"/>
      <c r="C105" s="189"/>
      <c r="D105" s="190" t="s">
        <v>74</v>
      </c>
      <c r="E105" s="191" t="s">
        <v>136</v>
      </c>
      <c r="F105" s="191" t="s">
        <v>137</v>
      </c>
      <c r="G105" s="189"/>
      <c r="H105" s="189"/>
      <c r="I105" s="192"/>
      <c r="J105" s="193">
        <f>BK105</f>
        <v>0</v>
      </c>
      <c r="K105" s="189"/>
      <c r="L105" s="194"/>
      <c r="M105" s="195"/>
      <c r="N105" s="196"/>
      <c r="O105" s="196"/>
      <c r="P105" s="197">
        <f>P106+P134+P149+P193+P202+P207+P211+P216+P309+P321</f>
        <v>0</v>
      </c>
      <c r="Q105" s="196"/>
      <c r="R105" s="197">
        <f>R106+R134+R149+R193+R202+R207+R211+R216+R309+R321</f>
        <v>10.503479739999998</v>
      </c>
      <c r="S105" s="196"/>
      <c r="T105" s="198">
        <f>T106+T134+T149+T193+T202+T207+T211+T216+T309+T321</f>
        <v>9.345912000000002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9" t="s">
        <v>83</v>
      </c>
      <c r="AT105" s="200" t="s">
        <v>74</v>
      </c>
      <c r="AU105" s="200" t="s">
        <v>75</v>
      </c>
      <c r="AY105" s="199" t="s">
        <v>138</v>
      </c>
      <c r="BK105" s="201">
        <f>BK106+BK134+BK149+BK193+BK202+BK207+BK211+BK216+BK309+BK321</f>
        <v>0</v>
      </c>
    </row>
    <row r="106" s="12" customFormat="1" ht="22.8" customHeight="1">
      <c r="A106" s="12"/>
      <c r="B106" s="188"/>
      <c r="C106" s="189"/>
      <c r="D106" s="190" t="s">
        <v>74</v>
      </c>
      <c r="E106" s="202" t="s">
        <v>83</v>
      </c>
      <c r="F106" s="202" t="s">
        <v>139</v>
      </c>
      <c r="G106" s="189"/>
      <c r="H106" s="189"/>
      <c r="I106" s="192"/>
      <c r="J106" s="203">
        <f>BK106</f>
        <v>0</v>
      </c>
      <c r="K106" s="189"/>
      <c r="L106" s="194"/>
      <c r="M106" s="195"/>
      <c r="N106" s="196"/>
      <c r="O106" s="196"/>
      <c r="P106" s="197">
        <f>SUM(P107:P133)</f>
        <v>0</v>
      </c>
      <c r="Q106" s="196"/>
      <c r="R106" s="197">
        <f>SUM(R107:R133)</f>
        <v>1.8799999999999999</v>
      </c>
      <c r="S106" s="196"/>
      <c r="T106" s="198">
        <f>SUM(T107:T133)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9" t="s">
        <v>83</v>
      </c>
      <c r="AT106" s="200" t="s">
        <v>74</v>
      </c>
      <c r="AU106" s="200" t="s">
        <v>83</v>
      </c>
      <c r="AY106" s="199" t="s">
        <v>138</v>
      </c>
      <c r="BK106" s="201">
        <f>SUM(BK107:BK133)</f>
        <v>0</v>
      </c>
    </row>
    <row r="107" s="2" customFormat="1" ht="24.15" customHeight="1">
      <c r="A107" s="38"/>
      <c r="B107" s="39"/>
      <c r="C107" s="204" t="s">
        <v>83</v>
      </c>
      <c r="D107" s="204" t="s">
        <v>140</v>
      </c>
      <c r="E107" s="205" t="s">
        <v>141</v>
      </c>
      <c r="F107" s="206" t="s">
        <v>142</v>
      </c>
      <c r="G107" s="207" t="s">
        <v>143</v>
      </c>
      <c r="H107" s="208">
        <v>1.05</v>
      </c>
      <c r="I107" s="209"/>
      <c r="J107" s="210">
        <f>ROUND(I107*H107,2)</f>
        <v>0</v>
      </c>
      <c r="K107" s="206" t="s">
        <v>144</v>
      </c>
      <c r="L107" s="44"/>
      <c r="M107" s="211" t="s">
        <v>19</v>
      </c>
      <c r="N107" s="212" t="s">
        <v>46</v>
      </c>
      <c r="O107" s="84"/>
      <c r="P107" s="213">
        <f>O107*H107</f>
        <v>0</v>
      </c>
      <c r="Q107" s="213">
        <v>0</v>
      </c>
      <c r="R107" s="213">
        <f>Q107*H107</f>
        <v>0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88</v>
      </c>
      <c r="AT107" s="215" t="s">
        <v>140</v>
      </c>
      <c r="AU107" s="215" t="s">
        <v>80</v>
      </c>
      <c r="AY107" s="17" t="s">
        <v>138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83</v>
      </c>
      <c r="BK107" s="216">
        <f>ROUND(I107*H107,2)</f>
        <v>0</v>
      </c>
      <c r="BL107" s="17" t="s">
        <v>88</v>
      </c>
      <c r="BM107" s="215" t="s">
        <v>145</v>
      </c>
    </row>
    <row r="108" s="2" customFormat="1">
      <c r="A108" s="38"/>
      <c r="B108" s="39"/>
      <c r="C108" s="40"/>
      <c r="D108" s="217" t="s">
        <v>146</v>
      </c>
      <c r="E108" s="40"/>
      <c r="F108" s="218" t="s">
        <v>147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146</v>
      </c>
      <c r="AU108" s="17" t="s">
        <v>80</v>
      </c>
    </row>
    <row r="109" s="13" customFormat="1">
      <c r="A109" s="13"/>
      <c r="B109" s="222"/>
      <c r="C109" s="223"/>
      <c r="D109" s="224" t="s">
        <v>148</v>
      </c>
      <c r="E109" s="225" t="s">
        <v>19</v>
      </c>
      <c r="F109" s="226" t="s">
        <v>149</v>
      </c>
      <c r="G109" s="223"/>
      <c r="H109" s="227">
        <v>1.05</v>
      </c>
      <c r="I109" s="228"/>
      <c r="J109" s="223"/>
      <c r="K109" s="223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148</v>
      </c>
      <c r="AU109" s="233" t="s">
        <v>80</v>
      </c>
      <c r="AV109" s="13" t="s">
        <v>80</v>
      </c>
      <c r="AW109" s="13" t="s">
        <v>36</v>
      </c>
      <c r="AX109" s="13" t="s">
        <v>83</v>
      </c>
      <c r="AY109" s="233" t="s">
        <v>138</v>
      </c>
    </row>
    <row r="110" s="2" customFormat="1" ht="33" customHeight="1">
      <c r="A110" s="38"/>
      <c r="B110" s="39"/>
      <c r="C110" s="204" t="s">
        <v>80</v>
      </c>
      <c r="D110" s="204" t="s">
        <v>140</v>
      </c>
      <c r="E110" s="205" t="s">
        <v>150</v>
      </c>
      <c r="F110" s="206" t="s">
        <v>151</v>
      </c>
      <c r="G110" s="207" t="s">
        <v>143</v>
      </c>
      <c r="H110" s="208">
        <v>1.05</v>
      </c>
      <c r="I110" s="209"/>
      <c r="J110" s="210">
        <f>ROUND(I110*H110,2)</f>
        <v>0</v>
      </c>
      <c r="K110" s="206" t="s">
        <v>144</v>
      </c>
      <c r="L110" s="44"/>
      <c r="M110" s="211" t="s">
        <v>19</v>
      </c>
      <c r="N110" s="212" t="s">
        <v>46</v>
      </c>
      <c r="O110" s="84"/>
      <c r="P110" s="213">
        <f>O110*H110</f>
        <v>0</v>
      </c>
      <c r="Q110" s="213">
        <v>0</v>
      </c>
      <c r="R110" s="213">
        <f>Q110*H110</f>
        <v>0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88</v>
      </c>
      <c r="AT110" s="215" t="s">
        <v>140</v>
      </c>
      <c r="AU110" s="215" t="s">
        <v>80</v>
      </c>
      <c r="AY110" s="17" t="s">
        <v>138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83</v>
      </c>
      <c r="BK110" s="216">
        <f>ROUND(I110*H110,2)</f>
        <v>0</v>
      </c>
      <c r="BL110" s="17" t="s">
        <v>88</v>
      </c>
      <c r="BM110" s="215" t="s">
        <v>152</v>
      </c>
    </row>
    <row r="111" s="2" customFormat="1">
      <c r="A111" s="38"/>
      <c r="B111" s="39"/>
      <c r="C111" s="40"/>
      <c r="D111" s="217" t="s">
        <v>146</v>
      </c>
      <c r="E111" s="40"/>
      <c r="F111" s="218" t="s">
        <v>153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146</v>
      </c>
      <c r="AU111" s="17" t="s">
        <v>80</v>
      </c>
    </row>
    <row r="112" s="2" customFormat="1" ht="33" customHeight="1">
      <c r="A112" s="38"/>
      <c r="B112" s="39"/>
      <c r="C112" s="204" t="s">
        <v>85</v>
      </c>
      <c r="D112" s="204" t="s">
        <v>140</v>
      </c>
      <c r="E112" s="205" t="s">
        <v>154</v>
      </c>
      <c r="F112" s="206" t="s">
        <v>155</v>
      </c>
      <c r="G112" s="207" t="s">
        <v>143</v>
      </c>
      <c r="H112" s="208">
        <v>2.1000000000000001</v>
      </c>
      <c r="I112" s="209"/>
      <c r="J112" s="210">
        <f>ROUND(I112*H112,2)</f>
        <v>0</v>
      </c>
      <c r="K112" s="206" t="s">
        <v>144</v>
      </c>
      <c r="L112" s="44"/>
      <c r="M112" s="211" t="s">
        <v>19</v>
      </c>
      <c r="N112" s="212" t="s">
        <v>46</v>
      </c>
      <c r="O112" s="84"/>
      <c r="P112" s="213">
        <f>O112*H112</f>
        <v>0</v>
      </c>
      <c r="Q112" s="213">
        <v>0</v>
      </c>
      <c r="R112" s="213">
        <f>Q112*H112</f>
        <v>0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88</v>
      </c>
      <c r="AT112" s="215" t="s">
        <v>140</v>
      </c>
      <c r="AU112" s="215" t="s">
        <v>80</v>
      </c>
      <c r="AY112" s="17" t="s">
        <v>138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83</v>
      </c>
      <c r="BK112" s="216">
        <f>ROUND(I112*H112,2)</f>
        <v>0</v>
      </c>
      <c r="BL112" s="17" t="s">
        <v>88</v>
      </c>
      <c r="BM112" s="215" t="s">
        <v>156</v>
      </c>
    </row>
    <row r="113" s="2" customFormat="1">
      <c r="A113" s="38"/>
      <c r="B113" s="39"/>
      <c r="C113" s="40"/>
      <c r="D113" s="217" t="s">
        <v>146</v>
      </c>
      <c r="E113" s="40"/>
      <c r="F113" s="218" t="s">
        <v>157</v>
      </c>
      <c r="G113" s="40"/>
      <c r="H113" s="40"/>
      <c r="I113" s="219"/>
      <c r="J113" s="40"/>
      <c r="K113" s="40"/>
      <c r="L113" s="44"/>
      <c r="M113" s="220"/>
      <c r="N113" s="221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146</v>
      </c>
      <c r="AU113" s="17" t="s">
        <v>80</v>
      </c>
    </row>
    <row r="114" s="13" customFormat="1">
      <c r="A114" s="13"/>
      <c r="B114" s="222"/>
      <c r="C114" s="223"/>
      <c r="D114" s="224" t="s">
        <v>148</v>
      </c>
      <c r="E114" s="223"/>
      <c r="F114" s="226" t="s">
        <v>158</v>
      </c>
      <c r="G114" s="223"/>
      <c r="H114" s="227">
        <v>2.1000000000000001</v>
      </c>
      <c r="I114" s="228"/>
      <c r="J114" s="223"/>
      <c r="K114" s="223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148</v>
      </c>
      <c r="AU114" s="233" t="s">
        <v>80</v>
      </c>
      <c r="AV114" s="13" t="s">
        <v>80</v>
      </c>
      <c r="AW114" s="13" t="s">
        <v>4</v>
      </c>
      <c r="AX114" s="13" t="s">
        <v>83</v>
      </c>
      <c r="AY114" s="233" t="s">
        <v>138</v>
      </c>
    </row>
    <row r="115" s="2" customFormat="1" ht="37.8" customHeight="1">
      <c r="A115" s="38"/>
      <c r="B115" s="39"/>
      <c r="C115" s="204" t="s">
        <v>88</v>
      </c>
      <c r="D115" s="204" t="s">
        <v>140</v>
      </c>
      <c r="E115" s="205" t="s">
        <v>159</v>
      </c>
      <c r="F115" s="206" t="s">
        <v>160</v>
      </c>
      <c r="G115" s="207" t="s">
        <v>143</v>
      </c>
      <c r="H115" s="208">
        <v>1.05</v>
      </c>
      <c r="I115" s="209"/>
      <c r="J115" s="210">
        <f>ROUND(I115*H115,2)</f>
        <v>0</v>
      </c>
      <c r="K115" s="206" t="s">
        <v>144</v>
      </c>
      <c r="L115" s="44"/>
      <c r="M115" s="211" t="s">
        <v>19</v>
      </c>
      <c r="N115" s="212" t="s">
        <v>46</v>
      </c>
      <c r="O115" s="84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88</v>
      </c>
      <c r="AT115" s="215" t="s">
        <v>140</v>
      </c>
      <c r="AU115" s="215" t="s">
        <v>80</v>
      </c>
      <c r="AY115" s="17" t="s">
        <v>138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83</v>
      </c>
      <c r="BK115" s="216">
        <f>ROUND(I115*H115,2)</f>
        <v>0</v>
      </c>
      <c r="BL115" s="17" t="s">
        <v>88</v>
      </c>
      <c r="BM115" s="215" t="s">
        <v>161</v>
      </c>
    </row>
    <row r="116" s="2" customFormat="1">
      <c r="A116" s="38"/>
      <c r="B116" s="39"/>
      <c r="C116" s="40"/>
      <c r="D116" s="217" t="s">
        <v>146</v>
      </c>
      <c r="E116" s="40"/>
      <c r="F116" s="218" t="s">
        <v>162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146</v>
      </c>
      <c r="AU116" s="17" t="s">
        <v>80</v>
      </c>
    </row>
    <row r="117" s="2" customFormat="1" ht="37.8" customHeight="1">
      <c r="A117" s="38"/>
      <c r="B117" s="39"/>
      <c r="C117" s="204" t="s">
        <v>163</v>
      </c>
      <c r="D117" s="204" t="s">
        <v>140</v>
      </c>
      <c r="E117" s="205" t="s">
        <v>164</v>
      </c>
      <c r="F117" s="206" t="s">
        <v>165</v>
      </c>
      <c r="G117" s="207" t="s">
        <v>143</v>
      </c>
      <c r="H117" s="208">
        <v>5.25</v>
      </c>
      <c r="I117" s="209"/>
      <c r="J117" s="210">
        <f>ROUND(I117*H117,2)</f>
        <v>0</v>
      </c>
      <c r="K117" s="206" t="s">
        <v>144</v>
      </c>
      <c r="L117" s="44"/>
      <c r="M117" s="211" t="s">
        <v>19</v>
      </c>
      <c r="N117" s="212" t="s">
        <v>46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88</v>
      </c>
      <c r="AT117" s="215" t="s">
        <v>140</v>
      </c>
      <c r="AU117" s="215" t="s">
        <v>80</v>
      </c>
      <c r="AY117" s="17" t="s">
        <v>138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83</v>
      </c>
      <c r="BK117" s="216">
        <f>ROUND(I117*H117,2)</f>
        <v>0</v>
      </c>
      <c r="BL117" s="17" t="s">
        <v>88</v>
      </c>
      <c r="BM117" s="215" t="s">
        <v>166</v>
      </c>
    </row>
    <row r="118" s="2" customFormat="1">
      <c r="A118" s="38"/>
      <c r="B118" s="39"/>
      <c r="C118" s="40"/>
      <c r="D118" s="217" t="s">
        <v>146</v>
      </c>
      <c r="E118" s="40"/>
      <c r="F118" s="218" t="s">
        <v>167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146</v>
      </c>
      <c r="AU118" s="17" t="s">
        <v>80</v>
      </c>
    </row>
    <row r="119" s="13" customFormat="1">
      <c r="A119" s="13"/>
      <c r="B119" s="222"/>
      <c r="C119" s="223"/>
      <c r="D119" s="224" t="s">
        <v>148</v>
      </c>
      <c r="E119" s="223"/>
      <c r="F119" s="226" t="s">
        <v>168</v>
      </c>
      <c r="G119" s="223"/>
      <c r="H119" s="227">
        <v>5.25</v>
      </c>
      <c r="I119" s="228"/>
      <c r="J119" s="223"/>
      <c r="K119" s="223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148</v>
      </c>
      <c r="AU119" s="233" t="s">
        <v>80</v>
      </c>
      <c r="AV119" s="13" t="s">
        <v>80</v>
      </c>
      <c r="AW119" s="13" t="s">
        <v>4</v>
      </c>
      <c r="AX119" s="13" t="s">
        <v>83</v>
      </c>
      <c r="AY119" s="233" t="s">
        <v>138</v>
      </c>
    </row>
    <row r="120" s="2" customFormat="1" ht="24.15" customHeight="1">
      <c r="A120" s="38"/>
      <c r="B120" s="39"/>
      <c r="C120" s="204" t="s">
        <v>169</v>
      </c>
      <c r="D120" s="204" t="s">
        <v>140</v>
      </c>
      <c r="E120" s="205" t="s">
        <v>170</v>
      </c>
      <c r="F120" s="206" t="s">
        <v>171</v>
      </c>
      <c r="G120" s="207" t="s">
        <v>143</v>
      </c>
      <c r="H120" s="208">
        <v>1.05</v>
      </c>
      <c r="I120" s="209"/>
      <c r="J120" s="210">
        <f>ROUND(I120*H120,2)</f>
        <v>0</v>
      </c>
      <c r="K120" s="206" t="s">
        <v>144</v>
      </c>
      <c r="L120" s="44"/>
      <c r="M120" s="211" t="s">
        <v>19</v>
      </c>
      <c r="N120" s="212" t="s">
        <v>46</v>
      </c>
      <c r="O120" s="84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88</v>
      </c>
      <c r="AT120" s="215" t="s">
        <v>140</v>
      </c>
      <c r="AU120" s="215" t="s">
        <v>80</v>
      </c>
      <c r="AY120" s="17" t="s">
        <v>138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83</v>
      </c>
      <c r="BK120" s="216">
        <f>ROUND(I120*H120,2)</f>
        <v>0</v>
      </c>
      <c r="BL120" s="17" t="s">
        <v>88</v>
      </c>
      <c r="BM120" s="215" t="s">
        <v>172</v>
      </c>
    </row>
    <row r="121" s="2" customFormat="1">
      <c r="A121" s="38"/>
      <c r="B121" s="39"/>
      <c r="C121" s="40"/>
      <c r="D121" s="217" t="s">
        <v>146</v>
      </c>
      <c r="E121" s="40"/>
      <c r="F121" s="218" t="s">
        <v>173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146</v>
      </c>
      <c r="AU121" s="17" t="s">
        <v>80</v>
      </c>
    </row>
    <row r="122" s="2" customFormat="1" ht="21.75" customHeight="1">
      <c r="A122" s="38"/>
      <c r="B122" s="39"/>
      <c r="C122" s="234" t="s">
        <v>174</v>
      </c>
      <c r="D122" s="234" t="s">
        <v>175</v>
      </c>
      <c r="E122" s="235" t="s">
        <v>176</v>
      </c>
      <c r="F122" s="236" t="s">
        <v>177</v>
      </c>
      <c r="G122" s="237" t="s">
        <v>178</v>
      </c>
      <c r="H122" s="238">
        <v>1.6799999999999999</v>
      </c>
      <c r="I122" s="239"/>
      <c r="J122" s="240">
        <f>ROUND(I122*H122,2)</f>
        <v>0</v>
      </c>
      <c r="K122" s="236" t="s">
        <v>144</v>
      </c>
      <c r="L122" s="241"/>
      <c r="M122" s="242" t="s">
        <v>19</v>
      </c>
      <c r="N122" s="243" t="s">
        <v>46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179</v>
      </c>
      <c r="AT122" s="215" t="s">
        <v>175</v>
      </c>
      <c r="AU122" s="215" t="s">
        <v>80</v>
      </c>
      <c r="AY122" s="17" t="s">
        <v>138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83</v>
      </c>
      <c r="BK122" s="216">
        <f>ROUND(I122*H122,2)</f>
        <v>0</v>
      </c>
      <c r="BL122" s="17" t="s">
        <v>88</v>
      </c>
      <c r="BM122" s="215" t="s">
        <v>180</v>
      </c>
    </row>
    <row r="123" s="13" customFormat="1">
      <c r="A123" s="13"/>
      <c r="B123" s="222"/>
      <c r="C123" s="223"/>
      <c r="D123" s="224" t="s">
        <v>148</v>
      </c>
      <c r="E123" s="223"/>
      <c r="F123" s="226" t="s">
        <v>181</v>
      </c>
      <c r="G123" s="223"/>
      <c r="H123" s="227">
        <v>1.6799999999999999</v>
      </c>
      <c r="I123" s="228"/>
      <c r="J123" s="223"/>
      <c r="K123" s="223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148</v>
      </c>
      <c r="AU123" s="233" t="s">
        <v>80</v>
      </c>
      <c r="AV123" s="13" t="s">
        <v>80</v>
      </c>
      <c r="AW123" s="13" t="s">
        <v>4</v>
      </c>
      <c r="AX123" s="13" t="s">
        <v>83</v>
      </c>
      <c r="AY123" s="233" t="s">
        <v>138</v>
      </c>
    </row>
    <row r="124" s="2" customFormat="1" ht="24.15" customHeight="1">
      <c r="A124" s="38"/>
      <c r="B124" s="39"/>
      <c r="C124" s="204" t="s">
        <v>179</v>
      </c>
      <c r="D124" s="204" t="s">
        <v>140</v>
      </c>
      <c r="E124" s="205" t="s">
        <v>182</v>
      </c>
      <c r="F124" s="206" t="s">
        <v>183</v>
      </c>
      <c r="G124" s="207" t="s">
        <v>143</v>
      </c>
      <c r="H124" s="208">
        <v>0.73499999999999999</v>
      </c>
      <c r="I124" s="209"/>
      <c r="J124" s="210">
        <f>ROUND(I124*H124,2)</f>
        <v>0</v>
      </c>
      <c r="K124" s="206" t="s">
        <v>144</v>
      </c>
      <c r="L124" s="44"/>
      <c r="M124" s="211" t="s">
        <v>19</v>
      </c>
      <c r="N124" s="212" t="s">
        <v>46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88</v>
      </c>
      <c r="AT124" s="215" t="s">
        <v>140</v>
      </c>
      <c r="AU124" s="215" t="s">
        <v>80</v>
      </c>
      <c r="AY124" s="17" t="s">
        <v>138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83</v>
      </c>
      <c r="BK124" s="216">
        <f>ROUND(I124*H124,2)</f>
        <v>0</v>
      </c>
      <c r="BL124" s="17" t="s">
        <v>88</v>
      </c>
      <c r="BM124" s="215" t="s">
        <v>184</v>
      </c>
    </row>
    <row r="125" s="2" customFormat="1">
      <c r="A125" s="38"/>
      <c r="B125" s="39"/>
      <c r="C125" s="40"/>
      <c r="D125" s="217" t="s">
        <v>146</v>
      </c>
      <c r="E125" s="40"/>
      <c r="F125" s="218" t="s">
        <v>185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146</v>
      </c>
      <c r="AU125" s="17" t="s">
        <v>80</v>
      </c>
    </row>
    <row r="126" s="13" customFormat="1">
      <c r="A126" s="13"/>
      <c r="B126" s="222"/>
      <c r="C126" s="223"/>
      <c r="D126" s="224" t="s">
        <v>148</v>
      </c>
      <c r="E126" s="225" t="s">
        <v>19</v>
      </c>
      <c r="F126" s="226" t="s">
        <v>186</v>
      </c>
      <c r="G126" s="223"/>
      <c r="H126" s="227">
        <v>0.73499999999999999</v>
      </c>
      <c r="I126" s="228"/>
      <c r="J126" s="223"/>
      <c r="K126" s="223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148</v>
      </c>
      <c r="AU126" s="233" t="s">
        <v>80</v>
      </c>
      <c r="AV126" s="13" t="s">
        <v>80</v>
      </c>
      <c r="AW126" s="13" t="s">
        <v>36</v>
      </c>
      <c r="AX126" s="13" t="s">
        <v>83</v>
      </c>
      <c r="AY126" s="233" t="s">
        <v>138</v>
      </c>
    </row>
    <row r="127" s="2" customFormat="1" ht="16.5" customHeight="1">
      <c r="A127" s="38"/>
      <c r="B127" s="39"/>
      <c r="C127" s="234" t="s">
        <v>187</v>
      </c>
      <c r="D127" s="234" t="s">
        <v>175</v>
      </c>
      <c r="E127" s="235" t="s">
        <v>188</v>
      </c>
      <c r="F127" s="236" t="s">
        <v>189</v>
      </c>
      <c r="G127" s="237" t="s">
        <v>178</v>
      </c>
      <c r="H127" s="238">
        <v>1.25</v>
      </c>
      <c r="I127" s="239"/>
      <c r="J127" s="240">
        <f>ROUND(I127*H127,2)</f>
        <v>0</v>
      </c>
      <c r="K127" s="236" t="s">
        <v>144</v>
      </c>
      <c r="L127" s="241"/>
      <c r="M127" s="242" t="s">
        <v>19</v>
      </c>
      <c r="N127" s="243" t="s">
        <v>46</v>
      </c>
      <c r="O127" s="84"/>
      <c r="P127" s="213">
        <f>O127*H127</f>
        <v>0</v>
      </c>
      <c r="Q127" s="213">
        <v>1</v>
      </c>
      <c r="R127" s="213">
        <f>Q127*H127</f>
        <v>1.25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179</v>
      </c>
      <c r="AT127" s="215" t="s">
        <v>175</v>
      </c>
      <c r="AU127" s="215" t="s">
        <v>80</v>
      </c>
      <c r="AY127" s="17" t="s">
        <v>138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83</v>
      </c>
      <c r="BK127" s="216">
        <f>ROUND(I127*H127,2)</f>
        <v>0</v>
      </c>
      <c r="BL127" s="17" t="s">
        <v>88</v>
      </c>
      <c r="BM127" s="215" t="s">
        <v>190</v>
      </c>
    </row>
    <row r="128" s="13" customFormat="1">
      <c r="A128" s="13"/>
      <c r="B128" s="222"/>
      <c r="C128" s="223"/>
      <c r="D128" s="224" t="s">
        <v>148</v>
      </c>
      <c r="E128" s="223"/>
      <c r="F128" s="226" t="s">
        <v>191</v>
      </c>
      <c r="G128" s="223"/>
      <c r="H128" s="227">
        <v>1.25</v>
      </c>
      <c r="I128" s="228"/>
      <c r="J128" s="223"/>
      <c r="K128" s="223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148</v>
      </c>
      <c r="AU128" s="233" t="s">
        <v>80</v>
      </c>
      <c r="AV128" s="13" t="s">
        <v>80</v>
      </c>
      <c r="AW128" s="13" t="s">
        <v>4</v>
      </c>
      <c r="AX128" s="13" t="s">
        <v>83</v>
      </c>
      <c r="AY128" s="233" t="s">
        <v>138</v>
      </c>
    </row>
    <row r="129" s="2" customFormat="1" ht="37.8" customHeight="1">
      <c r="A129" s="38"/>
      <c r="B129" s="39"/>
      <c r="C129" s="204" t="s">
        <v>192</v>
      </c>
      <c r="D129" s="204" t="s">
        <v>140</v>
      </c>
      <c r="E129" s="205" t="s">
        <v>193</v>
      </c>
      <c r="F129" s="206" t="s">
        <v>194</v>
      </c>
      <c r="G129" s="207" t="s">
        <v>143</v>
      </c>
      <c r="H129" s="208">
        <v>0.315</v>
      </c>
      <c r="I129" s="209"/>
      <c r="J129" s="210">
        <f>ROUND(I129*H129,2)</f>
        <v>0</v>
      </c>
      <c r="K129" s="206" t="s">
        <v>144</v>
      </c>
      <c r="L129" s="44"/>
      <c r="M129" s="211" t="s">
        <v>19</v>
      </c>
      <c r="N129" s="212" t="s">
        <v>46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88</v>
      </c>
      <c r="AT129" s="215" t="s">
        <v>140</v>
      </c>
      <c r="AU129" s="215" t="s">
        <v>80</v>
      </c>
      <c r="AY129" s="17" t="s">
        <v>138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83</v>
      </c>
      <c r="BK129" s="216">
        <f>ROUND(I129*H129,2)</f>
        <v>0</v>
      </c>
      <c r="BL129" s="17" t="s">
        <v>88</v>
      </c>
      <c r="BM129" s="215" t="s">
        <v>195</v>
      </c>
    </row>
    <row r="130" s="2" customFormat="1">
      <c r="A130" s="38"/>
      <c r="B130" s="39"/>
      <c r="C130" s="40"/>
      <c r="D130" s="217" t="s">
        <v>146</v>
      </c>
      <c r="E130" s="40"/>
      <c r="F130" s="218" t="s">
        <v>196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146</v>
      </c>
      <c r="AU130" s="17" t="s">
        <v>80</v>
      </c>
    </row>
    <row r="131" s="13" customFormat="1">
      <c r="A131" s="13"/>
      <c r="B131" s="222"/>
      <c r="C131" s="223"/>
      <c r="D131" s="224" t="s">
        <v>148</v>
      </c>
      <c r="E131" s="225" t="s">
        <v>19</v>
      </c>
      <c r="F131" s="226" t="s">
        <v>197</v>
      </c>
      <c r="G131" s="223"/>
      <c r="H131" s="227">
        <v>0.315</v>
      </c>
      <c r="I131" s="228"/>
      <c r="J131" s="223"/>
      <c r="K131" s="223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148</v>
      </c>
      <c r="AU131" s="233" t="s">
        <v>80</v>
      </c>
      <c r="AV131" s="13" t="s">
        <v>80</v>
      </c>
      <c r="AW131" s="13" t="s">
        <v>36</v>
      </c>
      <c r="AX131" s="13" t="s">
        <v>83</v>
      </c>
      <c r="AY131" s="233" t="s">
        <v>138</v>
      </c>
    </row>
    <row r="132" s="2" customFormat="1" ht="16.5" customHeight="1">
      <c r="A132" s="38"/>
      <c r="B132" s="39"/>
      <c r="C132" s="234" t="s">
        <v>198</v>
      </c>
      <c r="D132" s="234" t="s">
        <v>175</v>
      </c>
      <c r="E132" s="235" t="s">
        <v>199</v>
      </c>
      <c r="F132" s="236" t="s">
        <v>200</v>
      </c>
      <c r="G132" s="237" t="s">
        <v>178</v>
      </c>
      <c r="H132" s="238">
        <v>0.63</v>
      </c>
      <c r="I132" s="239"/>
      <c r="J132" s="240">
        <f>ROUND(I132*H132,2)</f>
        <v>0</v>
      </c>
      <c r="K132" s="236" t="s">
        <v>144</v>
      </c>
      <c r="L132" s="241"/>
      <c r="M132" s="242" t="s">
        <v>19</v>
      </c>
      <c r="N132" s="243" t="s">
        <v>46</v>
      </c>
      <c r="O132" s="84"/>
      <c r="P132" s="213">
        <f>O132*H132</f>
        <v>0</v>
      </c>
      <c r="Q132" s="213">
        <v>1</v>
      </c>
      <c r="R132" s="213">
        <f>Q132*H132</f>
        <v>0.63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179</v>
      </c>
      <c r="AT132" s="215" t="s">
        <v>175</v>
      </c>
      <c r="AU132" s="215" t="s">
        <v>80</v>
      </c>
      <c r="AY132" s="17" t="s">
        <v>138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83</v>
      </c>
      <c r="BK132" s="216">
        <f>ROUND(I132*H132,2)</f>
        <v>0</v>
      </c>
      <c r="BL132" s="17" t="s">
        <v>88</v>
      </c>
      <c r="BM132" s="215" t="s">
        <v>201</v>
      </c>
    </row>
    <row r="133" s="13" customFormat="1">
      <c r="A133" s="13"/>
      <c r="B133" s="222"/>
      <c r="C133" s="223"/>
      <c r="D133" s="224" t="s">
        <v>148</v>
      </c>
      <c r="E133" s="223"/>
      <c r="F133" s="226" t="s">
        <v>202</v>
      </c>
      <c r="G133" s="223"/>
      <c r="H133" s="227">
        <v>0.63</v>
      </c>
      <c r="I133" s="228"/>
      <c r="J133" s="223"/>
      <c r="K133" s="223"/>
      <c r="L133" s="229"/>
      <c r="M133" s="230"/>
      <c r="N133" s="231"/>
      <c r="O133" s="231"/>
      <c r="P133" s="231"/>
      <c r="Q133" s="231"/>
      <c r="R133" s="231"/>
      <c r="S133" s="231"/>
      <c r="T133" s="23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3" t="s">
        <v>148</v>
      </c>
      <c r="AU133" s="233" t="s">
        <v>80</v>
      </c>
      <c r="AV133" s="13" t="s">
        <v>80</v>
      </c>
      <c r="AW133" s="13" t="s">
        <v>4</v>
      </c>
      <c r="AX133" s="13" t="s">
        <v>83</v>
      </c>
      <c r="AY133" s="233" t="s">
        <v>138</v>
      </c>
    </row>
    <row r="134" s="12" customFormat="1" ht="22.8" customHeight="1">
      <c r="A134" s="12"/>
      <c r="B134" s="188"/>
      <c r="C134" s="189"/>
      <c r="D134" s="190" t="s">
        <v>74</v>
      </c>
      <c r="E134" s="202" t="s">
        <v>85</v>
      </c>
      <c r="F134" s="202" t="s">
        <v>203</v>
      </c>
      <c r="G134" s="189"/>
      <c r="H134" s="189"/>
      <c r="I134" s="192"/>
      <c r="J134" s="203">
        <f>BK134</f>
        <v>0</v>
      </c>
      <c r="K134" s="189"/>
      <c r="L134" s="194"/>
      <c r="M134" s="195"/>
      <c r="N134" s="196"/>
      <c r="O134" s="196"/>
      <c r="P134" s="197">
        <f>SUM(P135:P148)</f>
        <v>0</v>
      </c>
      <c r="Q134" s="196"/>
      <c r="R134" s="197">
        <f>SUM(R135:R148)</f>
        <v>1.0308098000000001</v>
      </c>
      <c r="S134" s="196"/>
      <c r="T134" s="198">
        <f>SUM(T135:T148)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9" t="s">
        <v>83</v>
      </c>
      <c r="AT134" s="200" t="s">
        <v>74</v>
      </c>
      <c r="AU134" s="200" t="s">
        <v>83</v>
      </c>
      <c r="AY134" s="199" t="s">
        <v>138</v>
      </c>
      <c r="BK134" s="201">
        <f>SUM(BK135:BK148)</f>
        <v>0</v>
      </c>
    </row>
    <row r="135" s="2" customFormat="1" ht="24.15" customHeight="1">
      <c r="A135" s="38"/>
      <c r="B135" s="39"/>
      <c r="C135" s="204" t="s">
        <v>204</v>
      </c>
      <c r="D135" s="204" t="s">
        <v>140</v>
      </c>
      <c r="E135" s="205" t="s">
        <v>205</v>
      </c>
      <c r="F135" s="206" t="s">
        <v>206</v>
      </c>
      <c r="G135" s="207" t="s">
        <v>207</v>
      </c>
      <c r="H135" s="208">
        <v>0.40000000000000002</v>
      </c>
      <c r="I135" s="209"/>
      <c r="J135" s="210">
        <f>ROUND(I135*H135,2)</f>
        <v>0</v>
      </c>
      <c r="K135" s="206" t="s">
        <v>144</v>
      </c>
      <c r="L135" s="44"/>
      <c r="M135" s="211" t="s">
        <v>19</v>
      </c>
      <c r="N135" s="212" t="s">
        <v>46</v>
      </c>
      <c r="O135" s="84"/>
      <c r="P135" s="213">
        <f>O135*H135</f>
        <v>0</v>
      </c>
      <c r="Q135" s="213">
        <v>0.25364999999999999</v>
      </c>
      <c r="R135" s="213">
        <f>Q135*H135</f>
        <v>0.10146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88</v>
      </c>
      <c r="AT135" s="215" t="s">
        <v>140</v>
      </c>
      <c r="AU135" s="215" t="s">
        <v>80</v>
      </c>
      <c r="AY135" s="17" t="s">
        <v>138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83</v>
      </c>
      <c r="BK135" s="216">
        <f>ROUND(I135*H135,2)</f>
        <v>0</v>
      </c>
      <c r="BL135" s="17" t="s">
        <v>88</v>
      </c>
      <c r="BM135" s="215" t="s">
        <v>208</v>
      </c>
    </row>
    <row r="136" s="2" customFormat="1">
      <c r="A136" s="38"/>
      <c r="B136" s="39"/>
      <c r="C136" s="40"/>
      <c r="D136" s="217" t="s">
        <v>146</v>
      </c>
      <c r="E136" s="40"/>
      <c r="F136" s="218" t="s">
        <v>209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146</v>
      </c>
      <c r="AU136" s="17" t="s">
        <v>80</v>
      </c>
    </row>
    <row r="137" s="13" customFormat="1">
      <c r="A137" s="13"/>
      <c r="B137" s="222"/>
      <c r="C137" s="223"/>
      <c r="D137" s="224" t="s">
        <v>148</v>
      </c>
      <c r="E137" s="225" t="s">
        <v>19</v>
      </c>
      <c r="F137" s="226" t="s">
        <v>210</v>
      </c>
      <c r="G137" s="223"/>
      <c r="H137" s="227">
        <v>0.40000000000000002</v>
      </c>
      <c r="I137" s="228"/>
      <c r="J137" s="223"/>
      <c r="K137" s="223"/>
      <c r="L137" s="229"/>
      <c r="M137" s="230"/>
      <c r="N137" s="231"/>
      <c r="O137" s="231"/>
      <c r="P137" s="231"/>
      <c r="Q137" s="231"/>
      <c r="R137" s="231"/>
      <c r="S137" s="231"/>
      <c r="T137" s="23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3" t="s">
        <v>148</v>
      </c>
      <c r="AU137" s="233" t="s">
        <v>80</v>
      </c>
      <c r="AV137" s="13" t="s">
        <v>80</v>
      </c>
      <c r="AW137" s="13" t="s">
        <v>36</v>
      </c>
      <c r="AX137" s="13" t="s">
        <v>83</v>
      </c>
      <c r="AY137" s="233" t="s">
        <v>138</v>
      </c>
    </row>
    <row r="138" s="2" customFormat="1" ht="24.15" customHeight="1">
      <c r="A138" s="38"/>
      <c r="B138" s="39"/>
      <c r="C138" s="204" t="s">
        <v>211</v>
      </c>
      <c r="D138" s="204" t="s">
        <v>140</v>
      </c>
      <c r="E138" s="205" t="s">
        <v>212</v>
      </c>
      <c r="F138" s="206" t="s">
        <v>213</v>
      </c>
      <c r="G138" s="207" t="s">
        <v>207</v>
      </c>
      <c r="H138" s="208">
        <v>2.48</v>
      </c>
      <c r="I138" s="209"/>
      <c r="J138" s="210">
        <f>ROUND(I138*H138,2)</f>
        <v>0</v>
      </c>
      <c r="K138" s="206" t="s">
        <v>144</v>
      </c>
      <c r="L138" s="44"/>
      <c r="M138" s="211" t="s">
        <v>19</v>
      </c>
      <c r="N138" s="212" t="s">
        <v>46</v>
      </c>
      <c r="O138" s="84"/>
      <c r="P138" s="213">
        <f>O138*H138</f>
        <v>0</v>
      </c>
      <c r="Q138" s="213">
        <v>0.079210000000000003</v>
      </c>
      <c r="R138" s="213">
        <f>Q138*H138</f>
        <v>0.1964408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88</v>
      </c>
      <c r="AT138" s="215" t="s">
        <v>140</v>
      </c>
      <c r="AU138" s="215" t="s">
        <v>80</v>
      </c>
      <c r="AY138" s="17" t="s">
        <v>138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83</v>
      </c>
      <c r="BK138" s="216">
        <f>ROUND(I138*H138,2)</f>
        <v>0</v>
      </c>
      <c r="BL138" s="17" t="s">
        <v>88</v>
      </c>
      <c r="BM138" s="215" t="s">
        <v>214</v>
      </c>
    </row>
    <row r="139" s="2" customFormat="1">
      <c r="A139" s="38"/>
      <c r="B139" s="39"/>
      <c r="C139" s="40"/>
      <c r="D139" s="217" t="s">
        <v>146</v>
      </c>
      <c r="E139" s="40"/>
      <c r="F139" s="218" t="s">
        <v>215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146</v>
      </c>
      <c r="AU139" s="17" t="s">
        <v>80</v>
      </c>
    </row>
    <row r="140" s="13" customFormat="1">
      <c r="A140" s="13"/>
      <c r="B140" s="222"/>
      <c r="C140" s="223"/>
      <c r="D140" s="224" t="s">
        <v>148</v>
      </c>
      <c r="E140" s="225" t="s">
        <v>19</v>
      </c>
      <c r="F140" s="226" t="s">
        <v>216</v>
      </c>
      <c r="G140" s="223"/>
      <c r="H140" s="227">
        <v>2.48</v>
      </c>
      <c r="I140" s="228"/>
      <c r="J140" s="223"/>
      <c r="K140" s="223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148</v>
      </c>
      <c r="AU140" s="233" t="s">
        <v>80</v>
      </c>
      <c r="AV140" s="13" t="s">
        <v>80</v>
      </c>
      <c r="AW140" s="13" t="s">
        <v>36</v>
      </c>
      <c r="AX140" s="13" t="s">
        <v>83</v>
      </c>
      <c r="AY140" s="233" t="s">
        <v>138</v>
      </c>
    </row>
    <row r="141" s="2" customFormat="1" ht="16.5" customHeight="1">
      <c r="A141" s="38"/>
      <c r="B141" s="39"/>
      <c r="C141" s="204" t="s">
        <v>217</v>
      </c>
      <c r="D141" s="204" t="s">
        <v>140</v>
      </c>
      <c r="E141" s="205" t="s">
        <v>218</v>
      </c>
      <c r="F141" s="206" t="s">
        <v>219</v>
      </c>
      <c r="G141" s="207" t="s">
        <v>207</v>
      </c>
      <c r="H141" s="208">
        <v>1.5</v>
      </c>
      <c r="I141" s="209"/>
      <c r="J141" s="210">
        <f>ROUND(I141*H141,2)</f>
        <v>0</v>
      </c>
      <c r="K141" s="206" t="s">
        <v>144</v>
      </c>
      <c r="L141" s="44"/>
      <c r="M141" s="211" t="s">
        <v>19</v>
      </c>
      <c r="N141" s="212" t="s">
        <v>46</v>
      </c>
      <c r="O141" s="84"/>
      <c r="P141" s="213">
        <f>O141*H141</f>
        <v>0</v>
      </c>
      <c r="Q141" s="213">
        <v>0.12335</v>
      </c>
      <c r="R141" s="213">
        <f>Q141*H141</f>
        <v>0.185025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88</v>
      </c>
      <c r="AT141" s="215" t="s">
        <v>140</v>
      </c>
      <c r="AU141" s="215" t="s">
        <v>80</v>
      </c>
      <c r="AY141" s="17" t="s">
        <v>138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83</v>
      </c>
      <c r="BK141" s="216">
        <f>ROUND(I141*H141,2)</f>
        <v>0</v>
      </c>
      <c r="BL141" s="17" t="s">
        <v>88</v>
      </c>
      <c r="BM141" s="215" t="s">
        <v>220</v>
      </c>
    </row>
    <row r="142" s="2" customFormat="1">
      <c r="A142" s="38"/>
      <c r="B142" s="39"/>
      <c r="C142" s="40"/>
      <c r="D142" s="217" t="s">
        <v>146</v>
      </c>
      <c r="E142" s="40"/>
      <c r="F142" s="218" t="s">
        <v>221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146</v>
      </c>
      <c r="AU142" s="17" t="s">
        <v>80</v>
      </c>
    </row>
    <row r="143" s="13" customFormat="1">
      <c r="A143" s="13"/>
      <c r="B143" s="222"/>
      <c r="C143" s="223"/>
      <c r="D143" s="224" t="s">
        <v>148</v>
      </c>
      <c r="E143" s="225" t="s">
        <v>19</v>
      </c>
      <c r="F143" s="226" t="s">
        <v>222</v>
      </c>
      <c r="G143" s="223"/>
      <c r="H143" s="227">
        <v>0.29999999999999999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148</v>
      </c>
      <c r="AU143" s="233" t="s">
        <v>80</v>
      </c>
      <c r="AV143" s="13" t="s">
        <v>80</v>
      </c>
      <c r="AW143" s="13" t="s">
        <v>36</v>
      </c>
      <c r="AX143" s="13" t="s">
        <v>75</v>
      </c>
      <c r="AY143" s="233" t="s">
        <v>138</v>
      </c>
    </row>
    <row r="144" s="13" customFormat="1">
      <c r="A144" s="13"/>
      <c r="B144" s="222"/>
      <c r="C144" s="223"/>
      <c r="D144" s="224" t="s">
        <v>148</v>
      </c>
      <c r="E144" s="225" t="s">
        <v>19</v>
      </c>
      <c r="F144" s="226" t="s">
        <v>223</v>
      </c>
      <c r="G144" s="223"/>
      <c r="H144" s="227">
        <v>1.2</v>
      </c>
      <c r="I144" s="228"/>
      <c r="J144" s="223"/>
      <c r="K144" s="223"/>
      <c r="L144" s="229"/>
      <c r="M144" s="230"/>
      <c r="N144" s="231"/>
      <c r="O144" s="231"/>
      <c r="P144" s="231"/>
      <c r="Q144" s="231"/>
      <c r="R144" s="231"/>
      <c r="S144" s="231"/>
      <c r="T144" s="23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3" t="s">
        <v>148</v>
      </c>
      <c r="AU144" s="233" t="s">
        <v>80</v>
      </c>
      <c r="AV144" s="13" t="s">
        <v>80</v>
      </c>
      <c r="AW144" s="13" t="s">
        <v>36</v>
      </c>
      <c r="AX144" s="13" t="s">
        <v>75</v>
      </c>
      <c r="AY144" s="233" t="s">
        <v>138</v>
      </c>
    </row>
    <row r="145" s="14" customFormat="1">
      <c r="A145" s="14"/>
      <c r="B145" s="244"/>
      <c r="C145" s="245"/>
      <c r="D145" s="224" t="s">
        <v>148</v>
      </c>
      <c r="E145" s="246" t="s">
        <v>19</v>
      </c>
      <c r="F145" s="247" t="s">
        <v>224</v>
      </c>
      <c r="G145" s="245"/>
      <c r="H145" s="248">
        <v>1.5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148</v>
      </c>
      <c r="AU145" s="254" t="s">
        <v>80</v>
      </c>
      <c r="AV145" s="14" t="s">
        <v>88</v>
      </c>
      <c r="AW145" s="14" t="s">
        <v>36</v>
      </c>
      <c r="AX145" s="14" t="s">
        <v>83</v>
      </c>
      <c r="AY145" s="254" t="s">
        <v>138</v>
      </c>
    </row>
    <row r="146" s="2" customFormat="1" ht="16.5" customHeight="1">
      <c r="A146" s="38"/>
      <c r="B146" s="39"/>
      <c r="C146" s="204" t="s">
        <v>8</v>
      </c>
      <c r="D146" s="204" t="s">
        <v>140</v>
      </c>
      <c r="E146" s="205" t="s">
        <v>225</v>
      </c>
      <c r="F146" s="206" t="s">
        <v>226</v>
      </c>
      <c r="G146" s="207" t="s">
        <v>207</v>
      </c>
      <c r="H146" s="208">
        <v>2.1600000000000001</v>
      </c>
      <c r="I146" s="209"/>
      <c r="J146" s="210">
        <f>ROUND(I146*H146,2)</f>
        <v>0</v>
      </c>
      <c r="K146" s="206" t="s">
        <v>144</v>
      </c>
      <c r="L146" s="44"/>
      <c r="M146" s="211" t="s">
        <v>19</v>
      </c>
      <c r="N146" s="212" t="s">
        <v>46</v>
      </c>
      <c r="O146" s="84"/>
      <c r="P146" s="213">
        <f>O146*H146</f>
        <v>0</v>
      </c>
      <c r="Q146" s="213">
        <v>0.25364999999999999</v>
      </c>
      <c r="R146" s="213">
        <f>Q146*H146</f>
        <v>0.54788400000000004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88</v>
      </c>
      <c r="AT146" s="215" t="s">
        <v>140</v>
      </c>
      <c r="AU146" s="215" t="s">
        <v>80</v>
      </c>
      <c r="AY146" s="17" t="s">
        <v>138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83</v>
      </c>
      <c r="BK146" s="216">
        <f>ROUND(I146*H146,2)</f>
        <v>0</v>
      </c>
      <c r="BL146" s="17" t="s">
        <v>88</v>
      </c>
      <c r="BM146" s="215" t="s">
        <v>227</v>
      </c>
    </row>
    <row r="147" s="2" customFormat="1">
      <c r="A147" s="38"/>
      <c r="B147" s="39"/>
      <c r="C147" s="40"/>
      <c r="D147" s="217" t="s">
        <v>146</v>
      </c>
      <c r="E147" s="40"/>
      <c r="F147" s="218" t="s">
        <v>228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80</v>
      </c>
    </row>
    <row r="148" s="13" customFormat="1">
      <c r="A148" s="13"/>
      <c r="B148" s="222"/>
      <c r="C148" s="223"/>
      <c r="D148" s="224" t="s">
        <v>148</v>
      </c>
      <c r="E148" s="225" t="s">
        <v>19</v>
      </c>
      <c r="F148" s="226" t="s">
        <v>229</v>
      </c>
      <c r="G148" s="223"/>
      <c r="H148" s="227">
        <v>2.1600000000000001</v>
      </c>
      <c r="I148" s="228"/>
      <c r="J148" s="223"/>
      <c r="K148" s="223"/>
      <c r="L148" s="229"/>
      <c r="M148" s="230"/>
      <c r="N148" s="231"/>
      <c r="O148" s="231"/>
      <c r="P148" s="231"/>
      <c r="Q148" s="231"/>
      <c r="R148" s="231"/>
      <c r="S148" s="231"/>
      <c r="T148" s="23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3" t="s">
        <v>148</v>
      </c>
      <c r="AU148" s="233" t="s">
        <v>80</v>
      </c>
      <c r="AV148" s="13" t="s">
        <v>80</v>
      </c>
      <c r="AW148" s="13" t="s">
        <v>36</v>
      </c>
      <c r="AX148" s="13" t="s">
        <v>83</v>
      </c>
      <c r="AY148" s="233" t="s">
        <v>138</v>
      </c>
    </row>
    <row r="149" s="12" customFormat="1" ht="22.8" customHeight="1">
      <c r="A149" s="12"/>
      <c r="B149" s="188"/>
      <c r="C149" s="189"/>
      <c r="D149" s="190" t="s">
        <v>74</v>
      </c>
      <c r="E149" s="202" t="s">
        <v>230</v>
      </c>
      <c r="F149" s="202" t="s">
        <v>231</v>
      </c>
      <c r="G149" s="189"/>
      <c r="H149" s="189"/>
      <c r="I149" s="192"/>
      <c r="J149" s="203">
        <f>BK149</f>
        <v>0</v>
      </c>
      <c r="K149" s="189"/>
      <c r="L149" s="194"/>
      <c r="M149" s="195"/>
      <c r="N149" s="196"/>
      <c r="O149" s="196"/>
      <c r="P149" s="197">
        <f>SUM(P150:P192)</f>
        <v>0</v>
      </c>
      <c r="Q149" s="196"/>
      <c r="R149" s="197">
        <f>SUM(R150:R192)</f>
        <v>2.9663791800000001</v>
      </c>
      <c r="S149" s="196"/>
      <c r="T149" s="198">
        <f>SUM(T150:T192)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9" t="s">
        <v>83</v>
      </c>
      <c r="AT149" s="200" t="s">
        <v>74</v>
      </c>
      <c r="AU149" s="200" t="s">
        <v>83</v>
      </c>
      <c r="AY149" s="199" t="s">
        <v>138</v>
      </c>
      <c r="BK149" s="201">
        <f>SUM(BK150:BK192)</f>
        <v>0</v>
      </c>
    </row>
    <row r="150" s="2" customFormat="1" ht="16.5" customHeight="1">
      <c r="A150" s="38"/>
      <c r="B150" s="39"/>
      <c r="C150" s="204" t="s">
        <v>232</v>
      </c>
      <c r="D150" s="204" t="s">
        <v>140</v>
      </c>
      <c r="E150" s="205" t="s">
        <v>233</v>
      </c>
      <c r="F150" s="206" t="s">
        <v>234</v>
      </c>
      <c r="G150" s="207" t="s">
        <v>207</v>
      </c>
      <c r="H150" s="208">
        <v>0.20000000000000001</v>
      </c>
      <c r="I150" s="209"/>
      <c r="J150" s="210">
        <f>ROUND(I150*H150,2)</f>
        <v>0</v>
      </c>
      <c r="K150" s="206" t="s">
        <v>144</v>
      </c>
      <c r="L150" s="44"/>
      <c r="M150" s="211" t="s">
        <v>19</v>
      </c>
      <c r="N150" s="212" t="s">
        <v>46</v>
      </c>
      <c r="O150" s="84"/>
      <c r="P150" s="213">
        <f>O150*H150</f>
        <v>0</v>
      </c>
      <c r="Q150" s="213">
        <v>0.040000000000000001</v>
      </c>
      <c r="R150" s="213">
        <f>Q150*H150</f>
        <v>0.0080000000000000002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88</v>
      </c>
      <c r="AT150" s="215" t="s">
        <v>140</v>
      </c>
      <c r="AU150" s="215" t="s">
        <v>80</v>
      </c>
      <c r="AY150" s="17" t="s">
        <v>138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83</v>
      </c>
      <c r="BK150" s="216">
        <f>ROUND(I150*H150,2)</f>
        <v>0</v>
      </c>
      <c r="BL150" s="17" t="s">
        <v>88</v>
      </c>
      <c r="BM150" s="215" t="s">
        <v>235</v>
      </c>
    </row>
    <row r="151" s="2" customFormat="1">
      <c r="A151" s="38"/>
      <c r="B151" s="39"/>
      <c r="C151" s="40"/>
      <c r="D151" s="217" t="s">
        <v>146</v>
      </c>
      <c r="E151" s="40"/>
      <c r="F151" s="218" t="s">
        <v>236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146</v>
      </c>
      <c r="AU151" s="17" t="s">
        <v>80</v>
      </c>
    </row>
    <row r="152" s="13" customFormat="1">
      <c r="A152" s="13"/>
      <c r="B152" s="222"/>
      <c r="C152" s="223"/>
      <c r="D152" s="224" t="s">
        <v>148</v>
      </c>
      <c r="E152" s="225" t="s">
        <v>19</v>
      </c>
      <c r="F152" s="226" t="s">
        <v>237</v>
      </c>
      <c r="G152" s="223"/>
      <c r="H152" s="227">
        <v>0.20000000000000001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148</v>
      </c>
      <c r="AU152" s="233" t="s">
        <v>80</v>
      </c>
      <c r="AV152" s="13" t="s">
        <v>80</v>
      </c>
      <c r="AW152" s="13" t="s">
        <v>36</v>
      </c>
      <c r="AX152" s="13" t="s">
        <v>83</v>
      </c>
      <c r="AY152" s="233" t="s">
        <v>138</v>
      </c>
    </row>
    <row r="153" s="2" customFormat="1" ht="16.5" customHeight="1">
      <c r="A153" s="38"/>
      <c r="B153" s="39"/>
      <c r="C153" s="204" t="s">
        <v>238</v>
      </c>
      <c r="D153" s="204" t="s">
        <v>140</v>
      </c>
      <c r="E153" s="205" t="s">
        <v>239</v>
      </c>
      <c r="F153" s="206" t="s">
        <v>240</v>
      </c>
      <c r="G153" s="207" t="s">
        <v>207</v>
      </c>
      <c r="H153" s="208">
        <v>0.75</v>
      </c>
      <c r="I153" s="209"/>
      <c r="J153" s="210">
        <f>ROUND(I153*H153,2)</f>
        <v>0</v>
      </c>
      <c r="K153" s="206" t="s">
        <v>144</v>
      </c>
      <c r="L153" s="44"/>
      <c r="M153" s="211" t="s">
        <v>19</v>
      </c>
      <c r="N153" s="212" t="s">
        <v>46</v>
      </c>
      <c r="O153" s="84"/>
      <c r="P153" s="213">
        <f>O153*H153</f>
        <v>0</v>
      </c>
      <c r="Q153" s="213">
        <v>0.040629999999999999</v>
      </c>
      <c r="R153" s="213">
        <f>Q153*H153</f>
        <v>0.0304725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88</v>
      </c>
      <c r="AT153" s="215" t="s">
        <v>140</v>
      </c>
      <c r="AU153" s="215" t="s">
        <v>80</v>
      </c>
      <c r="AY153" s="17" t="s">
        <v>138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83</v>
      </c>
      <c r="BK153" s="216">
        <f>ROUND(I153*H153,2)</f>
        <v>0</v>
      </c>
      <c r="BL153" s="17" t="s">
        <v>88</v>
      </c>
      <c r="BM153" s="215" t="s">
        <v>241</v>
      </c>
    </row>
    <row r="154" s="2" customFormat="1">
      <c r="A154" s="38"/>
      <c r="B154" s="39"/>
      <c r="C154" s="40"/>
      <c r="D154" s="217" t="s">
        <v>146</v>
      </c>
      <c r="E154" s="40"/>
      <c r="F154" s="218" t="s">
        <v>242</v>
      </c>
      <c r="G154" s="40"/>
      <c r="H154" s="40"/>
      <c r="I154" s="219"/>
      <c r="J154" s="40"/>
      <c r="K154" s="40"/>
      <c r="L154" s="44"/>
      <c r="M154" s="220"/>
      <c r="N154" s="221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146</v>
      </c>
      <c r="AU154" s="17" t="s">
        <v>80</v>
      </c>
    </row>
    <row r="155" s="13" customFormat="1">
      <c r="A155" s="13"/>
      <c r="B155" s="222"/>
      <c r="C155" s="223"/>
      <c r="D155" s="224" t="s">
        <v>148</v>
      </c>
      <c r="E155" s="225" t="s">
        <v>19</v>
      </c>
      <c r="F155" s="226" t="s">
        <v>243</v>
      </c>
      <c r="G155" s="223"/>
      <c r="H155" s="227">
        <v>0.75</v>
      </c>
      <c r="I155" s="228"/>
      <c r="J155" s="223"/>
      <c r="K155" s="223"/>
      <c r="L155" s="229"/>
      <c r="M155" s="230"/>
      <c r="N155" s="231"/>
      <c r="O155" s="231"/>
      <c r="P155" s="231"/>
      <c r="Q155" s="231"/>
      <c r="R155" s="231"/>
      <c r="S155" s="231"/>
      <c r="T155" s="23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3" t="s">
        <v>148</v>
      </c>
      <c r="AU155" s="233" t="s">
        <v>80</v>
      </c>
      <c r="AV155" s="13" t="s">
        <v>80</v>
      </c>
      <c r="AW155" s="13" t="s">
        <v>36</v>
      </c>
      <c r="AX155" s="13" t="s">
        <v>83</v>
      </c>
      <c r="AY155" s="233" t="s">
        <v>138</v>
      </c>
    </row>
    <row r="156" s="2" customFormat="1" ht="24.15" customHeight="1">
      <c r="A156" s="38"/>
      <c r="B156" s="39"/>
      <c r="C156" s="204" t="s">
        <v>244</v>
      </c>
      <c r="D156" s="204" t="s">
        <v>140</v>
      </c>
      <c r="E156" s="205" t="s">
        <v>245</v>
      </c>
      <c r="F156" s="206" t="s">
        <v>246</v>
      </c>
      <c r="G156" s="207" t="s">
        <v>207</v>
      </c>
      <c r="H156" s="208">
        <v>6.9900000000000002</v>
      </c>
      <c r="I156" s="209"/>
      <c r="J156" s="210">
        <f>ROUND(I156*H156,2)</f>
        <v>0</v>
      </c>
      <c r="K156" s="206" t="s">
        <v>144</v>
      </c>
      <c r="L156" s="44"/>
      <c r="M156" s="211" t="s">
        <v>19</v>
      </c>
      <c r="N156" s="212" t="s">
        <v>46</v>
      </c>
      <c r="O156" s="84"/>
      <c r="P156" s="213">
        <f>O156*H156</f>
        <v>0</v>
      </c>
      <c r="Q156" s="213">
        <v>0.0057000000000000002</v>
      </c>
      <c r="R156" s="213">
        <f>Q156*H156</f>
        <v>0.039843000000000003</v>
      </c>
      <c r="S156" s="213">
        <v>0</v>
      </c>
      <c r="T156" s="21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15" t="s">
        <v>88</v>
      </c>
      <c r="AT156" s="215" t="s">
        <v>140</v>
      </c>
      <c r="AU156" s="215" t="s">
        <v>80</v>
      </c>
      <c r="AY156" s="17" t="s">
        <v>138</v>
      </c>
      <c r="BE156" s="216">
        <f>IF(N156="základní",J156,0)</f>
        <v>0</v>
      </c>
      <c r="BF156" s="216">
        <f>IF(N156="snížená",J156,0)</f>
        <v>0</v>
      </c>
      <c r="BG156" s="216">
        <f>IF(N156="zákl. přenesená",J156,0)</f>
        <v>0</v>
      </c>
      <c r="BH156" s="216">
        <f>IF(N156="sníž. přenesená",J156,0)</f>
        <v>0</v>
      </c>
      <c r="BI156" s="216">
        <f>IF(N156="nulová",J156,0)</f>
        <v>0</v>
      </c>
      <c r="BJ156" s="17" t="s">
        <v>83</v>
      </c>
      <c r="BK156" s="216">
        <f>ROUND(I156*H156,2)</f>
        <v>0</v>
      </c>
      <c r="BL156" s="17" t="s">
        <v>88</v>
      </c>
      <c r="BM156" s="215" t="s">
        <v>247</v>
      </c>
    </row>
    <row r="157" s="2" customFormat="1">
      <c r="A157" s="38"/>
      <c r="B157" s="39"/>
      <c r="C157" s="40"/>
      <c r="D157" s="217" t="s">
        <v>146</v>
      </c>
      <c r="E157" s="40"/>
      <c r="F157" s="218" t="s">
        <v>248</v>
      </c>
      <c r="G157" s="40"/>
      <c r="H157" s="40"/>
      <c r="I157" s="219"/>
      <c r="J157" s="40"/>
      <c r="K157" s="40"/>
      <c r="L157" s="44"/>
      <c r="M157" s="220"/>
      <c r="N157" s="221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146</v>
      </c>
      <c r="AU157" s="17" t="s">
        <v>80</v>
      </c>
    </row>
    <row r="158" s="13" customFormat="1">
      <c r="A158" s="13"/>
      <c r="B158" s="222"/>
      <c r="C158" s="223"/>
      <c r="D158" s="224" t="s">
        <v>148</v>
      </c>
      <c r="E158" s="225" t="s">
        <v>19</v>
      </c>
      <c r="F158" s="226" t="s">
        <v>249</v>
      </c>
      <c r="G158" s="223"/>
      <c r="H158" s="227">
        <v>6.9900000000000002</v>
      </c>
      <c r="I158" s="228"/>
      <c r="J158" s="223"/>
      <c r="K158" s="223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148</v>
      </c>
      <c r="AU158" s="233" t="s">
        <v>80</v>
      </c>
      <c r="AV158" s="13" t="s">
        <v>80</v>
      </c>
      <c r="AW158" s="13" t="s">
        <v>36</v>
      </c>
      <c r="AX158" s="13" t="s">
        <v>83</v>
      </c>
      <c r="AY158" s="233" t="s">
        <v>138</v>
      </c>
    </row>
    <row r="159" s="2" customFormat="1" ht="21.75" customHeight="1">
      <c r="A159" s="38"/>
      <c r="B159" s="39"/>
      <c r="C159" s="204" t="s">
        <v>250</v>
      </c>
      <c r="D159" s="204" t="s">
        <v>140</v>
      </c>
      <c r="E159" s="205" t="s">
        <v>251</v>
      </c>
      <c r="F159" s="206" t="s">
        <v>252</v>
      </c>
      <c r="G159" s="207" t="s">
        <v>207</v>
      </c>
      <c r="H159" s="208">
        <v>44.130000000000003</v>
      </c>
      <c r="I159" s="209"/>
      <c r="J159" s="210">
        <f>ROUND(I159*H159,2)</f>
        <v>0</v>
      </c>
      <c r="K159" s="206" t="s">
        <v>144</v>
      </c>
      <c r="L159" s="44"/>
      <c r="M159" s="211" t="s">
        <v>19</v>
      </c>
      <c r="N159" s="212" t="s">
        <v>46</v>
      </c>
      <c r="O159" s="84"/>
      <c r="P159" s="213">
        <f>O159*H159</f>
        <v>0</v>
      </c>
      <c r="Q159" s="213">
        <v>0.0073499999999999998</v>
      </c>
      <c r="R159" s="213">
        <f>Q159*H159</f>
        <v>0.32435550000000002</v>
      </c>
      <c r="S159" s="213">
        <v>0</v>
      </c>
      <c r="T159" s="21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15" t="s">
        <v>88</v>
      </c>
      <c r="AT159" s="215" t="s">
        <v>140</v>
      </c>
      <c r="AU159" s="215" t="s">
        <v>80</v>
      </c>
      <c r="AY159" s="17" t="s">
        <v>138</v>
      </c>
      <c r="BE159" s="216">
        <f>IF(N159="základní",J159,0)</f>
        <v>0</v>
      </c>
      <c r="BF159" s="216">
        <f>IF(N159="snížená",J159,0)</f>
        <v>0</v>
      </c>
      <c r="BG159" s="216">
        <f>IF(N159="zákl. přenesená",J159,0)</f>
        <v>0</v>
      </c>
      <c r="BH159" s="216">
        <f>IF(N159="sníž. přenesená",J159,0)</f>
        <v>0</v>
      </c>
      <c r="BI159" s="216">
        <f>IF(N159="nulová",J159,0)</f>
        <v>0</v>
      </c>
      <c r="BJ159" s="17" t="s">
        <v>83</v>
      </c>
      <c r="BK159" s="216">
        <f>ROUND(I159*H159,2)</f>
        <v>0</v>
      </c>
      <c r="BL159" s="17" t="s">
        <v>88</v>
      </c>
      <c r="BM159" s="215" t="s">
        <v>253</v>
      </c>
    </row>
    <row r="160" s="2" customFormat="1">
      <c r="A160" s="38"/>
      <c r="B160" s="39"/>
      <c r="C160" s="40"/>
      <c r="D160" s="217" t="s">
        <v>146</v>
      </c>
      <c r="E160" s="40"/>
      <c r="F160" s="218" t="s">
        <v>254</v>
      </c>
      <c r="G160" s="40"/>
      <c r="H160" s="40"/>
      <c r="I160" s="219"/>
      <c r="J160" s="40"/>
      <c r="K160" s="40"/>
      <c r="L160" s="44"/>
      <c r="M160" s="220"/>
      <c r="N160" s="221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146</v>
      </c>
      <c r="AU160" s="17" t="s">
        <v>80</v>
      </c>
    </row>
    <row r="161" s="13" customFormat="1">
      <c r="A161" s="13"/>
      <c r="B161" s="222"/>
      <c r="C161" s="223"/>
      <c r="D161" s="224" t="s">
        <v>148</v>
      </c>
      <c r="E161" s="225" t="s">
        <v>19</v>
      </c>
      <c r="F161" s="226" t="s">
        <v>255</v>
      </c>
      <c r="G161" s="223"/>
      <c r="H161" s="227">
        <v>15.51</v>
      </c>
      <c r="I161" s="228"/>
      <c r="J161" s="223"/>
      <c r="K161" s="223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148</v>
      </c>
      <c r="AU161" s="233" t="s">
        <v>80</v>
      </c>
      <c r="AV161" s="13" t="s">
        <v>80</v>
      </c>
      <c r="AW161" s="13" t="s">
        <v>36</v>
      </c>
      <c r="AX161" s="13" t="s">
        <v>75</v>
      </c>
      <c r="AY161" s="233" t="s">
        <v>138</v>
      </c>
    </row>
    <row r="162" s="13" customFormat="1">
      <c r="A162" s="13"/>
      <c r="B162" s="222"/>
      <c r="C162" s="223"/>
      <c r="D162" s="224" t="s">
        <v>148</v>
      </c>
      <c r="E162" s="225" t="s">
        <v>19</v>
      </c>
      <c r="F162" s="226" t="s">
        <v>256</v>
      </c>
      <c r="G162" s="223"/>
      <c r="H162" s="227">
        <v>9</v>
      </c>
      <c r="I162" s="228"/>
      <c r="J162" s="223"/>
      <c r="K162" s="223"/>
      <c r="L162" s="229"/>
      <c r="M162" s="230"/>
      <c r="N162" s="231"/>
      <c r="O162" s="231"/>
      <c r="P162" s="231"/>
      <c r="Q162" s="231"/>
      <c r="R162" s="231"/>
      <c r="S162" s="231"/>
      <c r="T162" s="23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3" t="s">
        <v>148</v>
      </c>
      <c r="AU162" s="233" t="s">
        <v>80</v>
      </c>
      <c r="AV162" s="13" t="s">
        <v>80</v>
      </c>
      <c r="AW162" s="13" t="s">
        <v>36</v>
      </c>
      <c r="AX162" s="13" t="s">
        <v>75</v>
      </c>
      <c r="AY162" s="233" t="s">
        <v>138</v>
      </c>
    </row>
    <row r="163" s="13" customFormat="1">
      <c r="A163" s="13"/>
      <c r="B163" s="222"/>
      <c r="C163" s="223"/>
      <c r="D163" s="224" t="s">
        <v>148</v>
      </c>
      <c r="E163" s="225" t="s">
        <v>19</v>
      </c>
      <c r="F163" s="226" t="s">
        <v>257</v>
      </c>
      <c r="G163" s="223"/>
      <c r="H163" s="227">
        <v>10.98</v>
      </c>
      <c r="I163" s="228"/>
      <c r="J163" s="223"/>
      <c r="K163" s="223"/>
      <c r="L163" s="229"/>
      <c r="M163" s="230"/>
      <c r="N163" s="231"/>
      <c r="O163" s="231"/>
      <c r="P163" s="231"/>
      <c r="Q163" s="231"/>
      <c r="R163" s="231"/>
      <c r="S163" s="231"/>
      <c r="T163" s="23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3" t="s">
        <v>148</v>
      </c>
      <c r="AU163" s="233" t="s">
        <v>80</v>
      </c>
      <c r="AV163" s="13" t="s">
        <v>80</v>
      </c>
      <c r="AW163" s="13" t="s">
        <v>36</v>
      </c>
      <c r="AX163" s="13" t="s">
        <v>75</v>
      </c>
      <c r="AY163" s="233" t="s">
        <v>138</v>
      </c>
    </row>
    <row r="164" s="13" customFormat="1">
      <c r="A164" s="13"/>
      <c r="B164" s="222"/>
      <c r="C164" s="223"/>
      <c r="D164" s="224" t="s">
        <v>148</v>
      </c>
      <c r="E164" s="225" t="s">
        <v>19</v>
      </c>
      <c r="F164" s="226" t="s">
        <v>258</v>
      </c>
      <c r="G164" s="223"/>
      <c r="H164" s="227">
        <v>8.6400000000000006</v>
      </c>
      <c r="I164" s="228"/>
      <c r="J164" s="223"/>
      <c r="K164" s="223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148</v>
      </c>
      <c r="AU164" s="233" t="s">
        <v>80</v>
      </c>
      <c r="AV164" s="13" t="s">
        <v>80</v>
      </c>
      <c r="AW164" s="13" t="s">
        <v>36</v>
      </c>
      <c r="AX164" s="13" t="s">
        <v>75</v>
      </c>
      <c r="AY164" s="233" t="s">
        <v>138</v>
      </c>
    </row>
    <row r="165" s="14" customFormat="1">
      <c r="A165" s="14"/>
      <c r="B165" s="244"/>
      <c r="C165" s="245"/>
      <c r="D165" s="224" t="s">
        <v>148</v>
      </c>
      <c r="E165" s="246" t="s">
        <v>19</v>
      </c>
      <c r="F165" s="247" t="s">
        <v>224</v>
      </c>
      <c r="G165" s="245"/>
      <c r="H165" s="248">
        <v>44.129999999999995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148</v>
      </c>
      <c r="AU165" s="254" t="s">
        <v>80</v>
      </c>
      <c r="AV165" s="14" t="s">
        <v>88</v>
      </c>
      <c r="AW165" s="14" t="s">
        <v>36</v>
      </c>
      <c r="AX165" s="14" t="s">
        <v>83</v>
      </c>
      <c r="AY165" s="254" t="s">
        <v>138</v>
      </c>
    </row>
    <row r="166" s="2" customFormat="1" ht="16.5" customHeight="1">
      <c r="A166" s="38"/>
      <c r="B166" s="39"/>
      <c r="C166" s="204" t="s">
        <v>259</v>
      </c>
      <c r="D166" s="204" t="s">
        <v>140</v>
      </c>
      <c r="E166" s="205" t="s">
        <v>260</v>
      </c>
      <c r="F166" s="206" t="s">
        <v>261</v>
      </c>
      <c r="G166" s="207" t="s">
        <v>207</v>
      </c>
      <c r="H166" s="208">
        <v>5.952</v>
      </c>
      <c r="I166" s="209"/>
      <c r="J166" s="210">
        <f>ROUND(I166*H166,2)</f>
        <v>0</v>
      </c>
      <c r="K166" s="206" t="s">
        <v>144</v>
      </c>
      <c r="L166" s="44"/>
      <c r="M166" s="211" t="s">
        <v>19</v>
      </c>
      <c r="N166" s="212" t="s">
        <v>46</v>
      </c>
      <c r="O166" s="84"/>
      <c r="P166" s="213">
        <f>O166*H166</f>
        <v>0</v>
      </c>
      <c r="Q166" s="213">
        <v>0.00025999999999999998</v>
      </c>
      <c r="R166" s="213">
        <f>Q166*H166</f>
        <v>0.0015475199999999999</v>
      </c>
      <c r="S166" s="213">
        <v>0</v>
      </c>
      <c r="T166" s="21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15" t="s">
        <v>88</v>
      </c>
      <c r="AT166" s="215" t="s">
        <v>140</v>
      </c>
      <c r="AU166" s="215" t="s">
        <v>80</v>
      </c>
      <c r="AY166" s="17" t="s">
        <v>138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83</v>
      </c>
      <c r="BK166" s="216">
        <f>ROUND(I166*H166,2)</f>
        <v>0</v>
      </c>
      <c r="BL166" s="17" t="s">
        <v>88</v>
      </c>
      <c r="BM166" s="215" t="s">
        <v>262</v>
      </c>
    </row>
    <row r="167" s="2" customFormat="1">
      <c r="A167" s="38"/>
      <c r="B167" s="39"/>
      <c r="C167" s="40"/>
      <c r="D167" s="217" t="s">
        <v>146</v>
      </c>
      <c r="E167" s="40"/>
      <c r="F167" s="218" t="s">
        <v>263</v>
      </c>
      <c r="G167" s="40"/>
      <c r="H167" s="40"/>
      <c r="I167" s="219"/>
      <c r="J167" s="40"/>
      <c r="K167" s="40"/>
      <c r="L167" s="44"/>
      <c r="M167" s="220"/>
      <c r="N167" s="221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146</v>
      </c>
      <c r="AU167" s="17" t="s">
        <v>80</v>
      </c>
    </row>
    <row r="168" s="13" customFormat="1">
      <c r="A168" s="13"/>
      <c r="B168" s="222"/>
      <c r="C168" s="223"/>
      <c r="D168" s="224" t="s">
        <v>148</v>
      </c>
      <c r="E168" s="225" t="s">
        <v>19</v>
      </c>
      <c r="F168" s="226" t="s">
        <v>264</v>
      </c>
      <c r="G168" s="223"/>
      <c r="H168" s="227">
        <v>5.952</v>
      </c>
      <c r="I168" s="228"/>
      <c r="J168" s="223"/>
      <c r="K168" s="223"/>
      <c r="L168" s="229"/>
      <c r="M168" s="230"/>
      <c r="N168" s="231"/>
      <c r="O168" s="231"/>
      <c r="P168" s="231"/>
      <c r="Q168" s="231"/>
      <c r="R168" s="231"/>
      <c r="S168" s="231"/>
      <c r="T168" s="23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3" t="s">
        <v>148</v>
      </c>
      <c r="AU168" s="233" t="s">
        <v>80</v>
      </c>
      <c r="AV168" s="13" t="s">
        <v>80</v>
      </c>
      <c r="AW168" s="13" t="s">
        <v>36</v>
      </c>
      <c r="AX168" s="13" t="s">
        <v>83</v>
      </c>
      <c r="AY168" s="233" t="s">
        <v>138</v>
      </c>
    </row>
    <row r="169" s="2" customFormat="1" ht="21.75" customHeight="1">
      <c r="A169" s="38"/>
      <c r="B169" s="39"/>
      <c r="C169" s="204" t="s">
        <v>7</v>
      </c>
      <c r="D169" s="204" t="s">
        <v>140</v>
      </c>
      <c r="E169" s="205" t="s">
        <v>265</v>
      </c>
      <c r="F169" s="206" t="s">
        <v>266</v>
      </c>
      <c r="G169" s="207" t="s">
        <v>207</v>
      </c>
      <c r="H169" s="208">
        <v>44.130000000000003</v>
      </c>
      <c r="I169" s="209"/>
      <c r="J169" s="210">
        <f>ROUND(I169*H169,2)</f>
        <v>0</v>
      </c>
      <c r="K169" s="206" t="s">
        <v>144</v>
      </c>
      <c r="L169" s="44"/>
      <c r="M169" s="211" t="s">
        <v>19</v>
      </c>
      <c r="N169" s="212" t="s">
        <v>46</v>
      </c>
      <c r="O169" s="84"/>
      <c r="P169" s="213">
        <f>O169*H169</f>
        <v>0</v>
      </c>
      <c r="Q169" s="213">
        <v>0.020480000000000002</v>
      </c>
      <c r="R169" s="213">
        <f>Q169*H169</f>
        <v>0.9037824000000001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88</v>
      </c>
      <c r="AT169" s="215" t="s">
        <v>140</v>
      </c>
      <c r="AU169" s="215" t="s">
        <v>80</v>
      </c>
      <c r="AY169" s="17" t="s">
        <v>138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83</v>
      </c>
      <c r="BK169" s="216">
        <f>ROUND(I169*H169,2)</f>
        <v>0</v>
      </c>
      <c r="BL169" s="17" t="s">
        <v>88</v>
      </c>
      <c r="BM169" s="215" t="s">
        <v>267</v>
      </c>
    </row>
    <row r="170" s="2" customFormat="1">
      <c r="A170" s="38"/>
      <c r="B170" s="39"/>
      <c r="C170" s="40"/>
      <c r="D170" s="217" t="s">
        <v>146</v>
      </c>
      <c r="E170" s="40"/>
      <c r="F170" s="218" t="s">
        <v>268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146</v>
      </c>
      <c r="AU170" s="17" t="s">
        <v>80</v>
      </c>
    </row>
    <row r="171" s="2" customFormat="1" ht="16.5" customHeight="1">
      <c r="A171" s="38"/>
      <c r="B171" s="39"/>
      <c r="C171" s="204" t="s">
        <v>269</v>
      </c>
      <c r="D171" s="204" t="s">
        <v>140</v>
      </c>
      <c r="E171" s="205" t="s">
        <v>270</v>
      </c>
      <c r="F171" s="206" t="s">
        <v>271</v>
      </c>
      <c r="G171" s="207" t="s">
        <v>207</v>
      </c>
      <c r="H171" s="208">
        <v>1.9199999999999999</v>
      </c>
      <c r="I171" s="209"/>
      <c r="J171" s="210">
        <f>ROUND(I171*H171,2)</f>
        <v>0</v>
      </c>
      <c r="K171" s="206" t="s">
        <v>144</v>
      </c>
      <c r="L171" s="44"/>
      <c r="M171" s="211" t="s">
        <v>19</v>
      </c>
      <c r="N171" s="212" t="s">
        <v>46</v>
      </c>
      <c r="O171" s="84"/>
      <c r="P171" s="213">
        <f>O171*H171</f>
        <v>0</v>
      </c>
      <c r="Q171" s="213">
        <v>0.040000000000000001</v>
      </c>
      <c r="R171" s="213">
        <f>Q171*H171</f>
        <v>0.076799999999999993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88</v>
      </c>
      <c r="AT171" s="215" t="s">
        <v>140</v>
      </c>
      <c r="AU171" s="215" t="s">
        <v>80</v>
      </c>
      <c r="AY171" s="17" t="s">
        <v>138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83</v>
      </c>
      <c r="BK171" s="216">
        <f>ROUND(I171*H171,2)</f>
        <v>0</v>
      </c>
      <c r="BL171" s="17" t="s">
        <v>88</v>
      </c>
      <c r="BM171" s="215" t="s">
        <v>272</v>
      </c>
    </row>
    <row r="172" s="2" customFormat="1">
      <c r="A172" s="38"/>
      <c r="B172" s="39"/>
      <c r="C172" s="40"/>
      <c r="D172" s="217" t="s">
        <v>146</v>
      </c>
      <c r="E172" s="40"/>
      <c r="F172" s="218" t="s">
        <v>273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146</v>
      </c>
      <c r="AU172" s="17" t="s">
        <v>80</v>
      </c>
    </row>
    <row r="173" s="13" customFormat="1">
      <c r="A173" s="13"/>
      <c r="B173" s="222"/>
      <c r="C173" s="223"/>
      <c r="D173" s="224" t="s">
        <v>148</v>
      </c>
      <c r="E173" s="225" t="s">
        <v>19</v>
      </c>
      <c r="F173" s="226" t="s">
        <v>274</v>
      </c>
      <c r="G173" s="223"/>
      <c r="H173" s="227">
        <v>1.28</v>
      </c>
      <c r="I173" s="228"/>
      <c r="J173" s="223"/>
      <c r="K173" s="223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148</v>
      </c>
      <c r="AU173" s="233" t="s">
        <v>80</v>
      </c>
      <c r="AV173" s="13" t="s">
        <v>80</v>
      </c>
      <c r="AW173" s="13" t="s">
        <v>36</v>
      </c>
      <c r="AX173" s="13" t="s">
        <v>75</v>
      </c>
      <c r="AY173" s="233" t="s">
        <v>138</v>
      </c>
    </row>
    <row r="174" s="13" customFormat="1">
      <c r="A174" s="13"/>
      <c r="B174" s="222"/>
      <c r="C174" s="223"/>
      <c r="D174" s="224" t="s">
        <v>148</v>
      </c>
      <c r="E174" s="225" t="s">
        <v>19</v>
      </c>
      <c r="F174" s="226" t="s">
        <v>275</v>
      </c>
      <c r="G174" s="223"/>
      <c r="H174" s="227">
        <v>0.64000000000000001</v>
      </c>
      <c r="I174" s="228"/>
      <c r="J174" s="223"/>
      <c r="K174" s="223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148</v>
      </c>
      <c r="AU174" s="233" t="s">
        <v>80</v>
      </c>
      <c r="AV174" s="13" t="s">
        <v>80</v>
      </c>
      <c r="AW174" s="13" t="s">
        <v>36</v>
      </c>
      <c r="AX174" s="13" t="s">
        <v>75</v>
      </c>
      <c r="AY174" s="233" t="s">
        <v>138</v>
      </c>
    </row>
    <row r="175" s="14" customFormat="1">
      <c r="A175" s="14"/>
      <c r="B175" s="244"/>
      <c r="C175" s="245"/>
      <c r="D175" s="224" t="s">
        <v>148</v>
      </c>
      <c r="E175" s="246" t="s">
        <v>19</v>
      </c>
      <c r="F175" s="247" t="s">
        <v>224</v>
      </c>
      <c r="G175" s="245"/>
      <c r="H175" s="248">
        <v>1.9199999999999999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148</v>
      </c>
      <c r="AU175" s="254" t="s">
        <v>80</v>
      </c>
      <c r="AV175" s="14" t="s">
        <v>88</v>
      </c>
      <c r="AW175" s="14" t="s">
        <v>36</v>
      </c>
      <c r="AX175" s="14" t="s">
        <v>83</v>
      </c>
      <c r="AY175" s="254" t="s">
        <v>138</v>
      </c>
    </row>
    <row r="176" s="2" customFormat="1" ht="24.15" customHeight="1">
      <c r="A176" s="38"/>
      <c r="B176" s="39"/>
      <c r="C176" s="204" t="s">
        <v>276</v>
      </c>
      <c r="D176" s="204" t="s">
        <v>140</v>
      </c>
      <c r="E176" s="205" t="s">
        <v>277</v>
      </c>
      <c r="F176" s="206" t="s">
        <v>278</v>
      </c>
      <c r="G176" s="207" t="s">
        <v>207</v>
      </c>
      <c r="H176" s="208">
        <v>5.952</v>
      </c>
      <c r="I176" s="209"/>
      <c r="J176" s="210">
        <f>ROUND(I176*H176,2)</f>
        <v>0</v>
      </c>
      <c r="K176" s="206" t="s">
        <v>144</v>
      </c>
      <c r="L176" s="44"/>
      <c r="M176" s="211" t="s">
        <v>19</v>
      </c>
      <c r="N176" s="212" t="s">
        <v>46</v>
      </c>
      <c r="O176" s="84"/>
      <c r="P176" s="213">
        <f>O176*H176</f>
        <v>0</v>
      </c>
      <c r="Q176" s="213">
        <v>0.0043800000000000002</v>
      </c>
      <c r="R176" s="213">
        <f>Q176*H176</f>
        <v>0.026069760000000001</v>
      </c>
      <c r="S176" s="213">
        <v>0</v>
      </c>
      <c r="T176" s="21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88</v>
      </c>
      <c r="AT176" s="215" t="s">
        <v>140</v>
      </c>
      <c r="AU176" s="215" t="s">
        <v>80</v>
      </c>
      <c r="AY176" s="17" t="s">
        <v>138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83</v>
      </c>
      <c r="BK176" s="216">
        <f>ROUND(I176*H176,2)</f>
        <v>0</v>
      </c>
      <c r="BL176" s="17" t="s">
        <v>88</v>
      </c>
      <c r="BM176" s="215" t="s">
        <v>279</v>
      </c>
    </row>
    <row r="177" s="2" customFormat="1">
      <c r="A177" s="38"/>
      <c r="B177" s="39"/>
      <c r="C177" s="40"/>
      <c r="D177" s="217" t="s">
        <v>146</v>
      </c>
      <c r="E177" s="40"/>
      <c r="F177" s="218" t="s">
        <v>280</v>
      </c>
      <c r="G177" s="40"/>
      <c r="H177" s="40"/>
      <c r="I177" s="219"/>
      <c r="J177" s="40"/>
      <c r="K177" s="40"/>
      <c r="L177" s="44"/>
      <c r="M177" s="220"/>
      <c r="N177" s="221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146</v>
      </c>
      <c r="AU177" s="17" t="s">
        <v>80</v>
      </c>
    </row>
    <row r="178" s="2" customFormat="1" ht="16.5" customHeight="1">
      <c r="A178" s="38"/>
      <c r="B178" s="39"/>
      <c r="C178" s="204" t="s">
        <v>281</v>
      </c>
      <c r="D178" s="204" t="s">
        <v>140</v>
      </c>
      <c r="E178" s="205" t="s">
        <v>282</v>
      </c>
      <c r="F178" s="206" t="s">
        <v>283</v>
      </c>
      <c r="G178" s="207" t="s">
        <v>207</v>
      </c>
      <c r="H178" s="208">
        <v>0.90000000000000002</v>
      </c>
      <c r="I178" s="209"/>
      <c r="J178" s="210">
        <f>ROUND(I178*H178,2)</f>
        <v>0</v>
      </c>
      <c r="K178" s="206" t="s">
        <v>144</v>
      </c>
      <c r="L178" s="44"/>
      <c r="M178" s="211" t="s">
        <v>19</v>
      </c>
      <c r="N178" s="212" t="s">
        <v>46</v>
      </c>
      <c r="O178" s="84"/>
      <c r="P178" s="213">
        <f>O178*H178</f>
        <v>0</v>
      </c>
      <c r="Q178" s="213">
        <v>0.040629999999999999</v>
      </c>
      <c r="R178" s="213">
        <f>Q178*H178</f>
        <v>0.036567000000000002</v>
      </c>
      <c r="S178" s="213">
        <v>0</v>
      </c>
      <c r="T178" s="21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88</v>
      </c>
      <c r="AT178" s="215" t="s">
        <v>140</v>
      </c>
      <c r="AU178" s="215" t="s">
        <v>80</v>
      </c>
      <c r="AY178" s="17" t="s">
        <v>138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83</v>
      </c>
      <c r="BK178" s="216">
        <f>ROUND(I178*H178,2)</f>
        <v>0</v>
      </c>
      <c r="BL178" s="17" t="s">
        <v>88</v>
      </c>
      <c r="BM178" s="215" t="s">
        <v>284</v>
      </c>
    </row>
    <row r="179" s="2" customFormat="1">
      <c r="A179" s="38"/>
      <c r="B179" s="39"/>
      <c r="C179" s="40"/>
      <c r="D179" s="217" t="s">
        <v>146</v>
      </c>
      <c r="E179" s="40"/>
      <c r="F179" s="218" t="s">
        <v>285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146</v>
      </c>
      <c r="AU179" s="17" t="s">
        <v>80</v>
      </c>
    </row>
    <row r="180" s="13" customFormat="1">
      <c r="A180" s="13"/>
      <c r="B180" s="222"/>
      <c r="C180" s="223"/>
      <c r="D180" s="224" t="s">
        <v>148</v>
      </c>
      <c r="E180" s="225" t="s">
        <v>19</v>
      </c>
      <c r="F180" s="226" t="s">
        <v>286</v>
      </c>
      <c r="G180" s="223"/>
      <c r="H180" s="227">
        <v>4.7999999999999998</v>
      </c>
      <c r="I180" s="228"/>
      <c r="J180" s="223"/>
      <c r="K180" s="223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148</v>
      </c>
      <c r="AU180" s="233" t="s">
        <v>80</v>
      </c>
      <c r="AV180" s="13" t="s">
        <v>80</v>
      </c>
      <c r="AW180" s="13" t="s">
        <v>36</v>
      </c>
      <c r="AX180" s="13" t="s">
        <v>75</v>
      </c>
      <c r="AY180" s="233" t="s">
        <v>138</v>
      </c>
    </row>
    <row r="181" s="13" customFormat="1">
      <c r="A181" s="13"/>
      <c r="B181" s="222"/>
      <c r="C181" s="223"/>
      <c r="D181" s="224" t="s">
        <v>148</v>
      </c>
      <c r="E181" s="225" t="s">
        <v>19</v>
      </c>
      <c r="F181" s="226" t="s">
        <v>287</v>
      </c>
      <c r="G181" s="223"/>
      <c r="H181" s="227">
        <v>1.2</v>
      </c>
      <c r="I181" s="228"/>
      <c r="J181" s="223"/>
      <c r="K181" s="223"/>
      <c r="L181" s="229"/>
      <c r="M181" s="230"/>
      <c r="N181" s="231"/>
      <c r="O181" s="231"/>
      <c r="P181" s="231"/>
      <c r="Q181" s="231"/>
      <c r="R181" s="231"/>
      <c r="S181" s="231"/>
      <c r="T181" s="23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3" t="s">
        <v>148</v>
      </c>
      <c r="AU181" s="233" t="s">
        <v>80</v>
      </c>
      <c r="AV181" s="13" t="s">
        <v>80</v>
      </c>
      <c r="AW181" s="13" t="s">
        <v>36</v>
      </c>
      <c r="AX181" s="13" t="s">
        <v>75</v>
      </c>
      <c r="AY181" s="233" t="s">
        <v>138</v>
      </c>
    </row>
    <row r="182" s="14" customFormat="1">
      <c r="A182" s="14"/>
      <c r="B182" s="244"/>
      <c r="C182" s="245"/>
      <c r="D182" s="224" t="s">
        <v>148</v>
      </c>
      <c r="E182" s="246" t="s">
        <v>19</v>
      </c>
      <c r="F182" s="247" t="s">
        <v>224</v>
      </c>
      <c r="G182" s="245"/>
      <c r="H182" s="248">
        <v>6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148</v>
      </c>
      <c r="AU182" s="254" t="s">
        <v>80</v>
      </c>
      <c r="AV182" s="14" t="s">
        <v>88</v>
      </c>
      <c r="AW182" s="14" t="s">
        <v>36</v>
      </c>
      <c r="AX182" s="14" t="s">
        <v>83</v>
      </c>
      <c r="AY182" s="254" t="s">
        <v>138</v>
      </c>
    </row>
    <row r="183" s="13" customFormat="1">
      <c r="A183" s="13"/>
      <c r="B183" s="222"/>
      <c r="C183" s="223"/>
      <c r="D183" s="224" t="s">
        <v>148</v>
      </c>
      <c r="E183" s="223"/>
      <c r="F183" s="226" t="s">
        <v>288</v>
      </c>
      <c r="G183" s="223"/>
      <c r="H183" s="227">
        <v>0.90000000000000002</v>
      </c>
      <c r="I183" s="228"/>
      <c r="J183" s="223"/>
      <c r="K183" s="223"/>
      <c r="L183" s="229"/>
      <c r="M183" s="230"/>
      <c r="N183" s="231"/>
      <c r="O183" s="231"/>
      <c r="P183" s="231"/>
      <c r="Q183" s="231"/>
      <c r="R183" s="231"/>
      <c r="S183" s="231"/>
      <c r="T183" s="23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3" t="s">
        <v>148</v>
      </c>
      <c r="AU183" s="233" t="s">
        <v>80</v>
      </c>
      <c r="AV183" s="13" t="s">
        <v>80</v>
      </c>
      <c r="AW183" s="13" t="s">
        <v>4</v>
      </c>
      <c r="AX183" s="13" t="s">
        <v>83</v>
      </c>
      <c r="AY183" s="233" t="s">
        <v>138</v>
      </c>
    </row>
    <row r="184" s="2" customFormat="1" ht="24.15" customHeight="1">
      <c r="A184" s="38"/>
      <c r="B184" s="39"/>
      <c r="C184" s="204" t="s">
        <v>289</v>
      </c>
      <c r="D184" s="204" t="s">
        <v>140</v>
      </c>
      <c r="E184" s="205" t="s">
        <v>290</v>
      </c>
      <c r="F184" s="206" t="s">
        <v>291</v>
      </c>
      <c r="G184" s="207" t="s">
        <v>207</v>
      </c>
      <c r="H184" s="208">
        <v>44.130000000000003</v>
      </c>
      <c r="I184" s="209"/>
      <c r="J184" s="210">
        <f>ROUND(I184*H184,2)</f>
        <v>0</v>
      </c>
      <c r="K184" s="206" t="s">
        <v>144</v>
      </c>
      <c r="L184" s="44"/>
      <c r="M184" s="211" t="s">
        <v>19</v>
      </c>
      <c r="N184" s="212" t="s">
        <v>46</v>
      </c>
      <c r="O184" s="84"/>
      <c r="P184" s="213">
        <f>O184*H184</f>
        <v>0</v>
      </c>
      <c r="Q184" s="213">
        <v>0.01575</v>
      </c>
      <c r="R184" s="213">
        <f>Q184*H184</f>
        <v>0.69504750000000004</v>
      </c>
      <c r="S184" s="213">
        <v>0</v>
      </c>
      <c r="T184" s="21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88</v>
      </c>
      <c r="AT184" s="215" t="s">
        <v>140</v>
      </c>
      <c r="AU184" s="215" t="s">
        <v>80</v>
      </c>
      <c r="AY184" s="17" t="s">
        <v>138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83</v>
      </c>
      <c r="BK184" s="216">
        <f>ROUND(I184*H184,2)</f>
        <v>0</v>
      </c>
      <c r="BL184" s="17" t="s">
        <v>88</v>
      </c>
      <c r="BM184" s="215" t="s">
        <v>292</v>
      </c>
    </row>
    <row r="185" s="2" customFormat="1">
      <c r="A185" s="38"/>
      <c r="B185" s="39"/>
      <c r="C185" s="40"/>
      <c r="D185" s="217" t="s">
        <v>146</v>
      </c>
      <c r="E185" s="40"/>
      <c r="F185" s="218" t="s">
        <v>293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146</v>
      </c>
      <c r="AU185" s="17" t="s">
        <v>80</v>
      </c>
    </row>
    <row r="186" s="2" customFormat="1" ht="16.5" customHeight="1">
      <c r="A186" s="38"/>
      <c r="B186" s="39"/>
      <c r="C186" s="204" t="s">
        <v>294</v>
      </c>
      <c r="D186" s="204" t="s">
        <v>140</v>
      </c>
      <c r="E186" s="205" t="s">
        <v>295</v>
      </c>
      <c r="F186" s="206" t="s">
        <v>296</v>
      </c>
      <c r="G186" s="207" t="s">
        <v>207</v>
      </c>
      <c r="H186" s="208">
        <v>5.952</v>
      </c>
      <c r="I186" s="209"/>
      <c r="J186" s="210">
        <f>ROUND(I186*H186,2)</f>
        <v>0</v>
      </c>
      <c r="K186" s="206" t="s">
        <v>144</v>
      </c>
      <c r="L186" s="44"/>
      <c r="M186" s="211" t="s">
        <v>19</v>
      </c>
      <c r="N186" s="212" t="s">
        <v>46</v>
      </c>
      <c r="O186" s="84"/>
      <c r="P186" s="213">
        <f>O186*H186</f>
        <v>0</v>
      </c>
      <c r="Q186" s="213">
        <v>0.0030000000000000001</v>
      </c>
      <c r="R186" s="213">
        <f>Q186*H186</f>
        <v>0.017856</v>
      </c>
      <c r="S186" s="213">
        <v>0</v>
      </c>
      <c r="T186" s="21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88</v>
      </c>
      <c r="AT186" s="215" t="s">
        <v>140</v>
      </c>
      <c r="AU186" s="215" t="s">
        <v>80</v>
      </c>
      <c r="AY186" s="17" t="s">
        <v>138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83</v>
      </c>
      <c r="BK186" s="216">
        <f>ROUND(I186*H186,2)</f>
        <v>0</v>
      </c>
      <c r="BL186" s="17" t="s">
        <v>88</v>
      </c>
      <c r="BM186" s="215" t="s">
        <v>297</v>
      </c>
    </row>
    <row r="187" s="2" customFormat="1">
      <c r="A187" s="38"/>
      <c r="B187" s="39"/>
      <c r="C187" s="40"/>
      <c r="D187" s="217" t="s">
        <v>146</v>
      </c>
      <c r="E187" s="40"/>
      <c r="F187" s="218" t="s">
        <v>298</v>
      </c>
      <c r="G187" s="40"/>
      <c r="H187" s="40"/>
      <c r="I187" s="219"/>
      <c r="J187" s="40"/>
      <c r="K187" s="40"/>
      <c r="L187" s="44"/>
      <c r="M187" s="220"/>
      <c r="N187" s="221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146</v>
      </c>
      <c r="AU187" s="17" t="s">
        <v>80</v>
      </c>
    </row>
    <row r="188" s="2" customFormat="1" ht="24.15" customHeight="1">
      <c r="A188" s="38"/>
      <c r="B188" s="39"/>
      <c r="C188" s="204" t="s">
        <v>299</v>
      </c>
      <c r="D188" s="204" t="s">
        <v>140</v>
      </c>
      <c r="E188" s="205" t="s">
        <v>300</v>
      </c>
      <c r="F188" s="206" t="s">
        <v>301</v>
      </c>
      <c r="G188" s="207" t="s">
        <v>207</v>
      </c>
      <c r="H188" s="208">
        <v>47.414000000000001</v>
      </c>
      <c r="I188" s="209"/>
      <c r="J188" s="210">
        <f>ROUND(I188*H188,2)</f>
        <v>0</v>
      </c>
      <c r="K188" s="206" t="s">
        <v>144</v>
      </c>
      <c r="L188" s="44"/>
      <c r="M188" s="211" t="s">
        <v>19</v>
      </c>
      <c r="N188" s="212" t="s">
        <v>46</v>
      </c>
      <c r="O188" s="84"/>
      <c r="P188" s="213">
        <f>O188*H188</f>
        <v>0</v>
      </c>
      <c r="Q188" s="213">
        <v>0.017000000000000001</v>
      </c>
      <c r="R188" s="213">
        <f>Q188*H188</f>
        <v>0.80603800000000003</v>
      </c>
      <c r="S188" s="213">
        <v>0</v>
      </c>
      <c r="T188" s="21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88</v>
      </c>
      <c r="AT188" s="215" t="s">
        <v>140</v>
      </c>
      <c r="AU188" s="215" t="s">
        <v>80</v>
      </c>
      <c r="AY188" s="17" t="s">
        <v>138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83</v>
      </c>
      <c r="BK188" s="216">
        <f>ROUND(I188*H188,2)</f>
        <v>0</v>
      </c>
      <c r="BL188" s="17" t="s">
        <v>88</v>
      </c>
      <c r="BM188" s="215" t="s">
        <v>302</v>
      </c>
    </row>
    <row r="189" s="2" customFormat="1">
      <c r="A189" s="38"/>
      <c r="B189" s="39"/>
      <c r="C189" s="40"/>
      <c r="D189" s="217" t="s">
        <v>146</v>
      </c>
      <c r="E189" s="40"/>
      <c r="F189" s="218" t="s">
        <v>303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146</v>
      </c>
      <c r="AU189" s="17" t="s">
        <v>80</v>
      </c>
    </row>
    <row r="190" s="13" customFormat="1">
      <c r="A190" s="13"/>
      <c r="B190" s="222"/>
      <c r="C190" s="223"/>
      <c r="D190" s="224" t="s">
        <v>148</v>
      </c>
      <c r="E190" s="225" t="s">
        <v>19</v>
      </c>
      <c r="F190" s="226" t="s">
        <v>304</v>
      </c>
      <c r="G190" s="223"/>
      <c r="H190" s="227">
        <v>36.634</v>
      </c>
      <c r="I190" s="228"/>
      <c r="J190" s="223"/>
      <c r="K190" s="223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148</v>
      </c>
      <c r="AU190" s="233" t="s">
        <v>80</v>
      </c>
      <c r="AV190" s="13" t="s">
        <v>80</v>
      </c>
      <c r="AW190" s="13" t="s">
        <v>36</v>
      </c>
      <c r="AX190" s="13" t="s">
        <v>75</v>
      </c>
      <c r="AY190" s="233" t="s">
        <v>138</v>
      </c>
    </row>
    <row r="191" s="13" customFormat="1">
      <c r="A191" s="13"/>
      <c r="B191" s="222"/>
      <c r="C191" s="223"/>
      <c r="D191" s="224" t="s">
        <v>148</v>
      </c>
      <c r="E191" s="225" t="s">
        <v>19</v>
      </c>
      <c r="F191" s="226" t="s">
        <v>305</v>
      </c>
      <c r="G191" s="223"/>
      <c r="H191" s="227">
        <v>10.779999999999999</v>
      </c>
      <c r="I191" s="228"/>
      <c r="J191" s="223"/>
      <c r="K191" s="223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148</v>
      </c>
      <c r="AU191" s="233" t="s">
        <v>80</v>
      </c>
      <c r="AV191" s="13" t="s">
        <v>80</v>
      </c>
      <c r="AW191" s="13" t="s">
        <v>36</v>
      </c>
      <c r="AX191" s="13" t="s">
        <v>75</v>
      </c>
      <c r="AY191" s="233" t="s">
        <v>138</v>
      </c>
    </row>
    <row r="192" s="14" customFormat="1">
      <c r="A192" s="14"/>
      <c r="B192" s="244"/>
      <c r="C192" s="245"/>
      <c r="D192" s="224" t="s">
        <v>148</v>
      </c>
      <c r="E192" s="246" t="s">
        <v>19</v>
      </c>
      <c r="F192" s="247" t="s">
        <v>224</v>
      </c>
      <c r="G192" s="245"/>
      <c r="H192" s="248">
        <v>47.414000000000001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148</v>
      </c>
      <c r="AU192" s="254" t="s">
        <v>80</v>
      </c>
      <c r="AV192" s="14" t="s">
        <v>88</v>
      </c>
      <c r="AW192" s="14" t="s">
        <v>36</v>
      </c>
      <c r="AX192" s="14" t="s">
        <v>83</v>
      </c>
      <c r="AY192" s="254" t="s">
        <v>138</v>
      </c>
    </row>
    <row r="193" s="12" customFormat="1" ht="22.8" customHeight="1">
      <c r="A193" s="12"/>
      <c r="B193" s="188"/>
      <c r="C193" s="189"/>
      <c r="D193" s="190" t="s">
        <v>74</v>
      </c>
      <c r="E193" s="202" t="s">
        <v>306</v>
      </c>
      <c r="F193" s="202" t="s">
        <v>307</v>
      </c>
      <c r="G193" s="189"/>
      <c r="H193" s="189"/>
      <c r="I193" s="192"/>
      <c r="J193" s="203">
        <f>BK193</f>
        <v>0</v>
      </c>
      <c r="K193" s="189"/>
      <c r="L193" s="194"/>
      <c r="M193" s="195"/>
      <c r="N193" s="196"/>
      <c r="O193" s="196"/>
      <c r="P193" s="197">
        <f>SUM(P194:P201)</f>
        <v>0</v>
      </c>
      <c r="Q193" s="196"/>
      <c r="R193" s="197">
        <f>SUM(R194:R201)</f>
        <v>4.252284959999999</v>
      </c>
      <c r="S193" s="196"/>
      <c r="T193" s="198">
        <f>SUM(T194:T201)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99" t="s">
        <v>83</v>
      </c>
      <c r="AT193" s="200" t="s">
        <v>74</v>
      </c>
      <c r="AU193" s="200" t="s">
        <v>83</v>
      </c>
      <c r="AY193" s="199" t="s">
        <v>138</v>
      </c>
      <c r="BK193" s="201">
        <f>SUM(BK194:BK201)</f>
        <v>0</v>
      </c>
    </row>
    <row r="194" s="2" customFormat="1" ht="21.75" customHeight="1">
      <c r="A194" s="38"/>
      <c r="B194" s="39"/>
      <c r="C194" s="204" t="s">
        <v>308</v>
      </c>
      <c r="D194" s="204" t="s">
        <v>140</v>
      </c>
      <c r="E194" s="205" t="s">
        <v>309</v>
      </c>
      <c r="F194" s="206" t="s">
        <v>310</v>
      </c>
      <c r="G194" s="207" t="s">
        <v>143</v>
      </c>
      <c r="H194" s="208">
        <v>1.6379999999999999</v>
      </c>
      <c r="I194" s="209"/>
      <c r="J194" s="210">
        <f>ROUND(I194*H194,2)</f>
        <v>0</v>
      </c>
      <c r="K194" s="206" t="s">
        <v>144</v>
      </c>
      <c r="L194" s="44"/>
      <c r="M194" s="211" t="s">
        <v>19</v>
      </c>
      <c r="N194" s="212" t="s">
        <v>46</v>
      </c>
      <c r="O194" s="84"/>
      <c r="P194" s="213">
        <f>O194*H194</f>
        <v>0</v>
      </c>
      <c r="Q194" s="213">
        <v>2.3010199999999998</v>
      </c>
      <c r="R194" s="213">
        <f>Q194*H194</f>
        <v>3.7690707599999995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88</v>
      </c>
      <c r="AT194" s="215" t="s">
        <v>140</v>
      </c>
      <c r="AU194" s="215" t="s">
        <v>80</v>
      </c>
      <c r="AY194" s="17" t="s">
        <v>138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83</v>
      </c>
      <c r="BK194" s="216">
        <f>ROUND(I194*H194,2)</f>
        <v>0</v>
      </c>
      <c r="BL194" s="17" t="s">
        <v>88</v>
      </c>
      <c r="BM194" s="215" t="s">
        <v>311</v>
      </c>
    </row>
    <row r="195" s="2" customFormat="1">
      <c r="A195" s="38"/>
      <c r="B195" s="39"/>
      <c r="C195" s="40"/>
      <c r="D195" s="217" t="s">
        <v>146</v>
      </c>
      <c r="E195" s="40"/>
      <c r="F195" s="218" t="s">
        <v>312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146</v>
      </c>
      <c r="AU195" s="17" t="s">
        <v>80</v>
      </c>
    </row>
    <row r="196" s="13" customFormat="1">
      <c r="A196" s="13"/>
      <c r="B196" s="222"/>
      <c r="C196" s="223"/>
      <c r="D196" s="224" t="s">
        <v>148</v>
      </c>
      <c r="E196" s="225" t="s">
        <v>19</v>
      </c>
      <c r="F196" s="226" t="s">
        <v>313</v>
      </c>
      <c r="G196" s="223"/>
      <c r="H196" s="227">
        <v>1.6379999999999999</v>
      </c>
      <c r="I196" s="228"/>
      <c r="J196" s="223"/>
      <c r="K196" s="223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148</v>
      </c>
      <c r="AU196" s="233" t="s">
        <v>80</v>
      </c>
      <c r="AV196" s="13" t="s">
        <v>80</v>
      </c>
      <c r="AW196" s="13" t="s">
        <v>36</v>
      </c>
      <c r="AX196" s="13" t="s">
        <v>83</v>
      </c>
      <c r="AY196" s="233" t="s">
        <v>138</v>
      </c>
    </row>
    <row r="197" s="2" customFormat="1" ht="24.15" customHeight="1">
      <c r="A197" s="38"/>
      <c r="B197" s="39"/>
      <c r="C197" s="204" t="s">
        <v>314</v>
      </c>
      <c r="D197" s="204" t="s">
        <v>140</v>
      </c>
      <c r="E197" s="205" t="s">
        <v>315</v>
      </c>
      <c r="F197" s="206" t="s">
        <v>316</v>
      </c>
      <c r="G197" s="207" t="s">
        <v>143</v>
      </c>
      <c r="H197" s="208">
        <v>0.20999999999999999</v>
      </c>
      <c r="I197" s="209"/>
      <c r="J197" s="210">
        <f>ROUND(I197*H197,2)</f>
        <v>0</v>
      </c>
      <c r="K197" s="206" t="s">
        <v>144</v>
      </c>
      <c r="L197" s="44"/>
      <c r="M197" s="211" t="s">
        <v>19</v>
      </c>
      <c r="N197" s="212" t="s">
        <v>46</v>
      </c>
      <c r="O197" s="84"/>
      <c r="P197" s="213">
        <f>O197*H197</f>
        <v>0</v>
      </c>
      <c r="Q197" s="213">
        <v>2.3010199999999998</v>
      </c>
      <c r="R197" s="213">
        <f>Q197*H197</f>
        <v>0.48321419999999993</v>
      </c>
      <c r="S197" s="213">
        <v>0</v>
      </c>
      <c r="T197" s="21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88</v>
      </c>
      <c r="AT197" s="215" t="s">
        <v>140</v>
      </c>
      <c r="AU197" s="215" t="s">
        <v>80</v>
      </c>
      <c r="AY197" s="17" t="s">
        <v>138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83</v>
      </c>
      <c r="BK197" s="216">
        <f>ROUND(I197*H197,2)</f>
        <v>0</v>
      </c>
      <c r="BL197" s="17" t="s">
        <v>88</v>
      </c>
      <c r="BM197" s="215" t="s">
        <v>317</v>
      </c>
    </row>
    <row r="198" s="2" customFormat="1">
      <c r="A198" s="38"/>
      <c r="B198" s="39"/>
      <c r="C198" s="40"/>
      <c r="D198" s="217" t="s">
        <v>146</v>
      </c>
      <c r="E198" s="40"/>
      <c r="F198" s="218" t="s">
        <v>318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146</v>
      </c>
      <c r="AU198" s="17" t="s">
        <v>80</v>
      </c>
    </row>
    <row r="199" s="13" customFormat="1">
      <c r="A199" s="13"/>
      <c r="B199" s="222"/>
      <c r="C199" s="223"/>
      <c r="D199" s="224" t="s">
        <v>148</v>
      </c>
      <c r="E199" s="225" t="s">
        <v>19</v>
      </c>
      <c r="F199" s="226" t="s">
        <v>319</v>
      </c>
      <c r="G199" s="223"/>
      <c r="H199" s="227">
        <v>0.20999999999999999</v>
      </c>
      <c r="I199" s="228"/>
      <c r="J199" s="223"/>
      <c r="K199" s="223"/>
      <c r="L199" s="229"/>
      <c r="M199" s="230"/>
      <c r="N199" s="231"/>
      <c r="O199" s="231"/>
      <c r="P199" s="231"/>
      <c r="Q199" s="231"/>
      <c r="R199" s="231"/>
      <c r="S199" s="231"/>
      <c r="T199" s="23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3" t="s">
        <v>148</v>
      </c>
      <c r="AU199" s="233" t="s">
        <v>80</v>
      </c>
      <c r="AV199" s="13" t="s">
        <v>80</v>
      </c>
      <c r="AW199" s="13" t="s">
        <v>36</v>
      </c>
      <c r="AX199" s="13" t="s">
        <v>83</v>
      </c>
      <c r="AY199" s="233" t="s">
        <v>138</v>
      </c>
    </row>
    <row r="200" s="2" customFormat="1" ht="21.75" customHeight="1">
      <c r="A200" s="38"/>
      <c r="B200" s="39"/>
      <c r="C200" s="204" t="s">
        <v>320</v>
      </c>
      <c r="D200" s="204" t="s">
        <v>140</v>
      </c>
      <c r="E200" s="205" t="s">
        <v>321</v>
      </c>
      <c r="F200" s="206" t="s">
        <v>322</v>
      </c>
      <c r="G200" s="207" t="s">
        <v>143</v>
      </c>
      <c r="H200" s="208">
        <v>1.6379999999999999</v>
      </c>
      <c r="I200" s="209"/>
      <c r="J200" s="210">
        <f>ROUND(I200*H200,2)</f>
        <v>0</v>
      </c>
      <c r="K200" s="206" t="s">
        <v>144</v>
      </c>
      <c r="L200" s="44"/>
      <c r="M200" s="211" t="s">
        <v>19</v>
      </c>
      <c r="N200" s="212" t="s">
        <v>46</v>
      </c>
      <c r="O200" s="84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88</v>
      </c>
      <c r="AT200" s="215" t="s">
        <v>140</v>
      </c>
      <c r="AU200" s="215" t="s">
        <v>80</v>
      </c>
      <c r="AY200" s="17" t="s">
        <v>138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83</v>
      </c>
      <c r="BK200" s="216">
        <f>ROUND(I200*H200,2)</f>
        <v>0</v>
      </c>
      <c r="BL200" s="17" t="s">
        <v>88</v>
      </c>
      <c r="BM200" s="215" t="s">
        <v>323</v>
      </c>
    </row>
    <row r="201" s="2" customFormat="1">
      <c r="A201" s="38"/>
      <c r="B201" s="39"/>
      <c r="C201" s="40"/>
      <c r="D201" s="217" t="s">
        <v>146</v>
      </c>
      <c r="E201" s="40"/>
      <c r="F201" s="218" t="s">
        <v>324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146</v>
      </c>
      <c r="AU201" s="17" t="s">
        <v>80</v>
      </c>
    </row>
    <row r="202" s="12" customFormat="1" ht="22.8" customHeight="1">
      <c r="A202" s="12"/>
      <c r="B202" s="188"/>
      <c r="C202" s="189"/>
      <c r="D202" s="190" t="s">
        <v>74</v>
      </c>
      <c r="E202" s="202" t="s">
        <v>325</v>
      </c>
      <c r="F202" s="202" t="s">
        <v>326</v>
      </c>
      <c r="G202" s="189"/>
      <c r="H202" s="189"/>
      <c r="I202" s="192"/>
      <c r="J202" s="203">
        <f>BK202</f>
        <v>0</v>
      </c>
      <c r="K202" s="189"/>
      <c r="L202" s="194"/>
      <c r="M202" s="195"/>
      <c r="N202" s="196"/>
      <c r="O202" s="196"/>
      <c r="P202" s="197">
        <f>SUM(P203:P206)</f>
        <v>0</v>
      </c>
      <c r="Q202" s="196"/>
      <c r="R202" s="197">
        <f>SUM(R203:R206)</f>
        <v>0.37102000000000002</v>
      </c>
      <c r="S202" s="196"/>
      <c r="T202" s="198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99" t="s">
        <v>83</v>
      </c>
      <c r="AT202" s="200" t="s">
        <v>74</v>
      </c>
      <c r="AU202" s="200" t="s">
        <v>83</v>
      </c>
      <c r="AY202" s="199" t="s">
        <v>138</v>
      </c>
      <c r="BK202" s="201">
        <f>SUM(BK203:BK206)</f>
        <v>0</v>
      </c>
    </row>
    <row r="203" s="2" customFormat="1" ht="24.15" customHeight="1">
      <c r="A203" s="38"/>
      <c r="B203" s="39"/>
      <c r="C203" s="204" t="s">
        <v>327</v>
      </c>
      <c r="D203" s="204" t="s">
        <v>140</v>
      </c>
      <c r="E203" s="205" t="s">
        <v>328</v>
      </c>
      <c r="F203" s="206" t="s">
        <v>329</v>
      </c>
      <c r="G203" s="207" t="s">
        <v>330</v>
      </c>
      <c r="H203" s="208">
        <v>6</v>
      </c>
      <c r="I203" s="209"/>
      <c r="J203" s="210">
        <f>ROUND(I203*H203,2)</f>
        <v>0</v>
      </c>
      <c r="K203" s="206" t="s">
        <v>144</v>
      </c>
      <c r="L203" s="44"/>
      <c r="M203" s="211" t="s">
        <v>19</v>
      </c>
      <c r="N203" s="212" t="s">
        <v>46</v>
      </c>
      <c r="O203" s="84"/>
      <c r="P203" s="213">
        <f>O203*H203</f>
        <v>0</v>
      </c>
      <c r="Q203" s="213">
        <v>0.04684</v>
      </c>
      <c r="R203" s="213">
        <f>Q203*H203</f>
        <v>0.28104000000000001</v>
      </c>
      <c r="S203" s="213">
        <v>0</v>
      </c>
      <c r="T203" s="21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88</v>
      </c>
      <c r="AT203" s="215" t="s">
        <v>140</v>
      </c>
      <c r="AU203" s="215" t="s">
        <v>80</v>
      </c>
      <c r="AY203" s="17" t="s">
        <v>138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83</v>
      </c>
      <c r="BK203" s="216">
        <f>ROUND(I203*H203,2)</f>
        <v>0</v>
      </c>
      <c r="BL203" s="17" t="s">
        <v>88</v>
      </c>
      <c r="BM203" s="215" t="s">
        <v>331</v>
      </c>
    </row>
    <row r="204" s="2" customFormat="1">
      <c r="A204" s="38"/>
      <c r="B204" s="39"/>
      <c r="C204" s="40"/>
      <c r="D204" s="217" t="s">
        <v>146</v>
      </c>
      <c r="E204" s="40"/>
      <c r="F204" s="218" t="s">
        <v>332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146</v>
      </c>
      <c r="AU204" s="17" t="s">
        <v>80</v>
      </c>
    </row>
    <row r="205" s="2" customFormat="1" ht="16.5" customHeight="1">
      <c r="A205" s="38"/>
      <c r="B205" s="39"/>
      <c r="C205" s="234" t="s">
        <v>333</v>
      </c>
      <c r="D205" s="234" t="s">
        <v>175</v>
      </c>
      <c r="E205" s="235" t="s">
        <v>334</v>
      </c>
      <c r="F205" s="236" t="s">
        <v>335</v>
      </c>
      <c r="G205" s="237" t="s">
        <v>330</v>
      </c>
      <c r="H205" s="238">
        <v>4</v>
      </c>
      <c r="I205" s="239"/>
      <c r="J205" s="240">
        <f>ROUND(I205*H205,2)</f>
        <v>0</v>
      </c>
      <c r="K205" s="236" t="s">
        <v>144</v>
      </c>
      <c r="L205" s="241"/>
      <c r="M205" s="242" t="s">
        <v>19</v>
      </c>
      <c r="N205" s="243" t="s">
        <v>46</v>
      </c>
      <c r="O205" s="84"/>
      <c r="P205" s="213">
        <f>O205*H205</f>
        <v>0</v>
      </c>
      <c r="Q205" s="213">
        <v>0.014890000000000001</v>
      </c>
      <c r="R205" s="213">
        <f>Q205*H205</f>
        <v>0.059560000000000002</v>
      </c>
      <c r="S205" s="213">
        <v>0</v>
      </c>
      <c r="T205" s="21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15" t="s">
        <v>179</v>
      </c>
      <c r="AT205" s="215" t="s">
        <v>175</v>
      </c>
      <c r="AU205" s="215" t="s">
        <v>80</v>
      </c>
      <c r="AY205" s="17" t="s">
        <v>138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7" t="s">
        <v>83</v>
      </c>
      <c r="BK205" s="216">
        <f>ROUND(I205*H205,2)</f>
        <v>0</v>
      </c>
      <c r="BL205" s="17" t="s">
        <v>88</v>
      </c>
      <c r="BM205" s="215" t="s">
        <v>336</v>
      </c>
    </row>
    <row r="206" s="2" customFormat="1" ht="16.5" customHeight="1">
      <c r="A206" s="38"/>
      <c r="B206" s="39"/>
      <c r="C206" s="234" t="s">
        <v>337</v>
      </c>
      <c r="D206" s="234" t="s">
        <v>175</v>
      </c>
      <c r="E206" s="235" t="s">
        <v>338</v>
      </c>
      <c r="F206" s="236" t="s">
        <v>339</v>
      </c>
      <c r="G206" s="237" t="s">
        <v>330</v>
      </c>
      <c r="H206" s="238">
        <v>2</v>
      </c>
      <c r="I206" s="239"/>
      <c r="J206" s="240">
        <f>ROUND(I206*H206,2)</f>
        <v>0</v>
      </c>
      <c r="K206" s="236" t="s">
        <v>144</v>
      </c>
      <c r="L206" s="241"/>
      <c r="M206" s="242" t="s">
        <v>19</v>
      </c>
      <c r="N206" s="243" t="s">
        <v>46</v>
      </c>
      <c r="O206" s="84"/>
      <c r="P206" s="213">
        <f>O206*H206</f>
        <v>0</v>
      </c>
      <c r="Q206" s="213">
        <v>0.01521</v>
      </c>
      <c r="R206" s="213">
        <f>Q206*H206</f>
        <v>0.030419999999999999</v>
      </c>
      <c r="S206" s="213">
        <v>0</v>
      </c>
      <c r="T206" s="21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179</v>
      </c>
      <c r="AT206" s="215" t="s">
        <v>175</v>
      </c>
      <c r="AU206" s="215" t="s">
        <v>80</v>
      </c>
      <c r="AY206" s="17" t="s">
        <v>138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83</v>
      </c>
      <c r="BK206" s="216">
        <f>ROUND(I206*H206,2)</f>
        <v>0</v>
      </c>
      <c r="BL206" s="17" t="s">
        <v>88</v>
      </c>
      <c r="BM206" s="215" t="s">
        <v>340</v>
      </c>
    </row>
    <row r="207" s="12" customFormat="1" ht="22.8" customHeight="1">
      <c r="A207" s="12"/>
      <c r="B207" s="188"/>
      <c r="C207" s="189"/>
      <c r="D207" s="190" t="s">
        <v>74</v>
      </c>
      <c r="E207" s="202" t="s">
        <v>341</v>
      </c>
      <c r="F207" s="202" t="s">
        <v>342</v>
      </c>
      <c r="G207" s="189"/>
      <c r="H207" s="189"/>
      <c r="I207" s="192"/>
      <c r="J207" s="203">
        <f>BK207</f>
        <v>0</v>
      </c>
      <c r="K207" s="189"/>
      <c r="L207" s="194"/>
      <c r="M207" s="195"/>
      <c r="N207" s="196"/>
      <c r="O207" s="196"/>
      <c r="P207" s="197">
        <f>SUM(P208:P210)</f>
        <v>0</v>
      </c>
      <c r="Q207" s="196"/>
      <c r="R207" s="197">
        <f>SUM(R208:R210)</f>
        <v>0.0021657999999999998</v>
      </c>
      <c r="S207" s="196"/>
      <c r="T207" s="198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99" t="s">
        <v>83</v>
      </c>
      <c r="AT207" s="200" t="s">
        <v>74</v>
      </c>
      <c r="AU207" s="200" t="s">
        <v>83</v>
      </c>
      <c r="AY207" s="199" t="s">
        <v>138</v>
      </c>
      <c r="BK207" s="201">
        <f>SUM(BK208:BK210)</f>
        <v>0</v>
      </c>
    </row>
    <row r="208" s="2" customFormat="1" ht="24.15" customHeight="1">
      <c r="A208" s="38"/>
      <c r="B208" s="39"/>
      <c r="C208" s="204" t="s">
        <v>343</v>
      </c>
      <c r="D208" s="204" t="s">
        <v>140</v>
      </c>
      <c r="E208" s="205" t="s">
        <v>344</v>
      </c>
      <c r="F208" s="206" t="s">
        <v>345</v>
      </c>
      <c r="G208" s="207" t="s">
        <v>207</v>
      </c>
      <c r="H208" s="208">
        <v>16.66</v>
      </c>
      <c r="I208" s="209"/>
      <c r="J208" s="210">
        <f>ROUND(I208*H208,2)</f>
        <v>0</v>
      </c>
      <c r="K208" s="206" t="s">
        <v>144</v>
      </c>
      <c r="L208" s="44"/>
      <c r="M208" s="211" t="s">
        <v>19</v>
      </c>
      <c r="N208" s="212" t="s">
        <v>46</v>
      </c>
      <c r="O208" s="84"/>
      <c r="P208" s="213">
        <f>O208*H208</f>
        <v>0</v>
      </c>
      <c r="Q208" s="213">
        <v>0.00012999999999999999</v>
      </c>
      <c r="R208" s="213">
        <f>Q208*H208</f>
        <v>0.0021657999999999998</v>
      </c>
      <c r="S208" s="213">
        <v>0</v>
      </c>
      <c r="T208" s="21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5" t="s">
        <v>88</v>
      </c>
      <c r="AT208" s="215" t="s">
        <v>140</v>
      </c>
      <c r="AU208" s="215" t="s">
        <v>80</v>
      </c>
      <c r="AY208" s="17" t="s">
        <v>138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83</v>
      </c>
      <c r="BK208" s="216">
        <f>ROUND(I208*H208,2)</f>
        <v>0</v>
      </c>
      <c r="BL208" s="17" t="s">
        <v>88</v>
      </c>
      <c r="BM208" s="215" t="s">
        <v>346</v>
      </c>
    </row>
    <row r="209" s="2" customFormat="1">
      <c r="A209" s="38"/>
      <c r="B209" s="39"/>
      <c r="C209" s="40"/>
      <c r="D209" s="217" t="s">
        <v>146</v>
      </c>
      <c r="E209" s="40"/>
      <c r="F209" s="218" t="s">
        <v>347</v>
      </c>
      <c r="G209" s="40"/>
      <c r="H209" s="40"/>
      <c r="I209" s="219"/>
      <c r="J209" s="40"/>
      <c r="K209" s="40"/>
      <c r="L209" s="44"/>
      <c r="M209" s="220"/>
      <c r="N209" s="221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146</v>
      </c>
      <c r="AU209" s="17" t="s">
        <v>80</v>
      </c>
    </row>
    <row r="210" s="13" customFormat="1">
      <c r="A210" s="13"/>
      <c r="B210" s="222"/>
      <c r="C210" s="223"/>
      <c r="D210" s="224" t="s">
        <v>148</v>
      </c>
      <c r="E210" s="225" t="s">
        <v>19</v>
      </c>
      <c r="F210" s="226" t="s">
        <v>348</v>
      </c>
      <c r="G210" s="223"/>
      <c r="H210" s="227">
        <v>16.66</v>
      </c>
      <c r="I210" s="228"/>
      <c r="J210" s="223"/>
      <c r="K210" s="223"/>
      <c r="L210" s="229"/>
      <c r="M210" s="230"/>
      <c r="N210" s="231"/>
      <c r="O210" s="231"/>
      <c r="P210" s="231"/>
      <c r="Q210" s="231"/>
      <c r="R210" s="231"/>
      <c r="S210" s="231"/>
      <c r="T210" s="23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3" t="s">
        <v>148</v>
      </c>
      <c r="AU210" s="233" t="s">
        <v>80</v>
      </c>
      <c r="AV210" s="13" t="s">
        <v>80</v>
      </c>
      <c r="AW210" s="13" t="s">
        <v>36</v>
      </c>
      <c r="AX210" s="13" t="s">
        <v>83</v>
      </c>
      <c r="AY210" s="233" t="s">
        <v>138</v>
      </c>
    </row>
    <row r="211" s="12" customFormat="1" ht="22.8" customHeight="1">
      <c r="A211" s="12"/>
      <c r="B211" s="188"/>
      <c r="C211" s="189"/>
      <c r="D211" s="190" t="s">
        <v>74</v>
      </c>
      <c r="E211" s="202" t="s">
        <v>349</v>
      </c>
      <c r="F211" s="202" t="s">
        <v>350</v>
      </c>
      <c r="G211" s="189"/>
      <c r="H211" s="189"/>
      <c r="I211" s="192"/>
      <c r="J211" s="203">
        <f>BK211</f>
        <v>0</v>
      </c>
      <c r="K211" s="189"/>
      <c r="L211" s="194"/>
      <c r="M211" s="195"/>
      <c r="N211" s="196"/>
      <c r="O211" s="196"/>
      <c r="P211" s="197">
        <f>SUM(P212:P215)</f>
        <v>0</v>
      </c>
      <c r="Q211" s="196"/>
      <c r="R211" s="197">
        <f>SUM(R212:R215)</f>
        <v>0.00080000000000000004</v>
      </c>
      <c r="S211" s="196"/>
      <c r="T211" s="198">
        <f>SUM(T212:T215)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9" t="s">
        <v>83</v>
      </c>
      <c r="AT211" s="200" t="s">
        <v>74</v>
      </c>
      <c r="AU211" s="200" t="s">
        <v>83</v>
      </c>
      <c r="AY211" s="199" t="s">
        <v>138</v>
      </c>
      <c r="BK211" s="201">
        <f>SUM(BK212:BK215)</f>
        <v>0</v>
      </c>
    </row>
    <row r="212" s="2" customFormat="1" ht="16.5" customHeight="1">
      <c r="A212" s="38"/>
      <c r="B212" s="39"/>
      <c r="C212" s="204" t="s">
        <v>351</v>
      </c>
      <c r="D212" s="204" t="s">
        <v>140</v>
      </c>
      <c r="E212" s="205" t="s">
        <v>352</v>
      </c>
      <c r="F212" s="206" t="s">
        <v>353</v>
      </c>
      <c r="G212" s="207" t="s">
        <v>207</v>
      </c>
      <c r="H212" s="208">
        <v>80</v>
      </c>
      <c r="I212" s="209"/>
      <c r="J212" s="210">
        <f>ROUND(I212*H212,2)</f>
        <v>0</v>
      </c>
      <c r="K212" s="206" t="s">
        <v>144</v>
      </c>
      <c r="L212" s="44"/>
      <c r="M212" s="211" t="s">
        <v>19</v>
      </c>
      <c r="N212" s="212" t="s">
        <v>46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88</v>
      </c>
      <c r="AT212" s="215" t="s">
        <v>140</v>
      </c>
      <c r="AU212" s="215" t="s">
        <v>80</v>
      </c>
      <c r="AY212" s="17" t="s">
        <v>138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83</v>
      </c>
      <c r="BK212" s="216">
        <f>ROUND(I212*H212,2)</f>
        <v>0</v>
      </c>
      <c r="BL212" s="17" t="s">
        <v>88</v>
      </c>
      <c r="BM212" s="215" t="s">
        <v>354</v>
      </c>
    </row>
    <row r="213" s="2" customFormat="1">
      <c r="A213" s="38"/>
      <c r="B213" s="39"/>
      <c r="C213" s="40"/>
      <c r="D213" s="217" t="s">
        <v>146</v>
      </c>
      <c r="E213" s="40"/>
      <c r="F213" s="218" t="s">
        <v>355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146</v>
      </c>
      <c r="AU213" s="17" t="s">
        <v>80</v>
      </c>
    </row>
    <row r="214" s="2" customFormat="1" ht="16.5" customHeight="1">
      <c r="A214" s="38"/>
      <c r="B214" s="39"/>
      <c r="C214" s="204" t="s">
        <v>356</v>
      </c>
      <c r="D214" s="204" t="s">
        <v>140</v>
      </c>
      <c r="E214" s="205" t="s">
        <v>357</v>
      </c>
      <c r="F214" s="206" t="s">
        <v>358</v>
      </c>
      <c r="G214" s="207" t="s">
        <v>207</v>
      </c>
      <c r="H214" s="208">
        <v>80</v>
      </c>
      <c r="I214" s="209"/>
      <c r="J214" s="210">
        <f>ROUND(I214*H214,2)</f>
        <v>0</v>
      </c>
      <c r="K214" s="206" t="s">
        <v>144</v>
      </c>
      <c r="L214" s="44"/>
      <c r="M214" s="211" t="s">
        <v>19</v>
      </c>
      <c r="N214" s="212" t="s">
        <v>46</v>
      </c>
      <c r="O214" s="84"/>
      <c r="P214" s="213">
        <f>O214*H214</f>
        <v>0</v>
      </c>
      <c r="Q214" s="213">
        <v>1.0000000000000001E-05</v>
      </c>
      <c r="R214" s="213">
        <f>Q214*H214</f>
        <v>0.00080000000000000004</v>
      </c>
      <c r="S214" s="213">
        <v>0</v>
      </c>
      <c r="T214" s="21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15" t="s">
        <v>88</v>
      </c>
      <c r="AT214" s="215" t="s">
        <v>140</v>
      </c>
      <c r="AU214" s="215" t="s">
        <v>80</v>
      </c>
      <c r="AY214" s="17" t="s">
        <v>138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7" t="s">
        <v>83</v>
      </c>
      <c r="BK214" s="216">
        <f>ROUND(I214*H214,2)</f>
        <v>0</v>
      </c>
      <c r="BL214" s="17" t="s">
        <v>88</v>
      </c>
      <c r="BM214" s="215" t="s">
        <v>359</v>
      </c>
    </row>
    <row r="215" s="2" customFormat="1">
      <c r="A215" s="38"/>
      <c r="B215" s="39"/>
      <c r="C215" s="40"/>
      <c r="D215" s="217" t="s">
        <v>146</v>
      </c>
      <c r="E215" s="40"/>
      <c r="F215" s="218" t="s">
        <v>360</v>
      </c>
      <c r="G215" s="40"/>
      <c r="H215" s="40"/>
      <c r="I215" s="219"/>
      <c r="J215" s="40"/>
      <c r="K215" s="40"/>
      <c r="L215" s="44"/>
      <c r="M215" s="220"/>
      <c r="N215" s="221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146</v>
      </c>
      <c r="AU215" s="17" t="s">
        <v>80</v>
      </c>
    </row>
    <row r="216" s="12" customFormat="1" ht="22.8" customHeight="1">
      <c r="A216" s="12"/>
      <c r="B216" s="188"/>
      <c r="C216" s="189"/>
      <c r="D216" s="190" t="s">
        <v>74</v>
      </c>
      <c r="E216" s="202" t="s">
        <v>361</v>
      </c>
      <c r="F216" s="202" t="s">
        <v>362</v>
      </c>
      <c r="G216" s="189"/>
      <c r="H216" s="189"/>
      <c r="I216" s="192"/>
      <c r="J216" s="203">
        <f>BK216</f>
        <v>0</v>
      </c>
      <c r="K216" s="189"/>
      <c r="L216" s="194"/>
      <c r="M216" s="195"/>
      <c r="N216" s="196"/>
      <c r="O216" s="196"/>
      <c r="P216" s="197">
        <f>SUM(P217:P308)</f>
        <v>0</v>
      </c>
      <c r="Q216" s="196"/>
      <c r="R216" s="197">
        <f>SUM(R217:R308)</f>
        <v>2.0000000000000002E-05</v>
      </c>
      <c r="S216" s="196"/>
      <c r="T216" s="198">
        <f>SUM(T217:T308)</f>
        <v>9.345912000000002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9" t="s">
        <v>83</v>
      </c>
      <c r="AT216" s="200" t="s">
        <v>74</v>
      </c>
      <c r="AU216" s="200" t="s">
        <v>83</v>
      </c>
      <c r="AY216" s="199" t="s">
        <v>138</v>
      </c>
      <c r="BK216" s="201">
        <f>SUM(BK217:BK308)</f>
        <v>0</v>
      </c>
    </row>
    <row r="217" s="2" customFormat="1" ht="16.5" customHeight="1">
      <c r="A217" s="38"/>
      <c r="B217" s="39"/>
      <c r="C217" s="204" t="s">
        <v>363</v>
      </c>
      <c r="D217" s="204" t="s">
        <v>140</v>
      </c>
      <c r="E217" s="205" t="s">
        <v>364</v>
      </c>
      <c r="F217" s="206" t="s">
        <v>365</v>
      </c>
      <c r="G217" s="207" t="s">
        <v>366</v>
      </c>
      <c r="H217" s="208">
        <v>1</v>
      </c>
      <c r="I217" s="209"/>
      <c r="J217" s="210">
        <f>ROUND(I217*H217,2)</f>
        <v>0</v>
      </c>
      <c r="K217" s="206" t="s">
        <v>144</v>
      </c>
      <c r="L217" s="44"/>
      <c r="M217" s="211" t="s">
        <v>19</v>
      </c>
      <c r="N217" s="212" t="s">
        <v>46</v>
      </c>
      <c r="O217" s="84"/>
      <c r="P217" s="213">
        <f>O217*H217</f>
        <v>0</v>
      </c>
      <c r="Q217" s="213">
        <v>0</v>
      </c>
      <c r="R217" s="213">
        <f>Q217*H217</f>
        <v>0</v>
      </c>
      <c r="S217" s="213">
        <v>0.034200000000000001</v>
      </c>
      <c r="T217" s="214">
        <f>S217*H217</f>
        <v>0.034200000000000001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5" t="s">
        <v>88</v>
      </c>
      <c r="AT217" s="215" t="s">
        <v>140</v>
      </c>
      <c r="AU217" s="215" t="s">
        <v>80</v>
      </c>
      <c r="AY217" s="17" t="s">
        <v>138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83</v>
      </c>
      <c r="BK217" s="216">
        <f>ROUND(I217*H217,2)</f>
        <v>0</v>
      </c>
      <c r="BL217" s="17" t="s">
        <v>88</v>
      </c>
      <c r="BM217" s="215" t="s">
        <v>367</v>
      </c>
    </row>
    <row r="218" s="2" customFormat="1">
      <c r="A218" s="38"/>
      <c r="B218" s="39"/>
      <c r="C218" s="40"/>
      <c r="D218" s="217" t="s">
        <v>146</v>
      </c>
      <c r="E218" s="40"/>
      <c r="F218" s="218" t="s">
        <v>368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146</v>
      </c>
      <c r="AU218" s="17" t="s">
        <v>80</v>
      </c>
    </row>
    <row r="219" s="2" customFormat="1" ht="16.5" customHeight="1">
      <c r="A219" s="38"/>
      <c r="B219" s="39"/>
      <c r="C219" s="204" t="s">
        <v>369</v>
      </c>
      <c r="D219" s="204" t="s">
        <v>140</v>
      </c>
      <c r="E219" s="205" t="s">
        <v>370</v>
      </c>
      <c r="F219" s="206" t="s">
        <v>371</v>
      </c>
      <c r="G219" s="207" t="s">
        <v>366</v>
      </c>
      <c r="H219" s="208">
        <v>3</v>
      </c>
      <c r="I219" s="209"/>
      <c r="J219" s="210">
        <f>ROUND(I219*H219,2)</f>
        <v>0</v>
      </c>
      <c r="K219" s="206" t="s">
        <v>144</v>
      </c>
      <c r="L219" s="44"/>
      <c r="M219" s="211" t="s">
        <v>19</v>
      </c>
      <c r="N219" s="212" t="s">
        <v>46</v>
      </c>
      <c r="O219" s="84"/>
      <c r="P219" s="213">
        <f>O219*H219</f>
        <v>0</v>
      </c>
      <c r="Q219" s="213">
        <v>0</v>
      </c>
      <c r="R219" s="213">
        <f>Q219*H219</f>
        <v>0</v>
      </c>
      <c r="S219" s="213">
        <v>0.019460000000000002</v>
      </c>
      <c r="T219" s="214">
        <f>S219*H219</f>
        <v>0.058380000000000001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5" t="s">
        <v>88</v>
      </c>
      <c r="AT219" s="215" t="s">
        <v>140</v>
      </c>
      <c r="AU219" s="215" t="s">
        <v>80</v>
      </c>
      <c r="AY219" s="17" t="s">
        <v>138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7" t="s">
        <v>83</v>
      </c>
      <c r="BK219" s="216">
        <f>ROUND(I219*H219,2)</f>
        <v>0</v>
      </c>
      <c r="BL219" s="17" t="s">
        <v>88</v>
      </c>
      <c r="BM219" s="215" t="s">
        <v>372</v>
      </c>
    </row>
    <row r="220" s="2" customFormat="1">
      <c r="A220" s="38"/>
      <c r="B220" s="39"/>
      <c r="C220" s="40"/>
      <c r="D220" s="217" t="s">
        <v>146</v>
      </c>
      <c r="E220" s="40"/>
      <c r="F220" s="218" t="s">
        <v>373</v>
      </c>
      <c r="G220" s="40"/>
      <c r="H220" s="40"/>
      <c r="I220" s="219"/>
      <c r="J220" s="40"/>
      <c r="K220" s="40"/>
      <c r="L220" s="44"/>
      <c r="M220" s="220"/>
      <c r="N220" s="221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146</v>
      </c>
      <c r="AU220" s="17" t="s">
        <v>80</v>
      </c>
    </row>
    <row r="221" s="2" customFormat="1" ht="16.5" customHeight="1">
      <c r="A221" s="38"/>
      <c r="B221" s="39"/>
      <c r="C221" s="204" t="s">
        <v>374</v>
      </c>
      <c r="D221" s="204" t="s">
        <v>140</v>
      </c>
      <c r="E221" s="205" t="s">
        <v>375</v>
      </c>
      <c r="F221" s="206" t="s">
        <v>376</v>
      </c>
      <c r="G221" s="207" t="s">
        <v>366</v>
      </c>
      <c r="H221" s="208">
        <v>1</v>
      </c>
      <c r="I221" s="209"/>
      <c r="J221" s="210">
        <f>ROUND(I221*H221,2)</f>
        <v>0</v>
      </c>
      <c r="K221" s="206" t="s">
        <v>144</v>
      </c>
      <c r="L221" s="44"/>
      <c r="M221" s="211" t="s">
        <v>19</v>
      </c>
      <c r="N221" s="212" t="s">
        <v>46</v>
      </c>
      <c r="O221" s="84"/>
      <c r="P221" s="213">
        <f>O221*H221</f>
        <v>0</v>
      </c>
      <c r="Q221" s="213">
        <v>0</v>
      </c>
      <c r="R221" s="213">
        <f>Q221*H221</f>
        <v>0</v>
      </c>
      <c r="S221" s="213">
        <v>0.034700000000000002</v>
      </c>
      <c r="T221" s="214">
        <f>S221*H221</f>
        <v>0.034700000000000002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5" t="s">
        <v>88</v>
      </c>
      <c r="AT221" s="215" t="s">
        <v>140</v>
      </c>
      <c r="AU221" s="215" t="s">
        <v>80</v>
      </c>
      <c r="AY221" s="17" t="s">
        <v>138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83</v>
      </c>
      <c r="BK221" s="216">
        <f>ROUND(I221*H221,2)</f>
        <v>0</v>
      </c>
      <c r="BL221" s="17" t="s">
        <v>88</v>
      </c>
      <c r="BM221" s="215" t="s">
        <v>377</v>
      </c>
    </row>
    <row r="222" s="2" customFormat="1">
      <c r="A222" s="38"/>
      <c r="B222" s="39"/>
      <c r="C222" s="40"/>
      <c r="D222" s="217" t="s">
        <v>146</v>
      </c>
      <c r="E222" s="40"/>
      <c r="F222" s="218" t="s">
        <v>378</v>
      </c>
      <c r="G222" s="40"/>
      <c r="H222" s="40"/>
      <c r="I222" s="219"/>
      <c r="J222" s="40"/>
      <c r="K222" s="40"/>
      <c r="L222" s="44"/>
      <c r="M222" s="220"/>
      <c r="N222" s="221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146</v>
      </c>
      <c r="AU222" s="17" t="s">
        <v>80</v>
      </c>
    </row>
    <row r="223" s="2" customFormat="1" ht="16.5" customHeight="1">
      <c r="A223" s="38"/>
      <c r="B223" s="39"/>
      <c r="C223" s="204" t="s">
        <v>379</v>
      </c>
      <c r="D223" s="204" t="s">
        <v>140</v>
      </c>
      <c r="E223" s="205" t="s">
        <v>380</v>
      </c>
      <c r="F223" s="206" t="s">
        <v>381</v>
      </c>
      <c r="G223" s="207" t="s">
        <v>366</v>
      </c>
      <c r="H223" s="208">
        <v>4</v>
      </c>
      <c r="I223" s="209"/>
      <c r="J223" s="210">
        <f>ROUND(I223*H223,2)</f>
        <v>0</v>
      </c>
      <c r="K223" s="206" t="s">
        <v>144</v>
      </c>
      <c r="L223" s="44"/>
      <c r="M223" s="211" t="s">
        <v>19</v>
      </c>
      <c r="N223" s="212" t="s">
        <v>46</v>
      </c>
      <c r="O223" s="84"/>
      <c r="P223" s="213">
        <f>O223*H223</f>
        <v>0</v>
      </c>
      <c r="Q223" s="213">
        <v>0</v>
      </c>
      <c r="R223" s="213">
        <f>Q223*H223</f>
        <v>0</v>
      </c>
      <c r="S223" s="213">
        <v>0.00156</v>
      </c>
      <c r="T223" s="214">
        <f>S223*H223</f>
        <v>0.0062399999999999999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88</v>
      </c>
      <c r="AT223" s="215" t="s">
        <v>140</v>
      </c>
      <c r="AU223" s="215" t="s">
        <v>80</v>
      </c>
      <c r="AY223" s="17" t="s">
        <v>138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83</v>
      </c>
      <c r="BK223" s="216">
        <f>ROUND(I223*H223,2)</f>
        <v>0</v>
      </c>
      <c r="BL223" s="17" t="s">
        <v>88</v>
      </c>
      <c r="BM223" s="215" t="s">
        <v>382</v>
      </c>
    </row>
    <row r="224" s="2" customFormat="1">
      <c r="A224" s="38"/>
      <c r="B224" s="39"/>
      <c r="C224" s="40"/>
      <c r="D224" s="217" t="s">
        <v>146</v>
      </c>
      <c r="E224" s="40"/>
      <c r="F224" s="218" t="s">
        <v>383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146</v>
      </c>
      <c r="AU224" s="17" t="s">
        <v>80</v>
      </c>
    </row>
    <row r="225" s="2" customFormat="1" ht="16.5" customHeight="1">
      <c r="A225" s="38"/>
      <c r="B225" s="39"/>
      <c r="C225" s="204" t="s">
        <v>384</v>
      </c>
      <c r="D225" s="204" t="s">
        <v>140</v>
      </c>
      <c r="E225" s="205" t="s">
        <v>385</v>
      </c>
      <c r="F225" s="206" t="s">
        <v>386</v>
      </c>
      <c r="G225" s="207" t="s">
        <v>330</v>
      </c>
      <c r="H225" s="208">
        <v>1</v>
      </c>
      <c r="I225" s="209"/>
      <c r="J225" s="210">
        <f>ROUND(I225*H225,2)</f>
        <v>0</v>
      </c>
      <c r="K225" s="206" t="s">
        <v>144</v>
      </c>
      <c r="L225" s="44"/>
      <c r="M225" s="211" t="s">
        <v>19</v>
      </c>
      <c r="N225" s="212" t="s">
        <v>46</v>
      </c>
      <c r="O225" s="84"/>
      <c r="P225" s="213">
        <f>O225*H225</f>
        <v>0</v>
      </c>
      <c r="Q225" s="213">
        <v>0</v>
      </c>
      <c r="R225" s="213">
        <f>Q225*H225</f>
        <v>0</v>
      </c>
      <c r="S225" s="213">
        <v>0.0022499999999999998</v>
      </c>
      <c r="T225" s="214">
        <f>S225*H225</f>
        <v>0.0022499999999999998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5" t="s">
        <v>88</v>
      </c>
      <c r="AT225" s="215" t="s">
        <v>140</v>
      </c>
      <c r="AU225" s="215" t="s">
        <v>80</v>
      </c>
      <c r="AY225" s="17" t="s">
        <v>138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7" t="s">
        <v>83</v>
      </c>
      <c r="BK225" s="216">
        <f>ROUND(I225*H225,2)</f>
        <v>0</v>
      </c>
      <c r="BL225" s="17" t="s">
        <v>88</v>
      </c>
      <c r="BM225" s="215" t="s">
        <v>387</v>
      </c>
    </row>
    <row r="226" s="2" customFormat="1">
      <c r="A226" s="38"/>
      <c r="B226" s="39"/>
      <c r="C226" s="40"/>
      <c r="D226" s="217" t="s">
        <v>146</v>
      </c>
      <c r="E226" s="40"/>
      <c r="F226" s="218" t="s">
        <v>388</v>
      </c>
      <c r="G226" s="40"/>
      <c r="H226" s="40"/>
      <c r="I226" s="219"/>
      <c r="J226" s="40"/>
      <c r="K226" s="40"/>
      <c r="L226" s="44"/>
      <c r="M226" s="220"/>
      <c r="N226" s="221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146</v>
      </c>
      <c r="AU226" s="17" t="s">
        <v>80</v>
      </c>
    </row>
    <row r="227" s="2" customFormat="1" ht="16.5" customHeight="1">
      <c r="A227" s="38"/>
      <c r="B227" s="39"/>
      <c r="C227" s="204" t="s">
        <v>389</v>
      </c>
      <c r="D227" s="204" t="s">
        <v>140</v>
      </c>
      <c r="E227" s="205" t="s">
        <v>390</v>
      </c>
      <c r="F227" s="206" t="s">
        <v>391</v>
      </c>
      <c r="G227" s="207" t="s">
        <v>330</v>
      </c>
      <c r="H227" s="208">
        <v>1</v>
      </c>
      <c r="I227" s="209"/>
      <c r="J227" s="210">
        <f>ROUND(I227*H227,2)</f>
        <v>0</v>
      </c>
      <c r="K227" s="206" t="s">
        <v>144</v>
      </c>
      <c r="L227" s="44"/>
      <c r="M227" s="211" t="s">
        <v>19</v>
      </c>
      <c r="N227" s="212" t="s">
        <v>46</v>
      </c>
      <c r="O227" s="84"/>
      <c r="P227" s="213">
        <f>O227*H227</f>
        <v>0</v>
      </c>
      <c r="Q227" s="213">
        <v>0</v>
      </c>
      <c r="R227" s="213">
        <f>Q227*H227</f>
        <v>0</v>
      </c>
      <c r="S227" s="213">
        <v>0.00051999999999999995</v>
      </c>
      <c r="T227" s="214">
        <f>S227*H227</f>
        <v>0.00051999999999999995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5" t="s">
        <v>88</v>
      </c>
      <c r="AT227" s="215" t="s">
        <v>140</v>
      </c>
      <c r="AU227" s="215" t="s">
        <v>80</v>
      </c>
      <c r="AY227" s="17" t="s">
        <v>138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83</v>
      </c>
      <c r="BK227" s="216">
        <f>ROUND(I227*H227,2)</f>
        <v>0</v>
      </c>
      <c r="BL227" s="17" t="s">
        <v>88</v>
      </c>
      <c r="BM227" s="215" t="s">
        <v>392</v>
      </c>
    </row>
    <row r="228" s="2" customFormat="1">
      <c r="A228" s="38"/>
      <c r="B228" s="39"/>
      <c r="C228" s="40"/>
      <c r="D228" s="217" t="s">
        <v>146</v>
      </c>
      <c r="E228" s="40"/>
      <c r="F228" s="218" t="s">
        <v>393</v>
      </c>
      <c r="G228" s="40"/>
      <c r="H228" s="40"/>
      <c r="I228" s="219"/>
      <c r="J228" s="40"/>
      <c r="K228" s="40"/>
      <c r="L228" s="44"/>
      <c r="M228" s="220"/>
      <c r="N228" s="221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146</v>
      </c>
      <c r="AU228" s="17" t="s">
        <v>80</v>
      </c>
    </row>
    <row r="229" s="2" customFormat="1" ht="24.15" customHeight="1">
      <c r="A229" s="38"/>
      <c r="B229" s="39"/>
      <c r="C229" s="204" t="s">
        <v>394</v>
      </c>
      <c r="D229" s="204" t="s">
        <v>140</v>
      </c>
      <c r="E229" s="205" t="s">
        <v>395</v>
      </c>
      <c r="F229" s="206" t="s">
        <v>396</v>
      </c>
      <c r="G229" s="207" t="s">
        <v>330</v>
      </c>
      <c r="H229" s="208">
        <v>7</v>
      </c>
      <c r="I229" s="209"/>
      <c r="J229" s="210">
        <f>ROUND(I229*H229,2)</f>
        <v>0</v>
      </c>
      <c r="K229" s="206" t="s">
        <v>144</v>
      </c>
      <c r="L229" s="44"/>
      <c r="M229" s="211" t="s">
        <v>19</v>
      </c>
      <c r="N229" s="212" t="s">
        <v>46</v>
      </c>
      <c r="O229" s="84"/>
      <c r="P229" s="213">
        <f>O229*H229</f>
        <v>0</v>
      </c>
      <c r="Q229" s="213">
        <v>0</v>
      </c>
      <c r="R229" s="213">
        <f>Q229*H229</f>
        <v>0</v>
      </c>
      <c r="S229" s="213">
        <v>4.8000000000000001E-05</v>
      </c>
      <c r="T229" s="214">
        <f>S229*H229</f>
        <v>0.00033600000000000004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5" t="s">
        <v>88</v>
      </c>
      <c r="AT229" s="215" t="s">
        <v>140</v>
      </c>
      <c r="AU229" s="215" t="s">
        <v>80</v>
      </c>
      <c r="AY229" s="17" t="s">
        <v>138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7" t="s">
        <v>83</v>
      </c>
      <c r="BK229" s="216">
        <f>ROUND(I229*H229,2)</f>
        <v>0</v>
      </c>
      <c r="BL229" s="17" t="s">
        <v>88</v>
      </c>
      <c r="BM229" s="215" t="s">
        <v>397</v>
      </c>
    </row>
    <row r="230" s="2" customFormat="1">
      <c r="A230" s="38"/>
      <c r="B230" s="39"/>
      <c r="C230" s="40"/>
      <c r="D230" s="217" t="s">
        <v>146</v>
      </c>
      <c r="E230" s="40"/>
      <c r="F230" s="218" t="s">
        <v>398</v>
      </c>
      <c r="G230" s="40"/>
      <c r="H230" s="40"/>
      <c r="I230" s="219"/>
      <c r="J230" s="40"/>
      <c r="K230" s="40"/>
      <c r="L230" s="44"/>
      <c r="M230" s="220"/>
      <c r="N230" s="221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146</v>
      </c>
      <c r="AU230" s="17" t="s">
        <v>80</v>
      </c>
    </row>
    <row r="231" s="2" customFormat="1" ht="24.15" customHeight="1">
      <c r="A231" s="38"/>
      <c r="B231" s="39"/>
      <c r="C231" s="204" t="s">
        <v>399</v>
      </c>
      <c r="D231" s="204" t="s">
        <v>140</v>
      </c>
      <c r="E231" s="205" t="s">
        <v>400</v>
      </c>
      <c r="F231" s="206" t="s">
        <v>401</v>
      </c>
      <c r="G231" s="207" t="s">
        <v>330</v>
      </c>
      <c r="H231" s="208">
        <v>2</v>
      </c>
      <c r="I231" s="209"/>
      <c r="J231" s="210">
        <f>ROUND(I231*H231,2)</f>
        <v>0</v>
      </c>
      <c r="K231" s="206" t="s">
        <v>144</v>
      </c>
      <c r="L231" s="44"/>
      <c r="M231" s="211" t="s">
        <v>19</v>
      </c>
      <c r="N231" s="212" t="s">
        <v>46</v>
      </c>
      <c r="O231" s="84"/>
      <c r="P231" s="213">
        <f>O231*H231</f>
        <v>0</v>
      </c>
      <c r="Q231" s="213">
        <v>0</v>
      </c>
      <c r="R231" s="213">
        <f>Q231*H231</f>
        <v>0</v>
      </c>
      <c r="S231" s="213">
        <v>4.8000000000000001E-05</v>
      </c>
      <c r="T231" s="214">
        <f>S231*H231</f>
        <v>9.6000000000000002E-05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5" t="s">
        <v>88</v>
      </c>
      <c r="AT231" s="215" t="s">
        <v>140</v>
      </c>
      <c r="AU231" s="215" t="s">
        <v>80</v>
      </c>
      <c r="AY231" s="17" t="s">
        <v>138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7" t="s">
        <v>83</v>
      </c>
      <c r="BK231" s="216">
        <f>ROUND(I231*H231,2)</f>
        <v>0</v>
      </c>
      <c r="BL231" s="17" t="s">
        <v>88</v>
      </c>
      <c r="BM231" s="215" t="s">
        <v>402</v>
      </c>
    </row>
    <row r="232" s="2" customFormat="1">
      <c r="A232" s="38"/>
      <c r="B232" s="39"/>
      <c r="C232" s="40"/>
      <c r="D232" s="217" t="s">
        <v>146</v>
      </c>
      <c r="E232" s="40"/>
      <c r="F232" s="218" t="s">
        <v>403</v>
      </c>
      <c r="G232" s="40"/>
      <c r="H232" s="40"/>
      <c r="I232" s="219"/>
      <c r="J232" s="40"/>
      <c r="K232" s="40"/>
      <c r="L232" s="44"/>
      <c r="M232" s="220"/>
      <c r="N232" s="221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80</v>
      </c>
    </row>
    <row r="233" s="2" customFormat="1" ht="24.15" customHeight="1">
      <c r="A233" s="38"/>
      <c r="B233" s="39"/>
      <c r="C233" s="204" t="s">
        <v>404</v>
      </c>
      <c r="D233" s="204" t="s">
        <v>140</v>
      </c>
      <c r="E233" s="205" t="s">
        <v>405</v>
      </c>
      <c r="F233" s="206" t="s">
        <v>406</v>
      </c>
      <c r="G233" s="207" t="s">
        <v>330</v>
      </c>
      <c r="H233" s="208">
        <v>2</v>
      </c>
      <c r="I233" s="209"/>
      <c r="J233" s="210">
        <f>ROUND(I233*H233,2)</f>
        <v>0</v>
      </c>
      <c r="K233" s="206" t="s">
        <v>144</v>
      </c>
      <c r="L233" s="44"/>
      <c r="M233" s="211" t="s">
        <v>19</v>
      </c>
      <c r="N233" s="212" t="s">
        <v>46</v>
      </c>
      <c r="O233" s="84"/>
      <c r="P233" s="213">
        <f>O233*H233</f>
        <v>0</v>
      </c>
      <c r="Q233" s="213">
        <v>0</v>
      </c>
      <c r="R233" s="213">
        <f>Q233*H233</f>
        <v>0</v>
      </c>
      <c r="S233" s="213">
        <v>0.001</v>
      </c>
      <c r="T233" s="214">
        <f>S233*H233</f>
        <v>0.002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5" t="s">
        <v>88</v>
      </c>
      <c r="AT233" s="215" t="s">
        <v>140</v>
      </c>
      <c r="AU233" s="215" t="s">
        <v>80</v>
      </c>
      <c r="AY233" s="17" t="s">
        <v>138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7" t="s">
        <v>83</v>
      </c>
      <c r="BK233" s="216">
        <f>ROUND(I233*H233,2)</f>
        <v>0</v>
      </c>
      <c r="BL233" s="17" t="s">
        <v>88</v>
      </c>
      <c r="BM233" s="215" t="s">
        <v>407</v>
      </c>
    </row>
    <row r="234" s="2" customFormat="1">
      <c r="A234" s="38"/>
      <c r="B234" s="39"/>
      <c r="C234" s="40"/>
      <c r="D234" s="217" t="s">
        <v>146</v>
      </c>
      <c r="E234" s="40"/>
      <c r="F234" s="218" t="s">
        <v>408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146</v>
      </c>
      <c r="AU234" s="17" t="s">
        <v>80</v>
      </c>
    </row>
    <row r="235" s="2" customFormat="1" ht="24.15" customHeight="1">
      <c r="A235" s="38"/>
      <c r="B235" s="39"/>
      <c r="C235" s="204" t="s">
        <v>409</v>
      </c>
      <c r="D235" s="204" t="s">
        <v>140</v>
      </c>
      <c r="E235" s="205" t="s">
        <v>410</v>
      </c>
      <c r="F235" s="206" t="s">
        <v>411</v>
      </c>
      <c r="G235" s="207" t="s">
        <v>330</v>
      </c>
      <c r="H235" s="208">
        <v>5</v>
      </c>
      <c r="I235" s="209"/>
      <c r="J235" s="210">
        <f>ROUND(I235*H235,2)</f>
        <v>0</v>
      </c>
      <c r="K235" s="206" t="s">
        <v>144</v>
      </c>
      <c r="L235" s="44"/>
      <c r="M235" s="211" t="s">
        <v>19</v>
      </c>
      <c r="N235" s="212" t="s">
        <v>46</v>
      </c>
      <c r="O235" s="84"/>
      <c r="P235" s="213">
        <f>O235*H235</f>
        <v>0</v>
      </c>
      <c r="Q235" s="213">
        <v>0</v>
      </c>
      <c r="R235" s="213">
        <f>Q235*H235</f>
        <v>0</v>
      </c>
      <c r="S235" s="213">
        <v>0.00080000000000000004</v>
      </c>
      <c r="T235" s="214">
        <f>S235*H235</f>
        <v>0.0040000000000000001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5" t="s">
        <v>88</v>
      </c>
      <c r="AT235" s="215" t="s">
        <v>140</v>
      </c>
      <c r="AU235" s="215" t="s">
        <v>80</v>
      </c>
      <c r="AY235" s="17" t="s">
        <v>138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83</v>
      </c>
      <c r="BK235" s="216">
        <f>ROUND(I235*H235,2)</f>
        <v>0</v>
      </c>
      <c r="BL235" s="17" t="s">
        <v>88</v>
      </c>
      <c r="BM235" s="215" t="s">
        <v>412</v>
      </c>
    </row>
    <row r="236" s="2" customFormat="1">
      <c r="A236" s="38"/>
      <c r="B236" s="39"/>
      <c r="C236" s="40"/>
      <c r="D236" s="217" t="s">
        <v>146</v>
      </c>
      <c r="E236" s="40"/>
      <c r="F236" s="218" t="s">
        <v>413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146</v>
      </c>
      <c r="AU236" s="17" t="s">
        <v>80</v>
      </c>
    </row>
    <row r="237" s="2" customFormat="1" ht="16.5" customHeight="1">
      <c r="A237" s="38"/>
      <c r="B237" s="39"/>
      <c r="C237" s="204" t="s">
        <v>414</v>
      </c>
      <c r="D237" s="204" t="s">
        <v>140</v>
      </c>
      <c r="E237" s="205" t="s">
        <v>415</v>
      </c>
      <c r="F237" s="206" t="s">
        <v>416</v>
      </c>
      <c r="G237" s="207" t="s">
        <v>207</v>
      </c>
      <c r="H237" s="208">
        <v>9.6699999999999999</v>
      </c>
      <c r="I237" s="209"/>
      <c r="J237" s="210">
        <f>ROUND(I237*H237,2)</f>
        <v>0</v>
      </c>
      <c r="K237" s="206" t="s">
        <v>144</v>
      </c>
      <c r="L237" s="44"/>
      <c r="M237" s="211" t="s">
        <v>19</v>
      </c>
      <c r="N237" s="212" t="s">
        <v>46</v>
      </c>
      <c r="O237" s="84"/>
      <c r="P237" s="213">
        <f>O237*H237</f>
        <v>0</v>
      </c>
      <c r="Q237" s="213">
        <v>0</v>
      </c>
      <c r="R237" s="213">
        <f>Q237*H237</f>
        <v>0</v>
      </c>
      <c r="S237" s="213">
        <v>0.055</v>
      </c>
      <c r="T237" s="214">
        <f>S237*H237</f>
        <v>0.53185000000000004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15" t="s">
        <v>88</v>
      </c>
      <c r="AT237" s="215" t="s">
        <v>140</v>
      </c>
      <c r="AU237" s="215" t="s">
        <v>80</v>
      </c>
      <c r="AY237" s="17" t="s">
        <v>138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7" t="s">
        <v>83</v>
      </c>
      <c r="BK237" s="216">
        <f>ROUND(I237*H237,2)</f>
        <v>0</v>
      </c>
      <c r="BL237" s="17" t="s">
        <v>88</v>
      </c>
      <c r="BM237" s="215" t="s">
        <v>417</v>
      </c>
    </row>
    <row r="238" s="2" customFormat="1">
      <c r="A238" s="38"/>
      <c r="B238" s="39"/>
      <c r="C238" s="40"/>
      <c r="D238" s="217" t="s">
        <v>146</v>
      </c>
      <c r="E238" s="40"/>
      <c r="F238" s="218" t="s">
        <v>418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146</v>
      </c>
      <c r="AU238" s="17" t="s">
        <v>80</v>
      </c>
    </row>
    <row r="239" s="13" customFormat="1">
      <c r="A239" s="13"/>
      <c r="B239" s="222"/>
      <c r="C239" s="223"/>
      <c r="D239" s="224" t="s">
        <v>148</v>
      </c>
      <c r="E239" s="225" t="s">
        <v>19</v>
      </c>
      <c r="F239" s="226" t="s">
        <v>419</v>
      </c>
      <c r="G239" s="223"/>
      <c r="H239" s="227">
        <v>9.6699999999999999</v>
      </c>
      <c r="I239" s="228"/>
      <c r="J239" s="223"/>
      <c r="K239" s="223"/>
      <c r="L239" s="229"/>
      <c r="M239" s="230"/>
      <c r="N239" s="231"/>
      <c r="O239" s="231"/>
      <c r="P239" s="231"/>
      <c r="Q239" s="231"/>
      <c r="R239" s="231"/>
      <c r="S239" s="231"/>
      <c r="T239" s="23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3" t="s">
        <v>148</v>
      </c>
      <c r="AU239" s="233" t="s">
        <v>80</v>
      </c>
      <c r="AV239" s="13" t="s">
        <v>80</v>
      </c>
      <c r="AW239" s="13" t="s">
        <v>36</v>
      </c>
      <c r="AX239" s="13" t="s">
        <v>83</v>
      </c>
      <c r="AY239" s="233" t="s">
        <v>138</v>
      </c>
    </row>
    <row r="240" s="2" customFormat="1" ht="16.5" customHeight="1">
      <c r="A240" s="38"/>
      <c r="B240" s="39"/>
      <c r="C240" s="204" t="s">
        <v>420</v>
      </c>
      <c r="D240" s="204" t="s">
        <v>140</v>
      </c>
      <c r="E240" s="205" t="s">
        <v>421</v>
      </c>
      <c r="F240" s="206" t="s">
        <v>422</v>
      </c>
      <c r="G240" s="207" t="s">
        <v>207</v>
      </c>
      <c r="H240" s="208">
        <v>9.6699999999999999</v>
      </c>
      <c r="I240" s="209"/>
      <c r="J240" s="210">
        <f>ROUND(I240*H240,2)</f>
        <v>0</v>
      </c>
      <c r="K240" s="206" t="s">
        <v>144</v>
      </c>
      <c r="L240" s="44"/>
      <c r="M240" s="211" t="s">
        <v>19</v>
      </c>
      <c r="N240" s="212" t="s">
        <v>46</v>
      </c>
      <c r="O240" s="84"/>
      <c r="P240" s="213">
        <f>O240*H240</f>
        <v>0</v>
      </c>
      <c r="Q240" s="213">
        <v>0</v>
      </c>
      <c r="R240" s="213">
        <f>Q240*H240</f>
        <v>0</v>
      </c>
      <c r="S240" s="213">
        <v>0.002</v>
      </c>
      <c r="T240" s="214">
        <f>S240*H240</f>
        <v>0.01934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15" t="s">
        <v>88</v>
      </c>
      <c r="AT240" s="215" t="s">
        <v>140</v>
      </c>
      <c r="AU240" s="215" t="s">
        <v>80</v>
      </c>
      <c r="AY240" s="17" t="s">
        <v>138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7" t="s">
        <v>83</v>
      </c>
      <c r="BK240" s="216">
        <f>ROUND(I240*H240,2)</f>
        <v>0</v>
      </c>
      <c r="BL240" s="17" t="s">
        <v>88</v>
      </c>
      <c r="BM240" s="215" t="s">
        <v>423</v>
      </c>
    </row>
    <row r="241" s="2" customFormat="1">
      <c r="A241" s="38"/>
      <c r="B241" s="39"/>
      <c r="C241" s="40"/>
      <c r="D241" s="217" t="s">
        <v>146</v>
      </c>
      <c r="E241" s="40"/>
      <c r="F241" s="218" t="s">
        <v>424</v>
      </c>
      <c r="G241" s="40"/>
      <c r="H241" s="40"/>
      <c r="I241" s="219"/>
      <c r="J241" s="40"/>
      <c r="K241" s="40"/>
      <c r="L241" s="44"/>
      <c r="M241" s="220"/>
      <c r="N241" s="221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146</v>
      </c>
      <c r="AU241" s="17" t="s">
        <v>80</v>
      </c>
    </row>
    <row r="242" s="2" customFormat="1" ht="16.5" customHeight="1">
      <c r="A242" s="38"/>
      <c r="B242" s="39"/>
      <c r="C242" s="204" t="s">
        <v>425</v>
      </c>
      <c r="D242" s="204" t="s">
        <v>140</v>
      </c>
      <c r="E242" s="205" t="s">
        <v>426</v>
      </c>
      <c r="F242" s="206" t="s">
        <v>427</v>
      </c>
      <c r="G242" s="207" t="s">
        <v>143</v>
      </c>
      <c r="H242" s="208">
        <v>1.6379999999999999</v>
      </c>
      <c r="I242" s="209"/>
      <c r="J242" s="210">
        <f>ROUND(I242*H242,2)</f>
        <v>0</v>
      </c>
      <c r="K242" s="206" t="s">
        <v>144</v>
      </c>
      <c r="L242" s="44"/>
      <c r="M242" s="211" t="s">
        <v>19</v>
      </c>
      <c r="N242" s="212" t="s">
        <v>46</v>
      </c>
      <c r="O242" s="84"/>
      <c r="P242" s="213">
        <f>O242*H242</f>
        <v>0</v>
      </c>
      <c r="Q242" s="213">
        <v>0</v>
      </c>
      <c r="R242" s="213">
        <f>Q242*H242</f>
        <v>0</v>
      </c>
      <c r="S242" s="213">
        <v>2.2000000000000002</v>
      </c>
      <c r="T242" s="214">
        <f>S242*H242</f>
        <v>3.6036000000000001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88</v>
      </c>
      <c r="AT242" s="215" t="s">
        <v>140</v>
      </c>
      <c r="AU242" s="215" t="s">
        <v>80</v>
      </c>
      <c r="AY242" s="17" t="s">
        <v>138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83</v>
      </c>
      <c r="BK242" s="216">
        <f>ROUND(I242*H242,2)</f>
        <v>0</v>
      </c>
      <c r="BL242" s="17" t="s">
        <v>88</v>
      </c>
      <c r="BM242" s="215" t="s">
        <v>428</v>
      </c>
    </row>
    <row r="243" s="2" customFormat="1">
      <c r="A243" s="38"/>
      <c r="B243" s="39"/>
      <c r="C243" s="40"/>
      <c r="D243" s="217" t="s">
        <v>146</v>
      </c>
      <c r="E243" s="40"/>
      <c r="F243" s="218" t="s">
        <v>429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146</v>
      </c>
      <c r="AU243" s="17" t="s">
        <v>80</v>
      </c>
    </row>
    <row r="244" s="13" customFormat="1">
      <c r="A244" s="13"/>
      <c r="B244" s="222"/>
      <c r="C244" s="223"/>
      <c r="D244" s="224" t="s">
        <v>148</v>
      </c>
      <c r="E244" s="225" t="s">
        <v>19</v>
      </c>
      <c r="F244" s="226" t="s">
        <v>313</v>
      </c>
      <c r="G244" s="223"/>
      <c r="H244" s="227">
        <v>1.6379999999999999</v>
      </c>
      <c r="I244" s="228"/>
      <c r="J244" s="223"/>
      <c r="K244" s="223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148</v>
      </c>
      <c r="AU244" s="233" t="s">
        <v>80</v>
      </c>
      <c r="AV244" s="13" t="s">
        <v>80</v>
      </c>
      <c r="AW244" s="13" t="s">
        <v>36</v>
      </c>
      <c r="AX244" s="13" t="s">
        <v>83</v>
      </c>
      <c r="AY244" s="233" t="s">
        <v>138</v>
      </c>
    </row>
    <row r="245" s="2" customFormat="1" ht="24.15" customHeight="1">
      <c r="A245" s="38"/>
      <c r="B245" s="39"/>
      <c r="C245" s="204" t="s">
        <v>430</v>
      </c>
      <c r="D245" s="204" t="s">
        <v>140</v>
      </c>
      <c r="E245" s="205" t="s">
        <v>431</v>
      </c>
      <c r="F245" s="206" t="s">
        <v>432</v>
      </c>
      <c r="G245" s="207" t="s">
        <v>207</v>
      </c>
      <c r="H245" s="208">
        <v>16.66</v>
      </c>
      <c r="I245" s="209"/>
      <c r="J245" s="210">
        <f>ROUND(I245*H245,2)</f>
        <v>0</v>
      </c>
      <c r="K245" s="206" t="s">
        <v>144</v>
      </c>
      <c r="L245" s="44"/>
      <c r="M245" s="211" t="s">
        <v>19</v>
      </c>
      <c r="N245" s="212" t="s">
        <v>46</v>
      </c>
      <c r="O245" s="84"/>
      <c r="P245" s="213">
        <f>O245*H245</f>
        <v>0</v>
      </c>
      <c r="Q245" s="213">
        <v>0</v>
      </c>
      <c r="R245" s="213">
        <f>Q245*H245</f>
        <v>0</v>
      </c>
      <c r="S245" s="213">
        <v>0.035000000000000003</v>
      </c>
      <c r="T245" s="214">
        <f>S245*H245</f>
        <v>0.58310000000000006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5" t="s">
        <v>88</v>
      </c>
      <c r="AT245" s="215" t="s">
        <v>140</v>
      </c>
      <c r="AU245" s="215" t="s">
        <v>80</v>
      </c>
      <c r="AY245" s="17" t="s">
        <v>138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83</v>
      </c>
      <c r="BK245" s="216">
        <f>ROUND(I245*H245,2)</f>
        <v>0</v>
      </c>
      <c r="BL245" s="17" t="s">
        <v>88</v>
      </c>
      <c r="BM245" s="215" t="s">
        <v>433</v>
      </c>
    </row>
    <row r="246" s="2" customFormat="1">
      <c r="A246" s="38"/>
      <c r="B246" s="39"/>
      <c r="C246" s="40"/>
      <c r="D246" s="217" t="s">
        <v>146</v>
      </c>
      <c r="E246" s="40"/>
      <c r="F246" s="218" t="s">
        <v>434</v>
      </c>
      <c r="G246" s="40"/>
      <c r="H246" s="40"/>
      <c r="I246" s="219"/>
      <c r="J246" s="40"/>
      <c r="K246" s="40"/>
      <c r="L246" s="44"/>
      <c r="M246" s="220"/>
      <c r="N246" s="221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146</v>
      </c>
      <c r="AU246" s="17" t="s">
        <v>80</v>
      </c>
    </row>
    <row r="247" s="13" customFormat="1">
      <c r="A247" s="13"/>
      <c r="B247" s="222"/>
      <c r="C247" s="223"/>
      <c r="D247" s="224" t="s">
        <v>148</v>
      </c>
      <c r="E247" s="225" t="s">
        <v>19</v>
      </c>
      <c r="F247" s="226" t="s">
        <v>348</v>
      </c>
      <c r="G247" s="223"/>
      <c r="H247" s="227">
        <v>16.66</v>
      </c>
      <c r="I247" s="228"/>
      <c r="J247" s="223"/>
      <c r="K247" s="223"/>
      <c r="L247" s="229"/>
      <c r="M247" s="230"/>
      <c r="N247" s="231"/>
      <c r="O247" s="231"/>
      <c r="P247" s="231"/>
      <c r="Q247" s="231"/>
      <c r="R247" s="231"/>
      <c r="S247" s="231"/>
      <c r="T247" s="23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3" t="s">
        <v>148</v>
      </c>
      <c r="AU247" s="233" t="s">
        <v>80</v>
      </c>
      <c r="AV247" s="13" t="s">
        <v>80</v>
      </c>
      <c r="AW247" s="13" t="s">
        <v>36</v>
      </c>
      <c r="AX247" s="13" t="s">
        <v>83</v>
      </c>
      <c r="AY247" s="233" t="s">
        <v>138</v>
      </c>
    </row>
    <row r="248" s="2" customFormat="1" ht="24.15" customHeight="1">
      <c r="A248" s="38"/>
      <c r="B248" s="39"/>
      <c r="C248" s="204" t="s">
        <v>435</v>
      </c>
      <c r="D248" s="204" t="s">
        <v>140</v>
      </c>
      <c r="E248" s="205" t="s">
        <v>436</v>
      </c>
      <c r="F248" s="206" t="s">
        <v>437</v>
      </c>
      <c r="G248" s="207" t="s">
        <v>207</v>
      </c>
      <c r="H248" s="208">
        <v>0.40000000000000002</v>
      </c>
      <c r="I248" s="209"/>
      <c r="J248" s="210">
        <f>ROUND(I248*H248,2)</f>
        <v>0</v>
      </c>
      <c r="K248" s="206" t="s">
        <v>144</v>
      </c>
      <c r="L248" s="44"/>
      <c r="M248" s="211" t="s">
        <v>19</v>
      </c>
      <c r="N248" s="212" t="s">
        <v>46</v>
      </c>
      <c r="O248" s="84"/>
      <c r="P248" s="213">
        <f>O248*H248</f>
        <v>0</v>
      </c>
      <c r="Q248" s="213">
        <v>0</v>
      </c>
      <c r="R248" s="213">
        <f>Q248*H248</f>
        <v>0</v>
      </c>
      <c r="S248" s="213">
        <v>0.058999999999999997</v>
      </c>
      <c r="T248" s="214">
        <f>S248*H248</f>
        <v>0.023599999999999999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15" t="s">
        <v>88</v>
      </c>
      <c r="AT248" s="215" t="s">
        <v>140</v>
      </c>
      <c r="AU248" s="215" t="s">
        <v>80</v>
      </c>
      <c r="AY248" s="17" t="s">
        <v>138</v>
      </c>
      <c r="BE248" s="216">
        <f>IF(N248="základní",J248,0)</f>
        <v>0</v>
      </c>
      <c r="BF248" s="216">
        <f>IF(N248="snížená",J248,0)</f>
        <v>0</v>
      </c>
      <c r="BG248" s="216">
        <f>IF(N248="zákl. přenesená",J248,0)</f>
        <v>0</v>
      </c>
      <c r="BH248" s="216">
        <f>IF(N248="sníž. přenesená",J248,0)</f>
        <v>0</v>
      </c>
      <c r="BI248" s="216">
        <f>IF(N248="nulová",J248,0)</f>
        <v>0</v>
      </c>
      <c r="BJ248" s="17" t="s">
        <v>83</v>
      </c>
      <c r="BK248" s="216">
        <f>ROUND(I248*H248,2)</f>
        <v>0</v>
      </c>
      <c r="BL248" s="17" t="s">
        <v>88</v>
      </c>
      <c r="BM248" s="215" t="s">
        <v>438</v>
      </c>
    </row>
    <row r="249" s="2" customFormat="1">
      <c r="A249" s="38"/>
      <c r="B249" s="39"/>
      <c r="C249" s="40"/>
      <c r="D249" s="217" t="s">
        <v>146</v>
      </c>
      <c r="E249" s="40"/>
      <c r="F249" s="218" t="s">
        <v>439</v>
      </c>
      <c r="G249" s="40"/>
      <c r="H249" s="40"/>
      <c r="I249" s="219"/>
      <c r="J249" s="40"/>
      <c r="K249" s="40"/>
      <c r="L249" s="44"/>
      <c r="M249" s="220"/>
      <c r="N249" s="221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146</v>
      </c>
      <c r="AU249" s="17" t="s">
        <v>80</v>
      </c>
    </row>
    <row r="250" s="13" customFormat="1">
      <c r="A250" s="13"/>
      <c r="B250" s="222"/>
      <c r="C250" s="223"/>
      <c r="D250" s="224" t="s">
        <v>148</v>
      </c>
      <c r="E250" s="225" t="s">
        <v>19</v>
      </c>
      <c r="F250" s="226" t="s">
        <v>440</v>
      </c>
      <c r="G250" s="223"/>
      <c r="H250" s="227">
        <v>0.40000000000000002</v>
      </c>
      <c r="I250" s="228"/>
      <c r="J250" s="223"/>
      <c r="K250" s="223"/>
      <c r="L250" s="229"/>
      <c r="M250" s="230"/>
      <c r="N250" s="231"/>
      <c r="O250" s="231"/>
      <c r="P250" s="231"/>
      <c r="Q250" s="231"/>
      <c r="R250" s="231"/>
      <c r="S250" s="231"/>
      <c r="T250" s="23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3" t="s">
        <v>148</v>
      </c>
      <c r="AU250" s="233" t="s">
        <v>80</v>
      </c>
      <c r="AV250" s="13" t="s">
        <v>80</v>
      </c>
      <c r="AW250" s="13" t="s">
        <v>36</v>
      </c>
      <c r="AX250" s="13" t="s">
        <v>83</v>
      </c>
      <c r="AY250" s="233" t="s">
        <v>138</v>
      </c>
    </row>
    <row r="251" s="2" customFormat="1" ht="16.5" customHeight="1">
      <c r="A251" s="38"/>
      <c r="B251" s="39"/>
      <c r="C251" s="204" t="s">
        <v>441</v>
      </c>
      <c r="D251" s="204" t="s">
        <v>140</v>
      </c>
      <c r="E251" s="205" t="s">
        <v>442</v>
      </c>
      <c r="F251" s="206" t="s">
        <v>443</v>
      </c>
      <c r="G251" s="207" t="s">
        <v>207</v>
      </c>
      <c r="H251" s="208">
        <v>0.59999999999999998</v>
      </c>
      <c r="I251" s="209"/>
      <c r="J251" s="210">
        <f>ROUND(I251*H251,2)</f>
        <v>0</v>
      </c>
      <c r="K251" s="206" t="s">
        <v>144</v>
      </c>
      <c r="L251" s="44"/>
      <c r="M251" s="211" t="s">
        <v>19</v>
      </c>
      <c r="N251" s="212" t="s">
        <v>46</v>
      </c>
      <c r="O251" s="84"/>
      <c r="P251" s="213">
        <f>O251*H251</f>
        <v>0</v>
      </c>
      <c r="Q251" s="213">
        <v>0</v>
      </c>
      <c r="R251" s="213">
        <f>Q251*H251</f>
        <v>0</v>
      </c>
      <c r="S251" s="213">
        <v>0.066000000000000003</v>
      </c>
      <c r="T251" s="214">
        <f>S251*H251</f>
        <v>0.039600000000000003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15" t="s">
        <v>88</v>
      </c>
      <c r="AT251" s="215" t="s">
        <v>140</v>
      </c>
      <c r="AU251" s="215" t="s">
        <v>80</v>
      </c>
      <c r="AY251" s="17" t="s">
        <v>138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7" t="s">
        <v>83</v>
      </c>
      <c r="BK251" s="216">
        <f>ROUND(I251*H251,2)</f>
        <v>0</v>
      </c>
      <c r="BL251" s="17" t="s">
        <v>88</v>
      </c>
      <c r="BM251" s="215" t="s">
        <v>444</v>
      </c>
    </row>
    <row r="252" s="2" customFormat="1">
      <c r="A252" s="38"/>
      <c r="B252" s="39"/>
      <c r="C252" s="40"/>
      <c r="D252" s="217" t="s">
        <v>146</v>
      </c>
      <c r="E252" s="40"/>
      <c r="F252" s="218" t="s">
        <v>445</v>
      </c>
      <c r="G252" s="40"/>
      <c r="H252" s="40"/>
      <c r="I252" s="219"/>
      <c r="J252" s="40"/>
      <c r="K252" s="40"/>
      <c r="L252" s="44"/>
      <c r="M252" s="220"/>
      <c r="N252" s="221"/>
      <c r="O252" s="84"/>
      <c r="P252" s="84"/>
      <c r="Q252" s="84"/>
      <c r="R252" s="84"/>
      <c r="S252" s="84"/>
      <c r="T252" s="85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146</v>
      </c>
      <c r="AU252" s="17" t="s">
        <v>80</v>
      </c>
    </row>
    <row r="253" s="13" customFormat="1">
      <c r="A253" s="13"/>
      <c r="B253" s="222"/>
      <c r="C253" s="223"/>
      <c r="D253" s="224" t="s">
        <v>148</v>
      </c>
      <c r="E253" s="225" t="s">
        <v>19</v>
      </c>
      <c r="F253" s="226" t="s">
        <v>446</v>
      </c>
      <c r="G253" s="223"/>
      <c r="H253" s="227">
        <v>0.59999999999999998</v>
      </c>
      <c r="I253" s="228"/>
      <c r="J253" s="223"/>
      <c r="K253" s="223"/>
      <c r="L253" s="229"/>
      <c r="M253" s="230"/>
      <c r="N253" s="231"/>
      <c r="O253" s="231"/>
      <c r="P253" s="231"/>
      <c r="Q253" s="231"/>
      <c r="R253" s="231"/>
      <c r="S253" s="231"/>
      <c r="T253" s="23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3" t="s">
        <v>148</v>
      </c>
      <c r="AU253" s="233" t="s">
        <v>80</v>
      </c>
      <c r="AV253" s="13" t="s">
        <v>80</v>
      </c>
      <c r="AW253" s="13" t="s">
        <v>36</v>
      </c>
      <c r="AX253" s="13" t="s">
        <v>83</v>
      </c>
      <c r="AY253" s="233" t="s">
        <v>138</v>
      </c>
    </row>
    <row r="254" s="2" customFormat="1" ht="24.15" customHeight="1">
      <c r="A254" s="38"/>
      <c r="B254" s="39"/>
      <c r="C254" s="204" t="s">
        <v>447</v>
      </c>
      <c r="D254" s="204" t="s">
        <v>140</v>
      </c>
      <c r="E254" s="205" t="s">
        <v>448</v>
      </c>
      <c r="F254" s="206" t="s">
        <v>449</v>
      </c>
      <c r="G254" s="207" t="s">
        <v>207</v>
      </c>
      <c r="H254" s="208">
        <v>8</v>
      </c>
      <c r="I254" s="209"/>
      <c r="J254" s="210">
        <f>ROUND(I254*H254,2)</f>
        <v>0</v>
      </c>
      <c r="K254" s="206" t="s">
        <v>144</v>
      </c>
      <c r="L254" s="44"/>
      <c r="M254" s="211" t="s">
        <v>19</v>
      </c>
      <c r="N254" s="212" t="s">
        <v>46</v>
      </c>
      <c r="O254" s="84"/>
      <c r="P254" s="213">
        <f>O254*H254</f>
        <v>0</v>
      </c>
      <c r="Q254" s="213">
        <v>0</v>
      </c>
      <c r="R254" s="213">
        <f>Q254*H254</f>
        <v>0</v>
      </c>
      <c r="S254" s="213">
        <v>0.075999999999999998</v>
      </c>
      <c r="T254" s="214">
        <f>S254*H254</f>
        <v>0.60799999999999998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15" t="s">
        <v>88</v>
      </c>
      <c r="AT254" s="215" t="s">
        <v>140</v>
      </c>
      <c r="AU254" s="215" t="s">
        <v>80</v>
      </c>
      <c r="AY254" s="17" t="s">
        <v>138</v>
      </c>
      <c r="BE254" s="216">
        <f>IF(N254="základní",J254,0)</f>
        <v>0</v>
      </c>
      <c r="BF254" s="216">
        <f>IF(N254="snížená",J254,0)</f>
        <v>0</v>
      </c>
      <c r="BG254" s="216">
        <f>IF(N254="zákl. přenesená",J254,0)</f>
        <v>0</v>
      </c>
      <c r="BH254" s="216">
        <f>IF(N254="sníž. přenesená",J254,0)</f>
        <v>0</v>
      </c>
      <c r="BI254" s="216">
        <f>IF(N254="nulová",J254,0)</f>
        <v>0</v>
      </c>
      <c r="BJ254" s="17" t="s">
        <v>83</v>
      </c>
      <c r="BK254" s="216">
        <f>ROUND(I254*H254,2)</f>
        <v>0</v>
      </c>
      <c r="BL254" s="17" t="s">
        <v>88</v>
      </c>
      <c r="BM254" s="215" t="s">
        <v>450</v>
      </c>
    </row>
    <row r="255" s="2" customFormat="1">
      <c r="A255" s="38"/>
      <c r="B255" s="39"/>
      <c r="C255" s="40"/>
      <c r="D255" s="217" t="s">
        <v>146</v>
      </c>
      <c r="E255" s="40"/>
      <c r="F255" s="218" t="s">
        <v>451</v>
      </c>
      <c r="G255" s="40"/>
      <c r="H255" s="40"/>
      <c r="I255" s="219"/>
      <c r="J255" s="40"/>
      <c r="K255" s="40"/>
      <c r="L255" s="44"/>
      <c r="M255" s="220"/>
      <c r="N255" s="221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146</v>
      </c>
      <c r="AU255" s="17" t="s">
        <v>80</v>
      </c>
    </row>
    <row r="256" s="13" customFormat="1">
      <c r="A256" s="13"/>
      <c r="B256" s="222"/>
      <c r="C256" s="223"/>
      <c r="D256" s="224" t="s">
        <v>148</v>
      </c>
      <c r="E256" s="225" t="s">
        <v>19</v>
      </c>
      <c r="F256" s="226" t="s">
        <v>452</v>
      </c>
      <c r="G256" s="223"/>
      <c r="H256" s="227">
        <v>4.7999999999999998</v>
      </c>
      <c r="I256" s="228"/>
      <c r="J256" s="223"/>
      <c r="K256" s="223"/>
      <c r="L256" s="229"/>
      <c r="M256" s="230"/>
      <c r="N256" s="231"/>
      <c r="O256" s="231"/>
      <c r="P256" s="231"/>
      <c r="Q256" s="231"/>
      <c r="R256" s="231"/>
      <c r="S256" s="231"/>
      <c r="T256" s="23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3" t="s">
        <v>148</v>
      </c>
      <c r="AU256" s="233" t="s">
        <v>80</v>
      </c>
      <c r="AV256" s="13" t="s">
        <v>80</v>
      </c>
      <c r="AW256" s="13" t="s">
        <v>36</v>
      </c>
      <c r="AX256" s="13" t="s">
        <v>75</v>
      </c>
      <c r="AY256" s="233" t="s">
        <v>138</v>
      </c>
    </row>
    <row r="257" s="13" customFormat="1">
      <c r="A257" s="13"/>
      <c r="B257" s="222"/>
      <c r="C257" s="223"/>
      <c r="D257" s="224" t="s">
        <v>148</v>
      </c>
      <c r="E257" s="225" t="s">
        <v>19</v>
      </c>
      <c r="F257" s="226" t="s">
        <v>453</v>
      </c>
      <c r="G257" s="223"/>
      <c r="H257" s="227">
        <v>3.2000000000000002</v>
      </c>
      <c r="I257" s="228"/>
      <c r="J257" s="223"/>
      <c r="K257" s="223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148</v>
      </c>
      <c r="AU257" s="233" t="s">
        <v>80</v>
      </c>
      <c r="AV257" s="13" t="s">
        <v>80</v>
      </c>
      <c r="AW257" s="13" t="s">
        <v>36</v>
      </c>
      <c r="AX257" s="13" t="s">
        <v>75</v>
      </c>
      <c r="AY257" s="233" t="s">
        <v>138</v>
      </c>
    </row>
    <row r="258" s="14" customFormat="1">
      <c r="A258" s="14"/>
      <c r="B258" s="244"/>
      <c r="C258" s="245"/>
      <c r="D258" s="224" t="s">
        <v>148</v>
      </c>
      <c r="E258" s="246" t="s">
        <v>19</v>
      </c>
      <c r="F258" s="247" t="s">
        <v>224</v>
      </c>
      <c r="G258" s="245"/>
      <c r="H258" s="248">
        <v>8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4" t="s">
        <v>148</v>
      </c>
      <c r="AU258" s="254" t="s">
        <v>80</v>
      </c>
      <c r="AV258" s="14" t="s">
        <v>88</v>
      </c>
      <c r="AW258" s="14" t="s">
        <v>36</v>
      </c>
      <c r="AX258" s="14" t="s">
        <v>83</v>
      </c>
      <c r="AY258" s="254" t="s">
        <v>138</v>
      </c>
    </row>
    <row r="259" s="2" customFormat="1" ht="24.15" customHeight="1">
      <c r="A259" s="38"/>
      <c r="B259" s="39"/>
      <c r="C259" s="204" t="s">
        <v>454</v>
      </c>
      <c r="D259" s="204" t="s">
        <v>140</v>
      </c>
      <c r="E259" s="205" t="s">
        <v>455</v>
      </c>
      <c r="F259" s="206" t="s">
        <v>456</v>
      </c>
      <c r="G259" s="207" t="s">
        <v>207</v>
      </c>
      <c r="H259" s="208">
        <v>1.5</v>
      </c>
      <c r="I259" s="209"/>
      <c r="J259" s="210">
        <f>ROUND(I259*H259,2)</f>
        <v>0</v>
      </c>
      <c r="K259" s="206" t="s">
        <v>144</v>
      </c>
      <c r="L259" s="44"/>
      <c r="M259" s="211" t="s">
        <v>19</v>
      </c>
      <c r="N259" s="212" t="s">
        <v>46</v>
      </c>
      <c r="O259" s="84"/>
      <c r="P259" s="213">
        <f>O259*H259</f>
        <v>0</v>
      </c>
      <c r="Q259" s="213">
        <v>0</v>
      </c>
      <c r="R259" s="213">
        <f>Q259*H259</f>
        <v>0</v>
      </c>
      <c r="S259" s="213">
        <v>0.27000000000000002</v>
      </c>
      <c r="T259" s="214">
        <f>S259*H259</f>
        <v>0.40500000000000003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15" t="s">
        <v>88</v>
      </c>
      <c r="AT259" s="215" t="s">
        <v>140</v>
      </c>
      <c r="AU259" s="215" t="s">
        <v>80</v>
      </c>
      <c r="AY259" s="17" t="s">
        <v>138</v>
      </c>
      <c r="BE259" s="216">
        <f>IF(N259="základní",J259,0)</f>
        <v>0</v>
      </c>
      <c r="BF259" s="216">
        <f>IF(N259="snížená",J259,0)</f>
        <v>0</v>
      </c>
      <c r="BG259" s="216">
        <f>IF(N259="zákl. přenesená",J259,0)</f>
        <v>0</v>
      </c>
      <c r="BH259" s="216">
        <f>IF(N259="sníž. přenesená",J259,0)</f>
        <v>0</v>
      </c>
      <c r="BI259" s="216">
        <f>IF(N259="nulová",J259,0)</f>
        <v>0</v>
      </c>
      <c r="BJ259" s="17" t="s">
        <v>83</v>
      </c>
      <c r="BK259" s="216">
        <f>ROUND(I259*H259,2)</f>
        <v>0</v>
      </c>
      <c r="BL259" s="17" t="s">
        <v>88</v>
      </c>
      <c r="BM259" s="215" t="s">
        <v>457</v>
      </c>
    </row>
    <row r="260" s="2" customFormat="1">
      <c r="A260" s="38"/>
      <c r="B260" s="39"/>
      <c r="C260" s="40"/>
      <c r="D260" s="217" t="s">
        <v>146</v>
      </c>
      <c r="E260" s="40"/>
      <c r="F260" s="218" t="s">
        <v>458</v>
      </c>
      <c r="G260" s="40"/>
      <c r="H260" s="40"/>
      <c r="I260" s="219"/>
      <c r="J260" s="40"/>
      <c r="K260" s="40"/>
      <c r="L260" s="44"/>
      <c r="M260" s="220"/>
      <c r="N260" s="221"/>
      <c r="O260" s="84"/>
      <c r="P260" s="84"/>
      <c r="Q260" s="84"/>
      <c r="R260" s="84"/>
      <c r="S260" s="84"/>
      <c r="T260" s="85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146</v>
      </c>
      <c r="AU260" s="17" t="s">
        <v>80</v>
      </c>
    </row>
    <row r="261" s="13" customFormat="1">
      <c r="A261" s="13"/>
      <c r="B261" s="222"/>
      <c r="C261" s="223"/>
      <c r="D261" s="224" t="s">
        <v>148</v>
      </c>
      <c r="E261" s="225" t="s">
        <v>19</v>
      </c>
      <c r="F261" s="226" t="s">
        <v>459</v>
      </c>
      <c r="G261" s="223"/>
      <c r="H261" s="227">
        <v>0.90000000000000002</v>
      </c>
      <c r="I261" s="228"/>
      <c r="J261" s="223"/>
      <c r="K261" s="223"/>
      <c r="L261" s="229"/>
      <c r="M261" s="230"/>
      <c r="N261" s="231"/>
      <c r="O261" s="231"/>
      <c r="P261" s="231"/>
      <c r="Q261" s="231"/>
      <c r="R261" s="231"/>
      <c r="S261" s="231"/>
      <c r="T261" s="23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3" t="s">
        <v>148</v>
      </c>
      <c r="AU261" s="233" t="s">
        <v>80</v>
      </c>
      <c r="AV261" s="13" t="s">
        <v>80</v>
      </c>
      <c r="AW261" s="13" t="s">
        <v>36</v>
      </c>
      <c r="AX261" s="13" t="s">
        <v>75</v>
      </c>
      <c r="AY261" s="233" t="s">
        <v>138</v>
      </c>
    </row>
    <row r="262" s="13" customFormat="1">
      <c r="A262" s="13"/>
      <c r="B262" s="222"/>
      <c r="C262" s="223"/>
      <c r="D262" s="224" t="s">
        <v>148</v>
      </c>
      <c r="E262" s="225" t="s">
        <v>19</v>
      </c>
      <c r="F262" s="226" t="s">
        <v>460</v>
      </c>
      <c r="G262" s="223"/>
      <c r="H262" s="227">
        <v>0.59999999999999998</v>
      </c>
      <c r="I262" s="228"/>
      <c r="J262" s="223"/>
      <c r="K262" s="223"/>
      <c r="L262" s="229"/>
      <c r="M262" s="230"/>
      <c r="N262" s="231"/>
      <c r="O262" s="231"/>
      <c r="P262" s="231"/>
      <c r="Q262" s="231"/>
      <c r="R262" s="231"/>
      <c r="S262" s="231"/>
      <c r="T262" s="23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3" t="s">
        <v>148</v>
      </c>
      <c r="AU262" s="233" t="s">
        <v>80</v>
      </c>
      <c r="AV262" s="13" t="s">
        <v>80</v>
      </c>
      <c r="AW262" s="13" t="s">
        <v>36</v>
      </c>
      <c r="AX262" s="13" t="s">
        <v>75</v>
      </c>
      <c r="AY262" s="233" t="s">
        <v>138</v>
      </c>
    </row>
    <row r="263" s="14" customFormat="1">
      <c r="A263" s="14"/>
      <c r="B263" s="244"/>
      <c r="C263" s="245"/>
      <c r="D263" s="224" t="s">
        <v>148</v>
      </c>
      <c r="E263" s="246" t="s">
        <v>19</v>
      </c>
      <c r="F263" s="247" t="s">
        <v>224</v>
      </c>
      <c r="G263" s="245"/>
      <c r="H263" s="248">
        <v>1.5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4" t="s">
        <v>148</v>
      </c>
      <c r="AU263" s="254" t="s">
        <v>80</v>
      </c>
      <c r="AV263" s="14" t="s">
        <v>88</v>
      </c>
      <c r="AW263" s="14" t="s">
        <v>36</v>
      </c>
      <c r="AX263" s="14" t="s">
        <v>83</v>
      </c>
      <c r="AY263" s="254" t="s">
        <v>138</v>
      </c>
    </row>
    <row r="264" s="2" customFormat="1" ht="24.15" customHeight="1">
      <c r="A264" s="38"/>
      <c r="B264" s="39"/>
      <c r="C264" s="204" t="s">
        <v>461</v>
      </c>
      <c r="D264" s="204" t="s">
        <v>140</v>
      </c>
      <c r="E264" s="205" t="s">
        <v>462</v>
      </c>
      <c r="F264" s="206" t="s">
        <v>463</v>
      </c>
      <c r="G264" s="207" t="s">
        <v>330</v>
      </c>
      <c r="H264" s="208">
        <v>4</v>
      </c>
      <c r="I264" s="209"/>
      <c r="J264" s="210">
        <f>ROUND(I264*H264,2)</f>
        <v>0</v>
      </c>
      <c r="K264" s="206" t="s">
        <v>144</v>
      </c>
      <c r="L264" s="44"/>
      <c r="M264" s="211" t="s">
        <v>19</v>
      </c>
      <c r="N264" s="212" t="s">
        <v>46</v>
      </c>
      <c r="O264" s="84"/>
      <c r="P264" s="213">
        <f>O264*H264</f>
        <v>0</v>
      </c>
      <c r="Q264" s="213">
        <v>0</v>
      </c>
      <c r="R264" s="213">
        <f>Q264*H264</f>
        <v>0</v>
      </c>
      <c r="S264" s="213">
        <v>0.0080000000000000002</v>
      </c>
      <c r="T264" s="214">
        <f>S264*H264</f>
        <v>0.032000000000000001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15" t="s">
        <v>88</v>
      </c>
      <c r="AT264" s="215" t="s">
        <v>140</v>
      </c>
      <c r="AU264" s="215" t="s">
        <v>80</v>
      </c>
      <c r="AY264" s="17" t="s">
        <v>138</v>
      </c>
      <c r="BE264" s="216">
        <f>IF(N264="základní",J264,0)</f>
        <v>0</v>
      </c>
      <c r="BF264" s="216">
        <f>IF(N264="snížená",J264,0)</f>
        <v>0</v>
      </c>
      <c r="BG264" s="216">
        <f>IF(N264="zákl. přenesená",J264,0)</f>
        <v>0</v>
      </c>
      <c r="BH264" s="216">
        <f>IF(N264="sníž. přenesená",J264,0)</f>
        <v>0</v>
      </c>
      <c r="BI264" s="216">
        <f>IF(N264="nulová",J264,0)</f>
        <v>0</v>
      </c>
      <c r="BJ264" s="17" t="s">
        <v>83</v>
      </c>
      <c r="BK264" s="216">
        <f>ROUND(I264*H264,2)</f>
        <v>0</v>
      </c>
      <c r="BL264" s="17" t="s">
        <v>88</v>
      </c>
      <c r="BM264" s="215" t="s">
        <v>464</v>
      </c>
    </row>
    <row r="265" s="2" customFormat="1">
      <c r="A265" s="38"/>
      <c r="B265" s="39"/>
      <c r="C265" s="40"/>
      <c r="D265" s="217" t="s">
        <v>146</v>
      </c>
      <c r="E265" s="40"/>
      <c r="F265" s="218" t="s">
        <v>465</v>
      </c>
      <c r="G265" s="40"/>
      <c r="H265" s="40"/>
      <c r="I265" s="219"/>
      <c r="J265" s="40"/>
      <c r="K265" s="40"/>
      <c r="L265" s="44"/>
      <c r="M265" s="220"/>
      <c r="N265" s="221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146</v>
      </c>
      <c r="AU265" s="17" t="s">
        <v>80</v>
      </c>
    </row>
    <row r="266" s="13" customFormat="1">
      <c r="A266" s="13"/>
      <c r="B266" s="222"/>
      <c r="C266" s="223"/>
      <c r="D266" s="224" t="s">
        <v>148</v>
      </c>
      <c r="E266" s="225" t="s">
        <v>19</v>
      </c>
      <c r="F266" s="226" t="s">
        <v>466</v>
      </c>
      <c r="G266" s="223"/>
      <c r="H266" s="227">
        <v>4</v>
      </c>
      <c r="I266" s="228"/>
      <c r="J266" s="223"/>
      <c r="K266" s="223"/>
      <c r="L266" s="229"/>
      <c r="M266" s="230"/>
      <c r="N266" s="231"/>
      <c r="O266" s="231"/>
      <c r="P266" s="231"/>
      <c r="Q266" s="231"/>
      <c r="R266" s="231"/>
      <c r="S266" s="231"/>
      <c r="T266" s="23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3" t="s">
        <v>148</v>
      </c>
      <c r="AU266" s="233" t="s">
        <v>80</v>
      </c>
      <c r="AV266" s="13" t="s">
        <v>80</v>
      </c>
      <c r="AW266" s="13" t="s">
        <v>36</v>
      </c>
      <c r="AX266" s="13" t="s">
        <v>83</v>
      </c>
      <c r="AY266" s="233" t="s">
        <v>138</v>
      </c>
    </row>
    <row r="267" s="2" customFormat="1" ht="24.15" customHeight="1">
      <c r="A267" s="38"/>
      <c r="B267" s="39"/>
      <c r="C267" s="204" t="s">
        <v>467</v>
      </c>
      <c r="D267" s="204" t="s">
        <v>140</v>
      </c>
      <c r="E267" s="205" t="s">
        <v>468</v>
      </c>
      <c r="F267" s="206" t="s">
        <v>469</v>
      </c>
      <c r="G267" s="207" t="s">
        <v>330</v>
      </c>
      <c r="H267" s="208">
        <v>1</v>
      </c>
      <c r="I267" s="209"/>
      <c r="J267" s="210">
        <f>ROUND(I267*H267,2)</f>
        <v>0</v>
      </c>
      <c r="K267" s="206" t="s">
        <v>144</v>
      </c>
      <c r="L267" s="44"/>
      <c r="M267" s="211" t="s">
        <v>19</v>
      </c>
      <c r="N267" s="212" t="s">
        <v>46</v>
      </c>
      <c r="O267" s="84"/>
      <c r="P267" s="213">
        <f>O267*H267</f>
        <v>0</v>
      </c>
      <c r="Q267" s="213">
        <v>0</v>
      </c>
      <c r="R267" s="213">
        <f>Q267*H267</f>
        <v>0</v>
      </c>
      <c r="S267" s="213">
        <v>0.058999999999999997</v>
      </c>
      <c r="T267" s="214">
        <f>S267*H267</f>
        <v>0.058999999999999997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15" t="s">
        <v>88</v>
      </c>
      <c r="AT267" s="215" t="s">
        <v>140</v>
      </c>
      <c r="AU267" s="215" t="s">
        <v>80</v>
      </c>
      <c r="AY267" s="17" t="s">
        <v>138</v>
      </c>
      <c r="BE267" s="216">
        <f>IF(N267="základní",J267,0)</f>
        <v>0</v>
      </c>
      <c r="BF267" s="216">
        <f>IF(N267="snížená",J267,0)</f>
        <v>0</v>
      </c>
      <c r="BG267" s="216">
        <f>IF(N267="zákl. přenesená",J267,0)</f>
        <v>0</v>
      </c>
      <c r="BH267" s="216">
        <f>IF(N267="sníž. přenesená",J267,0)</f>
        <v>0</v>
      </c>
      <c r="BI267" s="216">
        <f>IF(N267="nulová",J267,0)</f>
        <v>0</v>
      </c>
      <c r="BJ267" s="17" t="s">
        <v>83</v>
      </c>
      <c r="BK267" s="216">
        <f>ROUND(I267*H267,2)</f>
        <v>0</v>
      </c>
      <c r="BL267" s="17" t="s">
        <v>88</v>
      </c>
      <c r="BM267" s="215" t="s">
        <v>470</v>
      </c>
    </row>
    <row r="268" s="2" customFormat="1">
      <c r="A268" s="38"/>
      <c r="B268" s="39"/>
      <c r="C268" s="40"/>
      <c r="D268" s="217" t="s">
        <v>146</v>
      </c>
      <c r="E268" s="40"/>
      <c r="F268" s="218" t="s">
        <v>471</v>
      </c>
      <c r="G268" s="40"/>
      <c r="H268" s="40"/>
      <c r="I268" s="219"/>
      <c r="J268" s="40"/>
      <c r="K268" s="40"/>
      <c r="L268" s="44"/>
      <c r="M268" s="220"/>
      <c r="N268" s="221"/>
      <c r="O268" s="84"/>
      <c r="P268" s="84"/>
      <c r="Q268" s="84"/>
      <c r="R268" s="84"/>
      <c r="S268" s="84"/>
      <c r="T268" s="85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146</v>
      </c>
      <c r="AU268" s="17" t="s">
        <v>80</v>
      </c>
    </row>
    <row r="269" s="13" customFormat="1">
      <c r="A269" s="13"/>
      <c r="B269" s="222"/>
      <c r="C269" s="223"/>
      <c r="D269" s="224" t="s">
        <v>148</v>
      </c>
      <c r="E269" s="225" t="s">
        <v>19</v>
      </c>
      <c r="F269" s="226" t="s">
        <v>472</v>
      </c>
      <c r="G269" s="223"/>
      <c r="H269" s="227">
        <v>1</v>
      </c>
      <c r="I269" s="228"/>
      <c r="J269" s="223"/>
      <c r="K269" s="223"/>
      <c r="L269" s="229"/>
      <c r="M269" s="230"/>
      <c r="N269" s="231"/>
      <c r="O269" s="231"/>
      <c r="P269" s="231"/>
      <c r="Q269" s="231"/>
      <c r="R269" s="231"/>
      <c r="S269" s="231"/>
      <c r="T269" s="23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3" t="s">
        <v>148</v>
      </c>
      <c r="AU269" s="233" t="s">
        <v>80</v>
      </c>
      <c r="AV269" s="13" t="s">
        <v>80</v>
      </c>
      <c r="AW269" s="13" t="s">
        <v>36</v>
      </c>
      <c r="AX269" s="13" t="s">
        <v>83</v>
      </c>
      <c r="AY269" s="233" t="s">
        <v>138</v>
      </c>
    </row>
    <row r="270" s="2" customFormat="1" ht="24.15" customHeight="1">
      <c r="A270" s="38"/>
      <c r="B270" s="39"/>
      <c r="C270" s="204" t="s">
        <v>473</v>
      </c>
      <c r="D270" s="204" t="s">
        <v>140</v>
      </c>
      <c r="E270" s="205" t="s">
        <v>474</v>
      </c>
      <c r="F270" s="206" t="s">
        <v>475</v>
      </c>
      <c r="G270" s="207" t="s">
        <v>330</v>
      </c>
      <c r="H270" s="208">
        <v>11</v>
      </c>
      <c r="I270" s="209"/>
      <c r="J270" s="210">
        <f>ROUND(I270*H270,2)</f>
        <v>0</v>
      </c>
      <c r="K270" s="206" t="s">
        <v>144</v>
      </c>
      <c r="L270" s="44"/>
      <c r="M270" s="211" t="s">
        <v>19</v>
      </c>
      <c r="N270" s="212" t="s">
        <v>46</v>
      </c>
      <c r="O270" s="84"/>
      <c r="P270" s="213">
        <f>O270*H270</f>
        <v>0</v>
      </c>
      <c r="Q270" s="213">
        <v>0</v>
      </c>
      <c r="R270" s="213">
        <f>Q270*H270</f>
        <v>0</v>
      </c>
      <c r="S270" s="213">
        <v>0.001</v>
      </c>
      <c r="T270" s="214">
        <f>S270*H270</f>
        <v>0.010999999999999999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15" t="s">
        <v>88</v>
      </c>
      <c r="AT270" s="215" t="s">
        <v>140</v>
      </c>
      <c r="AU270" s="215" t="s">
        <v>80</v>
      </c>
      <c r="AY270" s="17" t="s">
        <v>138</v>
      </c>
      <c r="BE270" s="216">
        <f>IF(N270="základní",J270,0)</f>
        <v>0</v>
      </c>
      <c r="BF270" s="216">
        <f>IF(N270="snížená",J270,0)</f>
        <v>0</v>
      </c>
      <c r="BG270" s="216">
        <f>IF(N270="zákl. přenesená",J270,0)</f>
        <v>0</v>
      </c>
      <c r="BH270" s="216">
        <f>IF(N270="sníž. přenesená",J270,0)</f>
        <v>0</v>
      </c>
      <c r="BI270" s="216">
        <f>IF(N270="nulová",J270,0)</f>
        <v>0</v>
      </c>
      <c r="BJ270" s="17" t="s">
        <v>83</v>
      </c>
      <c r="BK270" s="216">
        <f>ROUND(I270*H270,2)</f>
        <v>0</v>
      </c>
      <c r="BL270" s="17" t="s">
        <v>88</v>
      </c>
      <c r="BM270" s="215" t="s">
        <v>476</v>
      </c>
    </row>
    <row r="271" s="2" customFormat="1">
      <c r="A271" s="38"/>
      <c r="B271" s="39"/>
      <c r="C271" s="40"/>
      <c r="D271" s="217" t="s">
        <v>146</v>
      </c>
      <c r="E271" s="40"/>
      <c r="F271" s="218" t="s">
        <v>477</v>
      </c>
      <c r="G271" s="40"/>
      <c r="H271" s="40"/>
      <c r="I271" s="219"/>
      <c r="J271" s="40"/>
      <c r="K271" s="40"/>
      <c r="L271" s="44"/>
      <c r="M271" s="220"/>
      <c r="N271" s="221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146</v>
      </c>
      <c r="AU271" s="17" t="s">
        <v>80</v>
      </c>
    </row>
    <row r="272" s="13" customFormat="1">
      <c r="A272" s="13"/>
      <c r="B272" s="222"/>
      <c r="C272" s="223"/>
      <c r="D272" s="224" t="s">
        <v>148</v>
      </c>
      <c r="E272" s="225" t="s">
        <v>19</v>
      </c>
      <c r="F272" s="226" t="s">
        <v>478</v>
      </c>
      <c r="G272" s="223"/>
      <c r="H272" s="227">
        <v>11</v>
      </c>
      <c r="I272" s="228"/>
      <c r="J272" s="223"/>
      <c r="K272" s="223"/>
      <c r="L272" s="229"/>
      <c r="M272" s="230"/>
      <c r="N272" s="231"/>
      <c r="O272" s="231"/>
      <c r="P272" s="231"/>
      <c r="Q272" s="231"/>
      <c r="R272" s="231"/>
      <c r="S272" s="231"/>
      <c r="T272" s="23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3" t="s">
        <v>148</v>
      </c>
      <c r="AU272" s="233" t="s">
        <v>80</v>
      </c>
      <c r="AV272" s="13" t="s">
        <v>80</v>
      </c>
      <c r="AW272" s="13" t="s">
        <v>36</v>
      </c>
      <c r="AX272" s="13" t="s">
        <v>83</v>
      </c>
      <c r="AY272" s="233" t="s">
        <v>138</v>
      </c>
    </row>
    <row r="273" s="2" customFormat="1" ht="24.15" customHeight="1">
      <c r="A273" s="38"/>
      <c r="B273" s="39"/>
      <c r="C273" s="204" t="s">
        <v>479</v>
      </c>
      <c r="D273" s="204" t="s">
        <v>140</v>
      </c>
      <c r="E273" s="205" t="s">
        <v>480</v>
      </c>
      <c r="F273" s="206" t="s">
        <v>481</v>
      </c>
      <c r="G273" s="207" t="s">
        <v>482</v>
      </c>
      <c r="H273" s="208">
        <v>2</v>
      </c>
      <c r="I273" s="209"/>
      <c r="J273" s="210">
        <f>ROUND(I273*H273,2)</f>
        <v>0</v>
      </c>
      <c r="K273" s="206" t="s">
        <v>144</v>
      </c>
      <c r="L273" s="44"/>
      <c r="M273" s="211" t="s">
        <v>19</v>
      </c>
      <c r="N273" s="212" t="s">
        <v>46</v>
      </c>
      <c r="O273" s="84"/>
      <c r="P273" s="213">
        <f>O273*H273</f>
        <v>0</v>
      </c>
      <c r="Q273" s="213">
        <v>0</v>
      </c>
      <c r="R273" s="213">
        <f>Q273*H273</f>
        <v>0</v>
      </c>
      <c r="S273" s="213">
        <v>0.0089999999999999993</v>
      </c>
      <c r="T273" s="214">
        <f>S273*H273</f>
        <v>0.017999999999999999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88</v>
      </c>
      <c r="AT273" s="215" t="s">
        <v>140</v>
      </c>
      <c r="AU273" s="215" t="s">
        <v>80</v>
      </c>
      <c r="AY273" s="17" t="s">
        <v>138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83</v>
      </c>
      <c r="BK273" s="216">
        <f>ROUND(I273*H273,2)</f>
        <v>0</v>
      </c>
      <c r="BL273" s="17" t="s">
        <v>88</v>
      </c>
      <c r="BM273" s="215" t="s">
        <v>483</v>
      </c>
    </row>
    <row r="274" s="2" customFormat="1">
      <c r="A274" s="38"/>
      <c r="B274" s="39"/>
      <c r="C274" s="40"/>
      <c r="D274" s="217" t="s">
        <v>146</v>
      </c>
      <c r="E274" s="40"/>
      <c r="F274" s="218" t="s">
        <v>484</v>
      </c>
      <c r="G274" s="40"/>
      <c r="H274" s="40"/>
      <c r="I274" s="219"/>
      <c r="J274" s="40"/>
      <c r="K274" s="40"/>
      <c r="L274" s="44"/>
      <c r="M274" s="220"/>
      <c r="N274" s="221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146</v>
      </c>
      <c r="AU274" s="17" t="s">
        <v>80</v>
      </c>
    </row>
    <row r="275" s="13" customFormat="1">
      <c r="A275" s="13"/>
      <c r="B275" s="222"/>
      <c r="C275" s="223"/>
      <c r="D275" s="224" t="s">
        <v>148</v>
      </c>
      <c r="E275" s="225" t="s">
        <v>19</v>
      </c>
      <c r="F275" s="226" t="s">
        <v>485</v>
      </c>
      <c r="G275" s="223"/>
      <c r="H275" s="227">
        <v>2</v>
      </c>
      <c r="I275" s="228"/>
      <c r="J275" s="223"/>
      <c r="K275" s="223"/>
      <c r="L275" s="229"/>
      <c r="M275" s="230"/>
      <c r="N275" s="231"/>
      <c r="O275" s="231"/>
      <c r="P275" s="231"/>
      <c r="Q275" s="231"/>
      <c r="R275" s="231"/>
      <c r="S275" s="231"/>
      <c r="T275" s="23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3" t="s">
        <v>148</v>
      </c>
      <c r="AU275" s="233" t="s">
        <v>80</v>
      </c>
      <c r="AV275" s="13" t="s">
        <v>80</v>
      </c>
      <c r="AW275" s="13" t="s">
        <v>36</v>
      </c>
      <c r="AX275" s="13" t="s">
        <v>83</v>
      </c>
      <c r="AY275" s="233" t="s">
        <v>138</v>
      </c>
    </row>
    <row r="276" s="2" customFormat="1" ht="21.75" customHeight="1">
      <c r="A276" s="38"/>
      <c r="B276" s="39"/>
      <c r="C276" s="204" t="s">
        <v>486</v>
      </c>
      <c r="D276" s="204" t="s">
        <v>140</v>
      </c>
      <c r="E276" s="205" t="s">
        <v>487</v>
      </c>
      <c r="F276" s="206" t="s">
        <v>488</v>
      </c>
      <c r="G276" s="207" t="s">
        <v>482</v>
      </c>
      <c r="H276" s="208">
        <v>32</v>
      </c>
      <c r="I276" s="209"/>
      <c r="J276" s="210">
        <f>ROUND(I276*H276,2)</f>
        <v>0</v>
      </c>
      <c r="K276" s="206" t="s">
        <v>144</v>
      </c>
      <c r="L276" s="44"/>
      <c r="M276" s="211" t="s">
        <v>19</v>
      </c>
      <c r="N276" s="212" t="s">
        <v>46</v>
      </c>
      <c r="O276" s="84"/>
      <c r="P276" s="213">
        <f>O276*H276</f>
        <v>0</v>
      </c>
      <c r="Q276" s="213">
        <v>0</v>
      </c>
      <c r="R276" s="213">
        <f>Q276*H276</f>
        <v>0</v>
      </c>
      <c r="S276" s="213">
        <v>0.002</v>
      </c>
      <c r="T276" s="214">
        <f>S276*H276</f>
        <v>0.064000000000000001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15" t="s">
        <v>88</v>
      </c>
      <c r="AT276" s="215" t="s">
        <v>140</v>
      </c>
      <c r="AU276" s="215" t="s">
        <v>80</v>
      </c>
      <c r="AY276" s="17" t="s">
        <v>138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7" t="s">
        <v>83</v>
      </c>
      <c r="BK276" s="216">
        <f>ROUND(I276*H276,2)</f>
        <v>0</v>
      </c>
      <c r="BL276" s="17" t="s">
        <v>88</v>
      </c>
      <c r="BM276" s="215" t="s">
        <v>489</v>
      </c>
    </row>
    <row r="277" s="2" customFormat="1">
      <c r="A277" s="38"/>
      <c r="B277" s="39"/>
      <c r="C277" s="40"/>
      <c r="D277" s="217" t="s">
        <v>146</v>
      </c>
      <c r="E277" s="40"/>
      <c r="F277" s="218" t="s">
        <v>490</v>
      </c>
      <c r="G277" s="40"/>
      <c r="H277" s="40"/>
      <c r="I277" s="219"/>
      <c r="J277" s="40"/>
      <c r="K277" s="40"/>
      <c r="L277" s="44"/>
      <c r="M277" s="220"/>
      <c r="N277" s="221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146</v>
      </c>
      <c r="AU277" s="17" t="s">
        <v>80</v>
      </c>
    </row>
    <row r="278" s="13" customFormat="1">
      <c r="A278" s="13"/>
      <c r="B278" s="222"/>
      <c r="C278" s="223"/>
      <c r="D278" s="224" t="s">
        <v>148</v>
      </c>
      <c r="E278" s="225" t="s">
        <v>19</v>
      </c>
      <c r="F278" s="226" t="s">
        <v>491</v>
      </c>
      <c r="G278" s="223"/>
      <c r="H278" s="227">
        <v>32</v>
      </c>
      <c r="I278" s="228"/>
      <c r="J278" s="223"/>
      <c r="K278" s="223"/>
      <c r="L278" s="229"/>
      <c r="M278" s="230"/>
      <c r="N278" s="231"/>
      <c r="O278" s="231"/>
      <c r="P278" s="231"/>
      <c r="Q278" s="231"/>
      <c r="R278" s="231"/>
      <c r="S278" s="231"/>
      <c r="T278" s="23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3" t="s">
        <v>148</v>
      </c>
      <c r="AU278" s="233" t="s">
        <v>80</v>
      </c>
      <c r="AV278" s="13" t="s">
        <v>80</v>
      </c>
      <c r="AW278" s="13" t="s">
        <v>36</v>
      </c>
      <c r="AX278" s="13" t="s">
        <v>83</v>
      </c>
      <c r="AY278" s="233" t="s">
        <v>138</v>
      </c>
    </row>
    <row r="279" s="2" customFormat="1" ht="21.75" customHeight="1">
      <c r="A279" s="38"/>
      <c r="B279" s="39"/>
      <c r="C279" s="204" t="s">
        <v>492</v>
      </c>
      <c r="D279" s="204" t="s">
        <v>140</v>
      </c>
      <c r="E279" s="205" t="s">
        <v>493</v>
      </c>
      <c r="F279" s="206" t="s">
        <v>494</v>
      </c>
      <c r="G279" s="207" t="s">
        <v>482</v>
      </c>
      <c r="H279" s="208">
        <v>8</v>
      </c>
      <c r="I279" s="209"/>
      <c r="J279" s="210">
        <f>ROUND(I279*H279,2)</f>
        <v>0</v>
      </c>
      <c r="K279" s="206" t="s">
        <v>144</v>
      </c>
      <c r="L279" s="44"/>
      <c r="M279" s="211" t="s">
        <v>19</v>
      </c>
      <c r="N279" s="212" t="s">
        <v>46</v>
      </c>
      <c r="O279" s="84"/>
      <c r="P279" s="213">
        <f>O279*H279</f>
        <v>0</v>
      </c>
      <c r="Q279" s="213">
        <v>0</v>
      </c>
      <c r="R279" s="213">
        <f>Q279*H279</f>
        <v>0</v>
      </c>
      <c r="S279" s="213">
        <v>0.0040000000000000001</v>
      </c>
      <c r="T279" s="214">
        <f>S279*H279</f>
        <v>0.032000000000000001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15" t="s">
        <v>88</v>
      </c>
      <c r="AT279" s="215" t="s">
        <v>140</v>
      </c>
      <c r="AU279" s="215" t="s">
        <v>80</v>
      </c>
      <c r="AY279" s="17" t="s">
        <v>138</v>
      </c>
      <c r="BE279" s="216">
        <f>IF(N279="základní",J279,0)</f>
        <v>0</v>
      </c>
      <c r="BF279" s="216">
        <f>IF(N279="snížená",J279,0)</f>
        <v>0</v>
      </c>
      <c r="BG279" s="216">
        <f>IF(N279="zákl. přenesená",J279,0)</f>
        <v>0</v>
      </c>
      <c r="BH279" s="216">
        <f>IF(N279="sníž. přenesená",J279,0)</f>
        <v>0</v>
      </c>
      <c r="BI279" s="216">
        <f>IF(N279="nulová",J279,0)</f>
        <v>0</v>
      </c>
      <c r="BJ279" s="17" t="s">
        <v>83</v>
      </c>
      <c r="BK279" s="216">
        <f>ROUND(I279*H279,2)</f>
        <v>0</v>
      </c>
      <c r="BL279" s="17" t="s">
        <v>88</v>
      </c>
      <c r="BM279" s="215" t="s">
        <v>495</v>
      </c>
    </row>
    <row r="280" s="2" customFormat="1">
      <c r="A280" s="38"/>
      <c r="B280" s="39"/>
      <c r="C280" s="40"/>
      <c r="D280" s="217" t="s">
        <v>146</v>
      </c>
      <c r="E280" s="40"/>
      <c r="F280" s="218" t="s">
        <v>496</v>
      </c>
      <c r="G280" s="40"/>
      <c r="H280" s="40"/>
      <c r="I280" s="219"/>
      <c r="J280" s="40"/>
      <c r="K280" s="40"/>
      <c r="L280" s="44"/>
      <c r="M280" s="220"/>
      <c r="N280" s="221"/>
      <c r="O280" s="84"/>
      <c r="P280" s="84"/>
      <c r="Q280" s="84"/>
      <c r="R280" s="84"/>
      <c r="S280" s="84"/>
      <c r="T280" s="85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146</v>
      </c>
      <c r="AU280" s="17" t="s">
        <v>80</v>
      </c>
    </row>
    <row r="281" s="13" customFormat="1">
      <c r="A281" s="13"/>
      <c r="B281" s="222"/>
      <c r="C281" s="223"/>
      <c r="D281" s="224" t="s">
        <v>148</v>
      </c>
      <c r="E281" s="225" t="s">
        <v>19</v>
      </c>
      <c r="F281" s="226" t="s">
        <v>497</v>
      </c>
      <c r="G281" s="223"/>
      <c r="H281" s="227">
        <v>8</v>
      </c>
      <c r="I281" s="228"/>
      <c r="J281" s="223"/>
      <c r="K281" s="223"/>
      <c r="L281" s="229"/>
      <c r="M281" s="230"/>
      <c r="N281" s="231"/>
      <c r="O281" s="231"/>
      <c r="P281" s="231"/>
      <c r="Q281" s="231"/>
      <c r="R281" s="231"/>
      <c r="S281" s="231"/>
      <c r="T281" s="23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3" t="s">
        <v>148</v>
      </c>
      <c r="AU281" s="233" t="s">
        <v>80</v>
      </c>
      <c r="AV281" s="13" t="s">
        <v>80</v>
      </c>
      <c r="AW281" s="13" t="s">
        <v>36</v>
      </c>
      <c r="AX281" s="13" t="s">
        <v>83</v>
      </c>
      <c r="AY281" s="233" t="s">
        <v>138</v>
      </c>
    </row>
    <row r="282" s="2" customFormat="1" ht="21.75" customHeight="1">
      <c r="A282" s="38"/>
      <c r="B282" s="39"/>
      <c r="C282" s="204" t="s">
        <v>230</v>
      </c>
      <c r="D282" s="204" t="s">
        <v>140</v>
      </c>
      <c r="E282" s="205" t="s">
        <v>498</v>
      </c>
      <c r="F282" s="206" t="s">
        <v>499</v>
      </c>
      <c r="G282" s="207" t="s">
        <v>482</v>
      </c>
      <c r="H282" s="208">
        <v>3</v>
      </c>
      <c r="I282" s="209"/>
      <c r="J282" s="210">
        <f>ROUND(I282*H282,2)</f>
        <v>0</v>
      </c>
      <c r="K282" s="206" t="s">
        <v>144</v>
      </c>
      <c r="L282" s="44"/>
      <c r="M282" s="211" t="s">
        <v>19</v>
      </c>
      <c r="N282" s="212" t="s">
        <v>46</v>
      </c>
      <c r="O282" s="84"/>
      <c r="P282" s="213">
        <f>O282*H282</f>
        <v>0</v>
      </c>
      <c r="Q282" s="213">
        <v>0</v>
      </c>
      <c r="R282" s="213">
        <f>Q282*H282</f>
        <v>0</v>
      </c>
      <c r="S282" s="213">
        <v>0.012999999999999999</v>
      </c>
      <c r="T282" s="214">
        <f>S282*H282</f>
        <v>0.039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5" t="s">
        <v>88</v>
      </c>
      <c r="AT282" s="215" t="s">
        <v>140</v>
      </c>
      <c r="AU282" s="215" t="s">
        <v>80</v>
      </c>
      <c r="AY282" s="17" t="s">
        <v>138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83</v>
      </c>
      <c r="BK282" s="216">
        <f>ROUND(I282*H282,2)</f>
        <v>0</v>
      </c>
      <c r="BL282" s="17" t="s">
        <v>88</v>
      </c>
      <c r="BM282" s="215" t="s">
        <v>500</v>
      </c>
    </row>
    <row r="283" s="2" customFormat="1">
      <c r="A283" s="38"/>
      <c r="B283" s="39"/>
      <c r="C283" s="40"/>
      <c r="D283" s="217" t="s">
        <v>146</v>
      </c>
      <c r="E283" s="40"/>
      <c r="F283" s="218" t="s">
        <v>501</v>
      </c>
      <c r="G283" s="40"/>
      <c r="H283" s="40"/>
      <c r="I283" s="219"/>
      <c r="J283" s="40"/>
      <c r="K283" s="40"/>
      <c r="L283" s="44"/>
      <c r="M283" s="220"/>
      <c r="N283" s="221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146</v>
      </c>
      <c r="AU283" s="17" t="s">
        <v>80</v>
      </c>
    </row>
    <row r="284" s="13" customFormat="1">
      <c r="A284" s="13"/>
      <c r="B284" s="222"/>
      <c r="C284" s="223"/>
      <c r="D284" s="224" t="s">
        <v>148</v>
      </c>
      <c r="E284" s="225" t="s">
        <v>19</v>
      </c>
      <c r="F284" s="226" t="s">
        <v>502</v>
      </c>
      <c r="G284" s="223"/>
      <c r="H284" s="227">
        <v>3</v>
      </c>
      <c r="I284" s="228"/>
      <c r="J284" s="223"/>
      <c r="K284" s="223"/>
      <c r="L284" s="229"/>
      <c r="M284" s="230"/>
      <c r="N284" s="231"/>
      <c r="O284" s="231"/>
      <c r="P284" s="231"/>
      <c r="Q284" s="231"/>
      <c r="R284" s="231"/>
      <c r="S284" s="231"/>
      <c r="T284" s="23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3" t="s">
        <v>148</v>
      </c>
      <c r="AU284" s="233" t="s">
        <v>80</v>
      </c>
      <c r="AV284" s="13" t="s">
        <v>80</v>
      </c>
      <c r="AW284" s="13" t="s">
        <v>36</v>
      </c>
      <c r="AX284" s="13" t="s">
        <v>83</v>
      </c>
      <c r="AY284" s="233" t="s">
        <v>138</v>
      </c>
    </row>
    <row r="285" s="2" customFormat="1" ht="21.75" customHeight="1">
      <c r="A285" s="38"/>
      <c r="B285" s="39"/>
      <c r="C285" s="204" t="s">
        <v>503</v>
      </c>
      <c r="D285" s="204" t="s">
        <v>140</v>
      </c>
      <c r="E285" s="205" t="s">
        <v>504</v>
      </c>
      <c r="F285" s="206" t="s">
        <v>505</v>
      </c>
      <c r="G285" s="207" t="s">
        <v>482</v>
      </c>
      <c r="H285" s="208">
        <v>8</v>
      </c>
      <c r="I285" s="209"/>
      <c r="J285" s="210">
        <f>ROUND(I285*H285,2)</f>
        <v>0</v>
      </c>
      <c r="K285" s="206" t="s">
        <v>144</v>
      </c>
      <c r="L285" s="44"/>
      <c r="M285" s="211" t="s">
        <v>19</v>
      </c>
      <c r="N285" s="212" t="s">
        <v>46</v>
      </c>
      <c r="O285" s="84"/>
      <c r="P285" s="213">
        <f>O285*H285</f>
        <v>0</v>
      </c>
      <c r="Q285" s="213">
        <v>0</v>
      </c>
      <c r="R285" s="213">
        <f>Q285*H285</f>
        <v>0</v>
      </c>
      <c r="S285" s="213">
        <v>0.019</v>
      </c>
      <c r="T285" s="214">
        <f>S285*H285</f>
        <v>0.152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5" t="s">
        <v>88</v>
      </c>
      <c r="AT285" s="215" t="s">
        <v>140</v>
      </c>
      <c r="AU285" s="215" t="s">
        <v>80</v>
      </c>
      <c r="AY285" s="17" t="s">
        <v>138</v>
      </c>
      <c r="BE285" s="216">
        <f>IF(N285="základní",J285,0)</f>
        <v>0</v>
      </c>
      <c r="BF285" s="216">
        <f>IF(N285="snížená",J285,0)</f>
        <v>0</v>
      </c>
      <c r="BG285" s="216">
        <f>IF(N285="zákl. přenesená",J285,0)</f>
        <v>0</v>
      </c>
      <c r="BH285" s="216">
        <f>IF(N285="sníž. přenesená",J285,0)</f>
        <v>0</v>
      </c>
      <c r="BI285" s="216">
        <f>IF(N285="nulová",J285,0)</f>
        <v>0</v>
      </c>
      <c r="BJ285" s="17" t="s">
        <v>83</v>
      </c>
      <c r="BK285" s="216">
        <f>ROUND(I285*H285,2)</f>
        <v>0</v>
      </c>
      <c r="BL285" s="17" t="s">
        <v>88</v>
      </c>
      <c r="BM285" s="215" t="s">
        <v>506</v>
      </c>
    </row>
    <row r="286" s="2" customFormat="1">
      <c r="A286" s="38"/>
      <c r="B286" s="39"/>
      <c r="C286" s="40"/>
      <c r="D286" s="217" t="s">
        <v>146</v>
      </c>
      <c r="E286" s="40"/>
      <c r="F286" s="218" t="s">
        <v>507</v>
      </c>
      <c r="G286" s="40"/>
      <c r="H286" s="40"/>
      <c r="I286" s="219"/>
      <c r="J286" s="40"/>
      <c r="K286" s="40"/>
      <c r="L286" s="44"/>
      <c r="M286" s="220"/>
      <c r="N286" s="221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146</v>
      </c>
      <c r="AU286" s="17" t="s">
        <v>80</v>
      </c>
    </row>
    <row r="287" s="13" customFormat="1">
      <c r="A287" s="13"/>
      <c r="B287" s="222"/>
      <c r="C287" s="223"/>
      <c r="D287" s="224" t="s">
        <v>148</v>
      </c>
      <c r="E287" s="225" t="s">
        <v>19</v>
      </c>
      <c r="F287" s="226" t="s">
        <v>508</v>
      </c>
      <c r="G287" s="223"/>
      <c r="H287" s="227">
        <v>8</v>
      </c>
      <c r="I287" s="228"/>
      <c r="J287" s="223"/>
      <c r="K287" s="223"/>
      <c r="L287" s="229"/>
      <c r="M287" s="230"/>
      <c r="N287" s="231"/>
      <c r="O287" s="231"/>
      <c r="P287" s="231"/>
      <c r="Q287" s="231"/>
      <c r="R287" s="231"/>
      <c r="S287" s="231"/>
      <c r="T287" s="23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3" t="s">
        <v>148</v>
      </c>
      <c r="AU287" s="233" t="s">
        <v>80</v>
      </c>
      <c r="AV287" s="13" t="s">
        <v>80</v>
      </c>
      <c r="AW287" s="13" t="s">
        <v>36</v>
      </c>
      <c r="AX287" s="13" t="s">
        <v>83</v>
      </c>
      <c r="AY287" s="233" t="s">
        <v>138</v>
      </c>
    </row>
    <row r="288" s="2" customFormat="1" ht="24.15" customHeight="1">
      <c r="A288" s="38"/>
      <c r="B288" s="39"/>
      <c r="C288" s="204" t="s">
        <v>306</v>
      </c>
      <c r="D288" s="204" t="s">
        <v>140</v>
      </c>
      <c r="E288" s="205" t="s">
        <v>509</v>
      </c>
      <c r="F288" s="206" t="s">
        <v>510</v>
      </c>
      <c r="G288" s="207" t="s">
        <v>482</v>
      </c>
      <c r="H288" s="208">
        <v>3.5</v>
      </c>
      <c r="I288" s="209"/>
      <c r="J288" s="210">
        <f>ROUND(I288*H288,2)</f>
        <v>0</v>
      </c>
      <c r="K288" s="206" t="s">
        <v>144</v>
      </c>
      <c r="L288" s="44"/>
      <c r="M288" s="211" t="s">
        <v>19</v>
      </c>
      <c r="N288" s="212" t="s">
        <v>46</v>
      </c>
      <c r="O288" s="84"/>
      <c r="P288" s="213">
        <f>O288*H288</f>
        <v>0</v>
      </c>
      <c r="Q288" s="213">
        <v>0</v>
      </c>
      <c r="R288" s="213">
        <f>Q288*H288</f>
        <v>0</v>
      </c>
      <c r="S288" s="213">
        <v>0.13200000000000001</v>
      </c>
      <c r="T288" s="214">
        <f>S288*H288</f>
        <v>0.46200000000000002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15" t="s">
        <v>88</v>
      </c>
      <c r="AT288" s="215" t="s">
        <v>140</v>
      </c>
      <c r="AU288" s="215" t="s">
        <v>80</v>
      </c>
      <c r="AY288" s="17" t="s">
        <v>138</v>
      </c>
      <c r="BE288" s="216">
        <f>IF(N288="základní",J288,0)</f>
        <v>0</v>
      </c>
      <c r="BF288" s="216">
        <f>IF(N288="snížená",J288,0)</f>
        <v>0</v>
      </c>
      <c r="BG288" s="216">
        <f>IF(N288="zákl. přenesená",J288,0)</f>
        <v>0</v>
      </c>
      <c r="BH288" s="216">
        <f>IF(N288="sníž. přenesená",J288,0)</f>
        <v>0</v>
      </c>
      <c r="BI288" s="216">
        <f>IF(N288="nulová",J288,0)</f>
        <v>0</v>
      </c>
      <c r="BJ288" s="17" t="s">
        <v>83</v>
      </c>
      <c r="BK288" s="216">
        <f>ROUND(I288*H288,2)</f>
        <v>0</v>
      </c>
      <c r="BL288" s="17" t="s">
        <v>88</v>
      </c>
      <c r="BM288" s="215" t="s">
        <v>511</v>
      </c>
    </row>
    <row r="289" s="2" customFormat="1">
      <c r="A289" s="38"/>
      <c r="B289" s="39"/>
      <c r="C289" s="40"/>
      <c r="D289" s="217" t="s">
        <v>146</v>
      </c>
      <c r="E289" s="40"/>
      <c r="F289" s="218" t="s">
        <v>512</v>
      </c>
      <c r="G289" s="40"/>
      <c r="H289" s="40"/>
      <c r="I289" s="219"/>
      <c r="J289" s="40"/>
      <c r="K289" s="40"/>
      <c r="L289" s="44"/>
      <c r="M289" s="220"/>
      <c r="N289" s="221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146</v>
      </c>
      <c r="AU289" s="17" t="s">
        <v>80</v>
      </c>
    </row>
    <row r="290" s="13" customFormat="1">
      <c r="A290" s="13"/>
      <c r="B290" s="222"/>
      <c r="C290" s="223"/>
      <c r="D290" s="224" t="s">
        <v>148</v>
      </c>
      <c r="E290" s="225" t="s">
        <v>19</v>
      </c>
      <c r="F290" s="226" t="s">
        <v>513</v>
      </c>
      <c r="G290" s="223"/>
      <c r="H290" s="227">
        <v>3.5</v>
      </c>
      <c r="I290" s="228"/>
      <c r="J290" s="223"/>
      <c r="K290" s="223"/>
      <c r="L290" s="229"/>
      <c r="M290" s="230"/>
      <c r="N290" s="231"/>
      <c r="O290" s="231"/>
      <c r="P290" s="231"/>
      <c r="Q290" s="231"/>
      <c r="R290" s="231"/>
      <c r="S290" s="231"/>
      <c r="T290" s="23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3" t="s">
        <v>148</v>
      </c>
      <c r="AU290" s="233" t="s">
        <v>80</v>
      </c>
      <c r="AV290" s="13" t="s">
        <v>80</v>
      </c>
      <c r="AW290" s="13" t="s">
        <v>36</v>
      </c>
      <c r="AX290" s="13" t="s">
        <v>83</v>
      </c>
      <c r="AY290" s="233" t="s">
        <v>138</v>
      </c>
    </row>
    <row r="291" s="2" customFormat="1" ht="16.5" customHeight="1">
      <c r="A291" s="38"/>
      <c r="B291" s="39"/>
      <c r="C291" s="204" t="s">
        <v>325</v>
      </c>
      <c r="D291" s="204" t="s">
        <v>140</v>
      </c>
      <c r="E291" s="205" t="s">
        <v>514</v>
      </c>
      <c r="F291" s="206" t="s">
        <v>515</v>
      </c>
      <c r="G291" s="207" t="s">
        <v>482</v>
      </c>
      <c r="H291" s="208">
        <v>2</v>
      </c>
      <c r="I291" s="209"/>
      <c r="J291" s="210">
        <f>ROUND(I291*H291,2)</f>
        <v>0</v>
      </c>
      <c r="K291" s="206" t="s">
        <v>144</v>
      </c>
      <c r="L291" s="44"/>
      <c r="M291" s="211" t="s">
        <v>19</v>
      </c>
      <c r="N291" s="212" t="s">
        <v>46</v>
      </c>
      <c r="O291" s="84"/>
      <c r="P291" s="213">
        <f>O291*H291</f>
        <v>0</v>
      </c>
      <c r="Q291" s="213">
        <v>1.0000000000000001E-05</v>
      </c>
      <c r="R291" s="213">
        <f>Q291*H291</f>
        <v>2.0000000000000002E-05</v>
      </c>
      <c r="S291" s="213">
        <v>0.001</v>
      </c>
      <c r="T291" s="214">
        <f>S291*H291</f>
        <v>0.002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15" t="s">
        <v>88</v>
      </c>
      <c r="AT291" s="215" t="s">
        <v>140</v>
      </c>
      <c r="AU291" s="215" t="s">
        <v>80</v>
      </c>
      <c r="AY291" s="17" t="s">
        <v>138</v>
      </c>
      <c r="BE291" s="216">
        <f>IF(N291="základní",J291,0)</f>
        <v>0</v>
      </c>
      <c r="BF291" s="216">
        <f>IF(N291="snížená",J291,0)</f>
        <v>0</v>
      </c>
      <c r="BG291" s="216">
        <f>IF(N291="zákl. přenesená",J291,0)</f>
        <v>0</v>
      </c>
      <c r="BH291" s="216">
        <f>IF(N291="sníž. přenesená",J291,0)</f>
        <v>0</v>
      </c>
      <c r="BI291" s="216">
        <f>IF(N291="nulová",J291,0)</f>
        <v>0</v>
      </c>
      <c r="BJ291" s="17" t="s">
        <v>83</v>
      </c>
      <c r="BK291" s="216">
        <f>ROUND(I291*H291,2)</f>
        <v>0</v>
      </c>
      <c r="BL291" s="17" t="s">
        <v>88</v>
      </c>
      <c r="BM291" s="215" t="s">
        <v>516</v>
      </c>
    </row>
    <row r="292" s="2" customFormat="1">
      <c r="A292" s="38"/>
      <c r="B292" s="39"/>
      <c r="C292" s="40"/>
      <c r="D292" s="217" t="s">
        <v>146</v>
      </c>
      <c r="E292" s="40"/>
      <c r="F292" s="218" t="s">
        <v>517</v>
      </c>
      <c r="G292" s="40"/>
      <c r="H292" s="40"/>
      <c r="I292" s="219"/>
      <c r="J292" s="40"/>
      <c r="K292" s="40"/>
      <c r="L292" s="44"/>
      <c r="M292" s="220"/>
      <c r="N292" s="221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146</v>
      </c>
      <c r="AU292" s="17" t="s">
        <v>80</v>
      </c>
    </row>
    <row r="293" s="13" customFormat="1">
      <c r="A293" s="13"/>
      <c r="B293" s="222"/>
      <c r="C293" s="223"/>
      <c r="D293" s="224" t="s">
        <v>148</v>
      </c>
      <c r="E293" s="225" t="s">
        <v>19</v>
      </c>
      <c r="F293" s="226" t="s">
        <v>518</v>
      </c>
      <c r="G293" s="223"/>
      <c r="H293" s="227">
        <v>2</v>
      </c>
      <c r="I293" s="228"/>
      <c r="J293" s="223"/>
      <c r="K293" s="223"/>
      <c r="L293" s="229"/>
      <c r="M293" s="230"/>
      <c r="N293" s="231"/>
      <c r="O293" s="231"/>
      <c r="P293" s="231"/>
      <c r="Q293" s="231"/>
      <c r="R293" s="231"/>
      <c r="S293" s="231"/>
      <c r="T293" s="23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3" t="s">
        <v>148</v>
      </c>
      <c r="AU293" s="233" t="s">
        <v>80</v>
      </c>
      <c r="AV293" s="13" t="s">
        <v>80</v>
      </c>
      <c r="AW293" s="13" t="s">
        <v>36</v>
      </c>
      <c r="AX293" s="13" t="s">
        <v>83</v>
      </c>
      <c r="AY293" s="233" t="s">
        <v>138</v>
      </c>
    </row>
    <row r="294" s="2" customFormat="1" ht="16.5" customHeight="1">
      <c r="A294" s="38"/>
      <c r="B294" s="39"/>
      <c r="C294" s="204" t="s">
        <v>519</v>
      </c>
      <c r="D294" s="204" t="s">
        <v>140</v>
      </c>
      <c r="E294" s="205" t="s">
        <v>520</v>
      </c>
      <c r="F294" s="206" t="s">
        <v>521</v>
      </c>
      <c r="G294" s="207" t="s">
        <v>207</v>
      </c>
      <c r="H294" s="208">
        <v>6.9900000000000002</v>
      </c>
      <c r="I294" s="209"/>
      <c r="J294" s="210">
        <f>ROUND(I294*H294,2)</f>
        <v>0</v>
      </c>
      <c r="K294" s="206" t="s">
        <v>144</v>
      </c>
      <c r="L294" s="44"/>
      <c r="M294" s="211" t="s">
        <v>19</v>
      </c>
      <c r="N294" s="212" t="s">
        <v>46</v>
      </c>
      <c r="O294" s="84"/>
      <c r="P294" s="213">
        <f>O294*H294</f>
        <v>0</v>
      </c>
      <c r="Q294" s="213">
        <v>0</v>
      </c>
      <c r="R294" s="213">
        <f>Q294*H294</f>
        <v>0</v>
      </c>
      <c r="S294" s="213">
        <v>0.002</v>
      </c>
      <c r="T294" s="214">
        <f>S294*H294</f>
        <v>0.013980000000000001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15" t="s">
        <v>88</v>
      </c>
      <c r="AT294" s="215" t="s">
        <v>140</v>
      </c>
      <c r="AU294" s="215" t="s">
        <v>80</v>
      </c>
      <c r="AY294" s="17" t="s">
        <v>138</v>
      </c>
      <c r="BE294" s="216">
        <f>IF(N294="základní",J294,0)</f>
        <v>0</v>
      </c>
      <c r="BF294" s="216">
        <f>IF(N294="snížená",J294,0)</f>
        <v>0</v>
      </c>
      <c r="BG294" s="216">
        <f>IF(N294="zákl. přenesená",J294,0)</f>
        <v>0</v>
      </c>
      <c r="BH294" s="216">
        <f>IF(N294="sníž. přenesená",J294,0)</f>
        <v>0</v>
      </c>
      <c r="BI294" s="216">
        <f>IF(N294="nulová",J294,0)</f>
        <v>0</v>
      </c>
      <c r="BJ294" s="17" t="s">
        <v>83</v>
      </c>
      <c r="BK294" s="216">
        <f>ROUND(I294*H294,2)</f>
        <v>0</v>
      </c>
      <c r="BL294" s="17" t="s">
        <v>88</v>
      </c>
      <c r="BM294" s="215" t="s">
        <v>522</v>
      </c>
    </row>
    <row r="295" s="2" customFormat="1">
      <c r="A295" s="38"/>
      <c r="B295" s="39"/>
      <c r="C295" s="40"/>
      <c r="D295" s="217" t="s">
        <v>146</v>
      </c>
      <c r="E295" s="40"/>
      <c r="F295" s="218" t="s">
        <v>523</v>
      </c>
      <c r="G295" s="40"/>
      <c r="H295" s="40"/>
      <c r="I295" s="219"/>
      <c r="J295" s="40"/>
      <c r="K295" s="40"/>
      <c r="L295" s="44"/>
      <c r="M295" s="220"/>
      <c r="N295" s="221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146</v>
      </c>
      <c r="AU295" s="17" t="s">
        <v>80</v>
      </c>
    </row>
    <row r="296" s="13" customFormat="1">
      <c r="A296" s="13"/>
      <c r="B296" s="222"/>
      <c r="C296" s="223"/>
      <c r="D296" s="224" t="s">
        <v>148</v>
      </c>
      <c r="E296" s="225" t="s">
        <v>19</v>
      </c>
      <c r="F296" s="226" t="s">
        <v>249</v>
      </c>
      <c r="G296" s="223"/>
      <c r="H296" s="227">
        <v>6.9900000000000002</v>
      </c>
      <c r="I296" s="228"/>
      <c r="J296" s="223"/>
      <c r="K296" s="223"/>
      <c r="L296" s="229"/>
      <c r="M296" s="230"/>
      <c r="N296" s="231"/>
      <c r="O296" s="231"/>
      <c r="P296" s="231"/>
      <c r="Q296" s="231"/>
      <c r="R296" s="231"/>
      <c r="S296" s="231"/>
      <c r="T296" s="23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3" t="s">
        <v>148</v>
      </c>
      <c r="AU296" s="233" t="s">
        <v>80</v>
      </c>
      <c r="AV296" s="13" t="s">
        <v>80</v>
      </c>
      <c r="AW296" s="13" t="s">
        <v>36</v>
      </c>
      <c r="AX296" s="13" t="s">
        <v>83</v>
      </c>
      <c r="AY296" s="233" t="s">
        <v>138</v>
      </c>
    </row>
    <row r="297" s="2" customFormat="1" ht="24.15" customHeight="1">
      <c r="A297" s="38"/>
      <c r="B297" s="39"/>
      <c r="C297" s="204" t="s">
        <v>524</v>
      </c>
      <c r="D297" s="204" t="s">
        <v>140</v>
      </c>
      <c r="E297" s="205" t="s">
        <v>525</v>
      </c>
      <c r="F297" s="206" t="s">
        <v>526</v>
      </c>
      <c r="G297" s="207" t="s">
        <v>207</v>
      </c>
      <c r="H297" s="208">
        <v>47.414000000000001</v>
      </c>
      <c r="I297" s="209"/>
      <c r="J297" s="210">
        <f>ROUND(I297*H297,2)</f>
        <v>0</v>
      </c>
      <c r="K297" s="206" t="s">
        <v>144</v>
      </c>
      <c r="L297" s="44"/>
      <c r="M297" s="211" t="s">
        <v>19</v>
      </c>
      <c r="N297" s="212" t="s">
        <v>46</v>
      </c>
      <c r="O297" s="84"/>
      <c r="P297" s="213">
        <f>O297*H297</f>
        <v>0</v>
      </c>
      <c r="Q297" s="213">
        <v>0</v>
      </c>
      <c r="R297" s="213">
        <f>Q297*H297</f>
        <v>0</v>
      </c>
      <c r="S297" s="213">
        <v>0.01</v>
      </c>
      <c r="T297" s="214">
        <f>S297*H297</f>
        <v>0.47414000000000001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15" t="s">
        <v>88</v>
      </c>
      <c r="AT297" s="215" t="s">
        <v>140</v>
      </c>
      <c r="AU297" s="215" t="s">
        <v>80</v>
      </c>
      <c r="AY297" s="17" t="s">
        <v>138</v>
      </c>
      <c r="BE297" s="216">
        <f>IF(N297="základní",J297,0)</f>
        <v>0</v>
      </c>
      <c r="BF297" s="216">
        <f>IF(N297="snížená",J297,0)</f>
        <v>0</v>
      </c>
      <c r="BG297" s="216">
        <f>IF(N297="zákl. přenesená",J297,0)</f>
        <v>0</v>
      </c>
      <c r="BH297" s="216">
        <f>IF(N297="sníž. přenesená",J297,0)</f>
        <v>0</v>
      </c>
      <c r="BI297" s="216">
        <f>IF(N297="nulová",J297,0)</f>
        <v>0</v>
      </c>
      <c r="BJ297" s="17" t="s">
        <v>83</v>
      </c>
      <c r="BK297" s="216">
        <f>ROUND(I297*H297,2)</f>
        <v>0</v>
      </c>
      <c r="BL297" s="17" t="s">
        <v>88</v>
      </c>
      <c r="BM297" s="215" t="s">
        <v>527</v>
      </c>
    </row>
    <row r="298" s="2" customFormat="1">
      <c r="A298" s="38"/>
      <c r="B298" s="39"/>
      <c r="C298" s="40"/>
      <c r="D298" s="217" t="s">
        <v>146</v>
      </c>
      <c r="E298" s="40"/>
      <c r="F298" s="218" t="s">
        <v>528</v>
      </c>
      <c r="G298" s="40"/>
      <c r="H298" s="40"/>
      <c r="I298" s="219"/>
      <c r="J298" s="40"/>
      <c r="K298" s="40"/>
      <c r="L298" s="44"/>
      <c r="M298" s="220"/>
      <c r="N298" s="221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146</v>
      </c>
      <c r="AU298" s="17" t="s">
        <v>80</v>
      </c>
    </row>
    <row r="299" s="13" customFormat="1">
      <c r="A299" s="13"/>
      <c r="B299" s="222"/>
      <c r="C299" s="223"/>
      <c r="D299" s="224" t="s">
        <v>148</v>
      </c>
      <c r="E299" s="225" t="s">
        <v>19</v>
      </c>
      <c r="F299" s="226" t="s">
        <v>304</v>
      </c>
      <c r="G299" s="223"/>
      <c r="H299" s="227">
        <v>36.634</v>
      </c>
      <c r="I299" s="228"/>
      <c r="J299" s="223"/>
      <c r="K299" s="223"/>
      <c r="L299" s="229"/>
      <c r="M299" s="230"/>
      <c r="N299" s="231"/>
      <c r="O299" s="231"/>
      <c r="P299" s="231"/>
      <c r="Q299" s="231"/>
      <c r="R299" s="231"/>
      <c r="S299" s="231"/>
      <c r="T299" s="23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3" t="s">
        <v>148</v>
      </c>
      <c r="AU299" s="233" t="s">
        <v>80</v>
      </c>
      <c r="AV299" s="13" t="s">
        <v>80</v>
      </c>
      <c r="AW299" s="13" t="s">
        <v>36</v>
      </c>
      <c r="AX299" s="13" t="s">
        <v>75</v>
      </c>
      <c r="AY299" s="233" t="s">
        <v>138</v>
      </c>
    </row>
    <row r="300" s="13" customFormat="1">
      <c r="A300" s="13"/>
      <c r="B300" s="222"/>
      <c r="C300" s="223"/>
      <c r="D300" s="224" t="s">
        <v>148</v>
      </c>
      <c r="E300" s="225" t="s">
        <v>19</v>
      </c>
      <c r="F300" s="226" t="s">
        <v>305</v>
      </c>
      <c r="G300" s="223"/>
      <c r="H300" s="227">
        <v>10.779999999999999</v>
      </c>
      <c r="I300" s="228"/>
      <c r="J300" s="223"/>
      <c r="K300" s="223"/>
      <c r="L300" s="229"/>
      <c r="M300" s="230"/>
      <c r="N300" s="231"/>
      <c r="O300" s="231"/>
      <c r="P300" s="231"/>
      <c r="Q300" s="231"/>
      <c r="R300" s="231"/>
      <c r="S300" s="231"/>
      <c r="T300" s="23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3" t="s">
        <v>148</v>
      </c>
      <c r="AU300" s="233" t="s">
        <v>80</v>
      </c>
      <c r="AV300" s="13" t="s">
        <v>80</v>
      </c>
      <c r="AW300" s="13" t="s">
        <v>36</v>
      </c>
      <c r="AX300" s="13" t="s">
        <v>75</v>
      </c>
      <c r="AY300" s="233" t="s">
        <v>138</v>
      </c>
    </row>
    <row r="301" s="14" customFormat="1">
      <c r="A301" s="14"/>
      <c r="B301" s="244"/>
      <c r="C301" s="245"/>
      <c r="D301" s="224" t="s">
        <v>148</v>
      </c>
      <c r="E301" s="246" t="s">
        <v>19</v>
      </c>
      <c r="F301" s="247" t="s">
        <v>224</v>
      </c>
      <c r="G301" s="245"/>
      <c r="H301" s="248">
        <v>47.414000000000001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148</v>
      </c>
      <c r="AU301" s="254" t="s">
        <v>80</v>
      </c>
      <c r="AV301" s="14" t="s">
        <v>88</v>
      </c>
      <c r="AW301" s="14" t="s">
        <v>36</v>
      </c>
      <c r="AX301" s="14" t="s">
        <v>83</v>
      </c>
      <c r="AY301" s="254" t="s">
        <v>138</v>
      </c>
    </row>
    <row r="302" s="2" customFormat="1" ht="24.15" customHeight="1">
      <c r="A302" s="38"/>
      <c r="B302" s="39"/>
      <c r="C302" s="204" t="s">
        <v>529</v>
      </c>
      <c r="D302" s="204" t="s">
        <v>140</v>
      </c>
      <c r="E302" s="205" t="s">
        <v>530</v>
      </c>
      <c r="F302" s="206" t="s">
        <v>531</v>
      </c>
      <c r="G302" s="207" t="s">
        <v>207</v>
      </c>
      <c r="H302" s="208">
        <v>44.130000000000003</v>
      </c>
      <c r="I302" s="209"/>
      <c r="J302" s="210">
        <f>ROUND(I302*H302,2)</f>
        <v>0</v>
      </c>
      <c r="K302" s="206" t="s">
        <v>144</v>
      </c>
      <c r="L302" s="44"/>
      <c r="M302" s="211" t="s">
        <v>19</v>
      </c>
      <c r="N302" s="212" t="s">
        <v>46</v>
      </c>
      <c r="O302" s="84"/>
      <c r="P302" s="213">
        <f>O302*H302</f>
        <v>0</v>
      </c>
      <c r="Q302" s="213">
        <v>0</v>
      </c>
      <c r="R302" s="213">
        <f>Q302*H302</f>
        <v>0</v>
      </c>
      <c r="S302" s="213">
        <v>0.045999999999999999</v>
      </c>
      <c r="T302" s="214">
        <f>S302*H302</f>
        <v>2.0299800000000001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5" t="s">
        <v>88</v>
      </c>
      <c r="AT302" s="215" t="s">
        <v>140</v>
      </c>
      <c r="AU302" s="215" t="s">
        <v>80</v>
      </c>
      <c r="AY302" s="17" t="s">
        <v>138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7" t="s">
        <v>83</v>
      </c>
      <c r="BK302" s="216">
        <f>ROUND(I302*H302,2)</f>
        <v>0</v>
      </c>
      <c r="BL302" s="17" t="s">
        <v>88</v>
      </c>
      <c r="BM302" s="215" t="s">
        <v>532</v>
      </c>
    </row>
    <row r="303" s="2" customFormat="1">
      <c r="A303" s="38"/>
      <c r="B303" s="39"/>
      <c r="C303" s="40"/>
      <c r="D303" s="217" t="s">
        <v>146</v>
      </c>
      <c r="E303" s="40"/>
      <c r="F303" s="218" t="s">
        <v>533</v>
      </c>
      <c r="G303" s="40"/>
      <c r="H303" s="40"/>
      <c r="I303" s="219"/>
      <c r="J303" s="40"/>
      <c r="K303" s="40"/>
      <c r="L303" s="44"/>
      <c r="M303" s="220"/>
      <c r="N303" s="221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146</v>
      </c>
      <c r="AU303" s="17" t="s">
        <v>80</v>
      </c>
    </row>
    <row r="304" s="13" customFormat="1">
      <c r="A304" s="13"/>
      <c r="B304" s="222"/>
      <c r="C304" s="223"/>
      <c r="D304" s="224" t="s">
        <v>148</v>
      </c>
      <c r="E304" s="225" t="s">
        <v>19</v>
      </c>
      <c r="F304" s="226" t="s">
        <v>255</v>
      </c>
      <c r="G304" s="223"/>
      <c r="H304" s="227">
        <v>15.51</v>
      </c>
      <c r="I304" s="228"/>
      <c r="J304" s="223"/>
      <c r="K304" s="223"/>
      <c r="L304" s="229"/>
      <c r="M304" s="230"/>
      <c r="N304" s="231"/>
      <c r="O304" s="231"/>
      <c r="P304" s="231"/>
      <c r="Q304" s="231"/>
      <c r="R304" s="231"/>
      <c r="S304" s="231"/>
      <c r="T304" s="23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3" t="s">
        <v>148</v>
      </c>
      <c r="AU304" s="233" t="s">
        <v>80</v>
      </c>
      <c r="AV304" s="13" t="s">
        <v>80</v>
      </c>
      <c r="AW304" s="13" t="s">
        <v>36</v>
      </c>
      <c r="AX304" s="13" t="s">
        <v>75</v>
      </c>
      <c r="AY304" s="233" t="s">
        <v>138</v>
      </c>
    </row>
    <row r="305" s="13" customFormat="1">
      <c r="A305" s="13"/>
      <c r="B305" s="222"/>
      <c r="C305" s="223"/>
      <c r="D305" s="224" t="s">
        <v>148</v>
      </c>
      <c r="E305" s="225" t="s">
        <v>19</v>
      </c>
      <c r="F305" s="226" t="s">
        <v>256</v>
      </c>
      <c r="G305" s="223"/>
      <c r="H305" s="227">
        <v>9</v>
      </c>
      <c r="I305" s="228"/>
      <c r="J305" s="223"/>
      <c r="K305" s="223"/>
      <c r="L305" s="229"/>
      <c r="M305" s="230"/>
      <c r="N305" s="231"/>
      <c r="O305" s="231"/>
      <c r="P305" s="231"/>
      <c r="Q305" s="231"/>
      <c r="R305" s="231"/>
      <c r="S305" s="231"/>
      <c r="T305" s="23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3" t="s">
        <v>148</v>
      </c>
      <c r="AU305" s="233" t="s">
        <v>80</v>
      </c>
      <c r="AV305" s="13" t="s">
        <v>80</v>
      </c>
      <c r="AW305" s="13" t="s">
        <v>36</v>
      </c>
      <c r="AX305" s="13" t="s">
        <v>75</v>
      </c>
      <c r="AY305" s="233" t="s">
        <v>138</v>
      </c>
    </row>
    <row r="306" s="13" customFormat="1">
      <c r="A306" s="13"/>
      <c r="B306" s="222"/>
      <c r="C306" s="223"/>
      <c r="D306" s="224" t="s">
        <v>148</v>
      </c>
      <c r="E306" s="225" t="s">
        <v>19</v>
      </c>
      <c r="F306" s="226" t="s">
        <v>257</v>
      </c>
      <c r="G306" s="223"/>
      <c r="H306" s="227">
        <v>10.98</v>
      </c>
      <c r="I306" s="228"/>
      <c r="J306" s="223"/>
      <c r="K306" s="223"/>
      <c r="L306" s="229"/>
      <c r="M306" s="230"/>
      <c r="N306" s="231"/>
      <c r="O306" s="231"/>
      <c r="P306" s="231"/>
      <c r="Q306" s="231"/>
      <c r="R306" s="231"/>
      <c r="S306" s="231"/>
      <c r="T306" s="23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3" t="s">
        <v>148</v>
      </c>
      <c r="AU306" s="233" t="s">
        <v>80</v>
      </c>
      <c r="AV306" s="13" t="s">
        <v>80</v>
      </c>
      <c r="AW306" s="13" t="s">
        <v>36</v>
      </c>
      <c r="AX306" s="13" t="s">
        <v>75</v>
      </c>
      <c r="AY306" s="233" t="s">
        <v>138</v>
      </c>
    </row>
    <row r="307" s="13" customFormat="1">
      <c r="A307" s="13"/>
      <c r="B307" s="222"/>
      <c r="C307" s="223"/>
      <c r="D307" s="224" t="s">
        <v>148</v>
      </c>
      <c r="E307" s="225" t="s">
        <v>19</v>
      </c>
      <c r="F307" s="226" t="s">
        <v>258</v>
      </c>
      <c r="G307" s="223"/>
      <c r="H307" s="227">
        <v>8.6400000000000006</v>
      </c>
      <c r="I307" s="228"/>
      <c r="J307" s="223"/>
      <c r="K307" s="223"/>
      <c r="L307" s="229"/>
      <c r="M307" s="230"/>
      <c r="N307" s="231"/>
      <c r="O307" s="231"/>
      <c r="P307" s="231"/>
      <c r="Q307" s="231"/>
      <c r="R307" s="231"/>
      <c r="S307" s="231"/>
      <c r="T307" s="23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3" t="s">
        <v>148</v>
      </c>
      <c r="AU307" s="233" t="s">
        <v>80</v>
      </c>
      <c r="AV307" s="13" t="s">
        <v>80</v>
      </c>
      <c r="AW307" s="13" t="s">
        <v>36</v>
      </c>
      <c r="AX307" s="13" t="s">
        <v>75</v>
      </c>
      <c r="AY307" s="233" t="s">
        <v>138</v>
      </c>
    </row>
    <row r="308" s="14" customFormat="1">
      <c r="A308" s="14"/>
      <c r="B308" s="244"/>
      <c r="C308" s="245"/>
      <c r="D308" s="224" t="s">
        <v>148</v>
      </c>
      <c r="E308" s="246" t="s">
        <v>19</v>
      </c>
      <c r="F308" s="247" t="s">
        <v>224</v>
      </c>
      <c r="G308" s="245"/>
      <c r="H308" s="248">
        <v>44.129999999999995</v>
      </c>
      <c r="I308" s="249"/>
      <c r="J308" s="245"/>
      <c r="K308" s="245"/>
      <c r="L308" s="250"/>
      <c r="M308" s="251"/>
      <c r="N308" s="252"/>
      <c r="O308" s="252"/>
      <c r="P308" s="252"/>
      <c r="Q308" s="252"/>
      <c r="R308" s="252"/>
      <c r="S308" s="252"/>
      <c r="T308" s="253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4" t="s">
        <v>148</v>
      </c>
      <c r="AU308" s="254" t="s">
        <v>80</v>
      </c>
      <c r="AV308" s="14" t="s">
        <v>88</v>
      </c>
      <c r="AW308" s="14" t="s">
        <v>36</v>
      </c>
      <c r="AX308" s="14" t="s">
        <v>83</v>
      </c>
      <c r="AY308" s="254" t="s">
        <v>138</v>
      </c>
    </row>
    <row r="309" s="12" customFormat="1" ht="22.8" customHeight="1">
      <c r="A309" s="12"/>
      <c r="B309" s="188"/>
      <c r="C309" s="189"/>
      <c r="D309" s="190" t="s">
        <v>74</v>
      </c>
      <c r="E309" s="202" t="s">
        <v>534</v>
      </c>
      <c r="F309" s="202" t="s">
        <v>535</v>
      </c>
      <c r="G309" s="189"/>
      <c r="H309" s="189"/>
      <c r="I309" s="192"/>
      <c r="J309" s="203">
        <f>BK309</f>
        <v>0</v>
      </c>
      <c r="K309" s="189"/>
      <c r="L309" s="194"/>
      <c r="M309" s="195"/>
      <c r="N309" s="196"/>
      <c r="O309" s="196"/>
      <c r="P309" s="197">
        <f>SUM(P310:P320)</f>
        <v>0</v>
      </c>
      <c r="Q309" s="196"/>
      <c r="R309" s="197">
        <f>SUM(R310:R320)</f>
        <v>0</v>
      </c>
      <c r="S309" s="196"/>
      <c r="T309" s="198">
        <f>SUM(T310:T320)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199" t="s">
        <v>83</v>
      </c>
      <c r="AT309" s="200" t="s">
        <v>74</v>
      </c>
      <c r="AU309" s="200" t="s">
        <v>83</v>
      </c>
      <c r="AY309" s="199" t="s">
        <v>138</v>
      </c>
      <c r="BK309" s="201">
        <f>SUM(BK310:BK320)</f>
        <v>0</v>
      </c>
    </row>
    <row r="310" s="2" customFormat="1" ht="24.15" customHeight="1">
      <c r="A310" s="38"/>
      <c r="B310" s="39"/>
      <c r="C310" s="204" t="s">
        <v>536</v>
      </c>
      <c r="D310" s="204" t="s">
        <v>140</v>
      </c>
      <c r="E310" s="205" t="s">
        <v>537</v>
      </c>
      <c r="F310" s="206" t="s">
        <v>538</v>
      </c>
      <c r="G310" s="207" t="s">
        <v>178</v>
      </c>
      <c r="H310" s="208">
        <v>9.3559999999999999</v>
      </c>
      <c r="I310" s="209"/>
      <c r="J310" s="210">
        <f>ROUND(I310*H310,2)</f>
        <v>0</v>
      </c>
      <c r="K310" s="206" t="s">
        <v>144</v>
      </c>
      <c r="L310" s="44"/>
      <c r="M310" s="211" t="s">
        <v>19</v>
      </c>
      <c r="N310" s="212" t="s">
        <v>46</v>
      </c>
      <c r="O310" s="84"/>
      <c r="P310" s="213">
        <f>O310*H310</f>
        <v>0</v>
      </c>
      <c r="Q310" s="213">
        <v>0</v>
      </c>
      <c r="R310" s="213">
        <f>Q310*H310</f>
        <v>0</v>
      </c>
      <c r="S310" s="213">
        <v>0</v>
      </c>
      <c r="T310" s="21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5" t="s">
        <v>88</v>
      </c>
      <c r="AT310" s="215" t="s">
        <v>140</v>
      </c>
      <c r="AU310" s="215" t="s">
        <v>80</v>
      </c>
      <c r="AY310" s="17" t="s">
        <v>138</v>
      </c>
      <c r="BE310" s="216">
        <f>IF(N310="základní",J310,0)</f>
        <v>0</v>
      </c>
      <c r="BF310" s="216">
        <f>IF(N310="snížená",J310,0)</f>
        <v>0</v>
      </c>
      <c r="BG310" s="216">
        <f>IF(N310="zákl. přenesená",J310,0)</f>
        <v>0</v>
      </c>
      <c r="BH310" s="216">
        <f>IF(N310="sníž. přenesená",J310,0)</f>
        <v>0</v>
      </c>
      <c r="BI310" s="216">
        <f>IF(N310="nulová",J310,0)</f>
        <v>0</v>
      </c>
      <c r="BJ310" s="17" t="s">
        <v>83</v>
      </c>
      <c r="BK310" s="216">
        <f>ROUND(I310*H310,2)</f>
        <v>0</v>
      </c>
      <c r="BL310" s="17" t="s">
        <v>88</v>
      </c>
      <c r="BM310" s="215" t="s">
        <v>539</v>
      </c>
    </row>
    <row r="311" s="2" customFormat="1">
      <c r="A311" s="38"/>
      <c r="B311" s="39"/>
      <c r="C311" s="40"/>
      <c r="D311" s="217" t="s">
        <v>146</v>
      </c>
      <c r="E311" s="40"/>
      <c r="F311" s="218" t="s">
        <v>540</v>
      </c>
      <c r="G311" s="40"/>
      <c r="H311" s="40"/>
      <c r="I311" s="219"/>
      <c r="J311" s="40"/>
      <c r="K311" s="40"/>
      <c r="L311" s="44"/>
      <c r="M311" s="220"/>
      <c r="N311" s="221"/>
      <c r="O311" s="84"/>
      <c r="P311" s="84"/>
      <c r="Q311" s="84"/>
      <c r="R311" s="84"/>
      <c r="S311" s="84"/>
      <c r="T311" s="85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146</v>
      </c>
      <c r="AU311" s="17" t="s">
        <v>80</v>
      </c>
    </row>
    <row r="312" s="2" customFormat="1" ht="24.15" customHeight="1">
      <c r="A312" s="38"/>
      <c r="B312" s="39"/>
      <c r="C312" s="204" t="s">
        <v>541</v>
      </c>
      <c r="D312" s="204" t="s">
        <v>140</v>
      </c>
      <c r="E312" s="205" t="s">
        <v>542</v>
      </c>
      <c r="F312" s="206" t="s">
        <v>543</v>
      </c>
      <c r="G312" s="207" t="s">
        <v>178</v>
      </c>
      <c r="H312" s="208">
        <v>130.98400000000001</v>
      </c>
      <c r="I312" s="209"/>
      <c r="J312" s="210">
        <f>ROUND(I312*H312,2)</f>
        <v>0</v>
      </c>
      <c r="K312" s="206" t="s">
        <v>144</v>
      </c>
      <c r="L312" s="44"/>
      <c r="M312" s="211" t="s">
        <v>19</v>
      </c>
      <c r="N312" s="212" t="s">
        <v>46</v>
      </c>
      <c r="O312" s="84"/>
      <c r="P312" s="213">
        <f>O312*H312</f>
        <v>0</v>
      </c>
      <c r="Q312" s="213">
        <v>0</v>
      </c>
      <c r="R312" s="213">
        <f>Q312*H312</f>
        <v>0</v>
      </c>
      <c r="S312" s="213">
        <v>0</v>
      </c>
      <c r="T312" s="214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15" t="s">
        <v>88</v>
      </c>
      <c r="AT312" s="215" t="s">
        <v>140</v>
      </c>
      <c r="AU312" s="215" t="s">
        <v>80</v>
      </c>
      <c r="AY312" s="17" t="s">
        <v>138</v>
      </c>
      <c r="BE312" s="216">
        <f>IF(N312="základní",J312,0)</f>
        <v>0</v>
      </c>
      <c r="BF312" s="216">
        <f>IF(N312="snížená",J312,0)</f>
        <v>0</v>
      </c>
      <c r="BG312" s="216">
        <f>IF(N312="zákl. přenesená",J312,0)</f>
        <v>0</v>
      </c>
      <c r="BH312" s="216">
        <f>IF(N312="sníž. přenesená",J312,0)</f>
        <v>0</v>
      </c>
      <c r="BI312" s="216">
        <f>IF(N312="nulová",J312,0)</f>
        <v>0</v>
      </c>
      <c r="BJ312" s="17" t="s">
        <v>83</v>
      </c>
      <c r="BK312" s="216">
        <f>ROUND(I312*H312,2)</f>
        <v>0</v>
      </c>
      <c r="BL312" s="17" t="s">
        <v>88</v>
      </c>
      <c r="BM312" s="215" t="s">
        <v>544</v>
      </c>
    </row>
    <row r="313" s="2" customFormat="1">
      <c r="A313" s="38"/>
      <c r="B313" s="39"/>
      <c r="C313" s="40"/>
      <c r="D313" s="217" t="s">
        <v>146</v>
      </c>
      <c r="E313" s="40"/>
      <c r="F313" s="218" t="s">
        <v>545</v>
      </c>
      <c r="G313" s="40"/>
      <c r="H313" s="40"/>
      <c r="I313" s="219"/>
      <c r="J313" s="40"/>
      <c r="K313" s="40"/>
      <c r="L313" s="44"/>
      <c r="M313" s="220"/>
      <c r="N313" s="221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146</v>
      </c>
      <c r="AU313" s="17" t="s">
        <v>80</v>
      </c>
    </row>
    <row r="314" s="13" customFormat="1">
      <c r="A314" s="13"/>
      <c r="B314" s="222"/>
      <c r="C314" s="223"/>
      <c r="D314" s="224" t="s">
        <v>148</v>
      </c>
      <c r="E314" s="223"/>
      <c r="F314" s="226" t="s">
        <v>546</v>
      </c>
      <c r="G314" s="223"/>
      <c r="H314" s="227">
        <v>130.98400000000001</v>
      </c>
      <c r="I314" s="228"/>
      <c r="J314" s="223"/>
      <c r="K314" s="223"/>
      <c r="L314" s="229"/>
      <c r="M314" s="230"/>
      <c r="N314" s="231"/>
      <c r="O314" s="231"/>
      <c r="P314" s="231"/>
      <c r="Q314" s="231"/>
      <c r="R314" s="231"/>
      <c r="S314" s="231"/>
      <c r="T314" s="23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3" t="s">
        <v>148</v>
      </c>
      <c r="AU314" s="233" t="s">
        <v>80</v>
      </c>
      <c r="AV314" s="13" t="s">
        <v>80</v>
      </c>
      <c r="AW314" s="13" t="s">
        <v>4</v>
      </c>
      <c r="AX314" s="13" t="s">
        <v>83</v>
      </c>
      <c r="AY314" s="233" t="s">
        <v>138</v>
      </c>
    </row>
    <row r="315" s="2" customFormat="1" ht="21.75" customHeight="1">
      <c r="A315" s="38"/>
      <c r="B315" s="39"/>
      <c r="C315" s="204" t="s">
        <v>547</v>
      </c>
      <c r="D315" s="204" t="s">
        <v>140</v>
      </c>
      <c r="E315" s="205" t="s">
        <v>548</v>
      </c>
      <c r="F315" s="206" t="s">
        <v>549</v>
      </c>
      <c r="G315" s="207" t="s">
        <v>178</v>
      </c>
      <c r="H315" s="208">
        <v>9.3559999999999999</v>
      </c>
      <c r="I315" s="209"/>
      <c r="J315" s="210">
        <f>ROUND(I315*H315,2)</f>
        <v>0</v>
      </c>
      <c r="K315" s="206" t="s">
        <v>144</v>
      </c>
      <c r="L315" s="44"/>
      <c r="M315" s="211" t="s">
        <v>19</v>
      </c>
      <c r="N315" s="212" t="s">
        <v>46</v>
      </c>
      <c r="O315" s="84"/>
      <c r="P315" s="213">
        <f>O315*H315</f>
        <v>0</v>
      </c>
      <c r="Q315" s="213">
        <v>0</v>
      </c>
      <c r="R315" s="213">
        <f>Q315*H315</f>
        <v>0</v>
      </c>
      <c r="S315" s="213">
        <v>0</v>
      </c>
      <c r="T315" s="214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5" t="s">
        <v>88</v>
      </c>
      <c r="AT315" s="215" t="s">
        <v>140</v>
      </c>
      <c r="AU315" s="215" t="s">
        <v>80</v>
      </c>
      <c r="AY315" s="17" t="s">
        <v>138</v>
      </c>
      <c r="BE315" s="216">
        <f>IF(N315="základní",J315,0)</f>
        <v>0</v>
      </c>
      <c r="BF315" s="216">
        <f>IF(N315="snížená",J315,0)</f>
        <v>0</v>
      </c>
      <c r="BG315" s="216">
        <f>IF(N315="zákl. přenesená",J315,0)</f>
        <v>0</v>
      </c>
      <c r="BH315" s="216">
        <f>IF(N315="sníž. přenesená",J315,0)</f>
        <v>0</v>
      </c>
      <c r="BI315" s="216">
        <f>IF(N315="nulová",J315,0)</f>
        <v>0</v>
      </c>
      <c r="BJ315" s="17" t="s">
        <v>83</v>
      </c>
      <c r="BK315" s="216">
        <f>ROUND(I315*H315,2)</f>
        <v>0</v>
      </c>
      <c r="BL315" s="17" t="s">
        <v>88</v>
      </c>
      <c r="BM315" s="215" t="s">
        <v>550</v>
      </c>
    </row>
    <row r="316" s="2" customFormat="1">
      <c r="A316" s="38"/>
      <c r="B316" s="39"/>
      <c r="C316" s="40"/>
      <c r="D316" s="217" t="s">
        <v>146</v>
      </c>
      <c r="E316" s="40"/>
      <c r="F316" s="218" t="s">
        <v>551</v>
      </c>
      <c r="G316" s="40"/>
      <c r="H316" s="40"/>
      <c r="I316" s="219"/>
      <c r="J316" s="40"/>
      <c r="K316" s="40"/>
      <c r="L316" s="44"/>
      <c r="M316" s="220"/>
      <c r="N316" s="221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146</v>
      </c>
      <c r="AU316" s="17" t="s">
        <v>80</v>
      </c>
    </row>
    <row r="317" s="2" customFormat="1" ht="21.75" customHeight="1">
      <c r="A317" s="38"/>
      <c r="B317" s="39"/>
      <c r="C317" s="234" t="s">
        <v>552</v>
      </c>
      <c r="D317" s="234" t="s">
        <v>175</v>
      </c>
      <c r="E317" s="235" t="s">
        <v>553</v>
      </c>
      <c r="F317" s="236" t="s">
        <v>554</v>
      </c>
      <c r="G317" s="237" t="s">
        <v>178</v>
      </c>
      <c r="H317" s="238">
        <v>4.1980000000000004</v>
      </c>
      <c r="I317" s="239"/>
      <c r="J317" s="240">
        <f>ROUND(I317*H317,2)</f>
        <v>0</v>
      </c>
      <c r="K317" s="236" t="s">
        <v>144</v>
      </c>
      <c r="L317" s="241"/>
      <c r="M317" s="242" t="s">
        <v>19</v>
      </c>
      <c r="N317" s="243" t="s">
        <v>46</v>
      </c>
      <c r="O317" s="84"/>
      <c r="P317" s="213">
        <f>O317*H317</f>
        <v>0</v>
      </c>
      <c r="Q317" s="213">
        <v>0</v>
      </c>
      <c r="R317" s="213">
        <f>Q317*H317</f>
        <v>0</v>
      </c>
      <c r="S317" s="213">
        <v>0</v>
      </c>
      <c r="T317" s="21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5" t="s">
        <v>179</v>
      </c>
      <c r="AT317" s="215" t="s">
        <v>175</v>
      </c>
      <c r="AU317" s="215" t="s">
        <v>80</v>
      </c>
      <c r="AY317" s="17" t="s">
        <v>138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83</v>
      </c>
      <c r="BK317" s="216">
        <f>ROUND(I317*H317,2)</f>
        <v>0</v>
      </c>
      <c r="BL317" s="17" t="s">
        <v>88</v>
      </c>
      <c r="BM317" s="215" t="s">
        <v>555</v>
      </c>
    </row>
    <row r="318" s="2" customFormat="1" ht="21.75" customHeight="1">
      <c r="A318" s="38"/>
      <c r="B318" s="39"/>
      <c r="C318" s="234" t="s">
        <v>556</v>
      </c>
      <c r="D318" s="234" t="s">
        <v>175</v>
      </c>
      <c r="E318" s="235" t="s">
        <v>557</v>
      </c>
      <c r="F318" s="236" t="s">
        <v>558</v>
      </c>
      <c r="G318" s="237" t="s">
        <v>178</v>
      </c>
      <c r="H318" s="238">
        <v>3.2629999999999999</v>
      </c>
      <c r="I318" s="239"/>
      <c r="J318" s="240">
        <f>ROUND(I318*H318,2)</f>
        <v>0</v>
      </c>
      <c r="K318" s="236" t="s">
        <v>144</v>
      </c>
      <c r="L318" s="241"/>
      <c r="M318" s="242" t="s">
        <v>19</v>
      </c>
      <c r="N318" s="243" t="s">
        <v>46</v>
      </c>
      <c r="O318" s="84"/>
      <c r="P318" s="213">
        <f>O318*H318</f>
        <v>0</v>
      </c>
      <c r="Q318" s="213">
        <v>0</v>
      </c>
      <c r="R318" s="213">
        <f>Q318*H318</f>
        <v>0</v>
      </c>
      <c r="S318" s="213">
        <v>0</v>
      </c>
      <c r="T318" s="214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15" t="s">
        <v>179</v>
      </c>
      <c r="AT318" s="215" t="s">
        <v>175</v>
      </c>
      <c r="AU318" s="215" t="s">
        <v>80</v>
      </c>
      <c r="AY318" s="17" t="s">
        <v>138</v>
      </c>
      <c r="BE318" s="216">
        <f>IF(N318="základní",J318,0)</f>
        <v>0</v>
      </c>
      <c r="BF318" s="216">
        <f>IF(N318="snížená",J318,0)</f>
        <v>0</v>
      </c>
      <c r="BG318" s="216">
        <f>IF(N318="zákl. přenesená",J318,0)</f>
        <v>0</v>
      </c>
      <c r="BH318" s="216">
        <f>IF(N318="sníž. přenesená",J318,0)</f>
        <v>0</v>
      </c>
      <c r="BI318" s="216">
        <f>IF(N318="nulová",J318,0)</f>
        <v>0</v>
      </c>
      <c r="BJ318" s="17" t="s">
        <v>83</v>
      </c>
      <c r="BK318" s="216">
        <f>ROUND(I318*H318,2)</f>
        <v>0</v>
      </c>
      <c r="BL318" s="17" t="s">
        <v>88</v>
      </c>
      <c r="BM318" s="215" t="s">
        <v>559</v>
      </c>
    </row>
    <row r="319" s="2" customFormat="1" ht="21.75" customHeight="1">
      <c r="A319" s="38"/>
      <c r="B319" s="39"/>
      <c r="C319" s="234" t="s">
        <v>560</v>
      </c>
      <c r="D319" s="234" t="s">
        <v>175</v>
      </c>
      <c r="E319" s="235" t="s">
        <v>561</v>
      </c>
      <c r="F319" s="236" t="s">
        <v>562</v>
      </c>
      <c r="G319" s="237" t="s">
        <v>178</v>
      </c>
      <c r="H319" s="238">
        <v>0.70999999999999996</v>
      </c>
      <c r="I319" s="239"/>
      <c r="J319" s="240">
        <f>ROUND(I319*H319,2)</f>
        <v>0</v>
      </c>
      <c r="K319" s="236" t="s">
        <v>144</v>
      </c>
      <c r="L319" s="241"/>
      <c r="M319" s="242" t="s">
        <v>19</v>
      </c>
      <c r="N319" s="243" t="s">
        <v>46</v>
      </c>
      <c r="O319" s="84"/>
      <c r="P319" s="213">
        <f>O319*H319</f>
        <v>0</v>
      </c>
      <c r="Q319" s="213">
        <v>0</v>
      </c>
      <c r="R319" s="213">
        <f>Q319*H319</f>
        <v>0</v>
      </c>
      <c r="S319" s="213">
        <v>0</v>
      </c>
      <c r="T319" s="214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15" t="s">
        <v>179</v>
      </c>
      <c r="AT319" s="215" t="s">
        <v>175</v>
      </c>
      <c r="AU319" s="215" t="s">
        <v>80</v>
      </c>
      <c r="AY319" s="17" t="s">
        <v>138</v>
      </c>
      <c r="BE319" s="216">
        <f>IF(N319="základní",J319,0)</f>
        <v>0</v>
      </c>
      <c r="BF319" s="216">
        <f>IF(N319="snížená",J319,0)</f>
        <v>0</v>
      </c>
      <c r="BG319" s="216">
        <f>IF(N319="zákl. přenesená",J319,0)</f>
        <v>0</v>
      </c>
      <c r="BH319" s="216">
        <f>IF(N319="sníž. přenesená",J319,0)</f>
        <v>0</v>
      </c>
      <c r="BI319" s="216">
        <f>IF(N319="nulová",J319,0)</f>
        <v>0</v>
      </c>
      <c r="BJ319" s="17" t="s">
        <v>83</v>
      </c>
      <c r="BK319" s="216">
        <f>ROUND(I319*H319,2)</f>
        <v>0</v>
      </c>
      <c r="BL319" s="17" t="s">
        <v>88</v>
      </c>
      <c r="BM319" s="215" t="s">
        <v>563</v>
      </c>
    </row>
    <row r="320" s="2" customFormat="1" ht="16.5" customHeight="1">
      <c r="A320" s="38"/>
      <c r="B320" s="39"/>
      <c r="C320" s="234" t="s">
        <v>564</v>
      </c>
      <c r="D320" s="234" t="s">
        <v>175</v>
      </c>
      <c r="E320" s="235" t="s">
        <v>565</v>
      </c>
      <c r="F320" s="236" t="s">
        <v>566</v>
      </c>
      <c r="G320" s="237" t="s">
        <v>178</v>
      </c>
      <c r="H320" s="238">
        <v>1.1850000000000001</v>
      </c>
      <c r="I320" s="239"/>
      <c r="J320" s="240">
        <f>ROUND(I320*H320,2)</f>
        <v>0</v>
      </c>
      <c r="K320" s="236" t="s">
        <v>144</v>
      </c>
      <c r="L320" s="241"/>
      <c r="M320" s="242" t="s">
        <v>19</v>
      </c>
      <c r="N320" s="243" t="s">
        <v>46</v>
      </c>
      <c r="O320" s="84"/>
      <c r="P320" s="213">
        <f>O320*H320</f>
        <v>0</v>
      </c>
      <c r="Q320" s="213">
        <v>0</v>
      </c>
      <c r="R320" s="213">
        <f>Q320*H320</f>
        <v>0</v>
      </c>
      <c r="S320" s="213">
        <v>0</v>
      </c>
      <c r="T320" s="214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15" t="s">
        <v>179</v>
      </c>
      <c r="AT320" s="215" t="s">
        <v>175</v>
      </c>
      <c r="AU320" s="215" t="s">
        <v>80</v>
      </c>
      <c r="AY320" s="17" t="s">
        <v>138</v>
      </c>
      <c r="BE320" s="216">
        <f>IF(N320="základní",J320,0)</f>
        <v>0</v>
      </c>
      <c r="BF320" s="216">
        <f>IF(N320="snížená",J320,0)</f>
        <v>0</v>
      </c>
      <c r="BG320" s="216">
        <f>IF(N320="zákl. přenesená",J320,0)</f>
        <v>0</v>
      </c>
      <c r="BH320" s="216">
        <f>IF(N320="sníž. přenesená",J320,0)</f>
        <v>0</v>
      </c>
      <c r="BI320" s="216">
        <f>IF(N320="nulová",J320,0)</f>
        <v>0</v>
      </c>
      <c r="BJ320" s="17" t="s">
        <v>83</v>
      </c>
      <c r="BK320" s="216">
        <f>ROUND(I320*H320,2)</f>
        <v>0</v>
      </c>
      <c r="BL320" s="17" t="s">
        <v>88</v>
      </c>
      <c r="BM320" s="215" t="s">
        <v>567</v>
      </c>
    </row>
    <row r="321" s="12" customFormat="1" ht="22.8" customHeight="1">
      <c r="A321" s="12"/>
      <c r="B321" s="188"/>
      <c r="C321" s="189"/>
      <c r="D321" s="190" t="s">
        <v>74</v>
      </c>
      <c r="E321" s="202" t="s">
        <v>568</v>
      </c>
      <c r="F321" s="202" t="s">
        <v>569</v>
      </c>
      <c r="G321" s="189"/>
      <c r="H321" s="189"/>
      <c r="I321" s="192"/>
      <c r="J321" s="203">
        <f>BK321</f>
        <v>0</v>
      </c>
      <c r="K321" s="189"/>
      <c r="L321" s="194"/>
      <c r="M321" s="195"/>
      <c r="N321" s="196"/>
      <c r="O321" s="196"/>
      <c r="P321" s="197">
        <f>SUM(P322:P323)</f>
        <v>0</v>
      </c>
      <c r="Q321" s="196"/>
      <c r="R321" s="197">
        <f>SUM(R322:R323)</f>
        <v>0</v>
      </c>
      <c r="S321" s="196"/>
      <c r="T321" s="198">
        <f>SUM(T322:T323)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99" t="s">
        <v>83</v>
      </c>
      <c r="AT321" s="200" t="s">
        <v>74</v>
      </c>
      <c r="AU321" s="200" t="s">
        <v>83</v>
      </c>
      <c r="AY321" s="199" t="s">
        <v>138</v>
      </c>
      <c r="BK321" s="201">
        <f>SUM(BK322:BK323)</f>
        <v>0</v>
      </c>
    </row>
    <row r="322" s="2" customFormat="1" ht="33" customHeight="1">
      <c r="A322" s="38"/>
      <c r="B322" s="39"/>
      <c r="C322" s="204" t="s">
        <v>570</v>
      </c>
      <c r="D322" s="204" t="s">
        <v>140</v>
      </c>
      <c r="E322" s="205" t="s">
        <v>571</v>
      </c>
      <c r="F322" s="206" t="s">
        <v>572</v>
      </c>
      <c r="G322" s="207" t="s">
        <v>178</v>
      </c>
      <c r="H322" s="208">
        <v>10.504</v>
      </c>
      <c r="I322" s="209"/>
      <c r="J322" s="210">
        <f>ROUND(I322*H322,2)</f>
        <v>0</v>
      </c>
      <c r="K322" s="206" t="s">
        <v>144</v>
      </c>
      <c r="L322" s="44"/>
      <c r="M322" s="211" t="s">
        <v>19</v>
      </c>
      <c r="N322" s="212" t="s">
        <v>46</v>
      </c>
      <c r="O322" s="84"/>
      <c r="P322" s="213">
        <f>O322*H322</f>
        <v>0</v>
      </c>
      <c r="Q322" s="213">
        <v>0</v>
      </c>
      <c r="R322" s="213">
        <f>Q322*H322</f>
        <v>0</v>
      </c>
      <c r="S322" s="213">
        <v>0</v>
      </c>
      <c r="T322" s="214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15" t="s">
        <v>88</v>
      </c>
      <c r="AT322" s="215" t="s">
        <v>140</v>
      </c>
      <c r="AU322" s="215" t="s">
        <v>80</v>
      </c>
      <c r="AY322" s="17" t="s">
        <v>138</v>
      </c>
      <c r="BE322" s="216">
        <f>IF(N322="základní",J322,0)</f>
        <v>0</v>
      </c>
      <c r="BF322" s="216">
        <f>IF(N322="snížená",J322,0)</f>
        <v>0</v>
      </c>
      <c r="BG322" s="216">
        <f>IF(N322="zákl. přenesená",J322,0)</f>
        <v>0</v>
      </c>
      <c r="BH322" s="216">
        <f>IF(N322="sníž. přenesená",J322,0)</f>
        <v>0</v>
      </c>
      <c r="BI322" s="216">
        <f>IF(N322="nulová",J322,0)</f>
        <v>0</v>
      </c>
      <c r="BJ322" s="17" t="s">
        <v>83</v>
      </c>
      <c r="BK322" s="216">
        <f>ROUND(I322*H322,2)</f>
        <v>0</v>
      </c>
      <c r="BL322" s="17" t="s">
        <v>88</v>
      </c>
      <c r="BM322" s="215" t="s">
        <v>573</v>
      </c>
    </row>
    <row r="323" s="2" customFormat="1">
      <c r="A323" s="38"/>
      <c r="B323" s="39"/>
      <c r="C323" s="40"/>
      <c r="D323" s="217" t="s">
        <v>146</v>
      </c>
      <c r="E323" s="40"/>
      <c r="F323" s="218" t="s">
        <v>574</v>
      </c>
      <c r="G323" s="40"/>
      <c r="H323" s="40"/>
      <c r="I323" s="219"/>
      <c r="J323" s="40"/>
      <c r="K323" s="40"/>
      <c r="L323" s="44"/>
      <c r="M323" s="220"/>
      <c r="N323" s="221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146</v>
      </c>
      <c r="AU323" s="17" t="s">
        <v>80</v>
      </c>
    </row>
    <row r="324" s="12" customFormat="1" ht="25.92" customHeight="1">
      <c r="A324" s="12"/>
      <c r="B324" s="188"/>
      <c r="C324" s="189"/>
      <c r="D324" s="190" t="s">
        <v>74</v>
      </c>
      <c r="E324" s="191" t="s">
        <v>575</v>
      </c>
      <c r="F324" s="191" t="s">
        <v>576</v>
      </c>
      <c r="G324" s="189"/>
      <c r="H324" s="189"/>
      <c r="I324" s="192"/>
      <c r="J324" s="193">
        <f>BK324</f>
        <v>0</v>
      </c>
      <c r="K324" s="189"/>
      <c r="L324" s="194"/>
      <c r="M324" s="195"/>
      <c r="N324" s="196"/>
      <c r="O324" s="196"/>
      <c r="P324" s="197">
        <f>P325+P345+P365+P386+P392+P402+P452+P473+P479+P489+P514+P542+P565</f>
        <v>0</v>
      </c>
      <c r="Q324" s="196"/>
      <c r="R324" s="197">
        <f>R325+R345+R365+R386+R392+R402+R452+R473+R479+R489+R514+R542+R565</f>
        <v>2.07544716</v>
      </c>
      <c r="S324" s="196"/>
      <c r="T324" s="198">
        <f>T325+T345+T365+T386+T392+T402+T452+T473+T479+T489+T514+T542+T565</f>
        <v>0.010447649999999999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199" t="s">
        <v>80</v>
      </c>
      <c r="AT324" s="200" t="s">
        <v>74</v>
      </c>
      <c r="AU324" s="200" t="s">
        <v>75</v>
      </c>
      <c r="AY324" s="199" t="s">
        <v>138</v>
      </c>
      <c r="BK324" s="201">
        <f>BK325+BK345+BK365+BK386+BK392+BK402+BK452+BK473+BK479+BK489+BK514+BK542+BK565</f>
        <v>0</v>
      </c>
    </row>
    <row r="325" s="12" customFormat="1" ht="22.8" customHeight="1">
      <c r="A325" s="12"/>
      <c r="B325" s="188"/>
      <c r="C325" s="189"/>
      <c r="D325" s="190" t="s">
        <v>74</v>
      </c>
      <c r="E325" s="202" t="s">
        <v>577</v>
      </c>
      <c r="F325" s="202" t="s">
        <v>578</v>
      </c>
      <c r="G325" s="189"/>
      <c r="H325" s="189"/>
      <c r="I325" s="192"/>
      <c r="J325" s="203">
        <f>BK325</f>
        <v>0</v>
      </c>
      <c r="K325" s="189"/>
      <c r="L325" s="194"/>
      <c r="M325" s="195"/>
      <c r="N325" s="196"/>
      <c r="O325" s="196"/>
      <c r="P325" s="197">
        <f>SUM(P326:P344)</f>
        <v>0</v>
      </c>
      <c r="Q325" s="196"/>
      <c r="R325" s="197">
        <f>SUM(R326:R344)</f>
        <v>0.018679999999999999</v>
      </c>
      <c r="S325" s="196"/>
      <c r="T325" s="198">
        <f>SUM(T326:T344)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199" t="s">
        <v>80</v>
      </c>
      <c r="AT325" s="200" t="s">
        <v>74</v>
      </c>
      <c r="AU325" s="200" t="s">
        <v>83</v>
      </c>
      <c r="AY325" s="199" t="s">
        <v>138</v>
      </c>
      <c r="BK325" s="201">
        <f>SUM(BK326:BK344)</f>
        <v>0</v>
      </c>
    </row>
    <row r="326" s="2" customFormat="1" ht="16.5" customHeight="1">
      <c r="A326" s="38"/>
      <c r="B326" s="39"/>
      <c r="C326" s="204" t="s">
        <v>579</v>
      </c>
      <c r="D326" s="204" t="s">
        <v>140</v>
      </c>
      <c r="E326" s="205" t="s">
        <v>580</v>
      </c>
      <c r="F326" s="206" t="s">
        <v>581</v>
      </c>
      <c r="G326" s="207" t="s">
        <v>330</v>
      </c>
      <c r="H326" s="208">
        <v>4</v>
      </c>
      <c r="I326" s="209"/>
      <c r="J326" s="210">
        <f>ROUND(I326*H326,2)</f>
        <v>0</v>
      </c>
      <c r="K326" s="206" t="s">
        <v>582</v>
      </c>
      <c r="L326" s="44"/>
      <c r="M326" s="211" t="s">
        <v>19</v>
      </c>
      <c r="N326" s="212" t="s">
        <v>46</v>
      </c>
      <c r="O326" s="84"/>
      <c r="P326" s="213">
        <f>O326*H326</f>
        <v>0</v>
      </c>
      <c r="Q326" s="213">
        <v>0</v>
      </c>
      <c r="R326" s="213">
        <f>Q326*H326</f>
        <v>0</v>
      </c>
      <c r="S326" s="213">
        <v>0</v>
      </c>
      <c r="T326" s="214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15" t="s">
        <v>232</v>
      </c>
      <c r="AT326" s="215" t="s">
        <v>140</v>
      </c>
      <c r="AU326" s="215" t="s">
        <v>80</v>
      </c>
      <c r="AY326" s="17" t="s">
        <v>138</v>
      </c>
      <c r="BE326" s="216">
        <f>IF(N326="základní",J326,0)</f>
        <v>0</v>
      </c>
      <c r="BF326" s="216">
        <f>IF(N326="snížená",J326,0)</f>
        <v>0</v>
      </c>
      <c r="BG326" s="216">
        <f>IF(N326="zákl. přenesená",J326,0)</f>
        <v>0</v>
      </c>
      <c r="BH326" s="216">
        <f>IF(N326="sníž. přenesená",J326,0)</f>
        <v>0</v>
      </c>
      <c r="BI326" s="216">
        <f>IF(N326="nulová",J326,0)</f>
        <v>0</v>
      </c>
      <c r="BJ326" s="17" t="s">
        <v>83</v>
      </c>
      <c r="BK326" s="216">
        <f>ROUND(I326*H326,2)</f>
        <v>0</v>
      </c>
      <c r="BL326" s="17" t="s">
        <v>232</v>
      </c>
      <c r="BM326" s="215" t="s">
        <v>583</v>
      </c>
    </row>
    <row r="327" s="2" customFormat="1" ht="16.5" customHeight="1">
      <c r="A327" s="38"/>
      <c r="B327" s="39"/>
      <c r="C327" s="204" t="s">
        <v>584</v>
      </c>
      <c r="D327" s="204" t="s">
        <v>140</v>
      </c>
      <c r="E327" s="205" t="s">
        <v>585</v>
      </c>
      <c r="F327" s="206" t="s">
        <v>586</v>
      </c>
      <c r="G327" s="207" t="s">
        <v>482</v>
      </c>
      <c r="H327" s="208">
        <v>6</v>
      </c>
      <c r="I327" s="209"/>
      <c r="J327" s="210">
        <f>ROUND(I327*H327,2)</f>
        <v>0</v>
      </c>
      <c r="K327" s="206" t="s">
        <v>144</v>
      </c>
      <c r="L327" s="44"/>
      <c r="M327" s="211" t="s">
        <v>19</v>
      </c>
      <c r="N327" s="212" t="s">
        <v>46</v>
      </c>
      <c r="O327" s="84"/>
      <c r="P327" s="213">
        <f>O327*H327</f>
        <v>0</v>
      </c>
      <c r="Q327" s="213">
        <v>0.00040999999999999999</v>
      </c>
      <c r="R327" s="213">
        <f>Q327*H327</f>
        <v>0.0024599999999999999</v>
      </c>
      <c r="S327" s="213">
        <v>0</v>
      </c>
      <c r="T327" s="214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15" t="s">
        <v>232</v>
      </c>
      <c r="AT327" s="215" t="s">
        <v>140</v>
      </c>
      <c r="AU327" s="215" t="s">
        <v>80</v>
      </c>
      <c r="AY327" s="17" t="s">
        <v>138</v>
      </c>
      <c r="BE327" s="216">
        <f>IF(N327="základní",J327,0)</f>
        <v>0</v>
      </c>
      <c r="BF327" s="216">
        <f>IF(N327="snížená",J327,0)</f>
        <v>0</v>
      </c>
      <c r="BG327" s="216">
        <f>IF(N327="zákl. přenesená",J327,0)</f>
        <v>0</v>
      </c>
      <c r="BH327" s="216">
        <f>IF(N327="sníž. přenesená",J327,0)</f>
        <v>0</v>
      </c>
      <c r="BI327" s="216">
        <f>IF(N327="nulová",J327,0)</f>
        <v>0</v>
      </c>
      <c r="BJ327" s="17" t="s">
        <v>83</v>
      </c>
      <c r="BK327" s="216">
        <f>ROUND(I327*H327,2)</f>
        <v>0</v>
      </c>
      <c r="BL327" s="17" t="s">
        <v>232</v>
      </c>
      <c r="BM327" s="215" t="s">
        <v>587</v>
      </c>
    </row>
    <row r="328" s="2" customFormat="1">
      <c r="A328" s="38"/>
      <c r="B328" s="39"/>
      <c r="C328" s="40"/>
      <c r="D328" s="217" t="s">
        <v>146</v>
      </c>
      <c r="E328" s="40"/>
      <c r="F328" s="218" t="s">
        <v>588</v>
      </c>
      <c r="G328" s="40"/>
      <c r="H328" s="40"/>
      <c r="I328" s="219"/>
      <c r="J328" s="40"/>
      <c r="K328" s="40"/>
      <c r="L328" s="44"/>
      <c r="M328" s="220"/>
      <c r="N328" s="221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146</v>
      </c>
      <c r="AU328" s="17" t="s">
        <v>80</v>
      </c>
    </row>
    <row r="329" s="2" customFormat="1" ht="16.5" customHeight="1">
      <c r="A329" s="38"/>
      <c r="B329" s="39"/>
      <c r="C329" s="204" t="s">
        <v>589</v>
      </c>
      <c r="D329" s="204" t="s">
        <v>140</v>
      </c>
      <c r="E329" s="205" t="s">
        <v>590</v>
      </c>
      <c r="F329" s="206" t="s">
        <v>591</v>
      </c>
      <c r="G329" s="207" t="s">
        <v>482</v>
      </c>
      <c r="H329" s="208">
        <v>7</v>
      </c>
      <c r="I329" s="209"/>
      <c r="J329" s="210">
        <f>ROUND(I329*H329,2)</f>
        <v>0</v>
      </c>
      <c r="K329" s="206" t="s">
        <v>144</v>
      </c>
      <c r="L329" s="44"/>
      <c r="M329" s="211" t="s">
        <v>19</v>
      </c>
      <c r="N329" s="212" t="s">
        <v>46</v>
      </c>
      <c r="O329" s="84"/>
      <c r="P329" s="213">
        <f>O329*H329</f>
        <v>0</v>
      </c>
      <c r="Q329" s="213">
        <v>0.00048000000000000001</v>
      </c>
      <c r="R329" s="213">
        <f>Q329*H329</f>
        <v>0.0033600000000000001</v>
      </c>
      <c r="S329" s="213">
        <v>0</v>
      </c>
      <c r="T329" s="214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15" t="s">
        <v>232</v>
      </c>
      <c r="AT329" s="215" t="s">
        <v>140</v>
      </c>
      <c r="AU329" s="215" t="s">
        <v>80</v>
      </c>
      <c r="AY329" s="17" t="s">
        <v>138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83</v>
      </c>
      <c r="BK329" s="216">
        <f>ROUND(I329*H329,2)</f>
        <v>0</v>
      </c>
      <c r="BL329" s="17" t="s">
        <v>232</v>
      </c>
      <c r="BM329" s="215" t="s">
        <v>592</v>
      </c>
    </row>
    <row r="330" s="2" customFormat="1">
      <c r="A330" s="38"/>
      <c r="B330" s="39"/>
      <c r="C330" s="40"/>
      <c r="D330" s="217" t="s">
        <v>146</v>
      </c>
      <c r="E330" s="40"/>
      <c r="F330" s="218" t="s">
        <v>593</v>
      </c>
      <c r="G330" s="40"/>
      <c r="H330" s="40"/>
      <c r="I330" s="219"/>
      <c r="J330" s="40"/>
      <c r="K330" s="40"/>
      <c r="L330" s="44"/>
      <c r="M330" s="220"/>
      <c r="N330" s="221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146</v>
      </c>
      <c r="AU330" s="17" t="s">
        <v>80</v>
      </c>
    </row>
    <row r="331" s="2" customFormat="1" ht="16.5" customHeight="1">
      <c r="A331" s="38"/>
      <c r="B331" s="39"/>
      <c r="C331" s="204" t="s">
        <v>594</v>
      </c>
      <c r="D331" s="204" t="s">
        <v>140</v>
      </c>
      <c r="E331" s="205" t="s">
        <v>595</v>
      </c>
      <c r="F331" s="206" t="s">
        <v>596</v>
      </c>
      <c r="G331" s="207" t="s">
        <v>482</v>
      </c>
      <c r="H331" s="208">
        <v>4</v>
      </c>
      <c r="I331" s="209"/>
      <c r="J331" s="210">
        <f>ROUND(I331*H331,2)</f>
        <v>0</v>
      </c>
      <c r="K331" s="206" t="s">
        <v>144</v>
      </c>
      <c r="L331" s="44"/>
      <c r="M331" s="211" t="s">
        <v>19</v>
      </c>
      <c r="N331" s="212" t="s">
        <v>46</v>
      </c>
      <c r="O331" s="84"/>
      <c r="P331" s="213">
        <f>O331*H331</f>
        <v>0</v>
      </c>
      <c r="Q331" s="213">
        <v>0.0022399999999999998</v>
      </c>
      <c r="R331" s="213">
        <f>Q331*H331</f>
        <v>0.0089599999999999992</v>
      </c>
      <c r="S331" s="213">
        <v>0</v>
      </c>
      <c r="T331" s="214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15" t="s">
        <v>232</v>
      </c>
      <c r="AT331" s="215" t="s">
        <v>140</v>
      </c>
      <c r="AU331" s="215" t="s">
        <v>80</v>
      </c>
      <c r="AY331" s="17" t="s">
        <v>138</v>
      </c>
      <c r="BE331" s="216">
        <f>IF(N331="základní",J331,0)</f>
        <v>0</v>
      </c>
      <c r="BF331" s="216">
        <f>IF(N331="snížená",J331,0)</f>
        <v>0</v>
      </c>
      <c r="BG331" s="216">
        <f>IF(N331="zákl. přenesená",J331,0)</f>
        <v>0</v>
      </c>
      <c r="BH331" s="216">
        <f>IF(N331="sníž. přenesená",J331,0)</f>
        <v>0</v>
      </c>
      <c r="BI331" s="216">
        <f>IF(N331="nulová",J331,0)</f>
        <v>0</v>
      </c>
      <c r="BJ331" s="17" t="s">
        <v>83</v>
      </c>
      <c r="BK331" s="216">
        <f>ROUND(I331*H331,2)</f>
        <v>0</v>
      </c>
      <c r="BL331" s="17" t="s">
        <v>232</v>
      </c>
      <c r="BM331" s="215" t="s">
        <v>597</v>
      </c>
    </row>
    <row r="332" s="2" customFormat="1">
      <c r="A332" s="38"/>
      <c r="B332" s="39"/>
      <c r="C332" s="40"/>
      <c r="D332" s="217" t="s">
        <v>146</v>
      </c>
      <c r="E332" s="40"/>
      <c r="F332" s="218" t="s">
        <v>598</v>
      </c>
      <c r="G332" s="40"/>
      <c r="H332" s="40"/>
      <c r="I332" s="219"/>
      <c r="J332" s="40"/>
      <c r="K332" s="40"/>
      <c r="L332" s="44"/>
      <c r="M332" s="220"/>
      <c r="N332" s="221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146</v>
      </c>
      <c r="AU332" s="17" t="s">
        <v>80</v>
      </c>
    </row>
    <row r="333" s="2" customFormat="1" ht="16.5" customHeight="1">
      <c r="A333" s="38"/>
      <c r="B333" s="39"/>
      <c r="C333" s="204" t="s">
        <v>599</v>
      </c>
      <c r="D333" s="204" t="s">
        <v>140</v>
      </c>
      <c r="E333" s="205" t="s">
        <v>600</v>
      </c>
      <c r="F333" s="206" t="s">
        <v>601</v>
      </c>
      <c r="G333" s="207" t="s">
        <v>330</v>
      </c>
      <c r="H333" s="208">
        <v>4</v>
      </c>
      <c r="I333" s="209"/>
      <c r="J333" s="210">
        <f>ROUND(I333*H333,2)</f>
        <v>0</v>
      </c>
      <c r="K333" s="206" t="s">
        <v>144</v>
      </c>
      <c r="L333" s="44"/>
      <c r="M333" s="211" t="s">
        <v>19</v>
      </c>
      <c r="N333" s="212" t="s">
        <v>46</v>
      </c>
      <c r="O333" s="84"/>
      <c r="P333" s="213">
        <f>O333*H333</f>
        <v>0</v>
      </c>
      <c r="Q333" s="213">
        <v>0</v>
      </c>
      <c r="R333" s="213">
        <f>Q333*H333</f>
        <v>0</v>
      </c>
      <c r="S333" s="213">
        <v>0</v>
      </c>
      <c r="T333" s="214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15" t="s">
        <v>232</v>
      </c>
      <c r="AT333" s="215" t="s">
        <v>140</v>
      </c>
      <c r="AU333" s="215" t="s">
        <v>80</v>
      </c>
      <c r="AY333" s="17" t="s">
        <v>138</v>
      </c>
      <c r="BE333" s="216">
        <f>IF(N333="základní",J333,0)</f>
        <v>0</v>
      </c>
      <c r="BF333" s="216">
        <f>IF(N333="snížená",J333,0)</f>
        <v>0</v>
      </c>
      <c r="BG333" s="216">
        <f>IF(N333="zákl. přenesená",J333,0)</f>
        <v>0</v>
      </c>
      <c r="BH333" s="216">
        <f>IF(N333="sníž. přenesená",J333,0)</f>
        <v>0</v>
      </c>
      <c r="BI333" s="216">
        <f>IF(N333="nulová",J333,0)</f>
        <v>0</v>
      </c>
      <c r="BJ333" s="17" t="s">
        <v>83</v>
      </c>
      <c r="BK333" s="216">
        <f>ROUND(I333*H333,2)</f>
        <v>0</v>
      </c>
      <c r="BL333" s="17" t="s">
        <v>232</v>
      </c>
      <c r="BM333" s="215" t="s">
        <v>602</v>
      </c>
    </row>
    <row r="334" s="2" customFormat="1">
      <c r="A334" s="38"/>
      <c r="B334" s="39"/>
      <c r="C334" s="40"/>
      <c r="D334" s="217" t="s">
        <v>146</v>
      </c>
      <c r="E334" s="40"/>
      <c r="F334" s="218" t="s">
        <v>603</v>
      </c>
      <c r="G334" s="40"/>
      <c r="H334" s="40"/>
      <c r="I334" s="219"/>
      <c r="J334" s="40"/>
      <c r="K334" s="40"/>
      <c r="L334" s="44"/>
      <c r="M334" s="220"/>
      <c r="N334" s="221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146</v>
      </c>
      <c r="AU334" s="17" t="s">
        <v>80</v>
      </c>
    </row>
    <row r="335" s="2" customFormat="1" ht="16.5" customHeight="1">
      <c r="A335" s="38"/>
      <c r="B335" s="39"/>
      <c r="C335" s="204" t="s">
        <v>604</v>
      </c>
      <c r="D335" s="204" t="s">
        <v>140</v>
      </c>
      <c r="E335" s="205" t="s">
        <v>605</v>
      </c>
      <c r="F335" s="206" t="s">
        <v>606</v>
      </c>
      <c r="G335" s="207" t="s">
        <v>330</v>
      </c>
      <c r="H335" s="208">
        <v>1</v>
      </c>
      <c r="I335" s="209"/>
      <c r="J335" s="210">
        <f>ROUND(I335*H335,2)</f>
        <v>0</v>
      </c>
      <c r="K335" s="206" t="s">
        <v>144</v>
      </c>
      <c r="L335" s="44"/>
      <c r="M335" s="211" t="s">
        <v>19</v>
      </c>
      <c r="N335" s="212" t="s">
        <v>46</v>
      </c>
      <c r="O335" s="84"/>
      <c r="P335" s="213">
        <f>O335*H335</f>
        <v>0</v>
      </c>
      <c r="Q335" s="213">
        <v>0</v>
      </c>
      <c r="R335" s="213">
        <f>Q335*H335</f>
        <v>0</v>
      </c>
      <c r="S335" s="213">
        <v>0</v>
      </c>
      <c r="T335" s="214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15" t="s">
        <v>232</v>
      </c>
      <c r="AT335" s="215" t="s">
        <v>140</v>
      </c>
      <c r="AU335" s="215" t="s">
        <v>80</v>
      </c>
      <c r="AY335" s="17" t="s">
        <v>138</v>
      </c>
      <c r="BE335" s="216">
        <f>IF(N335="základní",J335,0)</f>
        <v>0</v>
      </c>
      <c r="BF335" s="216">
        <f>IF(N335="snížená",J335,0)</f>
        <v>0</v>
      </c>
      <c r="BG335" s="216">
        <f>IF(N335="zákl. přenesená",J335,0)</f>
        <v>0</v>
      </c>
      <c r="BH335" s="216">
        <f>IF(N335="sníž. přenesená",J335,0)</f>
        <v>0</v>
      </c>
      <c r="BI335" s="216">
        <f>IF(N335="nulová",J335,0)</f>
        <v>0</v>
      </c>
      <c r="BJ335" s="17" t="s">
        <v>83</v>
      </c>
      <c r="BK335" s="216">
        <f>ROUND(I335*H335,2)</f>
        <v>0</v>
      </c>
      <c r="BL335" s="17" t="s">
        <v>232</v>
      </c>
      <c r="BM335" s="215" t="s">
        <v>607</v>
      </c>
    </row>
    <row r="336" s="2" customFormat="1">
      <c r="A336" s="38"/>
      <c r="B336" s="39"/>
      <c r="C336" s="40"/>
      <c r="D336" s="217" t="s">
        <v>146</v>
      </c>
      <c r="E336" s="40"/>
      <c r="F336" s="218" t="s">
        <v>608</v>
      </c>
      <c r="G336" s="40"/>
      <c r="H336" s="40"/>
      <c r="I336" s="219"/>
      <c r="J336" s="40"/>
      <c r="K336" s="40"/>
      <c r="L336" s="44"/>
      <c r="M336" s="220"/>
      <c r="N336" s="221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146</v>
      </c>
      <c r="AU336" s="17" t="s">
        <v>80</v>
      </c>
    </row>
    <row r="337" s="2" customFormat="1" ht="16.5" customHeight="1">
      <c r="A337" s="38"/>
      <c r="B337" s="39"/>
      <c r="C337" s="204" t="s">
        <v>609</v>
      </c>
      <c r="D337" s="204" t="s">
        <v>140</v>
      </c>
      <c r="E337" s="205" t="s">
        <v>610</v>
      </c>
      <c r="F337" s="206" t="s">
        <v>611</v>
      </c>
      <c r="G337" s="207" t="s">
        <v>330</v>
      </c>
      <c r="H337" s="208">
        <v>2</v>
      </c>
      <c r="I337" s="209"/>
      <c r="J337" s="210">
        <f>ROUND(I337*H337,2)</f>
        <v>0</v>
      </c>
      <c r="K337" s="206" t="s">
        <v>144</v>
      </c>
      <c r="L337" s="44"/>
      <c r="M337" s="211" t="s">
        <v>19</v>
      </c>
      <c r="N337" s="212" t="s">
        <v>46</v>
      </c>
      <c r="O337" s="84"/>
      <c r="P337" s="213">
        <f>O337*H337</f>
        <v>0</v>
      </c>
      <c r="Q337" s="213">
        <v>0</v>
      </c>
      <c r="R337" s="213">
        <f>Q337*H337</f>
        <v>0</v>
      </c>
      <c r="S337" s="213">
        <v>0</v>
      </c>
      <c r="T337" s="214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15" t="s">
        <v>232</v>
      </c>
      <c r="AT337" s="215" t="s">
        <v>140</v>
      </c>
      <c r="AU337" s="215" t="s">
        <v>80</v>
      </c>
      <c r="AY337" s="17" t="s">
        <v>138</v>
      </c>
      <c r="BE337" s="216">
        <f>IF(N337="základní",J337,0)</f>
        <v>0</v>
      </c>
      <c r="BF337" s="216">
        <f>IF(N337="snížená",J337,0)</f>
        <v>0</v>
      </c>
      <c r="BG337" s="216">
        <f>IF(N337="zákl. přenesená",J337,0)</f>
        <v>0</v>
      </c>
      <c r="BH337" s="216">
        <f>IF(N337="sníž. přenesená",J337,0)</f>
        <v>0</v>
      </c>
      <c r="BI337" s="216">
        <f>IF(N337="nulová",J337,0)</f>
        <v>0</v>
      </c>
      <c r="BJ337" s="17" t="s">
        <v>83</v>
      </c>
      <c r="BK337" s="216">
        <f>ROUND(I337*H337,2)</f>
        <v>0</v>
      </c>
      <c r="BL337" s="17" t="s">
        <v>232</v>
      </c>
      <c r="BM337" s="215" t="s">
        <v>612</v>
      </c>
    </row>
    <row r="338" s="2" customFormat="1">
      <c r="A338" s="38"/>
      <c r="B338" s="39"/>
      <c r="C338" s="40"/>
      <c r="D338" s="217" t="s">
        <v>146</v>
      </c>
      <c r="E338" s="40"/>
      <c r="F338" s="218" t="s">
        <v>613</v>
      </c>
      <c r="G338" s="40"/>
      <c r="H338" s="40"/>
      <c r="I338" s="219"/>
      <c r="J338" s="40"/>
      <c r="K338" s="40"/>
      <c r="L338" s="44"/>
      <c r="M338" s="220"/>
      <c r="N338" s="221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146</v>
      </c>
      <c r="AU338" s="17" t="s">
        <v>80</v>
      </c>
    </row>
    <row r="339" s="2" customFormat="1" ht="16.5" customHeight="1">
      <c r="A339" s="38"/>
      <c r="B339" s="39"/>
      <c r="C339" s="204" t="s">
        <v>614</v>
      </c>
      <c r="D339" s="204" t="s">
        <v>140</v>
      </c>
      <c r="E339" s="205" t="s">
        <v>615</v>
      </c>
      <c r="F339" s="206" t="s">
        <v>616</v>
      </c>
      <c r="G339" s="207" t="s">
        <v>330</v>
      </c>
      <c r="H339" s="208">
        <v>1</v>
      </c>
      <c r="I339" s="209"/>
      <c r="J339" s="210">
        <f>ROUND(I339*H339,2)</f>
        <v>0</v>
      </c>
      <c r="K339" s="206" t="s">
        <v>144</v>
      </c>
      <c r="L339" s="44"/>
      <c r="M339" s="211" t="s">
        <v>19</v>
      </c>
      <c r="N339" s="212" t="s">
        <v>46</v>
      </c>
      <c r="O339" s="84"/>
      <c r="P339" s="213">
        <f>O339*H339</f>
        <v>0</v>
      </c>
      <c r="Q339" s="213">
        <v>0.0038999999999999998</v>
      </c>
      <c r="R339" s="213">
        <f>Q339*H339</f>
        <v>0.0038999999999999998</v>
      </c>
      <c r="S339" s="213">
        <v>0</v>
      </c>
      <c r="T339" s="214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15" t="s">
        <v>232</v>
      </c>
      <c r="AT339" s="215" t="s">
        <v>140</v>
      </c>
      <c r="AU339" s="215" t="s">
        <v>80</v>
      </c>
      <c r="AY339" s="17" t="s">
        <v>138</v>
      </c>
      <c r="BE339" s="216">
        <f>IF(N339="základní",J339,0)</f>
        <v>0</v>
      </c>
      <c r="BF339" s="216">
        <f>IF(N339="snížená",J339,0)</f>
        <v>0</v>
      </c>
      <c r="BG339" s="216">
        <f>IF(N339="zákl. přenesená",J339,0)</f>
        <v>0</v>
      </c>
      <c r="BH339" s="216">
        <f>IF(N339="sníž. přenesená",J339,0)</f>
        <v>0</v>
      </c>
      <c r="BI339" s="216">
        <f>IF(N339="nulová",J339,0)</f>
        <v>0</v>
      </c>
      <c r="BJ339" s="17" t="s">
        <v>83</v>
      </c>
      <c r="BK339" s="216">
        <f>ROUND(I339*H339,2)</f>
        <v>0</v>
      </c>
      <c r="BL339" s="17" t="s">
        <v>232</v>
      </c>
      <c r="BM339" s="215" t="s">
        <v>617</v>
      </c>
    </row>
    <row r="340" s="2" customFormat="1">
      <c r="A340" s="38"/>
      <c r="B340" s="39"/>
      <c r="C340" s="40"/>
      <c r="D340" s="217" t="s">
        <v>146</v>
      </c>
      <c r="E340" s="40"/>
      <c r="F340" s="218" t="s">
        <v>618</v>
      </c>
      <c r="G340" s="40"/>
      <c r="H340" s="40"/>
      <c r="I340" s="219"/>
      <c r="J340" s="40"/>
      <c r="K340" s="40"/>
      <c r="L340" s="44"/>
      <c r="M340" s="220"/>
      <c r="N340" s="221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146</v>
      </c>
      <c r="AU340" s="17" t="s">
        <v>80</v>
      </c>
    </row>
    <row r="341" s="2" customFormat="1" ht="16.5" customHeight="1">
      <c r="A341" s="38"/>
      <c r="B341" s="39"/>
      <c r="C341" s="204" t="s">
        <v>619</v>
      </c>
      <c r="D341" s="204" t="s">
        <v>140</v>
      </c>
      <c r="E341" s="205" t="s">
        <v>620</v>
      </c>
      <c r="F341" s="206" t="s">
        <v>621</v>
      </c>
      <c r="G341" s="207" t="s">
        <v>482</v>
      </c>
      <c r="H341" s="208">
        <v>17</v>
      </c>
      <c r="I341" s="209"/>
      <c r="J341" s="210">
        <f>ROUND(I341*H341,2)</f>
        <v>0</v>
      </c>
      <c r="K341" s="206" t="s">
        <v>144</v>
      </c>
      <c r="L341" s="44"/>
      <c r="M341" s="211" t="s">
        <v>19</v>
      </c>
      <c r="N341" s="212" t="s">
        <v>46</v>
      </c>
      <c r="O341" s="84"/>
      <c r="P341" s="213">
        <f>O341*H341</f>
        <v>0</v>
      </c>
      <c r="Q341" s="213">
        <v>0</v>
      </c>
      <c r="R341" s="213">
        <f>Q341*H341</f>
        <v>0</v>
      </c>
      <c r="S341" s="213">
        <v>0</v>
      </c>
      <c r="T341" s="214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15" t="s">
        <v>232</v>
      </c>
      <c r="AT341" s="215" t="s">
        <v>140</v>
      </c>
      <c r="AU341" s="215" t="s">
        <v>80</v>
      </c>
      <c r="AY341" s="17" t="s">
        <v>138</v>
      </c>
      <c r="BE341" s="216">
        <f>IF(N341="základní",J341,0)</f>
        <v>0</v>
      </c>
      <c r="BF341" s="216">
        <f>IF(N341="snížená",J341,0)</f>
        <v>0</v>
      </c>
      <c r="BG341" s="216">
        <f>IF(N341="zákl. přenesená",J341,0)</f>
        <v>0</v>
      </c>
      <c r="BH341" s="216">
        <f>IF(N341="sníž. přenesená",J341,0)</f>
        <v>0</v>
      </c>
      <c r="BI341" s="216">
        <f>IF(N341="nulová",J341,0)</f>
        <v>0</v>
      </c>
      <c r="BJ341" s="17" t="s">
        <v>83</v>
      </c>
      <c r="BK341" s="216">
        <f>ROUND(I341*H341,2)</f>
        <v>0</v>
      </c>
      <c r="BL341" s="17" t="s">
        <v>232</v>
      </c>
      <c r="BM341" s="215" t="s">
        <v>622</v>
      </c>
    </row>
    <row r="342" s="2" customFormat="1">
      <c r="A342" s="38"/>
      <c r="B342" s="39"/>
      <c r="C342" s="40"/>
      <c r="D342" s="217" t="s">
        <v>146</v>
      </c>
      <c r="E342" s="40"/>
      <c r="F342" s="218" t="s">
        <v>623</v>
      </c>
      <c r="G342" s="40"/>
      <c r="H342" s="40"/>
      <c r="I342" s="219"/>
      <c r="J342" s="40"/>
      <c r="K342" s="40"/>
      <c r="L342" s="44"/>
      <c r="M342" s="220"/>
      <c r="N342" s="221"/>
      <c r="O342" s="84"/>
      <c r="P342" s="84"/>
      <c r="Q342" s="84"/>
      <c r="R342" s="84"/>
      <c r="S342" s="84"/>
      <c r="T342" s="85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146</v>
      </c>
      <c r="AU342" s="17" t="s">
        <v>80</v>
      </c>
    </row>
    <row r="343" s="2" customFormat="1" ht="24.15" customHeight="1">
      <c r="A343" s="38"/>
      <c r="B343" s="39"/>
      <c r="C343" s="204" t="s">
        <v>624</v>
      </c>
      <c r="D343" s="204" t="s">
        <v>140</v>
      </c>
      <c r="E343" s="205" t="s">
        <v>625</v>
      </c>
      <c r="F343" s="206" t="s">
        <v>626</v>
      </c>
      <c r="G343" s="207" t="s">
        <v>178</v>
      </c>
      <c r="H343" s="208">
        <v>0.019</v>
      </c>
      <c r="I343" s="209"/>
      <c r="J343" s="210">
        <f>ROUND(I343*H343,2)</f>
        <v>0</v>
      </c>
      <c r="K343" s="206" t="s">
        <v>144</v>
      </c>
      <c r="L343" s="44"/>
      <c r="M343" s="211" t="s">
        <v>19</v>
      </c>
      <c r="N343" s="212" t="s">
        <v>46</v>
      </c>
      <c r="O343" s="84"/>
      <c r="P343" s="213">
        <f>O343*H343</f>
        <v>0</v>
      </c>
      <c r="Q343" s="213">
        <v>0</v>
      </c>
      <c r="R343" s="213">
        <f>Q343*H343</f>
        <v>0</v>
      </c>
      <c r="S343" s="213">
        <v>0</v>
      </c>
      <c r="T343" s="214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15" t="s">
        <v>232</v>
      </c>
      <c r="AT343" s="215" t="s">
        <v>140</v>
      </c>
      <c r="AU343" s="215" t="s">
        <v>80</v>
      </c>
      <c r="AY343" s="17" t="s">
        <v>138</v>
      </c>
      <c r="BE343" s="216">
        <f>IF(N343="základní",J343,0)</f>
        <v>0</v>
      </c>
      <c r="BF343" s="216">
        <f>IF(N343="snížená",J343,0)</f>
        <v>0</v>
      </c>
      <c r="BG343" s="216">
        <f>IF(N343="zákl. přenesená",J343,0)</f>
        <v>0</v>
      </c>
      <c r="BH343" s="216">
        <f>IF(N343="sníž. přenesená",J343,0)</f>
        <v>0</v>
      </c>
      <c r="BI343" s="216">
        <f>IF(N343="nulová",J343,0)</f>
        <v>0</v>
      </c>
      <c r="BJ343" s="17" t="s">
        <v>83</v>
      </c>
      <c r="BK343" s="216">
        <f>ROUND(I343*H343,2)</f>
        <v>0</v>
      </c>
      <c r="BL343" s="17" t="s">
        <v>232</v>
      </c>
      <c r="BM343" s="215" t="s">
        <v>627</v>
      </c>
    </row>
    <row r="344" s="2" customFormat="1">
      <c r="A344" s="38"/>
      <c r="B344" s="39"/>
      <c r="C344" s="40"/>
      <c r="D344" s="217" t="s">
        <v>146</v>
      </c>
      <c r="E344" s="40"/>
      <c r="F344" s="218" t="s">
        <v>628</v>
      </c>
      <c r="G344" s="40"/>
      <c r="H344" s="40"/>
      <c r="I344" s="219"/>
      <c r="J344" s="40"/>
      <c r="K344" s="40"/>
      <c r="L344" s="44"/>
      <c r="M344" s="220"/>
      <c r="N344" s="221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146</v>
      </c>
      <c r="AU344" s="17" t="s">
        <v>80</v>
      </c>
    </row>
    <row r="345" s="12" customFormat="1" ht="22.8" customHeight="1">
      <c r="A345" s="12"/>
      <c r="B345" s="188"/>
      <c r="C345" s="189"/>
      <c r="D345" s="190" t="s">
        <v>74</v>
      </c>
      <c r="E345" s="202" t="s">
        <v>629</v>
      </c>
      <c r="F345" s="202" t="s">
        <v>630</v>
      </c>
      <c r="G345" s="189"/>
      <c r="H345" s="189"/>
      <c r="I345" s="192"/>
      <c r="J345" s="203">
        <f>BK345</f>
        <v>0</v>
      </c>
      <c r="K345" s="189"/>
      <c r="L345" s="194"/>
      <c r="M345" s="195"/>
      <c r="N345" s="196"/>
      <c r="O345" s="196"/>
      <c r="P345" s="197">
        <f>SUM(P346:P364)</f>
        <v>0</v>
      </c>
      <c r="Q345" s="196"/>
      <c r="R345" s="197">
        <f>SUM(R346:R364)</f>
        <v>0.063439999999999996</v>
      </c>
      <c r="S345" s="196"/>
      <c r="T345" s="198">
        <f>SUM(T346:T364)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199" t="s">
        <v>80</v>
      </c>
      <c r="AT345" s="200" t="s">
        <v>74</v>
      </c>
      <c r="AU345" s="200" t="s">
        <v>83</v>
      </c>
      <c r="AY345" s="199" t="s">
        <v>138</v>
      </c>
      <c r="BK345" s="201">
        <f>SUM(BK346:BK364)</f>
        <v>0</v>
      </c>
    </row>
    <row r="346" s="2" customFormat="1" ht="16.5" customHeight="1">
      <c r="A346" s="38"/>
      <c r="B346" s="39"/>
      <c r="C346" s="204" t="s">
        <v>631</v>
      </c>
      <c r="D346" s="204" t="s">
        <v>140</v>
      </c>
      <c r="E346" s="205" t="s">
        <v>632</v>
      </c>
      <c r="F346" s="206" t="s">
        <v>633</v>
      </c>
      <c r="G346" s="207" t="s">
        <v>330</v>
      </c>
      <c r="H346" s="208">
        <v>2</v>
      </c>
      <c r="I346" s="209"/>
      <c r="J346" s="210">
        <f>ROUND(I346*H346,2)</f>
        <v>0</v>
      </c>
      <c r="K346" s="206" t="s">
        <v>582</v>
      </c>
      <c r="L346" s="44"/>
      <c r="M346" s="211" t="s">
        <v>19</v>
      </c>
      <c r="N346" s="212" t="s">
        <v>46</v>
      </c>
      <c r="O346" s="84"/>
      <c r="P346" s="213">
        <f>O346*H346</f>
        <v>0</v>
      </c>
      <c r="Q346" s="213">
        <v>0</v>
      </c>
      <c r="R346" s="213">
        <f>Q346*H346</f>
        <v>0</v>
      </c>
      <c r="S346" s="213">
        <v>0</v>
      </c>
      <c r="T346" s="214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15" t="s">
        <v>232</v>
      </c>
      <c r="AT346" s="215" t="s">
        <v>140</v>
      </c>
      <c r="AU346" s="215" t="s">
        <v>80</v>
      </c>
      <c r="AY346" s="17" t="s">
        <v>138</v>
      </c>
      <c r="BE346" s="216">
        <f>IF(N346="základní",J346,0)</f>
        <v>0</v>
      </c>
      <c r="BF346" s="216">
        <f>IF(N346="snížená",J346,0)</f>
        <v>0</v>
      </c>
      <c r="BG346" s="216">
        <f>IF(N346="zákl. přenesená",J346,0)</f>
        <v>0</v>
      </c>
      <c r="BH346" s="216">
        <f>IF(N346="sníž. přenesená",J346,0)</f>
        <v>0</v>
      </c>
      <c r="BI346" s="216">
        <f>IF(N346="nulová",J346,0)</f>
        <v>0</v>
      </c>
      <c r="BJ346" s="17" t="s">
        <v>83</v>
      </c>
      <c r="BK346" s="216">
        <f>ROUND(I346*H346,2)</f>
        <v>0</v>
      </c>
      <c r="BL346" s="17" t="s">
        <v>232</v>
      </c>
      <c r="BM346" s="215" t="s">
        <v>634</v>
      </c>
    </row>
    <row r="347" s="2" customFormat="1" ht="21.75" customHeight="1">
      <c r="A347" s="38"/>
      <c r="B347" s="39"/>
      <c r="C347" s="204" t="s">
        <v>635</v>
      </c>
      <c r="D347" s="204" t="s">
        <v>140</v>
      </c>
      <c r="E347" s="205" t="s">
        <v>636</v>
      </c>
      <c r="F347" s="206" t="s">
        <v>637</v>
      </c>
      <c r="G347" s="207" t="s">
        <v>482</v>
      </c>
      <c r="H347" s="208">
        <v>30</v>
      </c>
      <c r="I347" s="209"/>
      <c r="J347" s="210">
        <f>ROUND(I347*H347,2)</f>
        <v>0</v>
      </c>
      <c r="K347" s="206" t="s">
        <v>144</v>
      </c>
      <c r="L347" s="44"/>
      <c r="M347" s="211" t="s">
        <v>19</v>
      </c>
      <c r="N347" s="212" t="s">
        <v>46</v>
      </c>
      <c r="O347" s="84"/>
      <c r="P347" s="213">
        <f>O347*H347</f>
        <v>0</v>
      </c>
      <c r="Q347" s="213">
        <v>0.00084000000000000003</v>
      </c>
      <c r="R347" s="213">
        <f>Q347*H347</f>
        <v>0.0252</v>
      </c>
      <c r="S347" s="213">
        <v>0</v>
      </c>
      <c r="T347" s="214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15" t="s">
        <v>232</v>
      </c>
      <c r="AT347" s="215" t="s">
        <v>140</v>
      </c>
      <c r="AU347" s="215" t="s">
        <v>80</v>
      </c>
      <c r="AY347" s="17" t="s">
        <v>138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83</v>
      </c>
      <c r="BK347" s="216">
        <f>ROUND(I347*H347,2)</f>
        <v>0</v>
      </c>
      <c r="BL347" s="17" t="s">
        <v>232</v>
      </c>
      <c r="BM347" s="215" t="s">
        <v>638</v>
      </c>
    </row>
    <row r="348" s="2" customFormat="1">
      <c r="A348" s="38"/>
      <c r="B348" s="39"/>
      <c r="C348" s="40"/>
      <c r="D348" s="217" t="s">
        <v>146</v>
      </c>
      <c r="E348" s="40"/>
      <c r="F348" s="218" t="s">
        <v>639</v>
      </c>
      <c r="G348" s="40"/>
      <c r="H348" s="40"/>
      <c r="I348" s="219"/>
      <c r="J348" s="40"/>
      <c r="K348" s="40"/>
      <c r="L348" s="44"/>
      <c r="M348" s="220"/>
      <c r="N348" s="221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146</v>
      </c>
      <c r="AU348" s="17" t="s">
        <v>80</v>
      </c>
    </row>
    <row r="349" s="2" customFormat="1" ht="21.75" customHeight="1">
      <c r="A349" s="38"/>
      <c r="B349" s="39"/>
      <c r="C349" s="204" t="s">
        <v>640</v>
      </c>
      <c r="D349" s="204" t="s">
        <v>140</v>
      </c>
      <c r="E349" s="205" t="s">
        <v>641</v>
      </c>
      <c r="F349" s="206" t="s">
        <v>642</v>
      </c>
      <c r="G349" s="207" t="s">
        <v>482</v>
      </c>
      <c r="H349" s="208">
        <v>20</v>
      </c>
      <c r="I349" s="209"/>
      <c r="J349" s="210">
        <f>ROUND(I349*H349,2)</f>
        <v>0</v>
      </c>
      <c r="K349" s="206" t="s">
        <v>144</v>
      </c>
      <c r="L349" s="44"/>
      <c r="M349" s="211" t="s">
        <v>19</v>
      </c>
      <c r="N349" s="212" t="s">
        <v>46</v>
      </c>
      <c r="O349" s="84"/>
      <c r="P349" s="213">
        <f>O349*H349</f>
        <v>0</v>
      </c>
      <c r="Q349" s="213">
        <v>0.00116</v>
      </c>
      <c r="R349" s="213">
        <f>Q349*H349</f>
        <v>0.023199999999999998</v>
      </c>
      <c r="S349" s="213">
        <v>0</v>
      </c>
      <c r="T349" s="214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15" t="s">
        <v>232</v>
      </c>
      <c r="AT349" s="215" t="s">
        <v>140</v>
      </c>
      <c r="AU349" s="215" t="s">
        <v>80</v>
      </c>
      <c r="AY349" s="17" t="s">
        <v>138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17" t="s">
        <v>83</v>
      </c>
      <c r="BK349" s="216">
        <f>ROUND(I349*H349,2)</f>
        <v>0</v>
      </c>
      <c r="BL349" s="17" t="s">
        <v>232</v>
      </c>
      <c r="BM349" s="215" t="s">
        <v>643</v>
      </c>
    </row>
    <row r="350" s="2" customFormat="1">
      <c r="A350" s="38"/>
      <c r="B350" s="39"/>
      <c r="C350" s="40"/>
      <c r="D350" s="217" t="s">
        <v>146</v>
      </c>
      <c r="E350" s="40"/>
      <c r="F350" s="218" t="s">
        <v>644</v>
      </c>
      <c r="G350" s="40"/>
      <c r="H350" s="40"/>
      <c r="I350" s="219"/>
      <c r="J350" s="40"/>
      <c r="K350" s="40"/>
      <c r="L350" s="44"/>
      <c r="M350" s="220"/>
      <c r="N350" s="221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146</v>
      </c>
      <c r="AU350" s="17" t="s">
        <v>80</v>
      </c>
    </row>
    <row r="351" s="2" customFormat="1" ht="24.15" customHeight="1">
      <c r="A351" s="38"/>
      <c r="B351" s="39"/>
      <c r="C351" s="204" t="s">
        <v>645</v>
      </c>
      <c r="D351" s="204" t="s">
        <v>140</v>
      </c>
      <c r="E351" s="205" t="s">
        <v>646</v>
      </c>
      <c r="F351" s="206" t="s">
        <v>647</v>
      </c>
      <c r="G351" s="207" t="s">
        <v>482</v>
      </c>
      <c r="H351" s="208">
        <v>30</v>
      </c>
      <c r="I351" s="209"/>
      <c r="J351" s="210">
        <f>ROUND(I351*H351,2)</f>
        <v>0</v>
      </c>
      <c r="K351" s="206" t="s">
        <v>144</v>
      </c>
      <c r="L351" s="44"/>
      <c r="M351" s="211" t="s">
        <v>19</v>
      </c>
      <c r="N351" s="212" t="s">
        <v>46</v>
      </c>
      <c r="O351" s="84"/>
      <c r="P351" s="213">
        <f>O351*H351</f>
        <v>0</v>
      </c>
      <c r="Q351" s="213">
        <v>6.9999999999999994E-05</v>
      </c>
      <c r="R351" s="213">
        <f>Q351*H351</f>
        <v>0.0020999999999999999</v>
      </c>
      <c r="S351" s="213">
        <v>0</v>
      </c>
      <c r="T351" s="214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15" t="s">
        <v>232</v>
      </c>
      <c r="AT351" s="215" t="s">
        <v>140</v>
      </c>
      <c r="AU351" s="215" t="s">
        <v>80</v>
      </c>
      <c r="AY351" s="17" t="s">
        <v>138</v>
      </c>
      <c r="BE351" s="216">
        <f>IF(N351="základní",J351,0)</f>
        <v>0</v>
      </c>
      <c r="BF351" s="216">
        <f>IF(N351="snížená",J351,0)</f>
        <v>0</v>
      </c>
      <c r="BG351" s="216">
        <f>IF(N351="zákl. přenesená",J351,0)</f>
        <v>0</v>
      </c>
      <c r="BH351" s="216">
        <f>IF(N351="sníž. přenesená",J351,0)</f>
        <v>0</v>
      </c>
      <c r="BI351" s="216">
        <f>IF(N351="nulová",J351,0)</f>
        <v>0</v>
      </c>
      <c r="BJ351" s="17" t="s">
        <v>83</v>
      </c>
      <c r="BK351" s="216">
        <f>ROUND(I351*H351,2)</f>
        <v>0</v>
      </c>
      <c r="BL351" s="17" t="s">
        <v>232</v>
      </c>
      <c r="BM351" s="215" t="s">
        <v>648</v>
      </c>
    </row>
    <row r="352" s="2" customFormat="1">
      <c r="A352" s="38"/>
      <c r="B352" s="39"/>
      <c r="C352" s="40"/>
      <c r="D352" s="217" t="s">
        <v>146</v>
      </c>
      <c r="E352" s="40"/>
      <c r="F352" s="218" t="s">
        <v>649</v>
      </c>
      <c r="G352" s="40"/>
      <c r="H352" s="40"/>
      <c r="I352" s="219"/>
      <c r="J352" s="40"/>
      <c r="K352" s="40"/>
      <c r="L352" s="44"/>
      <c r="M352" s="220"/>
      <c r="N352" s="221"/>
      <c r="O352" s="84"/>
      <c r="P352" s="84"/>
      <c r="Q352" s="84"/>
      <c r="R352" s="84"/>
      <c r="S352" s="84"/>
      <c r="T352" s="85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146</v>
      </c>
      <c r="AU352" s="17" t="s">
        <v>80</v>
      </c>
    </row>
    <row r="353" s="2" customFormat="1" ht="33" customHeight="1">
      <c r="A353" s="38"/>
      <c r="B353" s="39"/>
      <c r="C353" s="204" t="s">
        <v>650</v>
      </c>
      <c r="D353" s="204" t="s">
        <v>140</v>
      </c>
      <c r="E353" s="205" t="s">
        <v>651</v>
      </c>
      <c r="F353" s="206" t="s">
        <v>652</v>
      </c>
      <c r="G353" s="207" t="s">
        <v>482</v>
      </c>
      <c r="H353" s="208">
        <v>20</v>
      </c>
      <c r="I353" s="209"/>
      <c r="J353" s="210">
        <f>ROUND(I353*H353,2)</f>
        <v>0</v>
      </c>
      <c r="K353" s="206" t="s">
        <v>144</v>
      </c>
      <c r="L353" s="44"/>
      <c r="M353" s="211" t="s">
        <v>19</v>
      </c>
      <c r="N353" s="212" t="s">
        <v>46</v>
      </c>
      <c r="O353" s="84"/>
      <c r="P353" s="213">
        <f>O353*H353</f>
        <v>0</v>
      </c>
      <c r="Q353" s="213">
        <v>9.0000000000000006E-05</v>
      </c>
      <c r="R353" s="213">
        <f>Q353*H353</f>
        <v>0.0018000000000000002</v>
      </c>
      <c r="S353" s="213">
        <v>0</v>
      </c>
      <c r="T353" s="214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15" t="s">
        <v>232</v>
      </c>
      <c r="AT353" s="215" t="s">
        <v>140</v>
      </c>
      <c r="AU353" s="215" t="s">
        <v>80</v>
      </c>
      <c r="AY353" s="17" t="s">
        <v>138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17" t="s">
        <v>83</v>
      </c>
      <c r="BK353" s="216">
        <f>ROUND(I353*H353,2)</f>
        <v>0</v>
      </c>
      <c r="BL353" s="17" t="s">
        <v>232</v>
      </c>
      <c r="BM353" s="215" t="s">
        <v>653</v>
      </c>
    </row>
    <row r="354" s="2" customFormat="1">
      <c r="A354" s="38"/>
      <c r="B354" s="39"/>
      <c r="C354" s="40"/>
      <c r="D354" s="217" t="s">
        <v>146</v>
      </c>
      <c r="E354" s="40"/>
      <c r="F354" s="218" t="s">
        <v>654</v>
      </c>
      <c r="G354" s="40"/>
      <c r="H354" s="40"/>
      <c r="I354" s="219"/>
      <c r="J354" s="40"/>
      <c r="K354" s="40"/>
      <c r="L354" s="44"/>
      <c r="M354" s="220"/>
      <c r="N354" s="221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146</v>
      </c>
      <c r="AU354" s="17" t="s">
        <v>80</v>
      </c>
    </row>
    <row r="355" s="2" customFormat="1" ht="16.5" customHeight="1">
      <c r="A355" s="38"/>
      <c r="B355" s="39"/>
      <c r="C355" s="204" t="s">
        <v>655</v>
      </c>
      <c r="D355" s="204" t="s">
        <v>140</v>
      </c>
      <c r="E355" s="205" t="s">
        <v>656</v>
      </c>
      <c r="F355" s="206" t="s">
        <v>657</v>
      </c>
      <c r="G355" s="207" t="s">
        <v>330</v>
      </c>
      <c r="H355" s="208">
        <v>10</v>
      </c>
      <c r="I355" s="209"/>
      <c r="J355" s="210">
        <f>ROUND(I355*H355,2)</f>
        <v>0</v>
      </c>
      <c r="K355" s="206" t="s">
        <v>144</v>
      </c>
      <c r="L355" s="44"/>
      <c r="M355" s="211" t="s">
        <v>19</v>
      </c>
      <c r="N355" s="212" t="s">
        <v>46</v>
      </c>
      <c r="O355" s="84"/>
      <c r="P355" s="213">
        <f>O355*H355</f>
        <v>0</v>
      </c>
      <c r="Q355" s="213">
        <v>0</v>
      </c>
      <c r="R355" s="213">
        <f>Q355*H355</f>
        <v>0</v>
      </c>
      <c r="S355" s="213">
        <v>0</v>
      </c>
      <c r="T355" s="214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15" t="s">
        <v>232</v>
      </c>
      <c r="AT355" s="215" t="s">
        <v>140</v>
      </c>
      <c r="AU355" s="215" t="s">
        <v>80</v>
      </c>
      <c r="AY355" s="17" t="s">
        <v>138</v>
      </c>
      <c r="BE355" s="216">
        <f>IF(N355="základní",J355,0)</f>
        <v>0</v>
      </c>
      <c r="BF355" s="216">
        <f>IF(N355="snížená",J355,0)</f>
        <v>0</v>
      </c>
      <c r="BG355" s="216">
        <f>IF(N355="zákl. přenesená",J355,0)</f>
        <v>0</v>
      </c>
      <c r="BH355" s="216">
        <f>IF(N355="sníž. přenesená",J355,0)</f>
        <v>0</v>
      </c>
      <c r="BI355" s="216">
        <f>IF(N355="nulová",J355,0)</f>
        <v>0</v>
      </c>
      <c r="BJ355" s="17" t="s">
        <v>83</v>
      </c>
      <c r="BK355" s="216">
        <f>ROUND(I355*H355,2)</f>
        <v>0</v>
      </c>
      <c r="BL355" s="17" t="s">
        <v>232</v>
      </c>
      <c r="BM355" s="215" t="s">
        <v>658</v>
      </c>
    </row>
    <row r="356" s="2" customFormat="1">
      <c r="A356" s="38"/>
      <c r="B356" s="39"/>
      <c r="C356" s="40"/>
      <c r="D356" s="217" t="s">
        <v>146</v>
      </c>
      <c r="E356" s="40"/>
      <c r="F356" s="218" t="s">
        <v>659</v>
      </c>
      <c r="G356" s="40"/>
      <c r="H356" s="40"/>
      <c r="I356" s="219"/>
      <c r="J356" s="40"/>
      <c r="K356" s="40"/>
      <c r="L356" s="44"/>
      <c r="M356" s="220"/>
      <c r="N356" s="221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146</v>
      </c>
      <c r="AU356" s="17" t="s">
        <v>80</v>
      </c>
    </row>
    <row r="357" s="2" customFormat="1" ht="16.5" customHeight="1">
      <c r="A357" s="38"/>
      <c r="B357" s="39"/>
      <c r="C357" s="204" t="s">
        <v>660</v>
      </c>
      <c r="D357" s="204" t="s">
        <v>140</v>
      </c>
      <c r="E357" s="205" t="s">
        <v>661</v>
      </c>
      <c r="F357" s="206" t="s">
        <v>662</v>
      </c>
      <c r="G357" s="207" t="s">
        <v>330</v>
      </c>
      <c r="H357" s="208">
        <v>2</v>
      </c>
      <c r="I357" s="209"/>
      <c r="J357" s="210">
        <f>ROUND(I357*H357,2)</f>
        <v>0</v>
      </c>
      <c r="K357" s="206" t="s">
        <v>144</v>
      </c>
      <c r="L357" s="44"/>
      <c r="M357" s="211" t="s">
        <v>19</v>
      </c>
      <c r="N357" s="212" t="s">
        <v>46</v>
      </c>
      <c r="O357" s="84"/>
      <c r="P357" s="213">
        <f>O357*H357</f>
        <v>0</v>
      </c>
      <c r="Q357" s="213">
        <v>0.00056999999999999998</v>
      </c>
      <c r="R357" s="213">
        <f>Q357*H357</f>
        <v>0.00114</v>
      </c>
      <c r="S357" s="213">
        <v>0</v>
      </c>
      <c r="T357" s="214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15" t="s">
        <v>232</v>
      </c>
      <c r="AT357" s="215" t="s">
        <v>140</v>
      </c>
      <c r="AU357" s="215" t="s">
        <v>80</v>
      </c>
      <c r="AY357" s="17" t="s">
        <v>138</v>
      </c>
      <c r="BE357" s="216">
        <f>IF(N357="základní",J357,0)</f>
        <v>0</v>
      </c>
      <c r="BF357" s="216">
        <f>IF(N357="snížená",J357,0)</f>
        <v>0</v>
      </c>
      <c r="BG357" s="216">
        <f>IF(N357="zákl. přenesená",J357,0)</f>
        <v>0</v>
      </c>
      <c r="BH357" s="216">
        <f>IF(N357="sníž. přenesená",J357,0)</f>
        <v>0</v>
      </c>
      <c r="BI357" s="216">
        <f>IF(N357="nulová",J357,0)</f>
        <v>0</v>
      </c>
      <c r="BJ357" s="17" t="s">
        <v>83</v>
      </c>
      <c r="BK357" s="216">
        <f>ROUND(I357*H357,2)</f>
        <v>0</v>
      </c>
      <c r="BL357" s="17" t="s">
        <v>232</v>
      </c>
      <c r="BM357" s="215" t="s">
        <v>663</v>
      </c>
    </row>
    <row r="358" s="2" customFormat="1">
      <c r="A358" s="38"/>
      <c r="B358" s="39"/>
      <c r="C358" s="40"/>
      <c r="D358" s="217" t="s">
        <v>146</v>
      </c>
      <c r="E358" s="40"/>
      <c r="F358" s="218" t="s">
        <v>664</v>
      </c>
      <c r="G358" s="40"/>
      <c r="H358" s="40"/>
      <c r="I358" s="219"/>
      <c r="J358" s="40"/>
      <c r="K358" s="40"/>
      <c r="L358" s="44"/>
      <c r="M358" s="220"/>
      <c r="N358" s="221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146</v>
      </c>
      <c r="AU358" s="17" t="s">
        <v>80</v>
      </c>
    </row>
    <row r="359" s="2" customFormat="1" ht="24.15" customHeight="1">
      <c r="A359" s="38"/>
      <c r="B359" s="39"/>
      <c r="C359" s="204" t="s">
        <v>665</v>
      </c>
      <c r="D359" s="204" t="s">
        <v>140</v>
      </c>
      <c r="E359" s="205" t="s">
        <v>666</v>
      </c>
      <c r="F359" s="206" t="s">
        <v>667</v>
      </c>
      <c r="G359" s="207" t="s">
        <v>482</v>
      </c>
      <c r="H359" s="208">
        <v>50</v>
      </c>
      <c r="I359" s="209"/>
      <c r="J359" s="210">
        <f>ROUND(I359*H359,2)</f>
        <v>0</v>
      </c>
      <c r="K359" s="206" t="s">
        <v>144</v>
      </c>
      <c r="L359" s="44"/>
      <c r="M359" s="211" t="s">
        <v>19</v>
      </c>
      <c r="N359" s="212" t="s">
        <v>46</v>
      </c>
      <c r="O359" s="84"/>
      <c r="P359" s="213">
        <f>O359*H359</f>
        <v>0</v>
      </c>
      <c r="Q359" s="213">
        <v>0.00019000000000000001</v>
      </c>
      <c r="R359" s="213">
        <f>Q359*H359</f>
        <v>0.0094999999999999998</v>
      </c>
      <c r="S359" s="213">
        <v>0</v>
      </c>
      <c r="T359" s="214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5" t="s">
        <v>232</v>
      </c>
      <c r="AT359" s="215" t="s">
        <v>140</v>
      </c>
      <c r="AU359" s="215" t="s">
        <v>80</v>
      </c>
      <c r="AY359" s="17" t="s">
        <v>138</v>
      </c>
      <c r="BE359" s="216">
        <f>IF(N359="základní",J359,0)</f>
        <v>0</v>
      </c>
      <c r="BF359" s="216">
        <f>IF(N359="snížená",J359,0)</f>
        <v>0</v>
      </c>
      <c r="BG359" s="216">
        <f>IF(N359="zákl. přenesená",J359,0)</f>
        <v>0</v>
      </c>
      <c r="BH359" s="216">
        <f>IF(N359="sníž. přenesená",J359,0)</f>
        <v>0</v>
      </c>
      <c r="BI359" s="216">
        <f>IF(N359="nulová",J359,0)</f>
        <v>0</v>
      </c>
      <c r="BJ359" s="17" t="s">
        <v>83</v>
      </c>
      <c r="BK359" s="216">
        <f>ROUND(I359*H359,2)</f>
        <v>0</v>
      </c>
      <c r="BL359" s="17" t="s">
        <v>232</v>
      </c>
      <c r="BM359" s="215" t="s">
        <v>668</v>
      </c>
    </row>
    <row r="360" s="2" customFormat="1">
      <c r="A360" s="38"/>
      <c r="B360" s="39"/>
      <c r="C360" s="40"/>
      <c r="D360" s="217" t="s">
        <v>146</v>
      </c>
      <c r="E360" s="40"/>
      <c r="F360" s="218" t="s">
        <v>669</v>
      </c>
      <c r="G360" s="40"/>
      <c r="H360" s="40"/>
      <c r="I360" s="219"/>
      <c r="J360" s="40"/>
      <c r="K360" s="40"/>
      <c r="L360" s="44"/>
      <c r="M360" s="220"/>
      <c r="N360" s="221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146</v>
      </c>
      <c r="AU360" s="17" t="s">
        <v>80</v>
      </c>
    </row>
    <row r="361" s="2" customFormat="1" ht="21.75" customHeight="1">
      <c r="A361" s="38"/>
      <c r="B361" s="39"/>
      <c r="C361" s="204" t="s">
        <v>341</v>
      </c>
      <c r="D361" s="204" t="s">
        <v>140</v>
      </c>
      <c r="E361" s="205" t="s">
        <v>670</v>
      </c>
      <c r="F361" s="206" t="s">
        <v>671</v>
      </c>
      <c r="G361" s="207" t="s">
        <v>482</v>
      </c>
      <c r="H361" s="208">
        <v>50</v>
      </c>
      <c r="I361" s="209"/>
      <c r="J361" s="210">
        <f>ROUND(I361*H361,2)</f>
        <v>0</v>
      </c>
      <c r="K361" s="206" t="s">
        <v>144</v>
      </c>
      <c r="L361" s="44"/>
      <c r="M361" s="211" t="s">
        <v>19</v>
      </c>
      <c r="N361" s="212" t="s">
        <v>46</v>
      </c>
      <c r="O361" s="84"/>
      <c r="P361" s="213">
        <f>O361*H361</f>
        <v>0</v>
      </c>
      <c r="Q361" s="213">
        <v>1.0000000000000001E-05</v>
      </c>
      <c r="R361" s="213">
        <f>Q361*H361</f>
        <v>0.00050000000000000001</v>
      </c>
      <c r="S361" s="213">
        <v>0</v>
      </c>
      <c r="T361" s="214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15" t="s">
        <v>232</v>
      </c>
      <c r="AT361" s="215" t="s">
        <v>140</v>
      </c>
      <c r="AU361" s="215" t="s">
        <v>80</v>
      </c>
      <c r="AY361" s="17" t="s">
        <v>138</v>
      </c>
      <c r="BE361" s="216">
        <f>IF(N361="základní",J361,0)</f>
        <v>0</v>
      </c>
      <c r="BF361" s="216">
        <f>IF(N361="snížená",J361,0)</f>
        <v>0</v>
      </c>
      <c r="BG361" s="216">
        <f>IF(N361="zákl. přenesená",J361,0)</f>
        <v>0</v>
      </c>
      <c r="BH361" s="216">
        <f>IF(N361="sníž. přenesená",J361,0)</f>
        <v>0</v>
      </c>
      <c r="BI361" s="216">
        <f>IF(N361="nulová",J361,0)</f>
        <v>0</v>
      </c>
      <c r="BJ361" s="17" t="s">
        <v>83</v>
      </c>
      <c r="BK361" s="216">
        <f>ROUND(I361*H361,2)</f>
        <v>0</v>
      </c>
      <c r="BL361" s="17" t="s">
        <v>232</v>
      </c>
      <c r="BM361" s="215" t="s">
        <v>672</v>
      </c>
    </row>
    <row r="362" s="2" customFormat="1">
      <c r="A362" s="38"/>
      <c r="B362" s="39"/>
      <c r="C362" s="40"/>
      <c r="D362" s="217" t="s">
        <v>146</v>
      </c>
      <c r="E362" s="40"/>
      <c r="F362" s="218" t="s">
        <v>673</v>
      </c>
      <c r="G362" s="40"/>
      <c r="H362" s="40"/>
      <c r="I362" s="219"/>
      <c r="J362" s="40"/>
      <c r="K362" s="40"/>
      <c r="L362" s="44"/>
      <c r="M362" s="220"/>
      <c r="N362" s="221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146</v>
      </c>
      <c r="AU362" s="17" t="s">
        <v>80</v>
      </c>
    </row>
    <row r="363" s="2" customFormat="1" ht="24.15" customHeight="1">
      <c r="A363" s="38"/>
      <c r="B363" s="39"/>
      <c r="C363" s="204" t="s">
        <v>349</v>
      </c>
      <c r="D363" s="204" t="s">
        <v>140</v>
      </c>
      <c r="E363" s="205" t="s">
        <v>674</v>
      </c>
      <c r="F363" s="206" t="s">
        <v>675</v>
      </c>
      <c r="G363" s="207" t="s">
        <v>178</v>
      </c>
      <c r="H363" s="208">
        <v>0.063</v>
      </c>
      <c r="I363" s="209"/>
      <c r="J363" s="210">
        <f>ROUND(I363*H363,2)</f>
        <v>0</v>
      </c>
      <c r="K363" s="206" t="s">
        <v>144</v>
      </c>
      <c r="L363" s="44"/>
      <c r="M363" s="211" t="s">
        <v>19</v>
      </c>
      <c r="N363" s="212" t="s">
        <v>46</v>
      </c>
      <c r="O363" s="84"/>
      <c r="P363" s="213">
        <f>O363*H363</f>
        <v>0</v>
      </c>
      <c r="Q363" s="213">
        <v>0</v>
      </c>
      <c r="R363" s="213">
        <f>Q363*H363</f>
        <v>0</v>
      </c>
      <c r="S363" s="213">
        <v>0</v>
      </c>
      <c r="T363" s="214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15" t="s">
        <v>232</v>
      </c>
      <c r="AT363" s="215" t="s">
        <v>140</v>
      </c>
      <c r="AU363" s="215" t="s">
        <v>80</v>
      </c>
      <c r="AY363" s="17" t="s">
        <v>138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83</v>
      </c>
      <c r="BK363" s="216">
        <f>ROUND(I363*H363,2)</f>
        <v>0</v>
      </c>
      <c r="BL363" s="17" t="s">
        <v>232</v>
      </c>
      <c r="BM363" s="215" t="s">
        <v>676</v>
      </c>
    </row>
    <row r="364" s="2" customFormat="1">
      <c r="A364" s="38"/>
      <c r="B364" s="39"/>
      <c r="C364" s="40"/>
      <c r="D364" s="217" t="s">
        <v>146</v>
      </c>
      <c r="E364" s="40"/>
      <c r="F364" s="218" t="s">
        <v>677</v>
      </c>
      <c r="G364" s="40"/>
      <c r="H364" s="40"/>
      <c r="I364" s="219"/>
      <c r="J364" s="40"/>
      <c r="K364" s="40"/>
      <c r="L364" s="44"/>
      <c r="M364" s="220"/>
      <c r="N364" s="221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146</v>
      </c>
      <c r="AU364" s="17" t="s">
        <v>80</v>
      </c>
    </row>
    <row r="365" s="12" customFormat="1" ht="22.8" customHeight="1">
      <c r="A365" s="12"/>
      <c r="B365" s="188"/>
      <c r="C365" s="189"/>
      <c r="D365" s="190" t="s">
        <v>74</v>
      </c>
      <c r="E365" s="202" t="s">
        <v>678</v>
      </c>
      <c r="F365" s="202" t="s">
        <v>679</v>
      </c>
      <c r="G365" s="189"/>
      <c r="H365" s="189"/>
      <c r="I365" s="192"/>
      <c r="J365" s="203">
        <f>BK365</f>
        <v>0</v>
      </c>
      <c r="K365" s="189"/>
      <c r="L365" s="194"/>
      <c r="M365" s="195"/>
      <c r="N365" s="196"/>
      <c r="O365" s="196"/>
      <c r="P365" s="197">
        <f>SUM(P366:P385)</f>
        <v>0</v>
      </c>
      <c r="Q365" s="196"/>
      <c r="R365" s="197">
        <f>SUM(R366:R385)</f>
        <v>0.13663999999999998</v>
      </c>
      <c r="S365" s="196"/>
      <c r="T365" s="198">
        <f>SUM(T366:T385)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199" t="s">
        <v>80</v>
      </c>
      <c r="AT365" s="200" t="s">
        <v>74</v>
      </c>
      <c r="AU365" s="200" t="s">
        <v>83</v>
      </c>
      <c r="AY365" s="199" t="s">
        <v>138</v>
      </c>
      <c r="BK365" s="201">
        <f>SUM(BK366:BK385)</f>
        <v>0</v>
      </c>
    </row>
    <row r="366" s="2" customFormat="1" ht="21.75" customHeight="1">
      <c r="A366" s="38"/>
      <c r="B366" s="39"/>
      <c r="C366" s="204" t="s">
        <v>361</v>
      </c>
      <c r="D366" s="204" t="s">
        <v>140</v>
      </c>
      <c r="E366" s="205" t="s">
        <v>680</v>
      </c>
      <c r="F366" s="206" t="s">
        <v>681</v>
      </c>
      <c r="G366" s="207" t="s">
        <v>366</v>
      </c>
      <c r="H366" s="208">
        <v>1</v>
      </c>
      <c r="I366" s="209"/>
      <c r="J366" s="210">
        <f>ROUND(I366*H366,2)</f>
        <v>0</v>
      </c>
      <c r="K366" s="206" t="s">
        <v>144</v>
      </c>
      <c r="L366" s="44"/>
      <c r="M366" s="211" t="s">
        <v>19</v>
      </c>
      <c r="N366" s="212" t="s">
        <v>46</v>
      </c>
      <c r="O366" s="84"/>
      <c r="P366" s="213">
        <f>O366*H366</f>
        <v>0</v>
      </c>
      <c r="Q366" s="213">
        <v>0.016969999999999999</v>
      </c>
      <c r="R366" s="213">
        <f>Q366*H366</f>
        <v>0.016969999999999999</v>
      </c>
      <c r="S366" s="213">
        <v>0</v>
      </c>
      <c r="T366" s="214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15" t="s">
        <v>232</v>
      </c>
      <c r="AT366" s="215" t="s">
        <v>140</v>
      </c>
      <c r="AU366" s="215" t="s">
        <v>80</v>
      </c>
      <c r="AY366" s="17" t="s">
        <v>138</v>
      </c>
      <c r="BE366" s="216">
        <f>IF(N366="základní",J366,0)</f>
        <v>0</v>
      </c>
      <c r="BF366" s="216">
        <f>IF(N366="snížená",J366,0)</f>
        <v>0</v>
      </c>
      <c r="BG366" s="216">
        <f>IF(N366="zákl. přenesená",J366,0)</f>
        <v>0</v>
      </c>
      <c r="BH366" s="216">
        <f>IF(N366="sníž. přenesená",J366,0)</f>
        <v>0</v>
      </c>
      <c r="BI366" s="216">
        <f>IF(N366="nulová",J366,0)</f>
        <v>0</v>
      </c>
      <c r="BJ366" s="17" t="s">
        <v>83</v>
      </c>
      <c r="BK366" s="216">
        <f>ROUND(I366*H366,2)</f>
        <v>0</v>
      </c>
      <c r="BL366" s="17" t="s">
        <v>232</v>
      </c>
      <c r="BM366" s="215" t="s">
        <v>682</v>
      </c>
    </row>
    <row r="367" s="2" customFormat="1">
      <c r="A367" s="38"/>
      <c r="B367" s="39"/>
      <c r="C367" s="40"/>
      <c r="D367" s="217" t="s">
        <v>146</v>
      </c>
      <c r="E367" s="40"/>
      <c r="F367" s="218" t="s">
        <v>683</v>
      </c>
      <c r="G367" s="40"/>
      <c r="H367" s="40"/>
      <c r="I367" s="219"/>
      <c r="J367" s="40"/>
      <c r="K367" s="40"/>
      <c r="L367" s="44"/>
      <c r="M367" s="220"/>
      <c r="N367" s="221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146</v>
      </c>
      <c r="AU367" s="17" t="s">
        <v>80</v>
      </c>
    </row>
    <row r="368" s="2" customFormat="1" ht="21.75" customHeight="1">
      <c r="A368" s="38"/>
      <c r="B368" s="39"/>
      <c r="C368" s="204" t="s">
        <v>684</v>
      </c>
      <c r="D368" s="204" t="s">
        <v>140</v>
      </c>
      <c r="E368" s="205" t="s">
        <v>685</v>
      </c>
      <c r="F368" s="206" t="s">
        <v>686</v>
      </c>
      <c r="G368" s="207" t="s">
        <v>366</v>
      </c>
      <c r="H368" s="208">
        <v>3</v>
      </c>
      <c r="I368" s="209"/>
      <c r="J368" s="210">
        <f>ROUND(I368*H368,2)</f>
        <v>0</v>
      </c>
      <c r="K368" s="206" t="s">
        <v>144</v>
      </c>
      <c r="L368" s="44"/>
      <c r="M368" s="211" t="s">
        <v>19</v>
      </c>
      <c r="N368" s="212" t="s">
        <v>46</v>
      </c>
      <c r="O368" s="84"/>
      <c r="P368" s="213">
        <f>O368*H368</f>
        <v>0</v>
      </c>
      <c r="Q368" s="213">
        <v>0.014970000000000001</v>
      </c>
      <c r="R368" s="213">
        <f>Q368*H368</f>
        <v>0.044910000000000005</v>
      </c>
      <c r="S368" s="213">
        <v>0</v>
      </c>
      <c r="T368" s="214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15" t="s">
        <v>232</v>
      </c>
      <c r="AT368" s="215" t="s">
        <v>140</v>
      </c>
      <c r="AU368" s="215" t="s">
        <v>80</v>
      </c>
      <c r="AY368" s="17" t="s">
        <v>138</v>
      </c>
      <c r="BE368" s="216">
        <f>IF(N368="základní",J368,0)</f>
        <v>0</v>
      </c>
      <c r="BF368" s="216">
        <f>IF(N368="snížená",J368,0)</f>
        <v>0</v>
      </c>
      <c r="BG368" s="216">
        <f>IF(N368="zákl. přenesená",J368,0)</f>
        <v>0</v>
      </c>
      <c r="BH368" s="216">
        <f>IF(N368="sníž. přenesená",J368,0)</f>
        <v>0</v>
      </c>
      <c r="BI368" s="216">
        <f>IF(N368="nulová",J368,0)</f>
        <v>0</v>
      </c>
      <c r="BJ368" s="17" t="s">
        <v>83</v>
      </c>
      <c r="BK368" s="216">
        <f>ROUND(I368*H368,2)</f>
        <v>0</v>
      </c>
      <c r="BL368" s="17" t="s">
        <v>232</v>
      </c>
      <c r="BM368" s="215" t="s">
        <v>687</v>
      </c>
    </row>
    <row r="369" s="2" customFormat="1">
      <c r="A369" s="38"/>
      <c r="B369" s="39"/>
      <c r="C369" s="40"/>
      <c r="D369" s="217" t="s">
        <v>146</v>
      </c>
      <c r="E369" s="40"/>
      <c r="F369" s="218" t="s">
        <v>688</v>
      </c>
      <c r="G369" s="40"/>
      <c r="H369" s="40"/>
      <c r="I369" s="219"/>
      <c r="J369" s="40"/>
      <c r="K369" s="40"/>
      <c r="L369" s="44"/>
      <c r="M369" s="220"/>
      <c r="N369" s="221"/>
      <c r="O369" s="84"/>
      <c r="P369" s="84"/>
      <c r="Q369" s="84"/>
      <c r="R369" s="84"/>
      <c r="S369" s="84"/>
      <c r="T369" s="85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146</v>
      </c>
      <c r="AU369" s="17" t="s">
        <v>80</v>
      </c>
    </row>
    <row r="370" s="2" customFormat="1" ht="21.75" customHeight="1">
      <c r="A370" s="38"/>
      <c r="B370" s="39"/>
      <c r="C370" s="204" t="s">
        <v>689</v>
      </c>
      <c r="D370" s="204" t="s">
        <v>140</v>
      </c>
      <c r="E370" s="205" t="s">
        <v>690</v>
      </c>
      <c r="F370" s="206" t="s">
        <v>691</v>
      </c>
      <c r="G370" s="207" t="s">
        <v>366</v>
      </c>
      <c r="H370" s="208">
        <v>1</v>
      </c>
      <c r="I370" s="209"/>
      <c r="J370" s="210">
        <f>ROUND(I370*H370,2)</f>
        <v>0</v>
      </c>
      <c r="K370" s="206" t="s">
        <v>144</v>
      </c>
      <c r="L370" s="44"/>
      <c r="M370" s="211" t="s">
        <v>19</v>
      </c>
      <c r="N370" s="212" t="s">
        <v>46</v>
      </c>
      <c r="O370" s="84"/>
      <c r="P370" s="213">
        <f>O370*H370</f>
        <v>0</v>
      </c>
      <c r="Q370" s="213">
        <v>0.0094599999999999997</v>
      </c>
      <c r="R370" s="213">
        <f>Q370*H370</f>
        <v>0.0094599999999999997</v>
      </c>
      <c r="S370" s="213">
        <v>0</v>
      </c>
      <c r="T370" s="214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15" t="s">
        <v>232</v>
      </c>
      <c r="AT370" s="215" t="s">
        <v>140</v>
      </c>
      <c r="AU370" s="215" t="s">
        <v>80</v>
      </c>
      <c r="AY370" s="17" t="s">
        <v>138</v>
      </c>
      <c r="BE370" s="216">
        <f>IF(N370="základní",J370,0)</f>
        <v>0</v>
      </c>
      <c r="BF370" s="216">
        <f>IF(N370="snížená",J370,0)</f>
        <v>0</v>
      </c>
      <c r="BG370" s="216">
        <f>IF(N370="zákl. přenesená",J370,0)</f>
        <v>0</v>
      </c>
      <c r="BH370" s="216">
        <f>IF(N370="sníž. přenesená",J370,0)</f>
        <v>0</v>
      </c>
      <c r="BI370" s="216">
        <f>IF(N370="nulová",J370,0)</f>
        <v>0</v>
      </c>
      <c r="BJ370" s="17" t="s">
        <v>83</v>
      </c>
      <c r="BK370" s="216">
        <f>ROUND(I370*H370,2)</f>
        <v>0</v>
      </c>
      <c r="BL370" s="17" t="s">
        <v>232</v>
      </c>
      <c r="BM370" s="215" t="s">
        <v>692</v>
      </c>
    </row>
    <row r="371" s="2" customFormat="1">
      <c r="A371" s="38"/>
      <c r="B371" s="39"/>
      <c r="C371" s="40"/>
      <c r="D371" s="217" t="s">
        <v>146</v>
      </c>
      <c r="E371" s="40"/>
      <c r="F371" s="218" t="s">
        <v>693</v>
      </c>
      <c r="G371" s="40"/>
      <c r="H371" s="40"/>
      <c r="I371" s="219"/>
      <c r="J371" s="40"/>
      <c r="K371" s="40"/>
      <c r="L371" s="44"/>
      <c r="M371" s="220"/>
      <c r="N371" s="221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146</v>
      </c>
      <c r="AU371" s="17" t="s">
        <v>80</v>
      </c>
    </row>
    <row r="372" s="2" customFormat="1" ht="24.15" customHeight="1">
      <c r="A372" s="38"/>
      <c r="B372" s="39"/>
      <c r="C372" s="204" t="s">
        <v>694</v>
      </c>
      <c r="D372" s="204" t="s">
        <v>140</v>
      </c>
      <c r="E372" s="205" t="s">
        <v>695</v>
      </c>
      <c r="F372" s="206" t="s">
        <v>696</v>
      </c>
      <c r="G372" s="207" t="s">
        <v>366</v>
      </c>
      <c r="H372" s="208">
        <v>1</v>
      </c>
      <c r="I372" s="209"/>
      <c r="J372" s="210">
        <f>ROUND(I372*H372,2)</f>
        <v>0</v>
      </c>
      <c r="K372" s="206" t="s">
        <v>144</v>
      </c>
      <c r="L372" s="44"/>
      <c r="M372" s="211" t="s">
        <v>19</v>
      </c>
      <c r="N372" s="212" t="s">
        <v>46</v>
      </c>
      <c r="O372" s="84"/>
      <c r="P372" s="213">
        <f>O372*H372</f>
        <v>0</v>
      </c>
      <c r="Q372" s="213">
        <v>0.03637</v>
      </c>
      <c r="R372" s="213">
        <f>Q372*H372</f>
        <v>0.03637</v>
      </c>
      <c r="S372" s="213">
        <v>0</v>
      </c>
      <c r="T372" s="214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15" t="s">
        <v>232</v>
      </c>
      <c r="AT372" s="215" t="s">
        <v>140</v>
      </c>
      <c r="AU372" s="215" t="s">
        <v>80</v>
      </c>
      <c r="AY372" s="17" t="s">
        <v>138</v>
      </c>
      <c r="BE372" s="216">
        <f>IF(N372="základní",J372,0)</f>
        <v>0</v>
      </c>
      <c r="BF372" s="216">
        <f>IF(N372="snížená",J372,0)</f>
        <v>0</v>
      </c>
      <c r="BG372" s="216">
        <f>IF(N372="zákl. přenesená",J372,0)</f>
        <v>0</v>
      </c>
      <c r="BH372" s="216">
        <f>IF(N372="sníž. přenesená",J372,0)</f>
        <v>0</v>
      </c>
      <c r="BI372" s="216">
        <f>IF(N372="nulová",J372,0)</f>
        <v>0</v>
      </c>
      <c r="BJ372" s="17" t="s">
        <v>83</v>
      </c>
      <c r="BK372" s="216">
        <f>ROUND(I372*H372,2)</f>
        <v>0</v>
      </c>
      <c r="BL372" s="17" t="s">
        <v>232</v>
      </c>
      <c r="BM372" s="215" t="s">
        <v>697</v>
      </c>
    </row>
    <row r="373" s="2" customFormat="1">
      <c r="A373" s="38"/>
      <c r="B373" s="39"/>
      <c r="C373" s="40"/>
      <c r="D373" s="217" t="s">
        <v>146</v>
      </c>
      <c r="E373" s="40"/>
      <c r="F373" s="218" t="s">
        <v>698</v>
      </c>
      <c r="G373" s="40"/>
      <c r="H373" s="40"/>
      <c r="I373" s="219"/>
      <c r="J373" s="40"/>
      <c r="K373" s="40"/>
      <c r="L373" s="44"/>
      <c r="M373" s="220"/>
      <c r="N373" s="221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146</v>
      </c>
      <c r="AU373" s="17" t="s">
        <v>80</v>
      </c>
    </row>
    <row r="374" s="2" customFormat="1" ht="16.5" customHeight="1">
      <c r="A374" s="38"/>
      <c r="B374" s="39"/>
      <c r="C374" s="204" t="s">
        <v>699</v>
      </c>
      <c r="D374" s="204" t="s">
        <v>140</v>
      </c>
      <c r="E374" s="205" t="s">
        <v>700</v>
      </c>
      <c r="F374" s="206" t="s">
        <v>701</v>
      </c>
      <c r="G374" s="207" t="s">
        <v>366</v>
      </c>
      <c r="H374" s="208">
        <v>1</v>
      </c>
      <c r="I374" s="209"/>
      <c r="J374" s="210">
        <f>ROUND(I374*H374,2)</f>
        <v>0</v>
      </c>
      <c r="K374" s="206" t="s">
        <v>144</v>
      </c>
      <c r="L374" s="44"/>
      <c r="M374" s="211" t="s">
        <v>19</v>
      </c>
      <c r="N374" s="212" t="s">
        <v>46</v>
      </c>
      <c r="O374" s="84"/>
      <c r="P374" s="213">
        <f>O374*H374</f>
        <v>0</v>
      </c>
      <c r="Q374" s="213">
        <v>0.00064000000000000005</v>
      </c>
      <c r="R374" s="213">
        <f>Q374*H374</f>
        <v>0.00064000000000000005</v>
      </c>
      <c r="S374" s="213">
        <v>0</v>
      </c>
      <c r="T374" s="214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15" t="s">
        <v>232</v>
      </c>
      <c r="AT374" s="215" t="s">
        <v>140</v>
      </c>
      <c r="AU374" s="215" t="s">
        <v>80</v>
      </c>
      <c r="AY374" s="17" t="s">
        <v>138</v>
      </c>
      <c r="BE374" s="216">
        <f>IF(N374="základní",J374,0)</f>
        <v>0</v>
      </c>
      <c r="BF374" s="216">
        <f>IF(N374="snížená",J374,0)</f>
        <v>0</v>
      </c>
      <c r="BG374" s="216">
        <f>IF(N374="zákl. přenesená",J374,0)</f>
        <v>0</v>
      </c>
      <c r="BH374" s="216">
        <f>IF(N374="sníž. přenesená",J374,0)</f>
        <v>0</v>
      </c>
      <c r="BI374" s="216">
        <f>IF(N374="nulová",J374,0)</f>
        <v>0</v>
      </c>
      <c r="BJ374" s="17" t="s">
        <v>83</v>
      </c>
      <c r="BK374" s="216">
        <f>ROUND(I374*H374,2)</f>
        <v>0</v>
      </c>
      <c r="BL374" s="17" t="s">
        <v>232</v>
      </c>
      <c r="BM374" s="215" t="s">
        <v>702</v>
      </c>
    </row>
    <row r="375" s="2" customFormat="1">
      <c r="A375" s="38"/>
      <c r="B375" s="39"/>
      <c r="C375" s="40"/>
      <c r="D375" s="217" t="s">
        <v>146</v>
      </c>
      <c r="E375" s="40"/>
      <c r="F375" s="218" t="s">
        <v>703</v>
      </c>
      <c r="G375" s="40"/>
      <c r="H375" s="40"/>
      <c r="I375" s="219"/>
      <c r="J375" s="40"/>
      <c r="K375" s="40"/>
      <c r="L375" s="44"/>
      <c r="M375" s="220"/>
      <c r="N375" s="221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146</v>
      </c>
      <c r="AU375" s="17" t="s">
        <v>80</v>
      </c>
    </row>
    <row r="376" s="2" customFormat="1" ht="16.5" customHeight="1">
      <c r="A376" s="38"/>
      <c r="B376" s="39"/>
      <c r="C376" s="234" t="s">
        <v>704</v>
      </c>
      <c r="D376" s="234" t="s">
        <v>175</v>
      </c>
      <c r="E376" s="235" t="s">
        <v>705</v>
      </c>
      <c r="F376" s="236" t="s">
        <v>706</v>
      </c>
      <c r="G376" s="237" t="s">
        <v>330</v>
      </c>
      <c r="H376" s="238">
        <v>1</v>
      </c>
      <c r="I376" s="239"/>
      <c r="J376" s="240">
        <f>ROUND(I376*H376,2)</f>
        <v>0</v>
      </c>
      <c r="K376" s="236" t="s">
        <v>582</v>
      </c>
      <c r="L376" s="241"/>
      <c r="M376" s="242" t="s">
        <v>19</v>
      </c>
      <c r="N376" s="243" t="s">
        <v>46</v>
      </c>
      <c r="O376" s="84"/>
      <c r="P376" s="213">
        <f>O376*H376</f>
        <v>0</v>
      </c>
      <c r="Q376" s="213">
        <v>0.014</v>
      </c>
      <c r="R376" s="213">
        <f>Q376*H376</f>
        <v>0.014</v>
      </c>
      <c r="S376" s="213">
        <v>0</v>
      </c>
      <c r="T376" s="214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15" t="s">
        <v>333</v>
      </c>
      <c r="AT376" s="215" t="s">
        <v>175</v>
      </c>
      <c r="AU376" s="215" t="s">
        <v>80</v>
      </c>
      <c r="AY376" s="17" t="s">
        <v>138</v>
      </c>
      <c r="BE376" s="216">
        <f>IF(N376="základní",J376,0)</f>
        <v>0</v>
      </c>
      <c r="BF376" s="216">
        <f>IF(N376="snížená",J376,0)</f>
        <v>0</v>
      </c>
      <c r="BG376" s="216">
        <f>IF(N376="zákl. přenesená",J376,0)</f>
        <v>0</v>
      </c>
      <c r="BH376" s="216">
        <f>IF(N376="sníž. přenesená",J376,0)</f>
        <v>0</v>
      </c>
      <c r="BI376" s="216">
        <f>IF(N376="nulová",J376,0)</f>
        <v>0</v>
      </c>
      <c r="BJ376" s="17" t="s">
        <v>83</v>
      </c>
      <c r="BK376" s="216">
        <f>ROUND(I376*H376,2)</f>
        <v>0</v>
      </c>
      <c r="BL376" s="17" t="s">
        <v>232</v>
      </c>
      <c r="BM376" s="215" t="s">
        <v>707</v>
      </c>
    </row>
    <row r="377" s="2" customFormat="1" ht="16.5" customHeight="1">
      <c r="A377" s="38"/>
      <c r="B377" s="39"/>
      <c r="C377" s="204" t="s">
        <v>708</v>
      </c>
      <c r="D377" s="204" t="s">
        <v>140</v>
      </c>
      <c r="E377" s="205" t="s">
        <v>709</v>
      </c>
      <c r="F377" s="206" t="s">
        <v>710</v>
      </c>
      <c r="G377" s="207" t="s">
        <v>366</v>
      </c>
      <c r="H377" s="208">
        <v>8</v>
      </c>
      <c r="I377" s="209"/>
      <c r="J377" s="210">
        <f>ROUND(I377*H377,2)</f>
        <v>0</v>
      </c>
      <c r="K377" s="206" t="s">
        <v>144</v>
      </c>
      <c r="L377" s="44"/>
      <c r="M377" s="211" t="s">
        <v>19</v>
      </c>
      <c r="N377" s="212" t="s">
        <v>46</v>
      </c>
      <c r="O377" s="84"/>
      <c r="P377" s="213">
        <f>O377*H377</f>
        <v>0</v>
      </c>
      <c r="Q377" s="213">
        <v>0.00024000000000000001</v>
      </c>
      <c r="R377" s="213">
        <f>Q377*H377</f>
        <v>0.0019200000000000001</v>
      </c>
      <c r="S377" s="213">
        <v>0</v>
      </c>
      <c r="T377" s="214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15" t="s">
        <v>232</v>
      </c>
      <c r="AT377" s="215" t="s">
        <v>140</v>
      </c>
      <c r="AU377" s="215" t="s">
        <v>80</v>
      </c>
      <c r="AY377" s="17" t="s">
        <v>138</v>
      </c>
      <c r="BE377" s="216">
        <f>IF(N377="základní",J377,0)</f>
        <v>0</v>
      </c>
      <c r="BF377" s="216">
        <f>IF(N377="snížená",J377,0)</f>
        <v>0</v>
      </c>
      <c r="BG377" s="216">
        <f>IF(N377="zákl. přenesená",J377,0)</f>
        <v>0</v>
      </c>
      <c r="BH377" s="216">
        <f>IF(N377="sníž. přenesená",J377,0)</f>
        <v>0</v>
      </c>
      <c r="BI377" s="216">
        <f>IF(N377="nulová",J377,0)</f>
        <v>0</v>
      </c>
      <c r="BJ377" s="17" t="s">
        <v>83</v>
      </c>
      <c r="BK377" s="216">
        <f>ROUND(I377*H377,2)</f>
        <v>0</v>
      </c>
      <c r="BL377" s="17" t="s">
        <v>232</v>
      </c>
      <c r="BM377" s="215" t="s">
        <v>711</v>
      </c>
    </row>
    <row r="378" s="2" customFormat="1">
      <c r="A378" s="38"/>
      <c r="B378" s="39"/>
      <c r="C378" s="40"/>
      <c r="D378" s="217" t="s">
        <v>146</v>
      </c>
      <c r="E378" s="40"/>
      <c r="F378" s="218" t="s">
        <v>712</v>
      </c>
      <c r="G378" s="40"/>
      <c r="H378" s="40"/>
      <c r="I378" s="219"/>
      <c r="J378" s="40"/>
      <c r="K378" s="40"/>
      <c r="L378" s="44"/>
      <c r="M378" s="220"/>
      <c r="N378" s="221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146</v>
      </c>
      <c r="AU378" s="17" t="s">
        <v>80</v>
      </c>
    </row>
    <row r="379" s="2" customFormat="1" ht="16.5" customHeight="1">
      <c r="A379" s="38"/>
      <c r="B379" s="39"/>
      <c r="C379" s="204" t="s">
        <v>713</v>
      </c>
      <c r="D379" s="204" t="s">
        <v>140</v>
      </c>
      <c r="E379" s="205" t="s">
        <v>714</v>
      </c>
      <c r="F379" s="206" t="s">
        <v>715</v>
      </c>
      <c r="G379" s="207" t="s">
        <v>366</v>
      </c>
      <c r="H379" s="208">
        <v>1</v>
      </c>
      <c r="I379" s="209"/>
      <c r="J379" s="210">
        <f>ROUND(I379*H379,2)</f>
        <v>0</v>
      </c>
      <c r="K379" s="206" t="s">
        <v>19</v>
      </c>
      <c r="L379" s="44"/>
      <c r="M379" s="211" t="s">
        <v>19</v>
      </c>
      <c r="N379" s="212" t="s">
        <v>46</v>
      </c>
      <c r="O379" s="84"/>
      <c r="P379" s="213">
        <f>O379*H379</f>
        <v>0</v>
      </c>
      <c r="Q379" s="213">
        <v>0.0020799999999999998</v>
      </c>
      <c r="R379" s="213">
        <f>Q379*H379</f>
        <v>0.0020799999999999998</v>
      </c>
      <c r="S379" s="213">
        <v>0</v>
      </c>
      <c r="T379" s="214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15" t="s">
        <v>232</v>
      </c>
      <c r="AT379" s="215" t="s">
        <v>140</v>
      </c>
      <c r="AU379" s="215" t="s">
        <v>80</v>
      </c>
      <c r="AY379" s="17" t="s">
        <v>138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17" t="s">
        <v>83</v>
      </c>
      <c r="BK379" s="216">
        <f>ROUND(I379*H379,2)</f>
        <v>0</v>
      </c>
      <c r="BL379" s="17" t="s">
        <v>232</v>
      </c>
      <c r="BM379" s="215" t="s">
        <v>716</v>
      </c>
    </row>
    <row r="380" s="2" customFormat="1" ht="16.5" customHeight="1">
      <c r="A380" s="38"/>
      <c r="B380" s="39"/>
      <c r="C380" s="204" t="s">
        <v>717</v>
      </c>
      <c r="D380" s="204" t="s">
        <v>140</v>
      </c>
      <c r="E380" s="205" t="s">
        <v>718</v>
      </c>
      <c r="F380" s="206" t="s">
        <v>719</v>
      </c>
      <c r="G380" s="207" t="s">
        <v>366</v>
      </c>
      <c r="H380" s="208">
        <v>4</v>
      </c>
      <c r="I380" s="209"/>
      <c r="J380" s="210">
        <f>ROUND(I380*H380,2)</f>
        <v>0</v>
      </c>
      <c r="K380" s="206" t="s">
        <v>144</v>
      </c>
      <c r="L380" s="44"/>
      <c r="M380" s="211" t="s">
        <v>19</v>
      </c>
      <c r="N380" s="212" t="s">
        <v>46</v>
      </c>
      <c r="O380" s="84"/>
      <c r="P380" s="213">
        <f>O380*H380</f>
        <v>0</v>
      </c>
      <c r="Q380" s="213">
        <v>0.0018</v>
      </c>
      <c r="R380" s="213">
        <f>Q380*H380</f>
        <v>0.0071999999999999998</v>
      </c>
      <c r="S380" s="213">
        <v>0</v>
      </c>
      <c r="T380" s="214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15" t="s">
        <v>232</v>
      </c>
      <c r="AT380" s="215" t="s">
        <v>140</v>
      </c>
      <c r="AU380" s="215" t="s">
        <v>80</v>
      </c>
      <c r="AY380" s="17" t="s">
        <v>138</v>
      </c>
      <c r="BE380" s="216">
        <f>IF(N380="základní",J380,0)</f>
        <v>0</v>
      </c>
      <c r="BF380" s="216">
        <f>IF(N380="snížená",J380,0)</f>
        <v>0</v>
      </c>
      <c r="BG380" s="216">
        <f>IF(N380="zákl. přenesená",J380,0)</f>
        <v>0</v>
      </c>
      <c r="BH380" s="216">
        <f>IF(N380="sníž. přenesená",J380,0)</f>
        <v>0</v>
      </c>
      <c r="BI380" s="216">
        <f>IF(N380="nulová",J380,0)</f>
        <v>0</v>
      </c>
      <c r="BJ380" s="17" t="s">
        <v>83</v>
      </c>
      <c r="BK380" s="216">
        <f>ROUND(I380*H380,2)</f>
        <v>0</v>
      </c>
      <c r="BL380" s="17" t="s">
        <v>232</v>
      </c>
      <c r="BM380" s="215" t="s">
        <v>720</v>
      </c>
    </row>
    <row r="381" s="2" customFormat="1">
      <c r="A381" s="38"/>
      <c r="B381" s="39"/>
      <c r="C381" s="40"/>
      <c r="D381" s="217" t="s">
        <v>146</v>
      </c>
      <c r="E381" s="40"/>
      <c r="F381" s="218" t="s">
        <v>721</v>
      </c>
      <c r="G381" s="40"/>
      <c r="H381" s="40"/>
      <c r="I381" s="219"/>
      <c r="J381" s="40"/>
      <c r="K381" s="40"/>
      <c r="L381" s="44"/>
      <c r="M381" s="220"/>
      <c r="N381" s="221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146</v>
      </c>
      <c r="AU381" s="17" t="s">
        <v>80</v>
      </c>
    </row>
    <row r="382" s="2" customFormat="1" ht="16.5" customHeight="1">
      <c r="A382" s="38"/>
      <c r="B382" s="39"/>
      <c r="C382" s="204" t="s">
        <v>722</v>
      </c>
      <c r="D382" s="204" t="s">
        <v>140</v>
      </c>
      <c r="E382" s="205" t="s">
        <v>723</v>
      </c>
      <c r="F382" s="206" t="s">
        <v>724</v>
      </c>
      <c r="G382" s="207" t="s">
        <v>366</v>
      </c>
      <c r="H382" s="208">
        <v>1</v>
      </c>
      <c r="I382" s="209"/>
      <c r="J382" s="210">
        <f>ROUND(I382*H382,2)</f>
        <v>0</v>
      </c>
      <c r="K382" s="206" t="s">
        <v>144</v>
      </c>
      <c r="L382" s="44"/>
      <c r="M382" s="211" t="s">
        <v>19</v>
      </c>
      <c r="N382" s="212" t="s">
        <v>46</v>
      </c>
      <c r="O382" s="84"/>
      <c r="P382" s="213">
        <f>O382*H382</f>
        <v>0</v>
      </c>
      <c r="Q382" s="213">
        <v>0.0030899999999999999</v>
      </c>
      <c r="R382" s="213">
        <f>Q382*H382</f>
        <v>0.0030899999999999999</v>
      </c>
      <c r="S382" s="213">
        <v>0</v>
      </c>
      <c r="T382" s="214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15" t="s">
        <v>232</v>
      </c>
      <c r="AT382" s="215" t="s">
        <v>140</v>
      </c>
      <c r="AU382" s="215" t="s">
        <v>80</v>
      </c>
      <c r="AY382" s="17" t="s">
        <v>138</v>
      </c>
      <c r="BE382" s="216">
        <f>IF(N382="základní",J382,0)</f>
        <v>0</v>
      </c>
      <c r="BF382" s="216">
        <f>IF(N382="snížená",J382,0)</f>
        <v>0</v>
      </c>
      <c r="BG382" s="216">
        <f>IF(N382="zákl. přenesená",J382,0)</f>
        <v>0</v>
      </c>
      <c r="BH382" s="216">
        <f>IF(N382="sníž. přenesená",J382,0)</f>
        <v>0</v>
      </c>
      <c r="BI382" s="216">
        <f>IF(N382="nulová",J382,0)</f>
        <v>0</v>
      </c>
      <c r="BJ382" s="17" t="s">
        <v>83</v>
      </c>
      <c r="BK382" s="216">
        <f>ROUND(I382*H382,2)</f>
        <v>0</v>
      </c>
      <c r="BL382" s="17" t="s">
        <v>232</v>
      </c>
      <c r="BM382" s="215" t="s">
        <v>725</v>
      </c>
    </row>
    <row r="383" s="2" customFormat="1">
      <c r="A383" s="38"/>
      <c r="B383" s="39"/>
      <c r="C383" s="40"/>
      <c r="D383" s="217" t="s">
        <v>146</v>
      </c>
      <c r="E383" s="40"/>
      <c r="F383" s="218" t="s">
        <v>726</v>
      </c>
      <c r="G383" s="40"/>
      <c r="H383" s="40"/>
      <c r="I383" s="219"/>
      <c r="J383" s="40"/>
      <c r="K383" s="40"/>
      <c r="L383" s="44"/>
      <c r="M383" s="220"/>
      <c r="N383" s="221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146</v>
      </c>
      <c r="AU383" s="17" t="s">
        <v>80</v>
      </c>
    </row>
    <row r="384" s="2" customFormat="1" ht="24.15" customHeight="1">
      <c r="A384" s="38"/>
      <c r="B384" s="39"/>
      <c r="C384" s="204" t="s">
        <v>727</v>
      </c>
      <c r="D384" s="204" t="s">
        <v>140</v>
      </c>
      <c r="E384" s="205" t="s">
        <v>728</v>
      </c>
      <c r="F384" s="206" t="s">
        <v>729</v>
      </c>
      <c r="G384" s="207" t="s">
        <v>178</v>
      </c>
      <c r="H384" s="208">
        <v>0.13700000000000001</v>
      </c>
      <c r="I384" s="209"/>
      <c r="J384" s="210">
        <f>ROUND(I384*H384,2)</f>
        <v>0</v>
      </c>
      <c r="K384" s="206" t="s">
        <v>144</v>
      </c>
      <c r="L384" s="44"/>
      <c r="M384" s="211" t="s">
        <v>19</v>
      </c>
      <c r="N384" s="212" t="s">
        <v>46</v>
      </c>
      <c r="O384" s="84"/>
      <c r="P384" s="213">
        <f>O384*H384</f>
        <v>0</v>
      </c>
      <c r="Q384" s="213">
        <v>0</v>
      </c>
      <c r="R384" s="213">
        <f>Q384*H384</f>
        <v>0</v>
      </c>
      <c r="S384" s="213">
        <v>0</v>
      </c>
      <c r="T384" s="214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15" t="s">
        <v>232</v>
      </c>
      <c r="AT384" s="215" t="s">
        <v>140</v>
      </c>
      <c r="AU384" s="215" t="s">
        <v>80</v>
      </c>
      <c r="AY384" s="17" t="s">
        <v>138</v>
      </c>
      <c r="BE384" s="216">
        <f>IF(N384="základní",J384,0)</f>
        <v>0</v>
      </c>
      <c r="BF384" s="216">
        <f>IF(N384="snížená",J384,0)</f>
        <v>0</v>
      </c>
      <c r="BG384" s="216">
        <f>IF(N384="zákl. přenesená",J384,0)</f>
        <v>0</v>
      </c>
      <c r="BH384" s="216">
        <f>IF(N384="sníž. přenesená",J384,0)</f>
        <v>0</v>
      </c>
      <c r="BI384" s="216">
        <f>IF(N384="nulová",J384,0)</f>
        <v>0</v>
      </c>
      <c r="BJ384" s="17" t="s">
        <v>83</v>
      </c>
      <c r="BK384" s="216">
        <f>ROUND(I384*H384,2)</f>
        <v>0</v>
      </c>
      <c r="BL384" s="17" t="s">
        <v>232</v>
      </c>
      <c r="BM384" s="215" t="s">
        <v>730</v>
      </c>
    </row>
    <row r="385" s="2" customFormat="1">
      <c r="A385" s="38"/>
      <c r="B385" s="39"/>
      <c r="C385" s="40"/>
      <c r="D385" s="217" t="s">
        <v>146</v>
      </c>
      <c r="E385" s="40"/>
      <c r="F385" s="218" t="s">
        <v>731</v>
      </c>
      <c r="G385" s="40"/>
      <c r="H385" s="40"/>
      <c r="I385" s="219"/>
      <c r="J385" s="40"/>
      <c r="K385" s="40"/>
      <c r="L385" s="44"/>
      <c r="M385" s="220"/>
      <c r="N385" s="221"/>
      <c r="O385" s="84"/>
      <c r="P385" s="84"/>
      <c r="Q385" s="84"/>
      <c r="R385" s="84"/>
      <c r="S385" s="84"/>
      <c r="T385" s="85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146</v>
      </c>
      <c r="AU385" s="17" t="s">
        <v>80</v>
      </c>
    </row>
    <row r="386" s="12" customFormat="1" ht="22.8" customHeight="1">
      <c r="A386" s="12"/>
      <c r="B386" s="188"/>
      <c r="C386" s="189"/>
      <c r="D386" s="190" t="s">
        <v>74</v>
      </c>
      <c r="E386" s="202" t="s">
        <v>732</v>
      </c>
      <c r="F386" s="202" t="s">
        <v>733</v>
      </c>
      <c r="G386" s="189"/>
      <c r="H386" s="189"/>
      <c r="I386" s="192"/>
      <c r="J386" s="203">
        <f>BK386</f>
        <v>0</v>
      </c>
      <c r="K386" s="189"/>
      <c r="L386" s="194"/>
      <c r="M386" s="195"/>
      <c r="N386" s="196"/>
      <c r="O386" s="196"/>
      <c r="P386" s="197">
        <f>SUM(P387:P391)</f>
        <v>0</v>
      </c>
      <c r="Q386" s="196"/>
      <c r="R386" s="197">
        <f>SUM(R387:R391)</f>
        <v>0.0184</v>
      </c>
      <c r="S386" s="196"/>
      <c r="T386" s="198">
        <f>SUM(T387:T391)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99" t="s">
        <v>80</v>
      </c>
      <c r="AT386" s="200" t="s">
        <v>74</v>
      </c>
      <c r="AU386" s="200" t="s">
        <v>83</v>
      </c>
      <c r="AY386" s="199" t="s">
        <v>138</v>
      </c>
      <c r="BK386" s="201">
        <f>SUM(BK387:BK391)</f>
        <v>0</v>
      </c>
    </row>
    <row r="387" s="2" customFormat="1" ht="24.15" customHeight="1">
      <c r="A387" s="38"/>
      <c r="B387" s="39"/>
      <c r="C387" s="204" t="s">
        <v>734</v>
      </c>
      <c r="D387" s="204" t="s">
        <v>140</v>
      </c>
      <c r="E387" s="205" t="s">
        <v>735</v>
      </c>
      <c r="F387" s="206" t="s">
        <v>736</v>
      </c>
      <c r="G387" s="207" t="s">
        <v>366</v>
      </c>
      <c r="H387" s="208">
        <v>1</v>
      </c>
      <c r="I387" s="209"/>
      <c r="J387" s="210">
        <f>ROUND(I387*H387,2)</f>
        <v>0</v>
      </c>
      <c r="K387" s="206" t="s">
        <v>144</v>
      </c>
      <c r="L387" s="44"/>
      <c r="M387" s="211" t="s">
        <v>19</v>
      </c>
      <c r="N387" s="212" t="s">
        <v>46</v>
      </c>
      <c r="O387" s="84"/>
      <c r="P387" s="213">
        <f>O387*H387</f>
        <v>0</v>
      </c>
      <c r="Q387" s="213">
        <v>0.0091999999999999998</v>
      </c>
      <c r="R387" s="213">
        <f>Q387*H387</f>
        <v>0.0091999999999999998</v>
      </c>
      <c r="S387" s="213">
        <v>0</v>
      </c>
      <c r="T387" s="214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15" t="s">
        <v>232</v>
      </c>
      <c r="AT387" s="215" t="s">
        <v>140</v>
      </c>
      <c r="AU387" s="215" t="s">
        <v>80</v>
      </c>
      <c r="AY387" s="17" t="s">
        <v>138</v>
      </c>
      <c r="BE387" s="216">
        <f>IF(N387="základní",J387,0)</f>
        <v>0</v>
      </c>
      <c r="BF387" s="216">
        <f>IF(N387="snížená",J387,0)</f>
        <v>0</v>
      </c>
      <c r="BG387" s="216">
        <f>IF(N387="zákl. přenesená",J387,0)</f>
        <v>0</v>
      </c>
      <c r="BH387" s="216">
        <f>IF(N387="sníž. přenesená",J387,0)</f>
        <v>0</v>
      </c>
      <c r="BI387" s="216">
        <f>IF(N387="nulová",J387,0)</f>
        <v>0</v>
      </c>
      <c r="BJ387" s="17" t="s">
        <v>83</v>
      </c>
      <c r="BK387" s="216">
        <f>ROUND(I387*H387,2)</f>
        <v>0</v>
      </c>
      <c r="BL387" s="17" t="s">
        <v>232</v>
      </c>
      <c r="BM387" s="215" t="s">
        <v>737</v>
      </c>
    </row>
    <row r="388" s="2" customFormat="1">
      <c r="A388" s="38"/>
      <c r="B388" s="39"/>
      <c r="C388" s="40"/>
      <c r="D388" s="217" t="s">
        <v>146</v>
      </c>
      <c r="E388" s="40"/>
      <c r="F388" s="218" t="s">
        <v>738</v>
      </c>
      <c r="G388" s="40"/>
      <c r="H388" s="40"/>
      <c r="I388" s="219"/>
      <c r="J388" s="40"/>
      <c r="K388" s="40"/>
      <c r="L388" s="44"/>
      <c r="M388" s="220"/>
      <c r="N388" s="221"/>
      <c r="O388" s="84"/>
      <c r="P388" s="84"/>
      <c r="Q388" s="84"/>
      <c r="R388" s="84"/>
      <c r="S388" s="84"/>
      <c r="T388" s="85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146</v>
      </c>
      <c r="AU388" s="17" t="s">
        <v>80</v>
      </c>
    </row>
    <row r="389" s="2" customFormat="1" ht="16.5" customHeight="1">
      <c r="A389" s="38"/>
      <c r="B389" s="39"/>
      <c r="C389" s="204" t="s">
        <v>739</v>
      </c>
      <c r="D389" s="204" t="s">
        <v>140</v>
      </c>
      <c r="E389" s="205" t="s">
        <v>740</v>
      </c>
      <c r="F389" s="206" t="s">
        <v>741</v>
      </c>
      <c r="G389" s="207" t="s">
        <v>366</v>
      </c>
      <c r="H389" s="208">
        <v>1</v>
      </c>
      <c r="I389" s="209"/>
      <c r="J389" s="210">
        <f>ROUND(I389*H389,2)</f>
        <v>0</v>
      </c>
      <c r="K389" s="206" t="s">
        <v>582</v>
      </c>
      <c r="L389" s="44"/>
      <c r="M389" s="211" t="s">
        <v>19</v>
      </c>
      <c r="N389" s="212" t="s">
        <v>46</v>
      </c>
      <c r="O389" s="84"/>
      <c r="P389" s="213">
        <f>O389*H389</f>
        <v>0</v>
      </c>
      <c r="Q389" s="213">
        <v>0.0091999999999999998</v>
      </c>
      <c r="R389" s="213">
        <f>Q389*H389</f>
        <v>0.0091999999999999998</v>
      </c>
      <c r="S389" s="213">
        <v>0</v>
      </c>
      <c r="T389" s="214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15" t="s">
        <v>232</v>
      </c>
      <c r="AT389" s="215" t="s">
        <v>140</v>
      </c>
      <c r="AU389" s="215" t="s">
        <v>80</v>
      </c>
      <c r="AY389" s="17" t="s">
        <v>138</v>
      </c>
      <c r="BE389" s="216">
        <f>IF(N389="základní",J389,0)</f>
        <v>0</v>
      </c>
      <c r="BF389" s="216">
        <f>IF(N389="snížená",J389,0)</f>
        <v>0</v>
      </c>
      <c r="BG389" s="216">
        <f>IF(N389="zákl. přenesená",J389,0)</f>
        <v>0</v>
      </c>
      <c r="BH389" s="216">
        <f>IF(N389="sníž. přenesená",J389,0)</f>
        <v>0</v>
      </c>
      <c r="BI389" s="216">
        <f>IF(N389="nulová",J389,0)</f>
        <v>0</v>
      </c>
      <c r="BJ389" s="17" t="s">
        <v>83</v>
      </c>
      <c r="BK389" s="216">
        <f>ROUND(I389*H389,2)</f>
        <v>0</v>
      </c>
      <c r="BL389" s="17" t="s">
        <v>232</v>
      </c>
      <c r="BM389" s="215" t="s">
        <v>742</v>
      </c>
    </row>
    <row r="390" s="2" customFormat="1" ht="24.15" customHeight="1">
      <c r="A390" s="38"/>
      <c r="B390" s="39"/>
      <c r="C390" s="204" t="s">
        <v>743</v>
      </c>
      <c r="D390" s="204" t="s">
        <v>140</v>
      </c>
      <c r="E390" s="205" t="s">
        <v>744</v>
      </c>
      <c r="F390" s="206" t="s">
        <v>745</v>
      </c>
      <c r="G390" s="207" t="s">
        <v>178</v>
      </c>
      <c r="H390" s="208">
        <v>0.017999999999999999</v>
      </c>
      <c r="I390" s="209"/>
      <c r="J390" s="210">
        <f>ROUND(I390*H390,2)</f>
        <v>0</v>
      </c>
      <c r="K390" s="206" t="s">
        <v>144</v>
      </c>
      <c r="L390" s="44"/>
      <c r="M390" s="211" t="s">
        <v>19</v>
      </c>
      <c r="N390" s="212" t="s">
        <v>46</v>
      </c>
      <c r="O390" s="84"/>
      <c r="P390" s="213">
        <f>O390*H390</f>
        <v>0</v>
      </c>
      <c r="Q390" s="213">
        <v>0</v>
      </c>
      <c r="R390" s="213">
        <f>Q390*H390</f>
        <v>0</v>
      </c>
      <c r="S390" s="213">
        <v>0</v>
      </c>
      <c r="T390" s="214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15" t="s">
        <v>232</v>
      </c>
      <c r="AT390" s="215" t="s">
        <v>140</v>
      </c>
      <c r="AU390" s="215" t="s">
        <v>80</v>
      </c>
      <c r="AY390" s="17" t="s">
        <v>138</v>
      </c>
      <c r="BE390" s="216">
        <f>IF(N390="základní",J390,0)</f>
        <v>0</v>
      </c>
      <c r="BF390" s="216">
        <f>IF(N390="snížená",J390,0)</f>
        <v>0</v>
      </c>
      <c r="BG390" s="216">
        <f>IF(N390="zákl. přenesená",J390,0)</f>
        <v>0</v>
      </c>
      <c r="BH390" s="216">
        <f>IF(N390="sníž. přenesená",J390,0)</f>
        <v>0</v>
      </c>
      <c r="BI390" s="216">
        <f>IF(N390="nulová",J390,0)</f>
        <v>0</v>
      </c>
      <c r="BJ390" s="17" t="s">
        <v>83</v>
      </c>
      <c r="BK390" s="216">
        <f>ROUND(I390*H390,2)</f>
        <v>0</v>
      </c>
      <c r="BL390" s="17" t="s">
        <v>232</v>
      </c>
      <c r="BM390" s="215" t="s">
        <v>746</v>
      </c>
    </row>
    <row r="391" s="2" customFormat="1">
      <c r="A391" s="38"/>
      <c r="B391" s="39"/>
      <c r="C391" s="40"/>
      <c r="D391" s="217" t="s">
        <v>146</v>
      </c>
      <c r="E391" s="40"/>
      <c r="F391" s="218" t="s">
        <v>747</v>
      </c>
      <c r="G391" s="40"/>
      <c r="H391" s="40"/>
      <c r="I391" s="219"/>
      <c r="J391" s="40"/>
      <c r="K391" s="40"/>
      <c r="L391" s="44"/>
      <c r="M391" s="220"/>
      <c r="N391" s="221"/>
      <c r="O391" s="84"/>
      <c r="P391" s="84"/>
      <c r="Q391" s="84"/>
      <c r="R391" s="84"/>
      <c r="S391" s="84"/>
      <c r="T391" s="85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146</v>
      </c>
      <c r="AU391" s="17" t="s">
        <v>80</v>
      </c>
    </row>
    <row r="392" s="12" customFormat="1" ht="22.8" customHeight="1">
      <c r="A392" s="12"/>
      <c r="B392" s="188"/>
      <c r="C392" s="189"/>
      <c r="D392" s="190" t="s">
        <v>74</v>
      </c>
      <c r="E392" s="202" t="s">
        <v>748</v>
      </c>
      <c r="F392" s="202" t="s">
        <v>749</v>
      </c>
      <c r="G392" s="189"/>
      <c r="H392" s="189"/>
      <c r="I392" s="192"/>
      <c r="J392" s="203">
        <f>BK392</f>
        <v>0</v>
      </c>
      <c r="K392" s="189"/>
      <c r="L392" s="194"/>
      <c r="M392" s="195"/>
      <c r="N392" s="196"/>
      <c r="O392" s="196"/>
      <c r="P392" s="197">
        <f>SUM(P393:P401)</f>
        <v>0</v>
      </c>
      <c r="Q392" s="196"/>
      <c r="R392" s="197">
        <f>SUM(R393:R401)</f>
        <v>0</v>
      </c>
      <c r="S392" s="196"/>
      <c r="T392" s="198">
        <f>SUM(T393:T401)</f>
        <v>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R392" s="199" t="s">
        <v>80</v>
      </c>
      <c r="AT392" s="200" t="s">
        <v>74</v>
      </c>
      <c r="AU392" s="200" t="s">
        <v>83</v>
      </c>
      <c r="AY392" s="199" t="s">
        <v>138</v>
      </c>
      <c r="BK392" s="201">
        <f>SUM(BK393:BK401)</f>
        <v>0</v>
      </c>
    </row>
    <row r="393" s="2" customFormat="1" ht="21.75" customHeight="1">
      <c r="A393" s="38"/>
      <c r="B393" s="39"/>
      <c r="C393" s="204" t="s">
        <v>750</v>
      </c>
      <c r="D393" s="204" t="s">
        <v>140</v>
      </c>
      <c r="E393" s="205" t="s">
        <v>751</v>
      </c>
      <c r="F393" s="206" t="s">
        <v>752</v>
      </c>
      <c r="G393" s="207" t="s">
        <v>207</v>
      </c>
      <c r="H393" s="208">
        <v>7.4400000000000004</v>
      </c>
      <c r="I393" s="209"/>
      <c r="J393" s="210">
        <f>ROUND(I393*H393,2)</f>
        <v>0</v>
      </c>
      <c r="K393" s="206" t="s">
        <v>144</v>
      </c>
      <c r="L393" s="44"/>
      <c r="M393" s="211" t="s">
        <v>19</v>
      </c>
      <c r="N393" s="212" t="s">
        <v>46</v>
      </c>
      <c r="O393" s="84"/>
      <c r="P393" s="213">
        <f>O393*H393</f>
        <v>0</v>
      </c>
      <c r="Q393" s="213">
        <v>0</v>
      </c>
      <c r="R393" s="213">
        <f>Q393*H393</f>
        <v>0</v>
      </c>
      <c r="S393" s="213">
        <v>0</v>
      </c>
      <c r="T393" s="214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15" t="s">
        <v>232</v>
      </c>
      <c r="AT393" s="215" t="s">
        <v>140</v>
      </c>
      <c r="AU393" s="215" t="s">
        <v>80</v>
      </c>
      <c r="AY393" s="17" t="s">
        <v>138</v>
      </c>
      <c r="BE393" s="216">
        <f>IF(N393="základní",J393,0)</f>
        <v>0</v>
      </c>
      <c r="BF393" s="216">
        <f>IF(N393="snížená",J393,0)</f>
        <v>0</v>
      </c>
      <c r="BG393" s="216">
        <f>IF(N393="zákl. přenesená",J393,0)</f>
        <v>0</v>
      </c>
      <c r="BH393" s="216">
        <f>IF(N393="sníž. přenesená",J393,0)</f>
        <v>0</v>
      </c>
      <c r="BI393" s="216">
        <f>IF(N393="nulová",J393,0)</f>
        <v>0</v>
      </c>
      <c r="BJ393" s="17" t="s">
        <v>83</v>
      </c>
      <c r="BK393" s="216">
        <f>ROUND(I393*H393,2)</f>
        <v>0</v>
      </c>
      <c r="BL393" s="17" t="s">
        <v>232</v>
      </c>
      <c r="BM393" s="215" t="s">
        <v>753</v>
      </c>
    </row>
    <row r="394" s="2" customFormat="1">
      <c r="A394" s="38"/>
      <c r="B394" s="39"/>
      <c r="C394" s="40"/>
      <c r="D394" s="217" t="s">
        <v>146</v>
      </c>
      <c r="E394" s="40"/>
      <c r="F394" s="218" t="s">
        <v>754</v>
      </c>
      <c r="G394" s="40"/>
      <c r="H394" s="40"/>
      <c r="I394" s="219"/>
      <c r="J394" s="40"/>
      <c r="K394" s="40"/>
      <c r="L394" s="44"/>
      <c r="M394" s="220"/>
      <c r="N394" s="221"/>
      <c r="O394" s="84"/>
      <c r="P394" s="84"/>
      <c r="Q394" s="84"/>
      <c r="R394" s="84"/>
      <c r="S394" s="84"/>
      <c r="T394" s="85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146</v>
      </c>
      <c r="AU394" s="17" t="s">
        <v>80</v>
      </c>
    </row>
    <row r="395" s="13" customFormat="1">
      <c r="A395" s="13"/>
      <c r="B395" s="222"/>
      <c r="C395" s="223"/>
      <c r="D395" s="224" t="s">
        <v>148</v>
      </c>
      <c r="E395" s="225" t="s">
        <v>19</v>
      </c>
      <c r="F395" s="226" t="s">
        <v>755</v>
      </c>
      <c r="G395" s="223"/>
      <c r="H395" s="227">
        <v>7.4400000000000004</v>
      </c>
      <c r="I395" s="228"/>
      <c r="J395" s="223"/>
      <c r="K395" s="223"/>
      <c r="L395" s="229"/>
      <c r="M395" s="230"/>
      <c r="N395" s="231"/>
      <c r="O395" s="231"/>
      <c r="P395" s="231"/>
      <c r="Q395" s="231"/>
      <c r="R395" s="231"/>
      <c r="S395" s="231"/>
      <c r="T395" s="23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3" t="s">
        <v>148</v>
      </c>
      <c r="AU395" s="233" t="s">
        <v>80</v>
      </c>
      <c r="AV395" s="13" t="s">
        <v>80</v>
      </c>
      <c r="AW395" s="13" t="s">
        <v>36</v>
      </c>
      <c r="AX395" s="13" t="s">
        <v>83</v>
      </c>
      <c r="AY395" s="233" t="s">
        <v>138</v>
      </c>
    </row>
    <row r="396" s="2" customFormat="1" ht="24.15" customHeight="1">
      <c r="A396" s="38"/>
      <c r="B396" s="39"/>
      <c r="C396" s="204" t="s">
        <v>756</v>
      </c>
      <c r="D396" s="204" t="s">
        <v>140</v>
      </c>
      <c r="E396" s="205" t="s">
        <v>757</v>
      </c>
      <c r="F396" s="206" t="s">
        <v>758</v>
      </c>
      <c r="G396" s="207" t="s">
        <v>207</v>
      </c>
      <c r="H396" s="208">
        <v>7.4400000000000004</v>
      </c>
      <c r="I396" s="209"/>
      <c r="J396" s="210">
        <f>ROUND(I396*H396,2)</f>
        <v>0</v>
      </c>
      <c r="K396" s="206" t="s">
        <v>144</v>
      </c>
      <c r="L396" s="44"/>
      <c r="M396" s="211" t="s">
        <v>19</v>
      </c>
      <c r="N396" s="212" t="s">
        <v>46</v>
      </c>
      <c r="O396" s="84"/>
      <c r="P396" s="213">
        <f>O396*H396</f>
        <v>0</v>
      </c>
      <c r="Q396" s="213">
        <v>0</v>
      </c>
      <c r="R396" s="213">
        <f>Q396*H396</f>
        <v>0</v>
      </c>
      <c r="S396" s="213">
        <v>0</v>
      </c>
      <c r="T396" s="214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15" t="s">
        <v>232</v>
      </c>
      <c r="AT396" s="215" t="s">
        <v>140</v>
      </c>
      <c r="AU396" s="215" t="s">
        <v>80</v>
      </c>
      <c r="AY396" s="17" t="s">
        <v>138</v>
      </c>
      <c r="BE396" s="216">
        <f>IF(N396="základní",J396,0)</f>
        <v>0</v>
      </c>
      <c r="BF396" s="216">
        <f>IF(N396="snížená",J396,0)</f>
        <v>0</v>
      </c>
      <c r="BG396" s="216">
        <f>IF(N396="zákl. přenesená",J396,0)</f>
        <v>0</v>
      </c>
      <c r="BH396" s="216">
        <f>IF(N396="sníž. přenesená",J396,0)</f>
        <v>0</v>
      </c>
      <c r="BI396" s="216">
        <f>IF(N396="nulová",J396,0)</f>
        <v>0</v>
      </c>
      <c r="BJ396" s="17" t="s">
        <v>83</v>
      </c>
      <c r="BK396" s="216">
        <f>ROUND(I396*H396,2)</f>
        <v>0</v>
      </c>
      <c r="BL396" s="17" t="s">
        <v>232</v>
      </c>
      <c r="BM396" s="215" t="s">
        <v>759</v>
      </c>
    </row>
    <row r="397" s="2" customFormat="1">
      <c r="A397" s="38"/>
      <c r="B397" s="39"/>
      <c r="C397" s="40"/>
      <c r="D397" s="217" t="s">
        <v>146</v>
      </c>
      <c r="E397" s="40"/>
      <c r="F397" s="218" t="s">
        <v>760</v>
      </c>
      <c r="G397" s="40"/>
      <c r="H397" s="40"/>
      <c r="I397" s="219"/>
      <c r="J397" s="40"/>
      <c r="K397" s="40"/>
      <c r="L397" s="44"/>
      <c r="M397" s="220"/>
      <c r="N397" s="221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146</v>
      </c>
      <c r="AU397" s="17" t="s">
        <v>80</v>
      </c>
    </row>
    <row r="398" s="2" customFormat="1" ht="16.5" customHeight="1">
      <c r="A398" s="38"/>
      <c r="B398" s="39"/>
      <c r="C398" s="204" t="s">
        <v>761</v>
      </c>
      <c r="D398" s="204" t="s">
        <v>140</v>
      </c>
      <c r="E398" s="205" t="s">
        <v>762</v>
      </c>
      <c r="F398" s="206" t="s">
        <v>763</v>
      </c>
      <c r="G398" s="207" t="s">
        <v>207</v>
      </c>
      <c r="H398" s="208">
        <v>7.4400000000000004</v>
      </c>
      <c r="I398" s="209"/>
      <c r="J398" s="210">
        <f>ROUND(I398*H398,2)</f>
        <v>0</v>
      </c>
      <c r="K398" s="206" t="s">
        <v>144</v>
      </c>
      <c r="L398" s="44"/>
      <c r="M398" s="211" t="s">
        <v>19</v>
      </c>
      <c r="N398" s="212" t="s">
        <v>46</v>
      </c>
      <c r="O398" s="84"/>
      <c r="P398" s="213">
        <f>O398*H398</f>
        <v>0</v>
      </c>
      <c r="Q398" s="213">
        <v>0</v>
      </c>
      <c r="R398" s="213">
        <f>Q398*H398</f>
        <v>0</v>
      </c>
      <c r="S398" s="213">
        <v>0</v>
      </c>
      <c r="T398" s="214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5" t="s">
        <v>232</v>
      </c>
      <c r="AT398" s="215" t="s">
        <v>140</v>
      </c>
      <c r="AU398" s="215" t="s">
        <v>80</v>
      </c>
      <c r="AY398" s="17" t="s">
        <v>138</v>
      </c>
      <c r="BE398" s="216">
        <f>IF(N398="základní",J398,0)</f>
        <v>0</v>
      </c>
      <c r="BF398" s="216">
        <f>IF(N398="snížená",J398,0)</f>
        <v>0</v>
      </c>
      <c r="BG398" s="216">
        <f>IF(N398="zákl. přenesená",J398,0)</f>
        <v>0</v>
      </c>
      <c r="BH398" s="216">
        <f>IF(N398="sníž. přenesená",J398,0)</f>
        <v>0</v>
      </c>
      <c r="BI398" s="216">
        <f>IF(N398="nulová",J398,0)</f>
        <v>0</v>
      </c>
      <c r="BJ398" s="17" t="s">
        <v>83</v>
      </c>
      <c r="BK398" s="216">
        <f>ROUND(I398*H398,2)</f>
        <v>0</v>
      </c>
      <c r="BL398" s="17" t="s">
        <v>232</v>
      </c>
      <c r="BM398" s="215" t="s">
        <v>764</v>
      </c>
    </row>
    <row r="399" s="2" customFormat="1">
      <c r="A399" s="38"/>
      <c r="B399" s="39"/>
      <c r="C399" s="40"/>
      <c r="D399" s="217" t="s">
        <v>146</v>
      </c>
      <c r="E399" s="40"/>
      <c r="F399" s="218" t="s">
        <v>765</v>
      </c>
      <c r="G399" s="40"/>
      <c r="H399" s="40"/>
      <c r="I399" s="219"/>
      <c r="J399" s="40"/>
      <c r="K399" s="40"/>
      <c r="L399" s="44"/>
      <c r="M399" s="220"/>
      <c r="N399" s="221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146</v>
      </c>
      <c r="AU399" s="17" t="s">
        <v>80</v>
      </c>
    </row>
    <row r="400" s="2" customFormat="1" ht="24.15" customHeight="1">
      <c r="A400" s="38"/>
      <c r="B400" s="39"/>
      <c r="C400" s="204" t="s">
        <v>766</v>
      </c>
      <c r="D400" s="204" t="s">
        <v>140</v>
      </c>
      <c r="E400" s="205" t="s">
        <v>767</v>
      </c>
      <c r="F400" s="206" t="s">
        <v>768</v>
      </c>
      <c r="G400" s="207" t="s">
        <v>769</v>
      </c>
      <c r="H400" s="255"/>
      <c r="I400" s="209"/>
      <c r="J400" s="210">
        <f>ROUND(I400*H400,2)</f>
        <v>0</v>
      </c>
      <c r="K400" s="206" t="s">
        <v>144</v>
      </c>
      <c r="L400" s="44"/>
      <c r="M400" s="211" t="s">
        <v>19</v>
      </c>
      <c r="N400" s="212" t="s">
        <v>46</v>
      </c>
      <c r="O400" s="84"/>
      <c r="P400" s="213">
        <f>O400*H400</f>
        <v>0</v>
      </c>
      <c r="Q400" s="213">
        <v>0</v>
      </c>
      <c r="R400" s="213">
        <f>Q400*H400</f>
        <v>0</v>
      </c>
      <c r="S400" s="213">
        <v>0</v>
      </c>
      <c r="T400" s="214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15" t="s">
        <v>232</v>
      </c>
      <c r="AT400" s="215" t="s">
        <v>140</v>
      </c>
      <c r="AU400" s="215" t="s">
        <v>80</v>
      </c>
      <c r="AY400" s="17" t="s">
        <v>138</v>
      </c>
      <c r="BE400" s="216">
        <f>IF(N400="základní",J400,0)</f>
        <v>0</v>
      </c>
      <c r="BF400" s="216">
        <f>IF(N400="snížená",J400,0)</f>
        <v>0</v>
      </c>
      <c r="BG400" s="216">
        <f>IF(N400="zákl. přenesená",J400,0)</f>
        <v>0</v>
      </c>
      <c r="BH400" s="216">
        <f>IF(N400="sníž. přenesená",J400,0)</f>
        <v>0</v>
      </c>
      <c r="BI400" s="216">
        <f>IF(N400="nulová",J400,0)</f>
        <v>0</v>
      </c>
      <c r="BJ400" s="17" t="s">
        <v>83</v>
      </c>
      <c r="BK400" s="216">
        <f>ROUND(I400*H400,2)</f>
        <v>0</v>
      </c>
      <c r="BL400" s="17" t="s">
        <v>232</v>
      </c>
      <c r="BM400" s="215" t="s">
        <v>770</v>
      </c>
    </row>
    <row r="401" s="2" customFormat="1">
      <c r="A401" s="38"/>
      <c r="B401" s="39"/>
      <c r="C401" s="40"/>
      <c r="D401" s="217" t="s">
        <v>146</v>
      </c>
      <c r="E401" s="40"/>
      <c r="F401" s="218" t="s">
        <v>771</v>
      </c>
      <c r="G401" s="40"/>
      <c r="H401" s="40"/>
      <c r="I401" s="219"/>
      <c r="J401" s="40"/>
      <c r="K401" s="40"/>
      <c r="L401" s="44"/>
      <c r="M401" s="220"/>
      <c r="N401" s="221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146</v>
      </c>
      <c r="AU401" s="17" t="s">
        <v>80</v>
      </c>
    </row>
    <row r="402" s="12" customFormat="1" ht="22.8" customHeight="1">
      <c r="A402" s="12"/>
      <c r="B402" s="188"/>
      <c r="C402" s="189"/>
      <c r="D402" s="190" t="s">
        <v>74</v>
      </c>
      <c r="E402" s="202" t="s">
        <v>772</v>
      </c>
      <c r="F402" s="202" t="s">
        <v>773</v>
      </c>
      <c r="G402" s="189"/>
      <c r="H402" s="189"/>
      <c r="I402" s="192"/>
      <c r="J402" s="203">
        <f>BK402</f>
        <v>0</v>
      </c>
      <c r="K402" s="189"/>
      <c r="L402" s="194"/>
      <c r="M402" s="195"/>
      <c r="N402" s="196"/>
      <c r="O402" s="196"/>
      <c r="P402" s="197">
        <f>SUM(P403:P451)</f>
        <v>0</v>
      </c>
      <c r="Q402" s="196"/>
      <c r="R402" s="197">
        <f>SUM(R403:R451)</f>
        <v>0.042893000000000001</v>
      </c>
      <c r="S402" s="196"/>
      <c r="T402" s="198">
        <f>SUM(T403:T451)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199" t="s">
        <v>80</v>
      </c>
      <c r="AT402" s="200" t="s">
        <v>74</v>
      </c>
      <c r="AU402" s="200" t="s">
        <v>83</v>
      </c>
      <c r="AY402" s="199" t="s">
        <v>138</v>
      </c>
      <c r="BK402" s="201">
        <f>SUM(BK403:BK451)</f>
        <v>0</v>
      </c>
    </row>
    <row r="403" s="2" customFormat="1" ht="24.15" customHeight="1">
      <c r="A403" s="38"/>
      <c r="B403" s="39"/>
      <c r="C403" s="204" t="s">
        <v>774</v>
      </c>
      <c r="D403" s="204" t="s">
        <v>140</v>
      </c>
      <c r="E403" s="205" t="s">
        <v>775</v>
      </c>
      <c r="F403" s="206" t="s">
        <v>776</v>
      </c>
      <c r="G403" s="207" t="s">
        <v>482</v>
      </c>
      <c r="H403" s="208">
        <v>18</v>
      </c>
      <c r="I403" s="209"/>
      <c r="J403" s="210">
        <f>ROUND(I403*H403,2)</f>
        <v>0</v>
      </c>
      <c r="K403" s="206" t="s">
        <v>144</v>
      </c>
      <c r="L403" s="44"/>
      <c r="M403" s="211" t="s">
        <v>19</v>
      </c>
      <c r="N403" s="212" t="s">
        <v>46</v>
      </c>
      <c r="O403" s="84"/>
      <c r="P403" s="213">
        <f>O403*H403</f>
        <v>0</v>
      </c>
      <c r="Q403" s="213">
        <v>0</v>
      </c>
      <c r="R403" s="213">
        <f>Q403*H403</f>
        <v>0</v>
      </c>
      <c r="S403" s="213">
        <v>0</v>
      </c>
      <c r="T403" s="214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15" t="s">
        <v>232</v>
      </c>
      <c r="AT403" s="215" t="s">
        <v>140</v>
      </c>
      <c r="AU403" s="215" t="s">
        <v>80</v>
      </c>
      <c r="AY403" s="17" t="s">
        <v>138</v>
      </c>
      <c r="BE403" s="216">
        <f>IF(N403="základní",J403,0)</f>
        <v>0</v>
      </c>
      <c r="BF403" s="216">
        <f>IF(N403="snížená",J403,0)</f>
        <v>0</v>
      </c>
      <c r="BG403" s="216">
        <f>IF(N403="zákl. přenesená",J403,0)</f>
        <v>0</v>
      </c>
      <c r="BH403" s="216">
        <f>IF(N403="sníž. přenesená",J403,0)</f>
        <v>0</v>
      </c>
      <c r="BI403" s="216">
        <f>IF(N403="nulová",J403,0)</f>
        <v>0</v>
      </c>
      <c r="BJ403" s="17" t="s">
        <v>83</v>
      </c>
      <c r="BK403" s="216">
        <f>ROUND(I403*H403,2)</f>
        <v>0</v>
      </c>
      <c r="BL403" s="17" t="s">
        <v>232</v>
      </c>
      <c r="BM403" s="215" t="s">
        <v>777</v>
      </c>
    </row>
    <row r="404" s="2" customFormat="1">
      <c r="A404" s="38"/>
      <c r="B404" s="39"/>
      <c r="C404" s="40"/>
      <c r="D404" s="217" t="s">
        <v>146</v>
      </c>
      <c r="E404" s="40"/>
      <c r="F404" s="218" t="s">
        <v>778</v>
      </c>
      <c r="G404" s="40"/>
      <c r="H404" s="40"/>
      <c r="I404" s="219"/>
      <c r="J404" s="40"/>
      <c r="K404" s="40"/>
      <c r="L404" s="44"/>
      <c r="M404" s="220"/>
      <c r="N404" s="221"/>
      <c r="O404" s="84"/>
      <c r="P404" s="84"/>
      <c r="Q404" s="84"/>
      <c r="R404" s="84"/>
      <c r="S404" s="84"/>
      <c r="T404" s="85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146</v>
      </c>
      <c r="AU404" s="17" t="s">
        <v>80</v>
      </c>
    </row>
    <row r="405" s="2" customFormat="1" ht="16.5" customHeight="1">
      <c r="A405" s="38"/>
      <c r="B405" s="39"/>
      <c r="C405" s="234" t="s">
        <v>779</v>
      </c>
      <c r="D405" s="234" t="s">
        <v>175</v>
      </c>
      <c r="E405" s="235" t="s">
        <v>780</v>
      </c>
      <c r="F405" s="236" t="s">
        <v>781</v>
      </c>
      <c r="G405" s="237" t="s">
        <v>482</v>
      </c>
      <c r="H405" s="238">
        <v>18.899999999999999</v>
      </c>
      <c r="I405" s="239"/>
      <c r="J405" s="240">
        <f>ROUND(I405*H405,2)</f>
        <v>0</v>
      </c>
      <c r="K405" s="236" t="s">
        <v>144</v>
      </c>
      <c r="L405" s="241"/>
      <c r="M405" s="242" t="s">
        <v>19</v>
      </c>
      <c r="N405" s="243" t="s">
        <v>46</v>
      </c>
      <c r="O405" s="84"/>
      <c r="P405" s="213">
        <f>O405*H405</f>
        <v>0</v>
      </c>
      <c r="Q405" s="213">
        <v>0.00023000000000000001</v>
      </c>
      <c r="R405" s="213">
        <f>Q405*H405</f>
        <v>0.0043470000000000002</v>
      </c>
      <c r="S405" s="213">
        <v>0</v>
      </c>
      <c r="T405" s="214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15" t="s">
        <v>333</v>
      </c>
      <c r="AT405" s="215" t="s">
        <v>175</v>
      </c>
      <c r="AU405" s="215" t="s">
        <v>80</v>
      </c>
      <c r="AY405" s="17" t="s">
        <v>138</v>
      </c>
      <c r="BE405" s="216">
        <f>IF(N405="základní",J405,0)</f>
        <v>0</v>
      </c>
      <c r="BF405" s="216">
        <f>IF(N405="snížená",J405,0)</f>
        <v>0</v>
      </c>
      <c r="BG405" s="216">
        <f>IF(N405="zákl. přenesená",J405,0)</f>
        <v>0</v>
      </c>
      <c r="BH405" s="216">
        <f>IF(N405="sníž. přenesená",J405,0)</f>
        <v>0</v>
      </c>
      <c r="BI405" s="216">
        <f>IF(N405="nulová",J405,0)</f>
        <v>0</v>
      </c>
      <c r="BJ405" s="17" t="s">
        <v>83</v>
      </c>
      <c r="BK405" s="216">
        <f>ROUND(I405*H405,2)</f>
        <v>0</v>
      </c>
      <c r="BL405" s="17" t="s">
        <v>232</v>
      </c>
      <c r="BM405" s="215" t="s">
        <v>782</v>
      </c>
    </row>
    <row r="406" s="13" customFormat="1">
      <c r="A406" s="13"/>
      <c r="B406" s="222"/>
      <c r="C406" s="223"/>
      <c r="D406" s="224" t="s">
        <v>148</v>
      </c>
      <c r="E406" s="223"/>
      <c r="F406" s="226" t="s">
        <v>783</v>
      </c>
      <c r="G406" s="223"/>
      <c r="H406" s="227">
        <v>18.899999999999999</v>
      </c>
      <c r="I406" s="228"/>
      <c r="J406" s="223"/>
      <c r="K406" s="223"/>
      <c r="L406" s="229"/>
      <c r="M406" s="230"/>
      <c r="N406" s="231"/>
      <c r="O406" s="231"/>
      <c r="P406" s="231"/>
      <c r="Q406" s="231"/>
      <c r="R406" s="231"/>
      <c r="S406" s="231"/>
      <c r="T406" s="23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3" t="s">
        <v>148</v>
      </c>
      <c r="AU406" s="233" t="s">
        <v>80</v>
      </c>
      <c r="AV406" s="13" t="s">
        <v>80</v>
      </c>
      <c r="AW406" s="13" t="s">
        <v>4</v>
      </c>
      <c r="AX406" s="13" t="s">
        <v>83</v>
      </c>
      <c r="AY406" s="233" t="s">
        <v>138</v>
      </c>
    </row>
    <row r="407" s="2" customFormat="1" ht="24.15" customHeight="1">
      <c r="A407" s="38"/>
      <c r="B407" s="39"/>
      <c r="C407" s="204" t="s">
        <v>784</v>
      </c>
      <c r="D407" s="204" t="s">
        <v>140</v>
      </c>
      <c r="E407" s="205" t="s">
        <v>785</v>
      </c>
      <c r="F407" s="206" t="s">
        <v>786</v>
      </c>
      <c r="G407" s="207" t="s">
        <v>330</v>
      </c>
      <c r="H407" s="208">
        <v>11</v>
      </c>
      <c r="I407" s="209"/>
      <c r="J407" s="210">
        <f>ROUND(I407*H407,2)</f>
        <v>0</v>
      </c>
      <c r="K407" s="206" t="s">
        <v>144</v>
      </c>
      <c r="L407" s="44"/>
      <c r="M407" s="211" t="s">
        <v>19</v>
      </c>
      <c r="N407" s="212" t="s">
        <v>46</v>
      </c>
      <c r="O407" s="84"/>
      <c r="P407" s="213">
        <f>O407*H407</f>
        <v>0</v>
      </c>
      <c r="Q407" s="213">
        <v>0</v>
      </c>
      <c r="R407" s="213">
        <f>Q407*H407</f>
        <v>0</v>
      </c>
      <c r="S407" s="213">
        <v>0</v>
      </c>
      <c r="T407" s="214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15" t="s">
        <v>232</v>
      </c>
      <c r="AT407" s="215" t="s">
        <v>140</v>
      </c>
      <c r="AU407" s="215" t="s">
        <v>80</v>
      </c>
      <c r="AY407" s="17" t="s">
        <v>138</v>
      </c>
      <c r="BE407" s="216">
        <f>IF(N407="základní",J407,0)</f>
        <v>0</v>
      </c>
      <c r="BF407" s="216">
        <f>IF(N407="snížená",J407,0)</f>
        <v>0</v>
      </c>
      <c r="BG407" s="216">
        <f>IF(N407="zákl. přenesená",J407,0)</f>
        <v>0</v>
      </c>
      <c r="BH407" s="216">
        <f>IF(N407="sníž. přenesená",J407,0)</f>
        <v>0</v>
      </c>
      <c r="BI407" s="216">
        <f>IF(N407="nulová",J407,0)</f>
        <v>0</v>
      </c>
      <c r="BJ407" s="17" t="s">
        <v>83</v>
      </c>
      <c r="BK407" s="216">
        <f>ROUND(I407*H407,2)</f>
        <v>0</v>
      </c>
      <c r="BL407" s="17" t="s">
        <v>232</v>
      </c>
      <c r="BM407" s="215" t="s">
        <v>787</v>
      </c>
    </row>
    <row r="408" s="2" customFormat="1">
      <c r="A408" s="38"/>
      <c r="B408" s="39"/>
      <c r="C408" s="40"/>
      <c r="D408" s="217" t="s">
        <v>146</v>
      </c>
      <c r="E408" s="40"/>
      <c r="F408" s="218" t="s">
        <v>788</v>
      </c>
      <c r="G408" s="40"/>
      <c r="H408" s="40"/>
      <c r="I408" s="219"/>
      <c r="J408" s="40"/>
      <c r="K408" s="40"/>
      <c r="L408" s="44"/>
      <c r="M408" s="220"/>
      <c r="N408" s="221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146</v>
      </c>
      <c r="AU408" s="17" t="s">
        <v>80</v>
      </c>
    </row>
    <row r="409" s="2" customFormat="1" ht="16.5" customHeight="1">
      <c r="A409" s="38"/>
      <c r="B409" s="39"/>
      <c r="C409" s="234" t="s">
        <v>789</v>
      </c>
      <c r="D409" s="234" t="s">
        <v>175</v>
      </c>
      <c r="E409" s="235" t="s">
        <v>790</v>
      </c>
      <c r="F409" s="236" t="s">
        <v>791</v>
      </c>
      <c r="G409" s="237" t="s">
        <v>330</v>
      </c>
      <c r="H409" s="238">
        <v>6</v>
      </c>
      <c r="I409" s="239"/>
      <c r="J409" s="240">
        <f>ROUND(I409*H409,2)</f>
        <v>0</v>
      </c>
      <c r="K409" s="236" t="s">
        <v>144</v>
      </c>
      <c r="L409" s="241"/>
      <c r="M409" s="242" t="s">
        <v>19</v>
      </c>
      <c r="N409" s="243" t="s">
        <v>46</v>
      </c>
      <c r="O409" s="84"/>
      <c r="P409" s="213">
        <f>O409*H409</f>
        <v>0</v>
      </c>
      <c r="Q409" s="213">
        <v>4.0000000000000003E-05</v>
      </c>
      <c r="R409" s="213">
        <f>Q409*H409</f>
        <v>0.00024000000000000003</v>
      </c>
      <c r="S409" s="213">
        <v>0</v>
      </c>
      <c r="T409" s="214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15" t="s">
        <v>333</v>
      </c>
      <c r="AT409" s="215" t="s">
        <v>175</v>
      </c>
      <c r="AU409" s="215" t="s">
        <v>80</v>
      </c>
      <c r="AY409" s="17" t="s">
        <v>138</v>
      </c>
      <c r="BE409" s="216">
        <f>IF(N409="základní",J409,0)</f>
        <v>0</v>
      </c>
      <c r="BF409" s="216">
        <f>IF(N409="snížená",J409,0)</f>
        <v>0</v>
      </c>
      <c r="BG409" s="216">
        <f>IF(N409="zákl. přenesená",J409,0)</f>
        <v>0</v>
      </c>
      <c r="BH409" s="216">
        <f>IF(N409="sníž. přenesená",J409,0)</f>
        <v>0</v>
      </c>
      <c r="BI409" s="216">
        <f>IF(N409="nulová",J409,0)</f>
        <v>0</v>
      </c>
      <c r="BJ409" s="17" t="s">
        <v>83</v>
      </c>
      <c r="BK409" s="216">
        <f>ROUND(I409*H409,2)</f>
        <v>0</v>
      </c>
      <c r="BL409" s="17" t="s">
        <v>232</v>
      </c>
      <c r="BM409" s="215" t="s">
        <v>792</v>
      </c>
    </row>
    <row r="410" s="2" customFormat="1" ht="16.5" customHeight="1">
      <c r="A410" s="38"/>
      <c r="B410" s="39"/>
      <c r="C410" s="234" t="s">
        <v>793</v>
      </c>
      <c r="D410" s="234" t="s">
        <v>175</v>
      </c>
      <c r="E410" s="235" t="s">
        <v>794</v>
      </c>
      <c r="F410" s="236" t="s">
        <v>795</v>
      </c>
      <c r="G410" s="237" t="s">
        <v>330</v>
      </c>
      <c r="H410" s="238">
        <v>5</v>
      </c>
      <c r="I410" s="239"/>
      <c r="J410" s="240">
        <f>ROUND(I410*H410,2)</f>
        <v>0</v>
      </c>
      <c r="K410" s="236" t="s">
        <v>144</v>
      </c>
      <c r="L410" s="241"/>
      <c r="M410" s="242" t="s">
        <v>19</v>
      </c>
      <c r="N410" s="243" t="s">
        <v>46</v>
      </c>
      <c r="O410" s="84"/>
      <c r="P410" s="213">
        <f>O410*H410</f>
        <v>0</v>
      </c>
      <c r="Q410" s="213">
        <v>9.0000000000000006E-05</v>
      </c>
      <c r="R410" s="213">
        <f>Q410*H410</f>
        <v>0.00045000000000000004</v>
      </c>
      <c r="S410" s="213">
        <v>0</v>
      </c>
      <c r="T410" s="214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15" t="s">
        <v>333</v>
      </c>
      <c r="AT410" s="215" t="s">
        <v>175</v>
      </c>
      <c r="AU410" s="215" t="s">
        <v>80</v>
      </c>
      <c r="AY410" s="17" t="s">
        <v>138</v>
      </c>
      <c r="BE410" s="216">
        <f>IF(N410="základní",J410,0)</f>
        <v>0</v>
      </c>
      <c r="BF410" s="216">
        <f>IF(N410="snížená",J410,0)</f>
        <v>0</v>
      </c>
      <c r="BG410" s="216">
        <f>IF(N410="zákl. přenesená",J410,0)</f>
        <v>0</v>
      </c>
      <c r="BH410" s="216">
        <f>IF(N410="sníž. přenesená",J410,0)</f>
        <v>0</v>
      </c>
      <c r="BI410" s="216">
        <f>IF(N410="nulová",J410,0)</f>
        <v>0</v>
      </c>
      <c r="BJ410" s="17" t="s">
        <v>83</v>
      </c>
      <c r="BK410" s="216">
        <f>ROUND(I410*H410,2)</f>
        <v>0</v>
      </c>
      <c r="BL410" s="17" t="s">
        <v>232</v>
      </c>
      <c r="BM410" s="215" t="s">
        <v>796</v>
      </c>
    </row>
    <row r="411" s="2" customFormat="1" ht="24.15" customHeight="1">
      <c r="A411" s="38"/>
      <c r="B411" s="39"/>
      <c r="C411" s="204" t="s">
        <v>797</v>
      </c>
      <c r="D411" s="204" t="s">
        <v>140</v>
      </c>
      <c r="E411" s="205" t="s">
        <v>798</v>
      </c>
      <c r="F411" s="206" t="s">
        <v>799</v>
      </c>
      <c r="G411" s="207" t="s">
        <v>482</v>
      </c>
      <c r="H411" s="208">
        <v>30</v>
      </c>
      <c r="I411" s="209"/>
      <c r="J411" s="210">
        <f>ROUND(I411*H411,2)</f>
        <v>0</v>
      </c>
      <c r="K411" s="206" t="s">
        <v>144</v>
      </c>
      <c r="L411" s="44"/>
      <c r="M411" s="211" t="s">
        <v>19</v>
      </c>
      <c r="N411" s="212" t="s">
        <v>46</v>
      </c>
      <c r="O411" s="84"/>
      <c r="P411" s="213">
        <f>O411*H411</f>
        <v>0</v>
      </c>
      <c r="Q411" s="213">
        <v>0</v>
      </c>
      <c r="R411" s="213">
        <f>Q411*H411</f>
        <v>0</v>
      </c>
      <c r="S411" s="213">
        <v>0</v>
      </c>
      <c r="T411" s="214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15" t="s">
        <v>232</v>
      </c>
      <c r="AT411" s="215" t="s">
        <v>140</v>
      </c>
      <c r="AU411" s="215" t="s">
        <v>80</v>
      </c>
      <c r="AY411" s="17" t="s">
        <v>138</v>
      </c>
      <c r="BE411" s="216">
        <f>IF(N411="základní",J411,0)</f>
        <v>0</v>
      </c>
      <c r="BF411" s="216">
        <f>IF(N411="snížená",J411,0)</f>
        <v>0</v>
      </c>
      <c r="BG411" s="216">
        <f>IF(N411="zákl. přenesená",J411,0)</f>
        <v>0</v>
      </c>
      <c r="BH411" s="216">
        <f>IF(N411="sníž. přenesená",J411,0)</f>
        <v>0</v>
      </c>
      <c r="BI411" s="216">
        <f>IF(N411="nulová",J411,0)</f>
        <v>0</v>
      </c>
      <c r="BJ411" s="17" t="s">
        <v>83</v>
      </c>
      <c r="BK411" s="216">
        <f>ROUND(I411*H411,2)</f>
        <v>0</v>
      </c>
      <c r="BL411" s="17" t="s">
        <v>232</v>
      </c>
      <c r="BM411" s="215" t="s">
        <v>800</v>
      </c>
    </row>
    <row r="412" s="2" customFormat="1">
      <c r="A412" s="38"/>
      <c r="B412" s="39"/>
      <c r="C412" s="40"/>
      <c r="D412" s="217" t="s">
        <v>146</v>
      </c>
      <c r="E412" s="40"/>
      <c r="F412" s="218" t="s">
        <v>801</v>
      </c>
      <c r="G412" s="40"/>
      <c r="H412" s="40"/>
      <c r="I412" s="219"/>
      <c r="J412" s="40"/>
      <c r="K412" s="40"/>
      <c r="L412" s="44"/>
      <c r="M412" s="220"/>
      <c r="N412" s="221"/>
      <c r="O412" s="84"/>
      <c r="P412" s="84"/>
      <c r="Q412" s="84"/>
      <c r="R412" s="84"/>
      <c r="S412" s="84"/>
      <c r="T412" s="85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146</v>
      </c>
      <c r="AU412" s="17" t="s">
        <v>80</v>
      </c>
    </row>
    <row r="413" s="2" customFormat="1" ht="24.15" customHeight="1">
      <c r="A413" s="38"/>
      <c r="B413" s="39"/>
      <c r="C413" s="204" t="s">
        <v>802</v>
      </c>
      <c r="D413" s="204" t="s">
        <v>140</v>
      </c>
      <c r="E413" s="205" t="s">
        <v>803</v>
      </c>
      <c r="F413" s="206" t="s">
        <v>804</v>
      </c>
      <c r="G413" s="207" t="s">
        <v>482</v>
      </c>
      <c r="H413" s="208">
        <v>27</v>
      </c>
      <c r="I413" s="209"/>
      <c r="J413" s="210">
        <f>ROUND(I413*H413,2)</f>
        <v>0</v>
      </c>
      <c r="K413" s="206" t="s">
        <v>144</v>
      </c>
      <c r="L413" s="44"/>
      <c r="M413" s="211" t="s">
        <v>19</v>
      </c>
      <c r="N413" s="212" t="s">
        <v>46</v>
      </c>
      <c r="O413" s="84"/>
      <c r="P413" s="213">
        <f>O413*H413</f>
        <v>0</v>
      </c>
      <c r="Q413" s="213">
        <v>0</v>
      </c>
      <c r="R413" s="213">
        <f>Q413*H413</f>
        <v>0</v>
      </c>
      <c r="S413" s="213">
        <v>0</v>
      </c>
      <c r="T413" s="214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15" t="s">
        <v>232</v>
      </c>
      <c r="AT413" s="215" t="s">
        <v>140</v>
      </c>
      <c r="AU413" s="215" t="s">
        <v>80</v>
      </c>
      <c r="AY413" s="17" t="s">
        <v>138</v>
      </c>
      <c r="BE413" s="216">
        <f>IF(N413="základní",J413,0)</f>
        <v>0</v>
      </c>
      <c r="BF413" s="216">
        <f>IF(N413="snížená",J413,0)</f>
        <v>0</v>
      </c>
      <c r="BG413" s="216">
        <f>IF(N413="zákl. přenesená",J413,0)</f>
        <v>0</v>
      </c>
      <c r="BH413" s="216">
        <f>IF(N413="sníž. přenesená",J413,0)</f>
        <v>0</v>
      </c>
      <c r="BI413" s="216">
        <f>IF(N413="nulová",J413,0)</f>
        <v>0</v>
      </c>
      <c r="BJ413" s="17" t="s">
        <v>83</v>
      </c>
      <c r="BK413" s="216">
        <f>ROUND(I413*H413,2)</f>
        <v>0</v>
      </c>
      <c r="BL413" s="17" t="s">
        <v>232</v>
      </c>
      <c r="BM413" s="215" t="s">
        <v>805</v>
      </c>
    </row>
    <row r="414" s="2" customFormat="1">
      <c r="A414" s="38"/>
      <c r="B414" s="39"/>
      <c r="C414" s="40"/>
      <c r="D414" s="217" t="s">
        <v>146</v>
      </c>
      <c r="E414" s="40"/>
      <c r="F414" s="218" t="s">
        <v>806</v>
      </c>
      <c r="G414" s="40"/>
      <c r="H414" s="40"/>
      <c r="I414" s="219"/>
      <c r="J414" s="40"/>
      <c r="K414" s="40"/>
      <c r="L414" s="44"/>
      <c r="M414" s="220"/>
      <c r="N414" s="221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146</v>
      </c>
      <c r="AU414" s="17" t="s">
        <v>80</v>
      </c>
    </row>
    <row r="415" s="2" customFormat="1" ht="24.15" customHeight="1">
      <c r="A415" s="38"/>
      <c r="B415" s="39"/>
      <c r="C415" s="204" t="s">
        <v>807</v>
      </c>
      <c r="D415" s="204" t="s">
        <v>140</v>
      </c>
      <c r="E415" s="205" t="s">
        <v>808</v>
      </c>
      <c r="F415" s="206" t="s">
        <v>809</v>
      </c>
      <c r="G415" s="207" t="s">
        <v>482</v>
      </c>
      <c r="H415" s="208">
        <v>125</v>
      </c>
      <c r="I415" s="209"/>
      <c r="J415" s="210">
        <f>ROUND(I415*H415,2)</f>
        <v>0</v>
      </c>
      <c r="K415" s="206" t="s">
        <v>144</v>
      </c>
      <c r="L415" s="44"/>
      <c r="M415" s="211" t="s">
        <v>19</v>
      </c>
      <c r="N415" s="212" t="s">
        <v>46</v>
      </c>
      <c r="O415" s="84"/>
      <c r="P415" s="213">
        <f>O415*H415</f>
        <v>0</v>
      </c>
      <c r="Q415" s="213">
        <v>0</v>
      </c>
      <c r="R415" s="213">
        <f>Q415*H415</f>
        <v>0</v>
      </c>
      <c r="S415" s="213">
        <v>0</v>
      </c>
      <c r="T415" s="214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15" t="s">
        <v>232</v>
      </c>
      <c r="AT415" s="215" t="s">
        <v>140</v>
      </c>
      <c r="AU415" s="215" t="s">
        <v>80</v>
      </c>
      <c r="AY415" s="17" t="s">
        <v>138</v>
      </c>
      <c r="BE415" s="216">
        <f>IF(N415="základní",J415,0)</f>
        <v>0</v>
      </c>
      <c r="BF415" s="216">
        <f>IF(N415="snížená",J415,0)</f>
        <v>0</v>
      </c>
      <c r="BG415" s="216">
        <f>IF(N415="zákl. přenesená",J415,0)</f>
        <v>0</v>
      </c>
      <c r="BH415" s="216">
        <f>IF(N415="sníž. přenesená",J415,0)</f>
        <v>0</v>
      </c>
      <c r="BI415" s="216">
        <f>IF(N415="nulová",J415,0)</f>
        <v>0</v>
      </c>
      <c r="BJ415" s="17" t="s">
        <v>83</v>
      </c>
      <c r="BK415" s="216">
        <f>ROUND(I415*H415,2)</f>
        <v>0</v>
      </c>
      <c r="BL415" s="17" t="s">
        <v>232</v>
      </c>
      <c r="BM415" s="215" t="s">
        <v>810</v>
      </c>
    </row>
    <row r="416" s="2" customFormat="1">
      <c r="A416" s="38"/>
      <c r="B416" s="39"/>
      <c r="C416" s="40"/>
      <c r="D416" s="217" t="s">
        <v>146</v>
      </c>
      <c r="E416" s="40"/>
      <c r="F416" s="218" t="s">
        <v>811</v>
      </c>
      <c r="G416" s="40"/>
      <c r="H416" s="40"/>
      <c r="I416" s="219"/>
      <c r="J416" s="40"/>
      <c r="K416" s="40"/>
      <c r="L416" s="44"/>
      <c r="M416" s="220"/>
      <c r="N416" s="221"/>
      <c r="O416" s="84"/>
      <c r="P416" s="84"/>
      <c r="Q416" s="84"/>
      <c r="R416" s="84"/>
      <c r="S416" s="84"/>
      <c r="T416" s="85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146</v>
      </c>
      <c r="AU416" s="17" t="s">
        <v>80</v>
      </c>
    </row>
    <row r="417" s="2" customFormat="1" ht="16.5" customHeight="1">
      <c r="A417" s="38"/>
      <c r="B417" s="39"/>
      <c r="C417" s="234" t="s">
        <v>812</v>
      </c>
      <c r="D417" s="234" t="s">
        <v>175</v>
      </c>
      <c r="E417" s="235" t="s">
        <v>813</v>
      </c>
      <c r="F417" s="236" t="s">
        <v>814</v>
      </c>
      <c r="G417" s="237" t="s">
        <v>482</v>
      </c>
      <c r="H417" s="238">
        <v>98.900000000000006</v>
      </c>
      <c r="I417" s="239"/>
      <c r="J417" s="240">
        <f>ROUND(I417*H417,2)</f>
        <v>0</v>
      </c>
      <c r="K417" s="236" t="s">
        <v>144</v>
      </c>
      <c r="L417" s="241"/>
      <c r="M417" s="242" t="s">
        <v>19</v>
      </c>
      <c r="N417" s="243" t="s">
        <v>46</v>
      </c>
      <c r="O417" s="84"/>
      <c r="P417" s="213">
        <f>O417*H417</f>
        <v>0</v>
      </c>
      <c r="Q417" s="213">
        <v>0.00012</v>
      </c>
      <c r="R417" s="213">
        <f>Q417*H417</f>
        <v>0.011868000000000002</v>
      </c>
      <c r="S417" s="213">
        <v>0</v>
      </c>
      <c r="T417" s="214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15" t="s">
        <v>333</v>
      </c>
      <c r="AT417" s="215" t="s">
        <v>175</v>
      </c>
      <c r="AU417" s="215" t="s">
        <v>80</v>
      </c>
      <c r="AY417" s="17" t="s">
        <v>138</v>
      </c>
      <c r="BE417" s="216">
        <f>IF(N417="základní",J417,0)</f>
        <v>0</v>
      </c>
      <c r="BF417" s="216">
        <f>IF(N417="snížená",J417,0)</f>
        <v>0</v>
      </c>
      <c r="BG417" s="216">
        <f>IF(N417="zákl. přenesená",J417,0)</f>
        <v>0</v>
      </c>
      <c r="BH417" s="216">
        <f>IF(N417="sníž. přenesená",J417,0)</f>
        <v>0</v>
      </c>
      <c r="BI417" s="216">
        <f>IF(N417="nulová",J417,0)</f>
        <v>0</v>
      </c>
      <c r="BJ417" s="17" t="s">
        <v>83</v>
      </c>
      <c r="BK417" s="216">
        <f>ROUND(I417*H417,2)</f>
        <v>0</v>
      </c>
      <c r="BL417" s="17" t="s">
        <v>232</v>
      </c>
      <c r="BM417" s="215" t="s">
        <v>815</v>
      </c>
    </row>
    <row r="418" s="13" customFormat="1">
      <c r="A418" s="13"/>
      <c r="B418" s="222"/>
      <c r="C418" s="223"/>
      <c r="D418" s="224" t="s">
        <v>148</v>
      </c>
      <c r="E418" s="223"/>
      <c r="F418" s="226" t="s">
        <v>816</v>
      </c>
      <c r="G418" s="223"/>
      <c r="H418" s="227">
        <v>98.900000000000006</v>
      </c>
      <c r="I418" s="228"/>
      <c r="J418" s="223"/>
      <c r="K418" s="223"/>
      <c r="L418" s="229"/>
      <c r="M418" s="230"/>
      <c r="N418" s="231"/>
      <c r="O418" s="231"/>
      <c r="P418" s="231"/>
      <c r="Q418" s="231"/>
      <c r="R418" s="231"/>
      <c r="S418" s="231"/>
      <c r="T418" s="23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3" t="s">
        <v>148</v>
      </c>
      <c r="AU418" s="233" t="s">
        <v>80</v>
      </c>
      <c r="AV418" s="13" t="s">
        <v>80</v>
      </c>
      <c r="AW418" s="13" t="s">
        <v>4</v>
      </c>
      <c r="AX418" s="13" t="s">
        <v>83</v>
      </c>
      <c r="AY418" s="233" t="s">
        <v>138</v>
      </c>
    </row>
    <row r="419" s="2" customFormat="1" ht="16.5" customHeight="1">
      <c r="A419" s="38"/>
      <c r="B419" s="39"/>
      <c r="C419" s="234" t="s">
        <v>817</v>
      </c>
      <c r="D419" s="234" t="s">
        <v>175</v>
      </c>
      <c r="E419" s="235" t="s">
        <v>818</v>
      </c>
      <c r="F419" s="236" t="s">
        <v>819</v>
      </c>
      <c r="G419" s="237" t="s">
        <v>482</v>
      </c>
      <c r="H419" s="238">
        <v>110.40000000000001</v>
      </c>
      <c r="I419" s="239"/>
      <c r="J419" s="240">
        <f>ROUND(I419*H419,2)</f>
        <v>0</v>
      </c>
      <c r="K419" s="236" t="s">
        <v>144</v>
      </c>
      <c r="L419" s="241"/>
      <c r="M419" s="242" t="s">
        <v>19</v>
      </c>
      <c r="N419" s="243" t="s">
        <v>46</v>
      </c>
      <c r="O419" s="84"/>
      <c r="P419" s="213">
        <f>O419*H419</f>
        <v>0</v>
      </c>
      <c r="Q419" s="213">
        <v>0.00017000000000000001</v>
      </c>
      <c r="R419" s="213">
        <f>Q419*H419</f>
        <v>0.018768000000000003</v>
      </c>
      <c r="S419" s="213">
        <v>0</v>
      </c>
      <c r="T419" s="214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5" t="s">
        <v>333</v>
      </c>
      <c r="AT419" s="215" t="s">
        <v>175</v>
      </c>
      <c r="AU419" s="215" t="s">
        <v>80</v>
      </c>
      <c r="AY419" s="17" t="s">
        <v>138</v>
      </c>
      <c r="BE419" s="216">
        <f>IF(N419="základní",J419,0)</f>
        <v>0</v>
      </c>
      <c r="BF419" s="216">
        <f>IF(N419="snížená",J419,0)</f>
        <v>0</v>
      </c>
      <c r="BG419" s="216">
        <f>IF(N419="zákl. přenesená",J419,0)</f>
        <v>0</v>
      </c>
      <c r="BH419" s="216">
        <f>IF(N419="sníž. přenesená",J419,0)</f>
        <v>0</v>
      </c>
      <c r="BI419" s="216">
        <f>IF(N419="nulová",J419,0)</f>
        <v>0</v>
      </c>
      <c r="BJ419" s="17" t="s">
        <v>83</v>
      </c>
      <c r="BK419" s="216">
        <f>ROUND(I419*H419,2)</f>
        <v>0</v>
      </c>
      <c r="BL419" s="17" t="s">
        <v>232</v>
      </c>
      <c r="BM419" s="215" t="s">
        <v>820</v>
      </c>
    </row>
    <row r="420" s="13" customFormat="1">
      <c r="A420" s="13"/>
      <c r="B420" s="222"/>
      <c r="C420" s="223"/>
      <c r="D420" s="224" t="s">
        <v>148</v>
      </c>
      <c r="E420" s="223"/>
      <c r="F420" s="226" t="s">
        <v>821</v>
      </c>
      <c r="G420" s="223"/>
      <c r="H420" s="227">
        <v>110.40000000000001</v>
      </c>
      <c r="I420" s="228"/>
      <c r="J420" s="223"/>
      <c r="K420" s="223"/>
      <c r="L420" s="229"/>
      <c r="M420" s="230"/>
      <c r="N420" s="231"/>
      <c r="O420" s="231"/>
      <c r="P420" s="231"/>
      <c r="Q420" s="231"/>
      <c r="R420" s="231"/>
      <c r="S420" s="231"/>
      <c r="T420" s="23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3" t="s">
        <v>148</v>
      </c>
      <c r="AU420" s="233" t="s">
        <v>80</v>
      </c>
      <c r="AV420" s="13" t="s">
        <v>80</v>
      </c>
      <c r="AW420" s="13" t="s">
        <v>4</v>
      </c>
      <c r="AX420" s="13" t="s">
        <v>83</v>
      </c>
      <c r="AY420" s="233" t="s">
        <v>138</v>
      </c>
    </row>
    <row r="421" s="2" customFormat="1" ht="16.5" customHeight="1">
      <c r="A421" s="38"/>
      <c r="B421" s="39"/>
      <c r="C421" s="204" t="s">
        <v>822</v>
      </c>
      <c r="D421" s="204" t="s">
        <v>140</v>
      </c>
      <c r="E421" s="205" t="s">
        <v>823</v>
      </c>
      <c r="F421" s="206" t="s">
        <v>824</v>
      </c>
      <c r="G421" s="207" t="s">
        <v>330</v>
      </c>
      <c r="H421" s="208">
        <v>1</v>
      </c>
      <c r="I421" s="209"/>
      <c r="J421" s="210">
        <f>ROUND(I421*H421,2)</f>
        <v>0</v>
      </c>
      <c r="K421" s="206" t="s">
        <v>582</v>
      </c>
      <c r="L421" s="44"/>
      <c r="M421" s="211" t="s">
        <v>19</v>
      </c>
      <c r="N421" s="212" t="s">
        <v>46</v>
      </c>
      <c r="O421" s="84"/>
      <c r="P421" s="213">
        <f>O421*H421</f>
        <v>0</v>
      </c>
      <c r="Q421" s="213">
        <v>0</v>
      </c>
      <c r="R421" s="213">
        <f>Q421*H421</f>
        <v>0</v>
      </c>
      <c r="S421" s="213">
        <v>0</v>
      </c>
      <c r="T421" s="214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15" t="s">
        <v>232</v>
      </c>
      <c r="AT421" s="215" t="s">
        <v>140</v>
      </c>
      <c r="AU421" s="215" t="s">
        <v>80</v>
      </c>
      <c r="AY421" s="17" t="s">
        <v>138</v>
      </c>
      <c r="BE421" s="216">
        <f>IF(N421="základní",J421,0)</f>
        <v>0</v>
      </c>
      <c r="BF421" s="216">
        <f>IF(N421="snížená",J421,0)</f>
        <v>0</v>
      </c>
      <c r="BG421" s="216">
        <f>IF(N421="zákl. přenesená",J421,0)</f>
        <v>0</v>
      </c>
      <c r="BH421" s="216">
        <f>IF(N421="sníž. přenesená",J421,0)</f>
        <v>0</v>
      </c>
      <c r="BI421" s="216">
        <f>IF(N421="nulová",J421,0)</f>
        <v>0</v>
      </c>
      <c r="BJ421" s="17" t="s">
        <v>83</v>
      </c>
      <c r="BK421" s="216">
        <f>ROUND(I421*H421,2)</f>
        <v>0</v>
      </c>
      <c r="BL421" s="17" t="s">
        <v>232</v>
      </c>
      <c r="BM421" s="215" t="s">
        <v>825</v>
      </c>
    </row>
    <row r="422" s="2" customFormat="1" ht="16.5" customHeight="1">
      <c r="A422" s="38"/>
      <c r="B422" s="39"/>
      <c r="C422" s="234" t="s">
        <v>826</v>
      </c>
      <c r="D422" s="234" t="s">
        <v>175</v>
      </c>
      <c r="E422" s="235" t="s">
        <v>827</v>
      </c>
      <c r="F422" s="236" t="s">
        <v>828</v>
      </c>
      <c r="G422" s="237" t="s">
        <v>330</v>
      </c>
      <c r="H422" s="238">
        <v>1</v>
      </c>
      <c r="I422" s="239"/>
      <c r="J422" s="240">
        <f>ROUND(I422*H422,2)</f>
        <v>0</v>
      </c>
      <c r="K422" s="236" t="s">
        <v>582</v>
      </c>
      <c r="L422" s="241"/>
      <c r="M422" s="242" t="s">
        <v>19</v>
      </c>
      <c r="N422" s="243" t="s">
        <v>46</v>
      </c>
      <c r="O422" s="84"/>
      <c r="P422" s="213">
        <f>O422*H422</f>
        <v>0</v>
      </c>
      <c r="Q422" s="213">
        <v>0</v>
      </c>
      <c r="R422" s="213">
        <f>Q422*H422</f>
        <v>0</v>
      </c>
      <c r="S422" s="213">
        <v>0</v>
      </c>
      <c r="T422" s="214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15" t="s">
        <v>333</v>
      </c>
      <c r="AT422" s="215" t="s">
        <v>175</v>
      </c>
      <c r="AU422" s="215" t="s">
        <v>80</v>
      </c>
      <c r="AY422" s="17" t="s">
        <v>138</v>
      </c>
      <c r="BE422" s="216">
        <f>IF(N422="základní",J422,0)</f>
        <v>0</v>
      </c>
      <c r="BF422" s="216">
        <f>IF(N422="snížená",J422,0)</f>
        <v>0</v>
      </c>
      <c r="BG422" s="216">
        <f>IF(N422="zákl. přenesená",J422,0)</f>
        <v>0</v>
      </c>
      <c r="BH422" s="216">
        <f>IF(N422="sníž. přenesená",J422,0)</f>
        <v>0</v>
      </c>
      <c r="BI422" s="216">
        <f>IF(N422="nulová",J422,0)</f>
        <v>0</v>
      </c>
      <c r="BJ422" s="17" t="s">
        <v>83</v>
      </c>
      <c r="BK422" s="216">
        <f>ROUND(I422*H422,2)</f>
        <v>0</v>
      </c>
      <c r="BL422" s="17" t="s">
        <v>232</v>
      </c>
      <c r="BM422" s="215" t="s">
        <v>829</v>
      </c>
    </row>
    <row r="423" s="2" customFormat="1" ht="24.15" customHeight="1">
      <c r="A423" s="38"/>
      <c r="B423" s="39"/>
      <c r="C423" s="204" t="s">
        <v>830</v>
      </c>
      <c r="D423" s="204" t="s">
        <v>140</v>
      </c>
      <c r="E423" s="205" t="s">
        <v>831</v>
      </c>
      <c r="F423" s="206" t="s">
        <v>832</v>
      </c>
      <c r="G423" s="207" t="s">
        <v>330</v>
      </c>
      <c r="H423" s="208">
        <v>5</v>
      </c>
      <c r="I423" s="209"/>
      <c r="J423" s="210">
        <f>ROUND(I423*H423,2)</f>
        <v>0</v>
      </c>
      <c r="K423" s="206" t="s">
        <v>144</v>
      </c>
      <c r="L423" s="44"/>
      <c r="M423" s="211" t="s">
        <v>19</v>
      </c>
      <c r="N423" s="212" t="s">
        <v>46</v>
      </c>
      <c r="O423" s="84"/>
      <c r="P423" s="213">
        <f>O423*H423</f>
        <v>0</v>
      </c>
      <c r="Q423" s="213">
        <v>0</v>
      </c>
      <c r="R423" s="213">
        <f>Q423*H423</f>
        <v>0</v>
      </c>
      <c r="S423" s="213">
        <v>0</v>
      </c>
      <c r="T423" s="214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15" t="s">
        <v>232</v>
      </c>
      <c r="AT423" s="215" t="s">
        <v>140</v>
      </c>
      <c r="AU423" s="215" t="s">
        <v>80</v>
      </c>
      <c r="AY423" s="17" t="s">
        <v>138</v>
      </c>
      <c r="BE423" s="216">
        <f>IF(N423="základní",J423,0)</f>
        <v>0</v>
      </c>
      <c r="BF423" s="216">
        <f>IF(N423="snížená",J423,0)</f>
        <v>0</v>
      </c>
      <c r="BG423" s="216">
        <f>IF(N423="zákl. přenesená",J423,0)</f>
        <v>0</v>
      </c>
      <c r="BH423" s="216">
        <f>IF(N423="sníž. přenesená",J423,0)</f>
        <v>0</v>
      </c>
      <c r="BI423" s="216">
        <f>IF(N423="nulová",J423,0)</f>
        <v>0</v>
      </c>
      <c r="BJ423" s="17" t="s">
        <v>83</v>
      </c>
      <c r="BK423" s="216">
        <f>ROUND(I423*H423,2)</f>
        <v>0</v>
      </c>
      <c r="BL423" s="17" t="s">
        <v>232</v>
      </c>
      <c r="BM423" s="215" t="s">
        <v>833</v>
      </c>
    </row>
    <row r="424" s="2" customFormat="1">
      <c r="A424" s="38"/>
      <c r="B424" s="39"/>
      <c r="C424" s="40"/>
      <c r="D424" s="217" t="s">
        <v>146</v>
      </c>
      <c r="E424" s="40"/>
      <c r="F424" s="218" t="s">
        <v>834</v>
      </c>
      <c r="G424" s="40"/>
      <c r="H424" s="40"/>
      <c r="I424" s="219"/>
      <c r="J424" s="40"/>
      <c r="K424" s="40"/>
      <c r="L424" s="44"/>
      <c r="M424" s="220"/>
      <c r="N424" s="221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146</v>
      </c>
      <c r="AU424" s="17" t="s">
        <v>80</v>
      </c>
    </row>
    <row r="425" s="2" customFormat="1" ht="16.5" customHeight="1">
      <c r="A425" s="38"/>
      <c r="B425" s="39"/>
      <c r="C425" s="234" t="s">
        <v>835</v>
      </c>
      <c r="D425" s="234" t="s">
        <v>175</v>
      </c>
      <c r="E425" s="235" t="s">
        <v>836</v>
      </c>
      <c r="F425" s="236" t="s">
        <v>837</v>
      </c>
      <c r="G425" s="237" t="s">
        <v>330</v>
      </c>
      <c r="H425" s="238">
        <v>5</v>
      </c>
      <c r="I425" s="239"/>
      <c r="J425" s="240">
        <f>ROUND(I425*H425,2)</f>
        <v>0</v>
      </c>
      <c r="K425" s="236" t="s">
        <v>144</v>
      </c>
      <c r="L425" s="241"/>
      <c r="M425" s="242" t="s">
        <v>19</v>
      </c>
      <c r="N425" s="243" t="s">
        <v>46</v>
      </c>
      <c r="O425" s="84"/>
      <c r="P425" s="213">
        <f>O425*H425</f>
        <v>0</v>
      </c>
      <c r="Q425" s="213">
        <v>9.0000000000000006E-05</v>
      </c>
      <c r="R425" s="213">
        <f>Q425*H425</f>
        <v>0.00045000000000000004</v>
      </c>
      <c r="S425" s="213">
        <v>0</v>
      </c>
      <c r="T425" s="214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5" t="s">
        <v>333</v>
      </c>
      <c r="AT425" s="215" t="s">
        <v>175</v>
      </c>
      <c r="AU425" s="215" t="s">
        <v>80</v>
      </c>
      <c r="AY425" s="17" t="s">
        <v>138</v>
      </c>
      <c r="BE425" s="216">
        <f>IF(N425="základní",J425,0)</f>
        <v>0</v>
      </c>
      <c r="BF425" s="216">
        <f>IF(N425="snížená",J425,0)</f>
        <v>0</v>
      </c>
      <c r="BG425" s="216">
        <f>IF(N425="zákl. přenesená",J425,0)</f>
        <v>0</v>
      </c>
      <c r="BH425" s="216">
        <f>IF(N425="sníž. přenesená",J425,0)</f>
        <v>0</v>
      </c>
      <c r="BI425" s="216">
        <f>IF(N425="nulová",J425,0)</f>
        <v>0</v>
      </c>
      <c r="BJ425" s="17" t="s">
        <v>83</v>
      </c>
      <c r="BK425" s="216">
        <f>ROUND(I425*H425,2)</f>
        <v>0</v>
      </c>
      <c r="BL425" s="17" t="s">
        <v>232</v>
      </c>
      <c r="BM425" s="215" t="s">
        <v>838</v>
      </c>
    </row>
    <row r="426" s="2" customFormat="1" ht="16.5" customHeight="1">
      <c r="A426" s="38"/>
      <c r="B426" s="39"/>
      <c r="C426" s="204" t="s">
        <v>839</v>
      </c>
      <c r="D426" s="204" t="s">
        <v>140</v>
      </c>
      <c r="E426" s="205" t="s">
        <v>840</v>
      </c>
      <c r="F426" s="206" t="s">
        <v>841</v>
      </c>
      <c r="G426" s="207" t="s">
        <v>330</v>
      </c>
      <c r="H426" s="208">
        <v>1</v>
      </c>
      <c r="I426" s="209"/>
      <c r="J426" s="210">
        <f>ROUND(I426*H426,2)</f>
        <v>0</v>
      </c>
      <c r="K426" s="206" t="s">
        <v>144</v>
      </c>
      <c r="L426" s="44"/>
      <c r="M426" s="211" t="s">
        <v>19</v>
      </c>
      <c r="N426" s="212" t="s">
        <v>46</v>
      </c>
      <c r="O426" s="84"/>
      <c r="P426" s="213">
        <f>O426*H426</f>
        <v>0</v>
      </c>
      <c r="Q426" s="213">
        <v>0</v>
      </c>
      <c r="R426" s="213">
        <f>Q426*H426</f>
        <v>0</v>
      </c>
      <c r="S426" s="213">
        <v>0</v>
      </c>
      <c r="T426" s="214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15" t="s">
        <v>88</v>
      </c>
      <c r="AT426" s="215" t="s">
        <v>140</v>
      </c>
      <c r="AU426" s="215" t="s">
        <v>80</v>
      </c>
      <c r="AY426" s="17" t="s">
        <v>138</v>
      </c>
      <c r="BE426" s="216">
        <f>IF(N426="základní",J426,0)</f>
        <v>0</v>
      </c>
      <c r="BF426" s="216">
        <f>IF(N426="snížená",J426,0)</f>
        <v>0</v>
      </c>
      <c r="BG426" s="216">
        <f>IF(N426="zákl. přenesená",J426,0)</f>
        <v>0</v>
      </c>
      <c r="BH426" s="216">
        <f>IF(N426="sníž. přenesená",J426,0)</f>
        <v>0</v>
      </c>
      <c r="BI426" s="216">
        <f>IF(N426="nulová",J426,0)</f>
        <v>0</v>
      </c>
      <c r="BJ426" s="17" t="s">
        <v>83</v>
      </c>
      <c r="BK426" s="216">
        <f>ROUND(I426*H426,2)</f>
        <v>0</v>
      </c>
      <c r="BL426" s="17" t="s">
        <v>88</v>
      </c>
      <c r="BM426" s="215" t="s">
        <v>842</v>
      </c>
    </row>
    <row r="427" s="2" customFormat="1">
      <c r="A427" s="38"/>
      <c r="B427" s="39"/>
      <c r="C427" s="40"/>
      <c r="D427" s="217" t="s">
        <v>146</v>
      </c>
      <c r="E427" s="40"/>
      <c r="F427" s="218" t="s">
        <v>843</v>
      </c>
      <c r="G427" s="40"/>
      <c r="H427" s="40"/>
      <c r="I427" s="219"/>
      <c r="J427" s="40"/>
      <c r="K427" s="40"/>
      <c r="L427" s="44"/>
      <c r="M427" s="220"/>
      <c r="N427" s="221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146</v>
      </c>
      <c r="AU427" s="17" t="s">
        <v>80</v>
      </c>
    </row>
    <row r="428" s="2" customFormat="1" ht="16.5" customHeight="1">
      <c r="A428" s="38"/>
      <c r="B428" s="39"/>
      <c r="C428" s="234" t="s">
        <v>844</v>
      </c>
      <c r="D428" s="234" t="s">
        <v>175</v>
      </c>
      <c r="E428" s="235" t="s">
        <v>845</v>
      </c>
      <c r="F428" s="236" t="s">
        <v>846</v>
      </c>
      <c r="G428" s="237" t="s">
        <v>330</v>
      </c>
      <c r="H428" s="238">
        <v>1</v>
      </c>
      <c r="I428" s="239"/>
      <c r="J428" s="240">
        <f>ROUND(I428*H428,2)</f>
        <v>0</v>
      </c>
      <c r="K428" s="236" t="s">
        <v>582</v>
      </c>
      <c r="L428" s="241"/>
      <c r="M428" s="242" t="s">
        <v>19</v>
      </c>
      <c r="N428" s="243" t="s">
        <v>46</v>
      </c>
      <c r="O428" s="84"/>
      <c r="P428" s="213">
        <f>O428*H428</f>
        <v>0</v>
      </c>
      <c r="Q428" s="213">
        <v>0</v>
      </c>
      <c r="R428" s="213">
        <f>Q428*H428</f>
        <v>0</v>
      </c>
      <c r="S428" s="213">
        <v>0</v>
      </c>
      <c r="T428" s="214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15" t="s">
        <v>179</v>
      </c>
      <c r="AT428" s="215" t="s">
        <v>175</v>
      </c>
      <c r="AU428" s="215" t="s">
        <v>80</v>
      </c>
      <c r="AY428" s="17" t="s">
        <v>138</v>
      </c>
      <c r="BE428" s="216">
        <f>IF(N428="základní",J428,0)</f>
        <v>0</v>
      </c>
      <c r="BF428" s="216">
        <f>IF(N428="snížená",J428,0)</f>
        <v>0</v>
      </c>
      <c r="BG428" s="216">
        <f>IF(N428="zákl. přenesená",J428,0)</f>
        <v>0</v>
      </c>
      <c r="BH428" s="216">
        <f>IF(N428="sníž. přenesená",J428,0)</f>
        <v>0</v>
      </c>
      <c r="BI428" s="216">
        <f>IF(N428="nulová",J428,0)</f>
        <v>0</v>
      </c>
      <c r="BJ428" s="17" t="s">
        <v>83</v>
      </c>
      <c r="BK428" s="216">
        <f>ROUND(I428*H428,2)</f>
        <v>0</v>
      </c>
      <c r="BL428" s="17" t="s">
        <v>88</v>
      </c>
      <c r="BM428" s="215" t="s">
        <v>847</v>
      </c>
    </row>
    <row r="429" s="2" customFormat="1" ht="24.15" customHeight="1">
      <c r="A429" s="38"/>
      <c r="B429" s="39"/>
      <c r="C429" s="204" t="s">
        <v>848</v>
      </c>
      <c r="D429" s="204" t="s">
        <v>140</v>
      </c>
      <c r="E429" s="205" t="s">
        <v>849</v>
      </c>
      <c r="F429" s="206" t="s">
        <v>850</v>
      </c>
      <c r="G429" s="207" t="s">
        <v>330</v>
      </c>
      <c r="H429" s="208">
        <v>1</v>
      </c>
      <c r="I429" s="209"/>
      <c r="J429" s="210">
        <f>ROUND(I429*H429,2)</f>
        <v>0</v>
      </c>
      <c r="K429" s="206" t="s">
        <v>144</v>
      </c>
      <c r="L429" s="44"/>
      <c r="M429" s="211" t="s">
        <v>19</v>
      </c>
      <c r="N429" s="212" t="s">
        <v>46</v>
      </c>
      <c r="O429" s="84"/>
      <c r="P429" s="213">
        <f>O429*H429</f>
        <v>0</v>
      </c>
      <c r="Q429" s="213">
        <v>0</v>
      </c>
      <c r="R429" s="213">
        <f>Q429*H429</f>
        <v>0</v>
      </c>
      <c r="S429" s="213">
        <v>0</v>
      </c>
      <c r="T429" s="214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15" t="s">
        <v>232</v>
      </c>
      <c r="AT429" s="215" t="s">
        <v>140</v>
      </c>
      <c r="AU429" s="215" t="s">
        <v>80</v>
      </c>
      <c r="AY429" s="17" t="s">
        <v>138</v>
      </c>
      <c r="BE429" s="216">
        <f>IF(N429="základní",J429,0)</f>
        <v>0</v>
      </c>
      <c r="BF429" s="216">
        <f>IF(N429="snížená",J429,0)</f>
        <v>0</v>
      </c>
      <c r="BG429" s="216">
        <f>IF(N429="zákl. přenesená",J429,0)</f>
        <v>0</v>
      </c>
      <c r="BH429" s="216">
        <f>IF(N429="sníž. přenesená",J429,0)</f>
        <v>0</v>
      </c>
      <c r="BI429" s="216">
        <f>IF(N429="nulová",J429,0)</f>
        <v>0</v>
      </c>
      <c r="BJ429" s="17" t="s">
        <v>83</v>
      </c>
      <c r="BK429" s="216">
        <f>ROUND(I429*H429,2)</f>
        <v>0</v>
      </c>
      <c r="BL429" s="17" t="s">
        <v>232</v>
      </c>
      <c r="BM429" s="215" t="s">
        <v>851</v>
      </c>
    </row>
    <row r="430" s="2" customFormat="1">
      <c r="A430" s="38"/>
      <c r="B430" s="39"/>
      <c r="C430" s="40"/>
      <c r="D430" s="217" t="s">
        <v>146</v>
      </c>
      <c r="E430" s="40"/>
      <c r="F430" s="218" t="s">
        <v>852</v>
      </c>
      <c r="G430" s="40"/>
      <c r="H430" s="40"/>
      <c r="I430" s="219"/>
      <c r="J430" s="40"/>
      <c r="K430" s="40"/>
      <c r="L430" s="44"/>
      <c r="M430" s="220"/>
      <c r="N430" s="221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146</v>
      </c>
      <c r="AU430" s="17" t="s">
        <v>80</v>
      </c>
    </row>
    <row r="431" s="2" customFormat="1" ht="16.5" customHeight="1">
      <c r="A431" s="38"/>
      <c r="B431" s="39"/>
      <c r="C431" s="234" t="s">
        <v>853</v>
      </c>
      <c r="D431" s="234" t="s">
        <v>175</v>
      </c>
      <c r="E431" s="235" t="s">
        <v>854</v>
      </c>
      <c r="F431" s="236" t="s">
        <v>855</v>
      </c>
      <c r="G431" s="237" t="s">
        <v>330</v>
      </c>
      <c r="H431" s="238">
        <v>1</v>
      </c>
      <c r="I431" s="239"/>
      <c r="J431" s="240">
        <f>ROUND(I431*H431,2)</f>
        <v>0</v>
      </c>
      <c r="K431" s="236" t="s">
        <v>144</v>
      </c>
      <c r="L431" s="241"/>
      <c r="M431" s="242" t="s">
        <v>19</v>
      </c>
      <c r="N431" s="243" t="s">
        <v>46</v>
      </c>
      <c r="O431" s="84"/>
      <c r="P431" s="213">
        <f>O431*H431</f>
        <v>0</v>
      </c>
      <c r="Q431" s="213">
        <v>6.9999999999999994E-05</v>
      </c>
      <c r="R431" s="213">
        <f>Q431*H431</f>
        <v>6.9999999999999994E-05</v>
      </c>
      <c r="S431" s="213">
        <v>0</v>
      </c>
      <c r="T431" s="214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15" t="s">
        <v>333</v>
      </c>
      <c r="AT431" s="215" t="s">
        <v>175</v>
      </c>
      <c r="AU431" s="215" t="s">
        <v>80</v>
      </c>
      <c r="AY431" s="17" t="s">
        <v>138</v>
      </c>
      <c r="BE431" s="216">
        <f>IF(N431="základní",J431,0)</f>
        <v>0</v>
      </c>
      <c r="BF431" s="216">
        <f>IF(N431="snížená",J431,0)</f>
        <v>0</v>
      </c>
      <c r="BG431" s="216">
        <f>IF(N431="zákl. přenesená",J431,0)</f>
        <v>0</v>
      </c>
      <c r="BH431" s="216">
        <f>IF(N431="sníž. přenesená",J431,0)</f>
        <v>0</v>
      </c>
      <c r="BI431" s="216">
        <f>IF(N431="nulová",J431,0)</f>
        <v>0</v>
      </c>
      <c r="BJ431" s="17" t="s">
        <v>83</v>
      </c>
      <c r="BK431" s="216">
        <f>ROUND(I431*H431,2)</f>
        <v>0</v>
      </c>
      <c r="BL431" s="17" t="s">
        <v>232</v>
      </c>
      <c r="BM431" s="215" t="s">
        <v>856</v>
      </c>
    </row>
    <row r="432" s="2" customFormat="1" ht="16.5" customHeight="1">
      <c r="A432" s="38"/>
      <c r="B432" s="39"/>
      <c r="C432" s="204" t="s">
        <v>857</v>
      </c>
      <c r="D432" s="204" t="s">
        <v>140</v>
      </c>
      <c r="E432" s="205" t="s">
        <v>858</v>
      </c>
      <c r="F432" s="206" t="s">
        <v>859</v>
      </c>
      <c r="G432" s="207" t="s">
        <v>330</v>
      </c>
      <c r="H432" s="208">
        <v>3</v>
      </c>
      <c r="I432" s="209"/>
      <c r="J432" s="210">
        <f>ROUND(I432*H432,2)</f>
        <v>0</v>
      </c>
      <c r="K432" s="206" t="s">
        <v>144</v>
      </c>
      <c r="L432" s="44"/>
      <c r="M432" s="211" t="s">
        <v>19</v>
      </c>
      <c r="N432" s="212" t="s">
        <v>46</v>
      </c>
      <c r="O432" s="84"/>
      <c r="P432" s="213">
        <f>O432*H432</f>
        <v>0</v>
      </c>
      <c r="Q432" s="213">
        <v>0</v>
      </c>
      <c r="R432" s="213">
        <f>Q432*H432</f>
        <v>0</v>
      </c>
      <c r="S432" s="213">
        <v>0</v>
      </c>
      <c r="T432" s="214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15" t="s">
        <v>232</v>
      </c>
      <c r="AT432" s="215" t="s">
        <v>140</v>
      </c>
      <c r="AU432" s="215" t="s">
        <v>80</v>
      </c>
      <c r="AY432" s="17" t="s">
        <v>138</v>
      </c>
      <c r="BE432" s="216">
        <f>IF(N432="základní",J432,0)</f>
        <v>0</v>
      </c>
      <c r="BF432" s="216">
        <f>IF(N432="snížená",J432,0)</f>
        <v>0</v>
      </c>
      <c r="BG432" s="216">
        <f>IF(N432="zákl. přenesená",J432,0)</f>
        <v>0</v>
      </c>
      <c r="BH432" s="216">
        <f>IF(N432="sníž. přenesená",J432,0)</f>
        <v>0</v>
      </c>
      <c r="BI432" s="216">
        <f>IF(N432="nulová",J432,0)</f>
        <v>0</v>
      </c>
      <c r="BJ432" s="17" t="s">
        <v>83</v>
      </c>
      <c r="BK432" s="216">
        <f>ROUND(I432*H432,2)</f>
        <v>0</v>
      </c>
      <c r="BL432" s="17" t="s">
        <v>232</v>
      </c>
      <c r="BM432" s="215" t="s">
        <v>860</v>
      </c>
    </row>
    <row r="433" s="2" customFormat="1">
      <c r="A433" s="38"/>
      <c r="B433" s="39"/>
      <c r="C433" s="40"/>
      <c r="D433" s="217" t="s">
        <v>146</v>
      </c>
      <c r="E433" s="40"/>
      <c r="F433" s="218" t="s">
        <v>861</v>
      </c>
      <c r="G433" s="40"/>
      <c r="H433" s="40"/>
      <c r="I433" s="219"/>
      <c r="J433" s="40"/>
      <c r="K433" s="40"/>
      <c r="L433" s="44"/>
      <c r="M433" s="220"/>
      <c r="N433" s="221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146</v>
      </c>
      <c r="AU433" s="17" t="s">
        <v>80</v>
      </c>
    </row>
    <row r="434" s="2" customFormat="1" ht="16.5" customHeight="1">
      <c r="A434" s="38"/>
      <c r="B434" s="39"/>
      <c r="C434" s="234" t="s">
        <v>862</v>
      </c>
      <c r="D434" s="234" t="s">
        <v>175</v>
      </c>
      <c r="E434" s="235" t="s">
        <v>863</v>
      </c>
      <c r="F434" s="236" t="s">
        <v>864</v>
      </c>
      <c r="G434" s="237" t="s">
        <v>330</v>
      </c>
      <c r="H434" s="238">
        <v>1</v>
      </c>
      <c r="I434" s="239"/>
      <c r="J434" s="240">
        <f>ROUND(I434*H434,2)</f>
        <v>0</v>
      </c>
      <c r="K434" s="236" t="s">
        <v>144</v>
      </c>
      <c r="L434" s="241"/>
      <c r="M434" s="242" t="s">
        <v>19</v>
      </c>
      <c r="N434" s="243" t="s">
        <v>46</v>
      </c>
      <c r="O434" s="84"/>
      <c r="P434" s="213">
        <f>O434*H434</f>
        <v>0</v>
      </c>
      <c r="Q434" s="213">
        <v>0.00040000000000000002</v>
      </c>
      <c r="R434" s="213">
        <f>Q434*H434</f>
        <v>0.00040000000000000002</v>
      </c>
      <c r="S434" s="213">
        <v>0</v>
      </c>
      <c r="T434" s="214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15" t="s">
        <v>333</v>
      </c>
      <c r="AT434" s="215" t="s">
        <v>175</v>
      </c>
      <c r="AU434" s="215" t="s">
        <v>80</v>
      </c>
      <c r="AY434" s="17" t="s">
        <v>138</v>
      </c>
      <c r="BE434" s="216">
        <f>IF(N434="základní",J434,0)</f>
        <v>0</v>
      </c>
      <c r="BF434" s="216">
        <f>IF(N434="snížená",J434,0)</f>
        <v>0</v>
      </c>
      <c r="BG434" s="216">
        <f>IF(N434="zákl. přenesená",J434,0)</f>
        <v>0</v>
      </c>
      <c r="BH434" s="216">
        <f>IF(N434="sníž. přenesená",J434,0)</f>
        <v>0</v>
      </c>
      <c r="BI434" s="216">
        <f>IF(N434="nulová",J434,0)</f>
        <v>0</v>
      </c>
      <c r="BJ434" s="17" t="s">
        <v>83</v>
      </c>
      <c r="BK434" s="216">
        <f>ROUND(I434*H434,2)</f>
        <v>0</v>
      </c>
      <c r="BL434" s="17" t="s">
        <v>232</v>
      </c>
      <c r="BM434" s="215" t="s">
        <v>865</v>
      </c>
    </row>
    <row r="435" s="2" customFormat="1" ht="16.5" customHeight="1">
      <c r="A435" s="38"/>
      <c r="B435" s="39"/>
      <c r="C435" s="234" t="s">
        <v>866</v>
      </c>
      <c r="D435" s="234" t="s">
        <v>175</v>
      </c>
      <c r="E435" s="235" t="s">
        <v>867</v>
      </c>
      <c r="F435" s="236" t="s">
        <v>868</v>
      </c>
      <c r="G435" s="237" t="s">
        <v>330</v>
      </c>
      <c r="H435" s="238">
        <v>2</v>
      </c>
      <c r="I435" s="239"/>
      <c r="J435" s="240">
        <f>ROUND(I435*H435,2)</f>
        <v>0</v>
      </c>
      <c r="K435" s="236" t="s">
        <v>144</v>
      </c>
      <c r="L435" s="241"/>
      <c r="M435" s="242" t="s">
        <v>19</v>
      </c>
      <c r="N435" s="243" t="s">
        <v>46</v>
      </c>
      <c r="O435" s="84"/>
      <c r="P435" s="213">
        <f>O435*H435</f>
        <v>0</v>
      </c>
      <c r="Q435" s="213">
        <v>0.00040000000000000002</v>
      </c>
      <c r="R435" s="213">
        <f>Q435*H435</f>
        <v>0.00080000000000000004</v>
      </c>
      <c r="S435" s="213">
        <v>0</v>
      </c>
      <c r="T435" s="214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15" t="s">
        <v>333</v>
      </c>
      <c r="AT435" s="215" t="s">
        <v>175</v>
      </c>
      <c r="AU435" s="215" t="s">
        <v>80</v>
      </c>
      <c r="AY435" s="17" t="s">
        <v>138</v>
      </c>
      <c r="BE435" s="216">
        <f>IF(N435="základní",J435,0)</f>
        <v>0</v>
      </c>
      <c r="BF435" s="216">
        <f>IF(N435="snížená",J435,0)</f>
        <v>0</v>
      </c>
      <c r="BG435" s="216">
        <f>IF(N435="zákl. přenesená",J435,0)</f>
        <v>0</v>
      </c>
      <c r="BH435" s="216">
        <f>IF(N435="sníž. přenesená",J435,0)</f>
        <v>0</v>
      </c>
      <c r="BI435" s="216">
        <f>IF(N435="nulová",J435,0)</f>
        <v>0</v>
      </c>
      <c r="BJ435" s="17" t="s">
        <v>83</v>
      </c>
      <c r="BK435" s="216">
        <f>ROUND(I435*H435,2)</f>
        <v>0</v>
      </c>
      <c r="BL435" s="17" t="s">
        <v>232</v>
      </c>
      <c r="BM435" s="215" t="s">
        <v>869</v>
      </c>
    </row>
    <row r="436" s="2" customFormat="1" ht="24.15" customHeight="1">
      <c r="A436" s="38"/>
      <c r="B436" s="39"/>
      <c r="C436" s="204" t="s">
        <v>870</v>
      </c>
      <c r="D436" s="204" t="s">
        <v>140</v>
      </c>
      <c r="E436" s="205" t="s">
        <v>871</v>
      </c>
      <c r="F436" s="206" t="s">
        <v>872</v>
      </c>
      <c r="G436" s="207" t="s">
        <v>330</v>
      </c>
      <c r="H436" s="208">
        <v>5</v>
      </c>
      <c r="I436" s="209"/>
      <c r="J436" s="210">
        <f>ROUND(I436*H436,2)</f>
        <v>0</v>
      </c>
      <c r="K436" s="206" t="s">
        <v>144</v>
      </c>
      <c r="L436" s="44"/>
      <c r="M436" s="211" t="s">
        <v>19</v>
      </c>
      <c r="N436" s="212" t="s">
        <v>46</v>
      </c>
      <c r="O436" s="84"/>
      <c r="P436" s="213">
        <f>O436*H436</f>
        <v>0</v>
      </c>
      <c r="Q436" s="213">
        <v>0</v>
      </c>
      <c r="R436" s="213">
        <f>Q436*H436</f>
        <v>0</v>
      </c>
      <c r="S436" s="213">
        <v>0</v>
      </c>
      <c r="T436" s="214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15" t="s">
        <v>232</v>
      </c>
      <c r="AT436" s="215" t="s">
        <v>140</v>
      </c>
      <c r="AU436" s="215" t="s">
        <v>80</v>
      </c>
      <c r="AY436" s="17" t="s">
        <v>138</v>
      </c>
      <c r="BE436" s="216">
        <f>IF(N436="základní",J436,0)</f>
        <v>0</v>
      </c>
      <c r="BF436" s="216">
        <f>IF(N436="snížená",J436,0)</f>
        <v>0</v>
      </c>
      <c r="BG436" s="216">
        <f>IF(N436="zákl. přenesená",J436,0)</f>
        <v>0</v>
      </c>
      <c r="BH436" s="216">
        <f>IF(N436="sníž. přenesená",J436,0)</f>
        <v>0</v>
      </c>
      <c r="BI436" s="216">
        <f>IF(N436="nulová",J436,0)</f>
        <v>0</v>
      </c>
      <c r="BJ436" s="17" t="s">
        <v>83</v>
      </c>
      <c r="BK436" s="216">
        <f>ROUND(I436*H436,2)</f>
        <v>0</v>
      </c>
      <c r="BL436" s="17" t="s">
        <v>232</v>
      </c>
      <c r="BM436" s="215" t="s">
        <v>873</v>
      </c>
    </row>
    <row r="437" s="2" customFormat="1">
      <c r="A437" s="38"/>
      <c r="B437" s="39"/>
      <c r="C437" s="40"/>
      <c r="D437" s="217" t="s">
        <v>146</v>
      </c>
      <c r="E437" s="40"/>
      <c r="F437" s="218" t="s">
        <v>874</v>
      </c>
      <c r="G437" s="40"/>
      <c r="H437" s="40"/>
      <c r="I437" s="219"/>
      <c r="J437" s="40"/>
      <c r="K437" s="40"/>
      <c r="L437" s="44"/>
      <c r="M437" s="220"/>
      <c r="N437" s="221"/>
      <c r="O437" s="84"/>
      <c r="P437" s="84"/>
      <c r="Q437" s="84"/>
      <c r="R437" s="84"/>
      <c r="S437" s="84"/>
      <c r="T437" s="85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146</v>
      </c>
      <c r="AU437" s="17" t="s">
        <v>80</v>
      </c>
    </row>
    <row r="438" s="2" customFormat="1" ht="16.5" customHeight="1">
      <c r="A438" s="38"/>
      <c r="B438" s="39"/>
      <c r="C438" s="234" t="s">
        <v>875</v>
      </c>
      <c r="D438" s="234" t="s">
        <v>175</v>
      </c>
      <c r="E438" s="235" t="s">
        <v>876</v>
      </c>
      <c r="F438" s="236" t="s">
        <v>877</v>
      </c>
      <c r="G438" s="237" t="s">
        <v>330</v>
      </c>
      <c r="H438" s="238">
        <v>5</v>
      </c>
      <c r="I438" s="239"/>
      <c r="J438" s="240">
        <f>ROUND(I438*H438,2)</f>
        <v>0</v>
      </c>
      <c r="K438" s="236" t="s">
        <v>582</v>
      </c>
      <c r="L438" s="241"/>
      <c r="M438" s="242" t="s">
        <v>19</v>
      </c>
      <c r="N438" s="243" t="s">
        <v>46</v>
      </c>
      <c r="O438" s="84"/>
      <c r="P438" s="213">
        <f>O438*H438</f>
        <v>0</v>
      </c>
      <c r="Q438" s="213">
        <v>0</v>
      </c>
      <c r="R438" s="213">
        <f>Q438*H438</f>
        <v>0</v>
      </c>
      <c r="S438" s="213">
        <v>0</v>
      </c>
      <c r="T438" s="214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15" t="s">
        <v>333</v>
      </c>
      <c r="AT438" s="215" t="s">
        <v>175</v>
      </c>
      <c r="AU438" s="215" t="s">
        <v>80</v>
      </c>
      <c r="AY438" s="17" t="s">
        <v>138</v>
      </c>
      <c r="BE438" s="216">
        <f>IF(N438="základní",J438,0)</f>
        <v>0</v>
      </c>
      <c r="BF438" s="216">
        <f>IF(N438="snížená",J438,0)</f>
        <v>0</v>
      </c>
      <c r="BG438" s="216">
        <f>IF(N438="zákl. přenesená",J438,0)</f>
        <v>0</v>
      </c>
      <c r="BH438" s="216">
        <f>IF(N438="sníž. přenesená",J438,0)</f>
        <v>0</v>
      </c>
      <c r="BI438" s="216">
        <f>IF(N438="nulová",J438,0)</f>
        <v>0</v>
      </c>
      <c r="BJ438" s="17" t="s">
        <v>83</v>
      </c>
      <c r="BK438" s="216">
        <f>ROUND(I438*H438,2)</f>
        <v>0</v>
      </c>
      <c r="BL438" s="17" t="s">
        <v>232</v>
      </c>
      <c r="BM438" s="215" t="s">
        <v>878</v>
      </c>
    </row>
    <row r="439" s="2" customFormat="1" ht="24.15" customHeight="1">
      <c r="A439" s="38"/>
      <c r="B439" s="39"/>
      <c r="C439" s="204" t="s">
        <v>879</v>
      </c>
      <c r="D439" s="204" t="s">
        <v>140</v>
      </c>
      <c r="E439" s="205" t="s">
        <v>880</v>
      </c>
      <c r="F439" s="206" t="s">
        <v>881</v>
      </c>
      <c r="G439" s="207" t="s">
        <v>330</v>
      </c>
      <c r="H439" s="208">
        <v>2</v>
      </c>
      <c r="I439" s="209"/>
      <c r="J439" s="210">
        <f>ROUND(I439*H439,2)</f>
        <v>0</v>
      </c>
      <c r="K439" s="206" t="s">
        <v>144</v>
      </c>
      <c r="L439" s="44"/>
      <c r="M439" s="211" t="s">
        <v>19</v>
      </c>
      <c r="N439" s="212" t="s">
        <v>46</v>
      </c>
      <c r="O439" s="84"/>
      <c r="P439" s="213">
        <f>O439*H439</f>
        <v>0</v>
      </c>
      <c r="Q439" s="213">
        <v>0</v>
      </c>
      <c r="R439" s="213">
        <f>Q439*H439</f>
        <v>0</v>
      </c>
      <c r="S439" s="213">
        <v>0</v>
      </c>
      <c r="T439" s="214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15" t="s">
        <v>232</v>
      </c>
      <c r="AT439" s="215" t="s">
        <v>140</v>
      </c>
      <c r="AU439" s="215" t="s">
        <v>80</v>
      </c>
      <c r="AY439" s="17" t="s">
        <v>138</v>
      </c>
      <c r="BE439" s="216">
        <f>IF(N439="základní",J439,0)</f>
        <v>0</v>
      </c>
      <c r="BF439" s="216">
        <f>IF(N439="snížená",J439,0)</f>
        <v>0</v>
      </c>
      <c r="BG439" s="216">
        <f>IF(N439="zákl. přenesená",J439,0)</f>
        <v>0</v>
      </c>
      <c r="BH439" s="216">
        <f>IF(N439="sníž. přenesená",J439,0)</f>
        <v>0</v>
      </c>
      <c r="BI439" s="216">
        <f>IF(N439="nulová",J439,0)</f>
        <v>0</v>
      </c>
      <c r="BJ439" s="17" t="s">
        <v>83</v>
      </c>
      <c r="BK439" s="216">
        <f>ROUND(I439*H439,2)</f>
        <v>0</v>
      </c>
      <c r="BL439" s="17" t="s">
        <v>232</v>
      </c>
      <c r="BM439" s="215" t="s">
        <v>882</v>
      </c>
    </row>
    <row r="440" s="2" customFormat="1">
      <c r="A440" s="38"/>
      <c r="B440" s="39"/>
      <c r="C440" s="40"/>
      <c r="D440" s="217" t="s">
        <v>146</v>
      </c>
      <c r="E440" s="40"/>
      <c r="F440" s="218" t="s">
        <v>883</v>
      </c>
      <c r="G440" s="40"/>
      <c r="H440" s="40"/>
      <c r="I440" s="219"/>
      <c r="J440" s="40"/>
      <c r="K440" s="40"/>
      <c r="L440" s="44"/>
      <c r="M440" s="220"/>
      <c r="N440" s="221"/>
      <c r="O440" s="84"/>
      <c r="P440" s="84"/>
      <c r="Q440" s="84"/>
      <c r="R440" s="84"/>
      <c r="S440" s="84"/>
      <c r="T440" s="85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146</v>
      </c>
      <c r="AU440" s="17" t="s">
        <v>80</v>
      </c>
    </row>
    <row r="441" s="2" customFormat="1" ht="16.5" customHeight="1">
      <c r="A441" s="38"/>
      <c r="B441" s="39"/>
      <c r="C441" s="234" t="s">
        <v>884</v>
      </c>
      <c r="D441" s="234" t="s">
        <v>175</v>
      </c>
      <c r="E441" s="235" t="s">
        <v>885</v>
      </c>
      <c r="F441" s="236" t="s">
        <v>886</v>
      </c>
      <c r="G441" s="237" t="s">
        <v>330</v>
      </c>
      <c r="H441" s="238">
        <v>1</v>
      </c>
      <c r="I441" s="239"/>
      <c r="J441" s="240">
        <f>ROUND(I441*H441,2)</f>
        <v>0</v>
      </c>
      <c r="K441" s="236" t="s">
        <v>582</v>
      </c>
      <c r="L441" s="241"/>
      <c r="M441" s="242" t="s">
        <v>19</v>
      </c>
      <c r="N441" s="243" t="s">
        <v>46</v>
      </c>
      <c r="O441" s="84"/>
      <c r="P441" s="213">
        <f>O441*H441</f>
        <v>0</v>
      </c>
      <c r="Q441" s="213">
        <v>0</v>
      </c>
      <c r="R441" s="213">
        <f>Q441*H441</f>
        <v>0</v>
      </c>
      <c r="S441" s="213">
        <v>0</v>
      </c>
      <c r="T441" s="214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15" t="s">
        <v>333</v>
      </c>
      <c r="AT441" s="215" t="s">
        <v>175</v>
      </c>
      <c r="AU441" s="215" t="s">
        <v>80</v>
      </c>
      <c r="AY441" s="17" t="s">
        <v>138</v>
      </c>
      <c r="BE441" s="216">
        <f>IF(N441="základní",J441,0)</f>
        <v>0</v>
      </c>
      <c r="BF441" s="216">
        <f>IF(N441="snížená",J441,0)</f>
        <v>0</v>
      </c>
      <c r="BG441" s="216">
        <f>IF(N441="zákl. přenesená",J441,0)</f>
        <v>0</v>
      </c>
      <c r="BH441" s="216">
        <f>IF(N441="sníž. přenesená",J441,0)</f>
        <v>0</v>
      </c>
      <c r="BI441" s="216">
        <f>IF(N441="nulová",J441,0)</f>
        <v>0</v>
      </c>
      <c r="BJ441" s="17" t="s">
        <v>83</v>
      </c>
      <c r="BK441" s="216">
        <f>ROUND(I441*H441,2)</f>
        <v>0</v>
      </c>
      <c r="BL441" s="17" t="s">
        <v>232</v>
      </c>
      <c r="BM441" s="215" t="s">
        <v>887</v>
      </c>
    </row>
    <row r="442" s="2" customFormat="1" ht="16.5" customHeight="1">
      <c r="A442" s="38"/>
      <c r="B442" s="39"/>
      <c r="C442" s="234" t="s">
        <v>888</v>
      </c>
      <c r="D442" s="234" t="s">
        <v>175</v>
      </c>
      <c r="E442" s="235" t="s">
        <v>889</v>
      </c>
      <c r="F442" s="236" t="s">
        <v>890</v>
      </c>
      <c r="G442" s="237" t="s">
        <v>330</v>
      </c>
      <c r="H442" s="238">
        <v>1</v>
      </c>
      <c r="I442" s="239"/>
      <c r="J442" s="240">
        <f>ROUND(I442*H442,2)</f>
        <v>0</v>
      </c>
      <c r="K442" s="236" t="s">
        <v>582</v>
      </c>
      <c r="L442" s="241"/>
      <c r="M442" s="242" t="s">
        <v>19</v>
      </c>
      <c r="N442" s="243" t="s">
        <v>46</v>
      </c>
      <c r="O442" s="84"/>
      <c r="P442" s="213">
        <f>O442*H442</f>
        <v>0</v>
      </c>
      <c r="Q442" s="213">
        <v>0</v>
      </c>
      <c r="R442" s="213">
        <f>Q442*H442</f>
        <v>0</v>
      </c>
      <c r="S442" s="213">
        <v>0</v>
      </c>
      <c r="T442" s="214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15" t="s">
        <v>333</v>
      </c>
      <c r="AT442" s="215" t="s">
        <v>175</v>
      </c>
      <c r="AU442" s="215" t="s">
        <v>80</v>
      </c>
      <c r="AY442" s="17" t="s">
        <v>138</v>
      </c>
      <c r="BE442" s="216">
        <f>IF(N442="základní",J442,0)</f>
        <v>0</v>
      </c>
      <c r="BF442" s="216">
        <f>IF(N442="snížená",J442,0)</f>
        <v>0</v>
      </c>
      <c r="BG442" s="216">
        <f>IF(N442="zákl. přenesená",J442,0)</f>
        <v>0</v>
      </c>
      <c r="BH442" s="216">
        <f>IF(N442="sníž. přenesená",J442,0)</f>
        <v>0</v>
      </c>
      <c r="BI442" s="216">
        <f>IF(N442="nulová",J442,0)</f>
        <v>0</v>
      </c>
      <c r="BJ442" s="17" t="s">
        <v>83</v>
      </c>
      <c r="BK442" s="216">
        <f>ROUND(I442*H442,2)</f>
        <v>0</v>
      </c>
      <c r="BL442" s="17" t="s">
        <v>232</v>
      </c>
      <c r="BM442" s="215" t="s">
        <v>891</v>
      </c>
    </row>
    <row r="443" s="2" customFormat="1" ht="24.15" customHeight="1">
      <c r="A443" s="38"/>
      <c r="B443" s="39"/>
      <c r="C443" s="204" t="s">
        <v>892</v>
      </c>
      <c r="D443" s="204" t="s">
        <v>140</v>
      </c>
      <c r="E443" s="205" t="s">
        <v>893</v>
      </c>
      <c r="F443" s="206" t="s">
        <v>894</v>
      </c>
      <c r="G443" s="207" t="s">
        <v>330</v>
      </c>
      <c r="H443" s="208">
        <v>1</v>
      </c>
      <c r="I443" s="209"/>
      <c r="J443" s="210">
        <f>ROUND(I443*H443,2)</f>
        <v>0</v>
      </c>
      <c r="K443" s="206" t="s">
        <v>144</v>
      </c>
      <c r="L443" s="44"/>
      <c r="M443" s="211" t="s">
        <v>19</v>
      </c>
      <c r="N443" s="212" t="s">
        <v>46</v>
      </c>
      <c r="O443" s="84"/>
      <c r="P443" s="213">
        <f>O443*H443</f>
        <v>0</v>
      </c>
      <c r="Q443" s="213">
        <v>0</v>
      </c>
      <c r="R443" s="213">
        <f>Q443*H443</f>
        <v>0</v>
      </c>
      <c r="S443" s="213">
        <v>0</v>
      </c>
      <c r="T443" s="214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15" t="s">
        <v>232</v>
      </c>
      <c r="AT443" s="215" t="s">
        <v>140</v>
      </c>
      <c r="AU443" s="215" t="s">
        <v>80</v>
      </c>
      <c r="AY443" s="17" t="s">
        <v>138</v>
      </c>
      <c r="BE443" s="216">
        <f>IF(N443="základní",J443,0)</f>
        <v>0</v>
      </c>
      <c r="BF443" s="216">
        <f>IF(N443="snížená",J443,0)</f>
        <v>0</v>
      </c>
      <c r="BG443" s="216">
        <f>IF(N443="zákl. přenesená",J443,0)</f>
        <v>0</v>
      </c>
      <c r="BH443" s="216">
        <f>IF(N443="sníž. přenesená",J443,0)</f>
        <v>0</v>
      </c>
      <c r="BI443" s="216">
        <f>IF(N443="nulová",J443,0)</f>
        <v>0</v>
      </c>
      <c r="BJ443" s="17" t="s">
        <v>83</v>
      </c>
      <c r="BK443" s="216">
        <f>ROUND(I443*H443,2)</f>
        <v>0</v>
      </c>
      <c r="BL443" s="17" t="s">
        <v>232</v>
      </c>
      <c r="BM443" s="215" t="s">
        <v>895</v>
      </c>
    </row>
    <row r="444" s="2" customFormat="1">
      <c r="A444" s="38"/>
      <c r="B444" s="39"/>
      <c r="C444" s="40"/>
      <c r="D444" s="217" t="s">
        <v>146</v>
      </c>
      <c r="E444" s="40"/>
      <c r="F444" s="218" t="s">
        <v>896</v>
      </c>
      <c r="G444" s="40"/>
      <c r="H444" s="40"/>
      <c r="I444" s="219"/>
      <c r="J444" s="40"/>
      <c r="K444" s="40"/>
      <c r="L444" s="44"/>
      <c r="M444" s="220"/>
      <c r="N444" s="221"/>
      <c r="O444" s="84"/>
      <c r="P444" s="84"/>
      <c r="Q444" s="84"/>
      <c r="R444" s="84"/>
      <c r="S444" s="84"/>
      <c r="T444" s="85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146</v>
      </c>
      <c r="AU444" s="17" t="s">
        <v>80</v>
      </c>
    </row>
    <row r="445" s="2" customFormat="1" ht="16.5" customHeight="1">
      <c r="A445" s="38"/>
      <c r="B445" s="39"/>
      <c r="C445" s="204" t="s">
        <v>897</v>
      </c>
      <c r="D445" s="204" t="s">
        <v>140</v>
      </c>
      <c r="E445" s="205" t="s">
        <v>898</v>
      </c>
      <c r="F445" s="206" t="s">
        <v>899</v>
      </c>
      <c r="G445" s="207" t="s">
        <v>900</v>
      </c>
      <c r="H445" s="208">
        <v>8</v>
      </c>
      <c r="I445" s="209"/>
      <c r="J445" s="210">
        <f>ROUND(I445*H445,2)</f>
        <v>0</v>
      </c>
      <c r="K445" s="206" t="s">
        <v>144</v>
      </c>
      <c r="L445" s="44"/>
      <c r="M445" s="211" t="s">
        <v>19</v>
      </c>
      <c r="N445" s="212" t="s">
        <v>46</v>
      </c>
      <c r="O445" s="84"/>
      <c r="P445" s="213">
        <f>O445*H445</f>
        <v>0</v>
      </c>
      <c r="Q445" s="213">
        <v>0</v>
      </c>
      <c r="R445" s="213">
        <f>Q445*H445</f>
        <v>0</v>
      </c>
      <c r="S445" s="213">
        <v>0</v>
      </c>
      <c r="T445" s="214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15" t="s">
        <v>232</v>
      </c>
      <c r="AT445" s="215" t="s">
        <v>140</v>
      </c>
      <c r="AU445" s="215" t="s">
        <v>80</v>
      </c>
      <c r="AY445" s="17" t="s">
        <v>138</v>
      </c>
      <c r="BE445" s="216">
        <f>IF(N445="základní",J445,0)</f>
        <v>0</v>
      </c>
      <c r="BF445" s="216">
        <f>IF(N445="snížená",J445,0)</f>
        <v>0</v>
      </c>
      <c r="BG445" s="216">
        <f>IF(N445="zákl. přenesená",J445,0)</f>
        <v>0</v>
      </c>
      <c r="BH445" s="216">
        <f>IF(N445="sníž. přenesená",J445,0)</f>
        <v>0</v>
      </c>
      <c r="BI445" s="216">
        <f>IF(N445="nulová",J445,0)</f>
        <v>0</v>
      </c>
      <c r="BJ445" s="17" t="s">
        <v>83</v>
      </c>
      <c r="BK445" s="216">
        <f>ROUND(I445*H445,2)</f>
        <v>0</v>
      </c>
      <c r="BL445" s="17" t="s">
        <v>232</v>
      </c>
      <c r="BM445" s="215" t="s">
        <v>901</v>
      </c>
    </row>
    <row r="446" s="2" customFormat="1">
      <c r="A446" s="38"/>
      <c r="B446" s="39"/>
      <c r="C446" s="40"/>
      <c r="D446" s="217" t="s">
        <v>146</v>
      </c>
      <c r="E446" s="40"/>
      <c r="F446" s="218" t="s">
        <v>902</v>
      </c>
      <c r="G446" s="40"/>
      <c r="H446" s="40"/>
      <c r="I446" s="219"/>
      <c r="J446" s="40"/>
      <c r="K446" s="40"/>
      <c r="L446" s="44"/>
      <c r="M446" s="220"/>
      <c r="N446" s="221"/>
      <c r="O446" s="84"/>
      <c r="P446" s="84"/>
      <c r="Q446" s="84"/>
      <c r="R446" s="84"/>
      <c r="S446" s="84"/>
      <c r="T446" s="85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146</v>
      </c>
      <c r="AU446" s="17" t="s">
        <v>80</v>
      </c>
    </row>
    <row r="447" s="2" customFormat="1">
      <c r="A447" s="38"/>
      <c r="B447" s="39"/>
      <c r="C447" s="40"/>
      <c r="D447" s="224" t="s">
        <v>903</v>
      </c>
      <c r="E447" s="40"/>
      <c r="F447" s="256" t="s">
        <v>904</v>
      </c>
      <c r="G447" s="40"/>
      <c r="H447" s="40"/>
      <c r="I447" s="219"/>
      <c r="J447" s="40"/>
      <c r="K447" s="40"/>
      <c r="L447" s="44"/>
      <c r="M447" s="220"/>
      <c r="N447" s="221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903</v>
      </c>
      <c r="AU447" s="17" t="s">
        <v>80</v>
      </c>
    </row>
    <row r="448" s="2" customFormat="1" ht="16.5" customHeight="1">
      <c r="A448" s="38"/>
      <c r="B448" s="39"/>
      <c r="C448" s="234" t="s">
        <v>905</v>
      </c>
      <c r="D448" s="234" t="s">
        <v>175</v>
      </c>
      <c r="E448" s="235" t="s">
        <v>906</v>
      </c>
      <c r="F448" s="236" t="s">
        <v>907</v>
      </c>
      <c r="G448" s="237" t="s">
        <v>908</v>
      </c>
      <c r="H448" s="238">
        <v>5</v>
      </c>
      <c r="I448" s="239"/>
      <c r="J448" s="240">
        <f>ROUND(I448*H448,2)</f>
        <v>0</v>
      </c>
      <c r="K448" s="236" t="s">
        <v>144</v>
      </c>
      <c r="L448" s="241"/>
      <c r="M448" s="242" t="s">
        <v>19</v>
      </c>
      <c r="N448" s="243" t="s">
        <v>46</v>
      </c>
      <c r="O448" s="84"/>
      <c r="P448" s="213">
        <f>O448*H448</f>
        <v>0</v>
      </c>
      <c r="Q448" s="213">
        <v>0.001</v>
      </c>
      <c r="R448" s="213">
        <f>Q448*H448</f>
        <v>0.0050000000000000001</v>
      </c>
      <c r="S448" s="213">
        <v>0</v>
      </c>
      <c r="T448" s="214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15" t="s">
        <v>333</v>
      </c>
      <c r="AT448" s="215" t="s">
        <v>175</v>
      </c>
      <c r="AU448" s="215" t="s">
        <v>80</v>
      </c>
      <c r="AY448" s="17" t="s">
        <v>138</v>
      </c>
      <c r="BE448" s="216">
        <f>IF(N448="základní",J448,0)</f>
        <v>0</v>
      </c>
      <c r="BF448" s="216">
        <f>IF(N448="snížená",J448,0)</f>
        <v>0</v>
      </c>
      <c r="BG448" s="216">
        <f>IF(N448="zákl. přenesená",J448,0)</f>
        <v>0</v>
      </c>
      <c r="BH448" s="216">
        <f>IF(N448="sníž. přenesená",J448,0)</f>
        <v>0</v>
      </c>
      <c r="BI448" s="216">
        <f>IF(N448="nulová",J448,0)</f>
        <v>0</v>
      </c>
      <c r="BJ448" s="17" t="s">
        <v>83</v>
      </c>
      <c r="BK448" s="216">
        <f>ROUND(I448*H448,2)</f>
        <v>0</v>
      </c>
      <c r="BL448" s="17" t="s">
        <v>232</v>
      </c>
      <c r="BM448" s="215" t="s">
        <v>909</v>
      </c>
    </row>
    <row r="449" s="2" customFormat="1" ht="16.5" customHeight="1">
      <c r="A449" s="38"/>
      <c r="B449" s="39"/>
      <c r="C449" s="234" t="s">
        <v>910</v>
      </c>
      <c r="D449" s="234" t="s">
        <v>175</v>
      </c>
      <c r="E449" s="235" t="s">
        <v>911</v>
      </c>
      <c r="F449" s="236" t="s">
        <v>912</v>
      </c>
      <c r="G449" s="237" t="s">
        <v>908</v>
      </c>
      <c r="H449" s="238">
        <v>0.5</v>
      </c>
      <c r="I449" s="239"/>
      <c r="J449" s="240">
        <f>ROUND(I449*H449,2)</f>
        <v>0</v>
      </c>
      <c r="K449" s="236" t="s">
        <v>144</v>
      </c>
      <c r="L449" s="241"/>
      <c r="M449" s="242" t="s">
        <v>19</v>
      </c>
      <c r="N449" s="243" t="s">
        <v>46</v>
      </c>
      <c r="O449" s="84"/>
      <c r="P449" s="213">
        <f>O449*H449</f>
        <v>0</v>
      </c>
      <c r="Q449" s="213">
        <v>0.001</v>
      </c>
      <c r="R449" s="213">
        <f>Q449*H449</f>
        <v>0.00050000000000000001</v>
      </c>
      <c r="S449" s="213">
        <v>0</v>
      </c>
      <c r="T449" s="214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15" t="s">
        <v>333</v>
      </c>
      <c r="AT449" s="215" t="s">
        <v>175</v>
      </c>
      <c r="AU449" s="215" t="s">
        <v>80</v>
      </c>
      <c r="AY449" s="17" t="s">
        <v>138</v>
      </c>
      <c r="BE449" s="216">
        <f>IF(N449="základní",J449,0)</f>
        <v>0</v>
      </c>
      <c r="BF449" s="216">
        <f>IF(N449="snížená",J449,0)</f>
        <v>0</v>
      </c>
      <c r="BG449" s="216">
        <f>IF(N449="zákl. přenesená",J449,0)</f>
        <v>0</v>
      </c>
      <c r="BH449" s="216">
        <f>IF(N449="sníž. přenesená",J449,0)</f>
        <v>0</v>
      </c>
      <c r="BI449" s="216">
        <f>IF(N449="nulová",J449,0)</f>
        <v>0</v>
      </c>
      <c r="BJ449" s="17" t="s">
        <v>83</v>
      </c>
      <c r="BK449" s="216">
        <f>ROUND(I449*H449,2)</f>
        <v>0</v>
      </c>
      <c r="BL449" s="17" t="s">
        <v>232</v>
      </c>
      <c r="BM449" s="215" t="s">
        <v>913</v>
      </c>
    </row>
    <row r="450" s="2" customFormat="1" ht="24.15" customHeight="1">
      <c r="A450" s="38"/>
      <c r="B450" s="39"/>
      <c r="C450" s="204" t="s">
        <v>914</v>
      </c>
      <c r="D450" s="204" t="s">
        <v>140</v>
      </c>
      <c r="E450" s="205" t="s">
        <v>915</v>
      </c>
      <c r="F450" s="206" t="s">
        <v>916</v>
      </c>
      <c r="G450" s="207" t="s">
        <v>178</v>
      </c>
      <c r="H450" s="208">
        <v>0.042999999999999997</v>
      </c>
      <c r="I450" s="209"/>
      <c r="J450" s="210">
        <f>ROUND(I450*H450,2)</f>
        <v>0</v>
      </c>
      <c r="K450" s="206" t="s">
        <v>144</v>
      </c>
      <c r="L450" s="44"/>
      <c r="M450" s="211" t="s">
        <v>19</v>
      </c>
      <c r="N450" s="212" t="s">
        <v>46</v>
      </c>
      <c r="O450" s="84"/>
      <c r="P450" s="213">
        <f>O450*H450</f>
        <v>0</v>
      </c>
      <c r="Q450" s="213">
        <v>0</v>
      </c>
      <c r="R450" s="213">
        <f>Q450*H450</f>
        <v>0</v>
      </c>
      <c r="S450" s="213">
        <v>0</v>
      </c>
      <c r="T450" s="214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15" t="s">
        <v>232</v>
      </c>
      <c r="AT450" s="215" t="s">
        <v>140</v>
      </c>
      <c r="AU450" s="215" t="s">
        <v>80</v>
      </c>
      <c r="AY450" s="17" t="s">
        <v>138</v>
      </c>
      <c r="BE450" s="216">
        <f>IF(N450="základní",J450,0)</f>
        <v>0</v>
      </c>
      <c r="BF450" s="216">
        <f>IF(N450="snížená",J450,0)</f>
        <v>0</v>
      </c>
      <c r="BG450" s="216">
        <f>IF(N450="zákl. přenesená",J450,0)</f>
        <v>0</v>
      </c>
      <c r="BH450" s="216">
        <f>IF(N450="sníž. přenesená",J450,0)</f>
        <v>0</v>
      </c>
      <c r="BI450" s="216">
        <f>IF(N450="nulová",J450,0)</f>
        <v>0</v>
      </c>
      <c r="BJ450" s="17" t="s">
        <v>83</v>
      </c>
      <c r="BK450" s="216">
        <f>ROUND(I450*H450,2)</f>
        <v>0</v>
      </c>
      <c r="BL450" s="17" t="s">
        <v>232</v>
      </c>
      <c r="BM450" s="215" t="s">
        <v>917</v>
      </c>
    </row>
    <row r="451" s="2" customFormat="1">
      <c r="A451" s="38"/>
      <c r="B451" s="39"/>
      <c r="C451" s="40"/>
      <c r="D451" s="217" t="s">
        <v>146</v>
      </c>
      <c r="E451" s="40"/>
      <c r="F451" s="218" t="s">
        <v>918</v>
      </c>
      <c r="G451" s="40"/>
      <c r="H451" s="40"/>
      <c r="I451" s="219"/>
      <c r="J451" s="40"/>
      <c r="K451" s="40"/>
      <c r="L451" s="44"/>
      <c r="M451" s="220"/>
      <c r="N451" s="221"/>
      <c r="O451" s="84"/>
      <c r="P451" s="84"/>
      <c r="Q451" s="84"/>
      <c r="R451" s="84"/>
      <c r="S451" s="84"/>
      <c r="T451" s="85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146</v>
      </c>
      <c r="AU451" s="17" t="s">
        <v>80</v>
      </c>
    </row>
    <row r="452" s="12" customFormat="1" ht="22.8" customHeight="1">
      <c r="A452" s="12"/>
      <c r="B452" s="188"/>
      <c r="C452" s="189"/>
      <c r="D452" s="190" t="s">
        <v>74</v>
      </c>
      <c r="E452" s="202" t="s">
        <v>919</v>
      </c>
      <c r="F452" s="202" t="s">
        <v>920</v>
      </c>
      <c r="G452" s="189"/>
      <c r="H452" s="189"/>
      <c r="I452" s="192"/>
      <c r="J452" s="203">
        <f>BK452</f>
        <v>0</v>
      </c>
      <c r="K452" s="189"/>
      <c r="L452" s="194"/>
      <c r="M452" s="195"/>
      <c r="N452" s="196"/>
      <c r="O452" s="196"/>
      <c r="P452" s="197">
        <f>SUM(P453:P472)</f>
        <v>0</v>
      </c>
      <c r="Q452" s="196"/>
      <c r="R452" s="197">
        <f>SUM(R453:R472)</f>
        <v>0.030339999999999999</v>
      </c>
      <c r="S452" s="196"/>
      <c r="T452" s="198">
        <f>SUM(T453:T472)</f>
        <v>0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199" t="s">
        <v>80</v>
      </c>
      <c r="AT452" s="200" t="s">
        <v>74</v>
      </c>
      <c r="AU452" s="200" t="s">
        <v>83</v>
      </c>
      <c r="AY452" s="199" t="s">
        <v>138</v>
      </c>
      <c r="BK452" s="201">
        <f>SUM(BK453:BK472)</f>
        <v>0</v>
      </c>
    </row>
    <row r="453" s="2" customFormat="1" ht="21.75" customHeight="1">
      <c r="A453" s="38"/>
      <c r="B453" s="39"/>
      <c r="C453" s="204" t="s">
        <v>921</v>
      </c>
      <c r="D453" s="204" t="s">
        <v>140</v>
      </c>
      <c r="E453" s="205" t="s">
        <v>922</v>
      </c>
      <c r="F453" s="206" t="s">
        <v>923</v>
      </c>
      <c r="G453" s="207" t="s">
        <v>330</v>
      </c>
      <c r="H453" s="208">
        <v>1</v>
      </c>
      <c r="I453" s="209"/>
      <c r="J453" s="210">
        <f>ROUND(I453*H453,2)</f>
        <v>0</v>
      </c>
      <c r="K453" s="206" t="s">
        <v>144</v>
      </c>
      <c r="L453" s="44"/>
      <c r="M453" s="211" t="s">
        <v>19</v>
      </c>
      <c r="N453" s="212" t="s">
        <v>46</v>
      </c>
      <c r="O453" s="84"/>
      <c r="P453" s="213">
        <f>O453*H453</f>
        <v>0</v>
      </c>
      <c r="Q453" s="213">
        <v>0</v>
      </c>
      <c r="R453" s="213">
        <f>Q453*H453</f>
        <v>0</v>
      </c>
      <c r="S453" s="213">
        <v>0</v>
      </c>
      <c r="T453" s="214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15" t="s">
        <v>232</v>
      </c>
      <c r="AT453" s="215" t="s">
        <v>140</v>
      </c>
      <c r="AU453" s="215" t="s">
        <v>80</v>
      </c>
      <c r="AY453" s="17" t="s">
        <v>138</v>
      </c>
      <c r="BE453" s="216">
        <f>IF(N453="základní",J453,0)</f>
        <v>0</v>
      </c>
      <c r="BF453" s="216">
        <f>IF(N453="snížená",J453,0)</f>
        <v>0</v>
      </c>
      <c r="BG453" s="216">
        <f>IF(N453="zákl. přenesená",J453,0)</f>
        <v>0</v>
      </c>
      <c r="BH453" s="216">
        <f>IF(N453="sníž. přenesená",J453,0)</f>
        <v>0</v>
      </c>
      <c r="BI453" s="216">
        <f>IF(N453="nulová",J453,0)</f>
        <v>0</v>
      </c>
      <c r="BJ453" s="17" t="s">
        <v>83</v>
      </c>
      <c r="BK453" s="216">
        <f>ROUND(I453*H453,2)</f>
        <v>0</v>
      </c>
      <c r="BL453" s="17" t="s">
        <v>232</v>
      </c>
      <c r="BM453" s="215" t="s">
        <v>924</v>
      </c>
    </row>
    <row r="454" s="2" customFormat="1">
      <c r="A454" s="38"/>
      <c r="B454" s="39"/>
      <c r="C454" s="40"/>
      <c r="D454" s="217" t="s">
        <v>146</v>
      </c>
      <c r="E454" s="40"/>
      <c r="F454" s="218" t="s">
        <v>925</v>
      </c>
      <c r="G454" s="40"/>
      <c r="H454" s="40"/>
      <c r="I454" s="219"/>
      <c r="J454" s="40"/>
      <c r="K454" s="40"/>
      <c r="L454" s="44"/>
      <c r="M454" s="220"/>
      <c r="N454" s="221"/>
      <c r="O454" s="84"/>
      <c r="P454" s="84"/>
      <c r="Q454" s="84"/>
      <c r="R454" s="84"/>
      <c r="S454" s="84"/>
      <c r="T454" s="85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146</v>
      </c>
      <c r="AU454" s="17" t="s">
        <v>80</v>
      </c>
    </row>
    <row r="455" s="2" customFormat="1" ht="24.15" customHeight="1">
      <c r="A455" s="38"/>
      <c r="B455" s="39"/>
      <c r="C455" s="234" t="s">
        <v>926</v>
      </c>
      <c r="D455" s="234" t="s">
        <v>175</v>
      </c>
      <c r="E455" s="235" t="s">
        <v>927</v>
      </c>
      <c r="F455" s="236" t="s">
        <v>928</v>
      </c>
      <c r="G455" s="237" t="s">
        <v>330</v>
      </c>
      <c r="H455" s="238">
        <v>1</v>
      </c>
      <c r="I455" s="239"/>
      <c r="J455" s="240">
        <f>ROUND(I455*H455,2)</f>
        <v>0</v>
      </c>
      <c r="K455" s="236" t="s">
        <v>582</v>
      </c>
      <c r="L455" s="241"/>
      <c r="M455" s="242" t="s">
        <v>19</v>
      </c>
      <c r="N455" s="243" t="s">
        <v>46</v>
      </c>
      <c r="O455" s="84"/>
      <c r="P455" s="213">
        <f>O455*H455</f>
        <v>0</v>
      </c>
      <c r="Q455" s="213">
        <v>0.0028</v>
      </c>
      <c r="R455" s="213">
        <f>Q455*H455</f>
        <v>0.0028</v>
      </c>
      <c r="S455" s="213">
        <v>0</v>
      </c>
      <c r="T455" s="214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15" t="s">
        <v>333</v>
      </c>
      <c r="AT455" s="215" t="s">
        <v>175</v>
      </c>
      <c r="AU455" s="215" t="s">
        <v>80</v>
      </c>
      <c r="AY455" s="17" t="s">
        <v>138</v>
      </c>
      <c r="BE455" s="216">
        <f>IF(N455="základní",J455,0)</f>
        <v>0</v>
      </c>
      <c r="BF455" s="216">
        <f>IF(N455="snížená",J455,0)</f>
        <v>0</v>
      </c>
      <c r="BG455" s="216">
        <f>IF(N455="zákl. přenesená",J455,0)</f>
        <v>0</v>
      </c>
      <c r="BH455" s="216">
        <f>IF(N455="sníž. přenesená",J455,0)</f>
        <v>0</v>
      </c>
      <c r="BI455" s="216">
        <f>IF(N455="nulová",J455,0)</f>
        <v>0</v>
      </c>
      <c r="BJ455" s="17" t="s">
        <v>83</v>
      </c>
      <c r="BK455" s="216">
        <f>ROUND(I455*H455,2)</f>
        <v>0</v>
      </c>
      <c r="BL455" s="17" t="s">
        <v>232</v>
      </c>
      <c r="BM455" s="215" t="s">
        <v>929</v>
      </c>
    </row>
    <row r="456" s="2" customFormat="1" ht="16.5" customHeight="1">
      <c r="A456" s="38"/>
      <c r="B456" s="39"/>
      <c r="C456" s="204" t="s">
        <v>930</v>
      </c>
      <c r="D456" s="204" t="s">
        <v>140</v>
      </c>
      <c r="E456" s="205" t="s">
        <v>931</v>
      </c>
      <c r="F456" s="206" t="s">
        <v>932</v>
      </c>
      <c r="G456" s="207" t="s">
        <v>330</v>
      </c>
      <c r="H456" s="208">
        <v>5</v>
      </c>
      <c r="I456" s="209"/>
      <c r="J456" s="210">
        <f>ROUND(I456*H456,2)</f>
        <v>0</v>
      </c>
      <c r="K456" s="206" t="s">
        <v>144</v>
      </c>
      <c r="L456" s="44"/>
      <c r="M456" s="211" t="s">
        <v>19</v>
      </c>
      <c r="N456" s="212" t="s">
        <v>46</v>
      </c>
      <c r="O456" s="84"/>
      <c r="P456" s="213">
        <f>O456*H456</f>
        <v>0</v>
      </c>
      <c r="Q456" s="213">
        <v>0</v>
      </c>
      <c r="R456" s="213">
        <f>Q456*H456</f>
        <v>0</v>
      </c>
      <c r="S456" s="213">
        <v>0</v>
      </c>
      <c r="T456" s="214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15" t="s">
        <v>88</v>
      </c>
      <c r="AT456" s="215" t="s">
        <v>140</v>
      </c>
      <c r="AU456" s="215" t="s">
        <v>80</v>
      </c>
      <c r="AY456" s="17" t="s">
        <v>138</v>
      </c>
      <c r="BE456" s="216">
        <f>IF(N456="základní",J456,0)</f>
        <v>0</v>
      </c>
      <c r="BF456" s="216">
        <f>IF(N456="snížená",J456,0)</f>
        <v>0</v>
      </c>
      <c r="BG456" s="216">
        <f>IF(N456="zákl. přenesená",J456,0)</f>
        <v>0</v>
      </c>
      <c r="BH456" s="216">
        <f>IF(N456="sníž. přenesená",J456,0)</f>
        <v>0</v>
      </c>
      <c r="BI456" s="216">
        <f>IF(N456="nulová",J456,0)</f>
        <v>0</v>
      </c>
      <c r="BJ456" s="17" t="s">
        <v>83</v>
      </c>
      <c r="BK456" s="216">
        <f>ROUND(I456*H456,2)</f>
        <v>0</v>
      </c>
      <c r="BL456" s="17" t="s">
        <v>88</v>
      </c>
      <c r="BM456" s="215" t="s">
        <v>933</v>
      </c>
    </row>
    <row r="457" s="2" customFormat="1">
      <c r="A457" s="38"/>
      <c r="B457" s="39"/>
      <c r="C457" s="40"/>
      <c r="D457" s="217" t="s">
        <v>146</v>
      </c>
      <c r="E457" s="40"/>
      <c r="F457" s="218" t="s">
        <v>934</v>
      </c>
      <c r="G457" s="40"/>
      <c r="H457" s="40"/>
      <c r="I457" s="219"/>
      <c r="J457" s="40"/>
      <c r="K457" s="40"/>
      <c r="L457" s="44"/>
      <c r="M457" s="220"/>
      <c r="N457" s="221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146</v>
      </c>
      <c r="AU457" s="17" t="s">
        <v>80</v>
      </c>
    </row>
    <row r="458" s="2" customFormat="1" ht="16.5" customHeight="1">
      <c r="A458" s="38"/>
      <c r="B458" s="39"/>
      <c r="C458" s="234" t="s">
        <v>935</v>
      </c>
      <c r="D458" s="234" t="s">
        <v>175</v>
      </c>
      <c r="E458" s="235" t="s">
        <v>936</v>
      </c>
      <c r="F458" s="236" t="s">
        <v>937</v>
      </c>
      <c r="G458" s="237" t="s">
        <v>330</v>
      </c>
      <c r="H458" s="238">
        <v>5</v>
      </c>
      <c r="I458" s="239"/>
      <c r="J458" s="240">
        <f>ROUND(I458*H458,2)</f>
        <v>0</v>
      </c>
      <c r="K458" s="236" t="s">
        <v>144</v>
      </c>
      <c r="L458" s="241"/>
      <c r="M458" s="242" t="s">
        <v>19</v>
      </c>
      <c r="N458" s="243" t="s">
        <v>46</v>
      </c>
      <c r="O458" s="84"/>
      <c r="P458" s="213">
        <f>O458*H458</f>
        <v>0</v>
      </c>
      <c r="Q458" s="213">
        <v>0.00020000000000000001</v>
      </c>
      <c r="R458" s="213">
        <f>Q458*H458</f>
        <v>0.001</v>
      </c>
      <c r="S458" s="213">
        <v>0</v>
      </c>
      <c r="T458" s="214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15" t="s">
        <v>179</v>
      </c>
      <c r="AT458" s="215" t="s">
        <v>175</v>
      </c>
      <c r="AU458" s="215" t="s">
        <v>80</v>
      </c>
      <c r="AY458" s="17" t="s">
        <v>138</v>
      </c>
      <c r="BE458" s="216">
        <f>IF(N458="základní",J458,0)</f>
        <v>0</v>
      </c>
      <c r="BF458" s="216">
        <f>IF(N458="snížená",J458,0)</f>
        <v>0</v>
      </c>
      <c r="BG458" s="216">
        <f>IF(N458="zákl. přenesená",J458,0)</f>
        <v>0</v>
      </c>
      <c r="BH458" s="216">
        <f>IF(N458="sníž. přenesená",J458,0)</f>
        <v>0</v>
      </c>
      <c r="BI458" s="216">
        <f>IF(N458="nulová",J458,0)</f>
        <v>0</v>
      </c>
      <c r="BJ458" s="17" t="s">
        <v>83</v>
      </c>
      <c r="BK458" s="216">
        <f>ROUND(I458*H458,2)</f>
        <v>0</v>
      </c>
      <c r="BL458" s="17" t="s">
        <v>88</v>
      </c>
      <c r="BM458" s="215" t="s">
        <v>938</v>
      </c>
    </row>
    <row r="459" s="2" customFormat="1" ht="21.75" customHeight="1">
      <c r="A459" s="38"/>
      <c r="B459" s="39"/>
      <c r="C459" s="204" t="s">
        <v>939</v>
      </c>
      <c r="D459" s="204" t="s">
        <v>140</v>
      </c>
      <c r="E459" s="205" t="s">
        <v>940</v>
      </c>
      <c r="F459" s="206" t="s">
        <v>941</v>
      </c>
      <c r="G459" s="207" t="s">
        <v>330</v>
      </c>
      <c r="H459" s="208">
        <v>1</v>
      </c>
      <c r="I459" s="209"/>
      <c r="J459" s="210">
        <f>ROUND(I459*H459,2)</f>
        <v>0</v>
      </c>
      <c r="K459" s="206" t="s">
        <v>144</v>
      </c>
      <c r="L459" s="44"/>
      <c r="M459" s="211" t="s">
        <v>19</v>
      </c>
      <c r="N459" s="212" t="s">
        <v>46</v>
      </c>
      <c r="O459" s="84"/>
      <c r="P459" s="213">
        <f>O459*H459</f>
        <v>0</v>
      </c>
      <c r="Q459" s="213">
        <v>0</v>
      </c>
      <c r="R459" s="213">
        <f>Q459*H459</f>
        <v>0</v>
      </c>
      <c r="S459" s="213">
        <v>0</v>
      </c>
      <c r="T459" s="214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15" t="s">
        <v>232</v>
      </c>
      <c r="AT459" s="215" t="s">
        <v>140</v>
      </c>
      <c r="AU459" s="215" t="s">
        <v>80</v>
      </c>
      <c r="AY459" s="17" t="s">
        <v>138</v>
      </c>
      <c r="BE459" s="216">
        <f>IF(N459="základní",J459,0)</f>
        <v>0</v>
      </c>
      <c r="BF459" s="216">
        <f>IF(N459="snížená",J459,0)</f>
        <v>0</v>
      </c>
      <c r="BG459" s="216">
        <f>IF(N459="zákl. přenesená",J459,0)</f>
        <v>0</v>
      </c>
      <c r="BH459" s="216">
        <f>IF(N459="sníž. přenesená",J459,0)</f>
        <v>0</v>
      </c>
      <c r="BI459" s="216">
        <f>IF(N459="nulová",J459,0)</f>
        <v>0</v>
      </c>
      <c r="BJ459" s="17" t="s">
        <v>83</v>
      </c>
      <c r="BK459" s="216">
        <f>ROUND(I459*H459,2)</f>
        <v>0</v>
      </c>
      <c r="BL459" s="17" t="s">
        <v>232</v>
      </c>
      <c r="BM459" s="215" t="s">
        <v>942</v>
      </c>
    </row>
    <row r="460" s="2" customFormat="1">
      <c r="A460" s="38"/>
      <c r="B460" s="39"/>
      <c r="C460" s="40"/>
      <c r="D460" s="217" t="s">
        <v>146</v>
      </c>
      <c r="E460" s="40"/>
      <c r="F460" s="218" t="s">
        <v>943</v>
      </c>
      <c r="G460" s="40"/>
      <c r="H460" s="40"/>
      <c r="I460" s="219"/>
      <c r="J460" s="40"/>
      <c r="K460" s="40"/>
      <c r="L460" s="44"/>
      <c r="M460" s="220"/>
      <c r="N460" s="221"/>
      <c r="O460" s="84"/>
      <c r="P460" s="84"/>
      <c r="Q460" s="84"/>
      <c r="R460" s="84"/>
      <c r="S460" s="84"/>
      <c r="T460" s="85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146</v>
      </c>
      <c r="AU460" s="17" t="s">
        <v>80</v>
      </c>
    </row>
    <row r="461" s="2" customFormat="1" ht="16.5" customHeight="1">
      <c r="A461" s="38"/>
      <c r="B461" s="39"/>
      <c r="C461" s="234" t="s">
        <v>944</v>
      </c>
      <c r="D461" s="234" t="s">
        <v>175</v>
      </c>
      <c r="E461" s="235" t="s">
        <v>945</v>
      </c>
      <c r="F461" s="236" t="s">
        <v>946</v>
      </c>
      <c r="G461" s="237" t="s">
        <v>330</v>
      </c>
      <c r="H461" s="238">
        <v>1</v>
      </c>
      <c r="I461" s="239"/>
      <c r="J461" s="240">
        <f>ROUND(I461*H461,2)</f>
        <v>0</v>
      </c>
      <c r="K461" s="236" t="s">
        <v>144</v>
      </c>
      <c r="L461" s="241"/>
      <c r="M461" s="242" t="s">
        <v>19</v>
      </c>
      <c r="N461" s="243" t="s">
        <v>46</v>
      </c>
      <c r="O461" s="84"/>
      <c r="P461" s="213">
        <f>O461*H461</f>
        <v>0</v>
      </c>
      <c r="Q461" s="213">
        <v>0.00080000000000000004</v>
      </c>
      <c r="R461" s="213">
        <f>Q461*H461</f>
        <v>0.00080000000000000004</v>
      </c>
      <c r="S461" s="213">
        <v>0</v>
      </c>
      <c r="T461" s="214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15" t="s">
        <v>333</v>
      </c>
      <c r="AT461" s="215" t="s">
        <v>175</v>
      </c>
      <c r="AU461" s="215" t="s">
        <v>80</v>
      </c>
      <c r="AY461" s="17" t="s">
        <v>138</v>
      </c>
      <c r="BE461" s="216">
        <f>IF(N461="základní",J461,0)</f>
        <v>0</v>
      </c>
      <c r="BF461" s="216">
        <f>IF(N461="snížená",J461,0)</f>
        <v>0</v>
      </c>
      <c r="BG461" s="216">
        <f>IF(N461="zákl. přenesená",J461,0)</f>
        <v>0</v>
      </c>
      <c r="BH461" s="216">
        <f>IF(N461="sníž. přenesená",J461,0)</f>
        <v>0</v>
      </c>
      <c r="BI461" s="216">
        <f>IF(N461="nulová",J461,0)</f>
        <v>0</v>
      </c>
      <c r="BJ461" s="17" t="s">
        <v>83</v>
      </c>
      <c r="BK461" s="216">
        <f>ROUND(I461*H461,2)</f>
        <v>0</v>
      </c>
      <c r="BL461" s="17" t="s">
        <v>232</v>
      </c>
      <c r="BM461" s="215" t="s">
        <v>947</v>
      </c>
    </row>
    <row r="462" s="2" customFormat="1" ht="24.15" customHeight="1">
      <c r="A462" s="38"/>
      <c r="B462" s="39"/>
      <c r="C462" s="204" t="s">
        <v>948</v>
      </c>
      <c r="D462" s="204" t="s">
        <v>140</v>
      </c>
      <c r="E462" s="205" t="s">
        <v>949</v>
      </c>
      <c r="F462" s="206" t="s">
        <v>950</v>
      </c>
      <c r="G462" s="207" t="s">
        <v>482</v>
      </c>
      <c r="H462" s="208">
        <v>2</v>
      </c>
      <c r="I462" s="209"/>
      <c r="J462" s="210">
        <f>ROUND(I462*H462,2)</f>
        <v>0</v>
      </c>
      <c r="K462" s="206" t="s">
        <v>144</v>
      </c>
      <c r="L462" s="44"/>
      <c r="M462" s="211" t="s">
        <v>19</v>
      </c>
      <c r="N462" s="212" t="s">
        <v>46</v>
      </c>
      <c r="O462" s="84"/>
      <c r="P462" s="213">
        <f>O462*H462</f>
        <v>0</v>
      </c>
      <c r="Q462" s="213">
        <v>0.00167</v>
      </c>
      <c r="R462" s="213">
        <f>Q462*H462</f>
        <v>0.0033400000000000001</v>
      </c>
      <c r="S462" s="213">
        <v>0</v>
      </c>
      <c r="T462" s="214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15" t="s">
        <v>232</v>
      </c>
      <c r="AT462" s="215" t="s">
        <v>140</v>
      </c>
      <c r="AU462" s="215" t="s">
        <v>80</v>
      </c>
      <c r="AY462" s="17" t="s">
        <v>138</v>
      </c>
      <c r="BE462" s="216">
        <f>IF(N462="základní",J462,0)</f>
        <v>0</v>
      </c>
      <c r="BF462" s="216">
        <f>IF(N462="snížená",J462,0)</f>
        <v>0</v>
      </c>
      <c r="BG462" s="216">
        <f>IF(N462="zákl. přenesená",J462,0)</f>
        <v>0</v>
      </c>
      <c r="BH462" s="216">
        <f>IF(N462="sníž. přenesená",J462,0)</f>
        <v>0</v>
      </c>
      <c r="BI462" s="216">
        <f>IF(N462="nulová",J462,0)</f>
        <v>0</v>
      </c>
      <c r="BJ462" s="17" t="s">
        <v>83</v>
      </c>
      <c r="BK462" s="216">
        <f>ROUND(I462*H462,2)</f>
        <v>0</v>
      </c>
      <c r="BL462" s="17" t="s">
        <v>232</v>
      </c>
      <c r="BM462" s="215" t="s">
        <v>951</v>
      </c>
    </row>
    <row r="463" s="2" customFormat="1">
      <c r="A463" s="38"/>
      <c r="B463" s="39"/>
      <c r="C463" s="40"/>
      <c r="D463" s="217" t="s">
        <v>146</v>
      </c>
      <c r="E463" s="40"/>
      <c r="F463" s="218" t="s">
        <v>952</v>
      </c>
      <c r="G463" s="40"/>
      <c r="H463" s="40"/>
      <c r="I463" s="219"/>
      <c r="J463" s="40"/>
      <c r="K463" s="40"/>
      <c r="L463" s="44"/>
      <c r="M463" s="220"/>
      <c r="N463" s="221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146</v>
      </c>
      <c r="AU463" s="17" t="s">
        <v>80</v>
      </c>
    </row>
    <row r="464" s="2" customFormat="1" ht="24.15" customHeight="1">
      <c r="A464" s="38"/>
      <c r="B464" s="39"/>
      <c r="C464" s="204" t="s">
        <v>953</v>
      </c>
      <c r="D464" s="204" t="s">
        <v>140</v>
      </c>
      <c r="E464" s="205" t="s">
        <v>954</v>
      </c>
      <c r="F464" s="206" t="s">
        <v>955</v>
      </c>
      <c r="G464" s="207" t="s">
        <v>482</v>
      </c>
      <c r="H464" s="208">
        <v>6</v>
      </c>
      <c r="I464" s="209"/>
      <c r="J464" s="210">
        <f>ROUND(I464*H464,2)</f>
        <v>0</v>
      </c>
      <c r="K464" s="206" t="s">
        <v>144</v>
      </c>
      <c r="L464" s="44"/>
      <c r="M464" s="211" t="s">
        <v>19</v>
      </c>
      <c r="N464" s="212" t="s">
        <v>46</v>
      </c>
      <c r="O464" s="84"/>
      <c r="P464" s="213">
        <f>O464*H464</f>
        <v>0</v>
      </c>
      <c r="Q464" s="213">
        <v>0.0034399999999999999</v>
      </c>
      <c r="R464" s="213">
        <f>Q464*H464</f>
        <v>0.020639999999999999</v>
      </c>
      <c r="S464" s="213">
        <v>0</v>
      </c>
      <c r="T464" s="214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15" t="s">
        <v>232</v>
      </c>
      <c r="AT464" s="215" t="s">
        <v>140</v>
      </c>
      <c r="AU464" s="215" t="s">
        <v>80</v>
      </c>
      <c r="AY464" s="17" t="s">
        <v>138</v>
      </c>
      <c r="BE464" s="216">
        <f>IF(N464="základní",J464,0)</f>
        <v>0</v>
      </c>
      <c r="BF464" s="216">
        <f>IF(N464="snížená",J464,0)</f>
        <v>0</v>
      </c>
      <c r="BG464" s="216">
        <f>IF(N464="zákl. přenesená",J464,0)</f>
        <v>0</v>
      </c>
      <c r="BH464" s="216">
        <f>IF(N464="sníž. přenesená",J464,0)</f>
        <v>0</v>
      </c>
      <c r="BI464" s="216">
        <f>IF(N464="nulová",J464,0)</f>
        <v>0</v>
      </c>
      <c r="BJ464" s="17" t="s">
        <v>83</v>
      </c>
      <c r="BK464" s="216">
        <f>ROUND(I464*H464,2)</f>
        <v>0</v>
      </c>
      <c r="BL464" s="17" t="s">
        <v>232</v>
      </c>
      <c r="BM464" s="215" t="s">
        <v>956</v>
      </c>
    </row>
    <row r="465" s="2" customFormat="1">
      <c r="A465" s="38"/>
      <c r="B465" s="39"/>
      <c r="C465" s="40"/>
      <c r="D465" s="217" t="s">
        <v>146</v>
      </c>
      <c r="E465" s="40"/>
      <c r="F465" s="218" t="s">
        <v>957</v>
      </c>
      <c r="G465" s="40"/>
      <c r="H465" s="40"/>
      <c r="I465" s="219"/>
      <c r="J465" s="40"/>
      <c r="K465" s="40"/>
      <c r="L465" s="44"/>
      <c r="M465" s="220"/>
      <c r="N465" s="221"/>
      <c r="O465" s="84"/>
      <c r="P465" s="84"/>
      <c r="Q465" s="84"/>
      <c r="R465" s="84"/>
      <c r="S465" s="84"/>
      <c r="T465" s="85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146</v>
      </c>
      <c r="AU465" s="17" t="s">
        <v>80</v>
      </c>
    </row>
    <row r="466" s="2" customFormat="1" ht="21.75" customHeight="1">
      <c r="A466" s="38"/>
      <c r="B466" s="39"/>
      <c r="C466" s="204" t="s">
        <v>958</v>
      </c>
      <c r="D466" s="204" t="s">
        <v>140</v>
      </c>
      <c r="E466" s="205" t="s">
        <v>959</v>
      </c>
      <c r="F466" s="206" t="s">
        <v>960</v>
      </c>
      <c r="G466" s="207" t="s">
        <v>482</v>
      </c>
      <c r="H466" s="208">
        <v>8</v>
      </c>
      <c r="I466" s="209"/>
      <c r="J466" s="210">
        <f>ROUND(I466*H466,2)</f>
        <v>0</v>
      </c>
      <c r="K466" s="206" t="s">
        <v>144</v>
      </c>
      <c r="L466" s="44"/>
      <c r="M466" s="211" t="s">
        <v>19</v>
      </c>
      <c r="N466" s="212" t="s">
        <v>46</v>
      </c>
      <c r="O466" s="84"/>
      <c r="P466" s="213">
        <f>O466*H466</f>
        <v>0</v>
      </c>
      <c r="Q466" s="213">
        <v>0.00022000000000000001</v>
      </c>
      <c r="R466" s="213">
        <f>Q466*H466</f>
        <v>0.0017600000000000001</v>
      </c>
      <c r="S466" s="213">
        <v>0</v>
      </c>
      <c r="T466" s="214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15" t="s">
        <v>232</v>
      </c>
      <c r="AT466" s="215" t="s">
        <v>140</v>
      </c>
      <c r="AU466" s="215" t="s">
        <v>80</v>
      </c>
      <c r="AY466" s="17" t="s">
        <v>138</v>
      </c>
      <c r="BE466" s="216">
        <f>IF(N466="základní",J466,0)</f>
        <v>0</v>
      </c>
      <c r="BF466" s="216">
        <f>IF(N466="snížená",J466,0)</f>
        <v>0</v>
      </c>
      <c r="BG466" s="216">
        <f>IF(N466="zákl. přenesená",J466,0)</f>
        <v>0</v>
      </c>
      <c r="BH466" s="216">
        <f>IF(N466="sníž. přenesená",J466,0)</f>
        <v>0</v>
      </c>
      <c r="BI466" s="216">
        <f>IF(N466="nulová",J466,0)</f>
        <v>0</v>
      </c>
      <c r="BJ466" s="17" t="s">
        <v>83</v>
      </c>
      <c r="BK466" s="216">
        <f>ROUND(I466*H466,2)</f>
        <v>0</v>
      </c>
      <c r="BL466" s="17" t="s">
        <v>232</v>
      </c>
      <c r="BM466" s="215" t="s">
        <v>961</v>
      </c>
    </row>
    <row r="467" s="2" customFormat="1">
      <c r="A467" s="38"/>
      <c r="B467" s="39"/>
      <c r="C467" s="40"/>
      <c r="D467" s="217" t="s">
        <v>146</v>
      </c>
      <c r="E467" s="40"/>
      <c r="F467" s="218" t="s">
        <v>962</v>
      </c>
      <c r="G467" s="40"/>
      <c r="H467" s="40"/>
      <c r="I467" s="219"/>
      <c r="J467" s="40"/>
      <c r="K467" s="40"/>
      <c r="L467" s="44"/>
      <c r="M467" s="220"/>
      <c r="N467" s="221"/>
      <c r="O467" s="84"/>
      <c r="P467" s="84"/>
      <c r="Q467" s="84"/>
      <c r="R467" s="84"/>
      <c r="S467" s="84"/>
      <c r="T467" s="85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146</v>
      </c>
      <c r="AU467" s="17" t="s">
        <v>80</v>
      </c>
    </row>
    <row r="468" s="2" customFormat="1" ht="16.5" customHeight="1">
      <c r="A468" s="38"/>
      <c r="B468" s="39"/>
      <c r="C468" s="204" t="s">
        <v>963</v>
      </c>
      <c r="D468" s="204" t="s">
        <v>140</v>
      </c>
      <c r="E468" s="205" t="s">
        <v>964</v>
      </c>
      <c r="F468" s="206" t="s">
        <v>965</v>
      </c>
      <c r="G468" s="207" t="s">
        <v>330</v>
      </c>
      <c r="H468" s="208">
        <v>5</v>
      </c>
      <c r="I468" s="209"/>
      <c r="J468" s="210">
        <f>ROUND(I468*H468,2)</f>
        <v>0</v>
      </c>
      <c r="K468" s="206" t="s">
        <v>144</v>
      </c>
      <c r="L468" s="44"/>
      <c r="M468" s="211" t="s">
        <v>19</v>
      </c>
      <c r="N468" s="212" t="s">
        <v>46</v>
      </c>
      <c r="O468" s="84"/>
      <c r="P468" s="213">
        <f>O468*H468</f>
        <v>0</v>
      </c>
      <c r="Q468" s="213">
        <v>0</v>
      </c>
      <c r="R468" s="213">
        <f>Q468*H468</f>
        <v>0</v>
      </c>
      <c r="S468" s="213">
        <v>0</v>
      </c>
      <c r="T468" s="214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15" t="s">
        <v>232</v>
      </c>
      <c r="AT468" s="215" t="s">
        <v>140</v>
      </c>
      <c r="AU468" s="215" t="s">
        <v>80</v>
      </c>
      <c r="AY468" s="17" t="s">
        <v>138</v>
      </c>
      <c r="BE468" s="216">
        <f>IF(N468="základní",J468,0)</f>
        <v>0</v>
      </c>
      <c r="BF468" s="216">
        <f>IF(N468="snížená",J468,0)</f>
        <v>0</v>
      </c>
      <c r="BG468" s="216">
        <f>IF(N468="zákl. přenesená",J468,0)</f>
        <v>0</v>
      </c>
      <c r="BH468" s="216">
        <f>IF(N468="sníž. přenesená",J468,0)</f>
        <v>0</v>
      </c>
      <c r="BI468" s="216">
        <f>IF(N468="nulová",J468,0)</f>
        <v>0</v>
      </c>
      <c r="BJ468" s="17" t="s">
        <v>83</v>
      </c>
      <c r="BK468" s="216">
        <f>ROUND(I468*H468,2)</f>
        <v>0</v>
      </c>
      <c r="BL468" s="17" t="s">
        <v>232</v>
      </c>
      <c r="BM468" s="215" t="s">
        <v>966</v>
      </c>
    </row>
    <row r="469" s="2" customFormat="1">
      <c r="A469" s="38"/>
      <c r="B469" s="39"/>
      <c r="C469" s="40"/>
      <c r="D469" s="217" t="s">
        <v>146</v>
      </c>
      <c r="E469" s="40"/>
      <c r="F469" s="218" t="s">
        <v>967</v>
      </c>
      <c r="G469" s="40"/>
      <c r="H469" s="40"/>
      <c r="I469" s="219"/>
      <c r="J469" s="40"/>
      <c r="K469" s="40"/>
      <c r="L469" s="44"/>
      <c r="M469" s="220"/>
      <c r="N469" s="221"/>
      <c r="O469" s="84"/>
      <c r="P469" s="84"/>
      <c r="Q469" s="84"/>
      <c r="R469" s="84"/>
      <c r="S469" s="84"/>
      <c r="T469" s="85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146</v>
      </c>
      <c r="AU469" s="17" t="s">
        <v>80</v>
      </c>
    </row>
    <row r="470" s="2" customFormat="1" ht="16.5" customHeight="1">
      <c r="A470" s="38"/>
      <c r="B470" s="39"/>
      <c r="C470" s="204" t="s">
        <v>968</v>
      </c>
      <c r="D470" s="204" t="s">
        <v>140</v>
      </c>
      <c r="E470" s="205" t="s">
        <v>969</v>
      </c>
      <c r="F470" s="206" t="s">
        <v>970</v>
      </c>
      <c r="G470" s="207" t="s">
        <v>366</v>
      </c>
      <c r="H470" s="208">
        <v>1</v>
      </c>
      <c r="I470" s="209"/>
      <c r="J470" s="210">
        <f>ROUND(I470*H470,2)</f>
        <v>0</v>
      </c>
      <c r="K470" s="206" t="s">
        <v>582</v>
      </c>
      <c r="L470" s="44"/>
      <c r="M470" s="211" t="s">
        <v>19</v>
      </c>
      <c r="N470" s="212" t="s">
        <v>46</v>
      </c>
      <c r="O470" s="84"/>
      <c r="P470" s="213">
        <f>O470*H470</f>
        <v>0</v>
      </c>
      <c r="Q470" s="213">
        <v>0</v>
      </c>
      <c r="R470" s="213">
        <f>Q470*H470</f>
        <v>0</v>
      </c>
      <c r="S470" s="213">
        <v>0</v>
      </c>
      <c r="T470" s="214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15" t="s">
        <v>232</v>
      </c>
      <c r="AT470" s="215" t="s">
        <v>140</v>
      </c>
      <c r="AU470" s="215" t="s">
        <v>80</v>
      </c>
      <c r="AY470" s="17" t="s">
        <v>138</v>
      </c>
      <c r="BE470" s="216">
        <f>IF(N470="základní",J470,0)</f>
        <v>0</v>
      </c>
      <c r="BF470" s="216">
        <f>IF(N470="snížená",J470,0)</f>
        <v>0</v>
      </c>
      <c r="BG470" s="216">
        <f>IF(N470="zákl. přenesená",J470,0)</f>
        <v>0</v>
      </c>
      <c r="BH470" s="216">
        <f>IF(N470="sníž. přenesená",J470,0)</f>
        <v>0</v>
      </c>
      <c r="BI470" s="216">
        <f>IF(N470="nulová",J470,0)</f>
        <v>0</v>
      </c>
      <c r="BJ470" s="17" t="s">
        <v>83</v>
      </c>
      <c r="BK470" s="216">
        <f>ROUND(I470*H470,2)</f>
        <v>0</v>
      </c>
      <c r="BL470" s="17" t="s">
        <v>232</v>
      </c>
      <c r="BM470" s="215" t="s">
        <v>971</v>
      </c>
    </row>
    <row r="471" s="2" customFormat="1" ht="24.15" customHeight="1">
      <c r="A471" s="38"/>
      <c r="B471" s="39"/>
      <c r="C471" s="204" t="s">
        <v>972</v>
      </c>
      <c r="D471" s="204" t="s">
        <v>140</v>
      </c>
      <c r="E471" s="205" t="s">
        <v>973</v>
      </c>
      <c r="F471" s="206" t="s">
        <v>974</v>
      </c>
      <c r="G471" s="207" t="s">
        <v>178</v>
      </c>
      <c r="H471" s="208">
        <v>0.029000000000000001</v>
      </c>
      <c r="I471" s="209"/>
      <c r="J471" s="210">
        <f>ROUND(I471*H471,2)</f>
        <v>0</v>
      </c>
      <c r="K471" s="206" t="s">
        <v>144</v>
      </c>
      <c r="L471" s="44"/>
      <c r="M471" s="211" t="s">
        <v>19</v>
      </c>
      <c r="N471" s="212" t="s">
        <v>46</v>
      </c>
      <c r="O471" s="84"/>
      <c r="P471" s="213">
        <f>O471*H471</f>
        <v>0</v>
      </c>
      <c r="Q471" s="213">
        <v>0</v>
      </c>
      <c r="R471" s="213">
        <f>Q471*H471</f>
        <v>0</v>
      </c>
      <c r="S471" s="213">
        <v>0</v>
      </c>
      <c r="T471" s="214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5" t="s">
        <v>232</v>
      </c>
      <c r="AT471" s="215" t="s">
        <v>140</v>
      </c>
      <c r="AU471" s="215" t="s">
        <v>80</v>
      </c>
      <c r="AY471" s="17" t="s">
        <v>138</v>
      </c>
      <c r="BE471" s="216">
        <f>IF(N471="základní",J471,0)</f>
        <v>0</v>
      </c>
      <c r="BF471" s="216">
        <f>IF(N471="snížená",J471,0)</f>
        <v>0</v>
      </c>
      <c r="BG471" s="216">
        <f>IF(N471="zákl. přenesená",J471,0)</f>
        <v>0</v>
      </c>
      <c r="BH471" s="216">
        <f>IF(N471="sníž. přenesená",J471,0)</f>
        <v>0</v>
      </c>
      <c r="BI471" s="216">
        <f>IF(N471="nulová",J471,0)</f>
        <v>0</v>
      </c>
      <c r="BJ471" s="17" t="s">
        <v>83</v>
      </c>
      <c r="BK471" s="216">
        <f>ROUND(I471*H471,2)</f>
        <v>0</v>
      </c>
      <c r="BL471" s="17" t="s">
        <v>232</v>
      </c>
      <c r="BM471" s="215" t="s">
        <v>975</v>
      </c>
    </row>
    <row r="472" s="2" customFormat="1">
      <c r="A472" s="38"/>
      <c r="B472" s="39"/>
      <c r="C472" s="40"/>
      <c r="D472" s="217" t="s">
        <v>146</v>
      </c>
      <c r="E472" s="40"/>
      <c r="F472" s="218" t="s">
        <v>976</v>
      </c>
      <c r="G472" s="40"/>
      <c r="H472" s="40"/>
      <c r="I472" s="219"/>
      <c r="J472" s="40"/>
      <c r="K472" s="40"/>
      <c r="L472" s="44"/>
      <c r="M472" s="220"/>
      <c r="N472" s="221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146</v>
      </c>
      <c r="AU472" s="17" t="s">
        <v>80</v>
      </c>
    </row>
    <row r="473" s="12" customFormat="1" ht="22.8" customHeight="1">
      <c r="A473" s="12"/>
      <c r="B473" s="188"/>
      <c r="C473" s="189"/>
      <c r="D473" s="190" t="s">
        <v>74</v>
      </c>
      <c r="E473" s="202" t="s">
        <v>977</v>
      </c>
      <c r="F473" s="202" t="s">
        <v>978</v>
      </c>
      <c r="G473" s="189"/>
      <c r="H473" s="189"/>
      <c r="I473" s="192"/>
      <c r="J473" s="203">
        <f>BK473</f>
        <v>0</v>
      </c>
      <c r="K473" s="189"/>
      <c r="L473" s="194"/>
      <c r="M473" s="195"/>
      <c r="N473" s="196"/>
      <c r="O473" s="196"/>
      <c r="P473" s="197">
        <f>SUM(P474:P478)</f>
        <v>0</v>
      </c>
      <c r="Q473" s="196"/>
      <c r="R473" s="197">
        <f>SUM(R474:R478)</f>
        <v>0.1217453</v>
      </c>
      <c r="S473" s="196"/>
      <c r="T473" s="198">
        <f>SUM(T474:T478)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199" t="s">
        <v>80</v>
      </c>
      <c r="AT473" s="200" t="s">
        <v>74</v>
      </c>
      <c r="AU473" s="200" t="s">
        <v>83</v>
      </c>
      <c r="AY473" s="199" t="s">
        <v>138</v>
      </c>
      <c r="BK473" s="201">
        <f>SUM(BK474:BK478)</f>
        <v>0</v>
      </c>
    </row>
    <row r="474" s="2" customFormat="1" ht="24.15" customHeight="1">
      <c r="A474" s="38"/>
      <c r="B474" s="39"/>
      <c r="C474" s="204" t="s">
        <v>979</v>
      </c>
      <c r="D474" s="204" t="s">
        <v>140</v>
      </c>
      <c r="E474" s="205" t="s">
        <v>980</v>
      </c>
      <c r="F474" s="206" t="s">
        <v>981</v>
      </c>
      <c r="G474" s="207" t="s">
        <v>207</v>
      </c>
      <c r="H474" s="208">
        <v>9.6699999999999999</v>
      </c>
      <c r="I474" s="209"/>
      <c r="J474" s="210">
        <f>ROUND(I474*H474,2)</f>
        <v>0</v>
      </c>
      <c r="K474" s="206" t="s">
        <v>144</v>
      </c>
      <c r="L474" s="44"/>
      <c r="M474" s="211" t="s">
        <v>19</v>
      </c>
      <c r="N474" s="212" t="s">
        <v>46</v>
      </c>
      <c r="O474" s="84"/>
      <c r="P474" s="213">
        <f>O474*H474</f>
        <v>0</v>
      </c>
      <c r="Q474" s="213">
        <v>0.012590000000000001</v>
      </c>
      <c r="R474" s="213">
        <f>Q474*H474</f>
        <v>0.1217453</v>
      </c>
      <c r="S474" s="213">
        <v>0</v>
      </c>
      <c r="T474" s="214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15" t="s">
        <v>232</v>
      </c>
      <c r="AT474" s="215" t="s">
        <v>140</v>
      </c>
      <c r="AU474" s="215" t="s">
        <v>80</v>
      </c>
      <c r="AY474" s="17" t="s">
        <v>138</v>
      </c>
      <c r="BE474" s="216">
        <f>IF(N474="základní",J474,0)</f>
        <v>0</v>
      </c>
      <c r="BF474" s="216">
        <f>IF(N474="snížená",J474,0)</f>
        <v>0</v>
      </c>
      <c r="BG474" s="216">
        <f>IF(N474="zákl. přenesená",J474,0)</f>
        <v>0</v>
      </c>
      <c r="BH474" s="216">
        <f>IF(N474="sníž. přenesená",J474,0)</f>
        <v>0</v>
      </c>
      <c r="BI474" s="216">
        <f>IF(N474="nulová",J474,0)</f>
        <v>0</v>
      </c>
      <c r="BJ474" s="17" t="s">
        <v>83</v>
      </c>
      <c r="BK474" s="216">
        <f>ROUND(I474*H474,2)</f>
        <v>0</v>
      </c>
      <c r="BL474" s="17" t="s">
        <v>232</v>
      </c>
      <c r="BM474" s="215" t="s">
        <v>982</v>
      </c>
    </row>
    <row r="475" s="2" customFormat="1">
      <c r="A475" s="38"/>
      <c r="B475" s="39"/>
      <c r="C475" s="40"/>
      <c r="D475" s="217" t="s">
        <v>146</v>
      </c>
      <c r="E475" s="40"/>
      <c r="F475" s="218" t="s">
        <v>983</v>
      </c>
      <c r="G475" s="40"/>
      <c r="H475" s="40"/>
      <c r="I475" s="219"/>
      <c r="J475" s="40"/>
      <c r="K475" s="40"/>
      <c r="L475" s="44"/>
      <c r="M475" s="220"/>
      <c r="N475" s="221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146</v>
      </c>
      <c r="AU475" s="17" t="s">
        <v>80</v>
      </c>
    </row>
    <row r="476" s="13" customFormat="1">
      <c r="A476" s="13"/>
      <c r="B476" s="222"/>
      <c r="C476" s="223"/>
      <c r="D476" s="224" t="s">
        <v>148</v>
      </c>
      <c r="E476" s="225" t="s">
        <v>19</v>
      </c>
      <c r="F476" s="226" t="s">
        <v>419</v>
      </c>
      <c r="G476" s="223"/>
      <c r="H476" s="227">
        <v>9.6699999999999999</v>
      </c>
      <c r="I476" s="228"/>
      <c r="J476" s="223"/>
      <c r="K476" s="223"/>
      <c r="L476" s="229"/>
      <c r="M476" s="230"/>
      <c r="N476" s="231"/>
      <c r="O476" s="231"/>
      <c r="P476" s="231"/>
      <c r="Q476" s="231"/>
      <c r="R476" s="231"/>
      <c r="S476" s="231"/>
      <c r="T476" s="23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3" t="s">
        <v>148</v>
      </c>
      <c r="AU476" s="233" t="s">
        <v>80</v>
      </c>
      <c r="AV476" s="13" t="s">
        <v>80</v>
      </c>
      <c r="AW476" s="13" t="s">
        <v>36</v>
      </c>
      <c r="AX476" s="13" t="s">
        <v>83</v>
      </c>
      <c r="AY476" s="233" t="s">
        <v>138</v>
      </c>
    </row>
    <row r="477" s="2" customFormat="1" ht="37.8" customHeight="1">
      <c r="A477" s="38"/>
      <c r="B477" s="39"/>
      <c r="C477" s="204" t="s">
        <v>984</v>
      </c>
      <c r="D477" s="204" t="s">
        <v>140</v>
      </c>
      <c r="E477" s="205" t="s">
        <v>985</v>
      </c>
      <c r="F477" s="206" t="s">
        <v>986</v>
      </c>
      <c r="G477" s="207" t="s">
        <v>178</v>
      </c>
      <c r="H477" s="208">
        <v>0.122</v>
      </c>
      <c r="I477" s="209"/>
      <c r="J477" s="210">
        <f>ROUND(I477*H477,2)</f>
        <v>0</v>
      </c>
      <c r="K477" s="206" t="s">
        <v>144</v>
      </c>
      <c r="L477" s="44"/>
      <c r="M477" s="211" t="s">
        <v>19</v>
      </c>
      <c r="N477" s="212" t="s">
        <v>46</v>
      </c>
      <c r="O477" s="84"/>
      <c r="P477" s="213">
        <f>O477*H477</f>
        <v>0</v>
      </c>
      <c r="Q477" s="213">
        <v>0</v>
      </c>
      <c r="R477" s="213">
        <f>Q477*H477</f>
        <v>0</v>
      </c>
      <c r="S477" s="213">
        <v>0</v>
      </c>
      <c r="T477" s="214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15" t="s">
        <v>232</v>
      </c>
      <c r="AT477" s="215" t="s">
        <v>140</v>
      </c>
      <c r="AU477" s="215" t="s">
        <v>80</v>
      </c>
      <c r="AY477" s="17" t="s">
        <v>138</v>
      </c>
      <c r="BE477" s="216">
        <f>IF(N477="základní",J477,0)</f>
        <v>0</v>
      </c>
      <c r="BF477" s="216">
        <f>IF(N477="snížená",J477,0)</f>
        <v>0</v>
      </c>
      <c r="BG477" s="216">
        <f>IF(N477="zákl. přenesená",J477,0)</f>
        <v>0</v>
      </c>
      <c r="BH477" s="216">
        <f>IF(N477="sníž. přenesená",J477,0)</f>
        <v>0</v>
      </c>
      <c r="BI477" s="216">
        <f>IF(N477="nulová",J477,0)</f>
        <v>0</v>
      </c>
      <c r="BJ477" s="17" t="s">
        <v>83</v>
      </c>
      <c r="BK477" s="216">
        <f>ROUND(I477*H477,2)</f>
        <v>0</v>
      </c>
      <c r="BL477" s="17" t="s">
        <v>232</v>
      </c>
      <c r="BM477" s="215" t="s">
        <v>987</v>
      </c>
    </row>
    <row r="478" s="2" customFormat="1">
      <c r="A478" s="38"/>
      <c r="B478" s="39"/>
      <c r="C478" s="40"/>
      <c r="D478" s="217" t="s">
        <v>146</v>
      </c>
      <c r="E478" s="40"/>
      <c r="F478" s="218" t="s">
        <v>988</v>
      </c>
      <c r="G478" s="40"/>
      <c r="H478" s="40"/>
      <c r="I478" s="219"/>
      <c r="J478" s="40"/>
      <c r="K478" s="40"/>
      <c r="L478" s="44"/>
      <c r="M478" s="220"/>
      <c r="N478" s="221"/>
      <c r="O478" s="84"/>
      <c r="P478" s="84"/>
      <c r="Q478" s="84"/>
      <c r="R478" s="84"/>
      <c r="S478" s="84"/>
      <c r="T478" s="85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146</v>
      </c>
      <c r="AU478" s="17" t="s">
        <v>80</v>
      </c>
    </row>
    <row r="479" s="12" customFormat="1" ht="22.8" customHeight="1">
      <c r="A479" s="12"/>
      <c r="B479" s="188"/>
      <c r="C479" s="189"/>
      <c r="D479" s="190" t="s">
        <v>74</v>
      </c>
      <c r="E479" s="202" t="s">
        <v>989</v>
      </c>
      <c r="F479" s="202" t="s">
        <v>990</v>
      </c>
      <c r="G479" s="189"/>
      <c r="H479" s="189"/>
      <c r="I479" s="192"/>
      <c r="J479" s="203">
        <f>BK479</f>
        <v>0</v>
      </c>
      <c r="K479" s="189"/>
      <c r="L479" s="194"/>
      <c r="M479" s="195"/>
      <c r="N479" s="196"/>
      <c r="O479" s="196"/>
      <c r="P479" s="197">
        <f>SUM(P480:P488)</f>
        <v>0</v>
      </c>
      <c r="Q479" s="196"/>
      <c r="R479" s="197">
        <f>SUM(R480:R488)</f>
        <v>0.097199999999999995</v>
      </c>
      <c r="S479" s="196"/>
      <c r="T479" s="198">
        <f>SUM(T480:T488)</f>
        <v>0</v>
      </c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R479" s="199" t="s">
        <v>80</v>
      </c>
      <c r="AT479" s="200" t="s">
        <v>74</v>
      </c>
      <c r="AU479" s="200" t="s">
        <v>83</v>
      </c>
      <c r="AY479" s="199" t="s">
        <v>138</v>
      </c>
      <c r="BK479" s="201">
        <f>SUM(BK480:BK488)</f>
        <v>0</v>
      </c>
    </row>
    <row r="480" s="2" customFormat="1" ht="24.15" customHeight="1">
      <c r="A480" s="38"/>
      <c r="B480" s="39"/>
      <c r="C480" s="204" t="s">
        <v>991</v>
      </c>
      <c r="D480" s="204" t="s">
        <v>140</v>
      </c>
      <c r="E480" s="205" t="s">
        <v>992</v>
      </c>
      <c r="F480" s="206" t="s">
        <v>993</v>
      </c>
      <c r="G480" s="207" t="s">
        <v>330</v>
      </c>
      <c r="H480" s="208">
        <v>6</v>
      </c>
      <c r="I480" s="209"/>
      <c r="J480" s="210">
        <f>ROUND(I480*H480,2)</f>
        <v>0</v>
      </c>
      <c r="K480" s="206" t="s">
        <v>144</v>
      </c>
      <c r="L480" s="44"/>
      <c r="M480" s="211" t="s">
        <v>19</v>
      </c>
      <c r="N480" s="212" t="s">
        <v>46</v>
      </c>
      <c r="O480" s="84"/>
      <c r="P480" s="213">
        <f>O480*H480</f>
        <v>0</v>
      </c>
      <c r="Q480" s="213">
        <v>0</v>
      </c>
      <c r="R480" s="213">
        <f>Q480*H480</f>
        <v>0</v>
      </c>
      <c r="S480" s="213">
        <v>0</v>
      </c>
      <c r="T480" s="214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15" t="s">
        <v>232</v>
      </c>
      <c r="AT480" s="215" t="s">
        <v>140</v>
      </c>
      <c r="AU480" s="215" t="s">
        <v>80</v>
      </c>
      <c r="AY480" s="17" t="s">
        <v>138</v>
      </c>
      <c r="BE480" s="216">
        <f>IF(N480="základní",J480,0)</f>
        <v>0</v>
      </c>
      <c r="BF480" s="216">
        <f>IF(N480="snížená",J480,0)</f>
        <v>0</v>
      </c>
      <c r="BG480" s="216">
        <f>IF(N480="zákl. přenesená",J480,0)</f>
        <v>0</v>
      </c>
      <c r="BH480" s="216">
        <f>IF(N480="sníž. přenesená",J480,0)</f>
        <v>0</v>
      </c>
      <c r="BI480" s="216">
        <f>IF(N480="nulová",J480,0)</f>
        <v>0</v>
      </c>
      <c r="BJ480" s="17" t="s">
        <v>83</v>
      </c>
      <c r="BK480" s="216">
        <f>ROUND(I480*H480,2)</f>
        <v>0</v>
      </c>
      <c r="BL480" s="17" t="s">
        <v>232</v>
      </c>
      <c r="BM480" s="215" t="s">
        <v>994</v>
      </c>
    </row>
    <row r="481" s="2" customFormat="1">
      <c r="A481" s="38"/>
      <c r="B481" s="39"/>
      <c r="C481" s="40"/>
      <c r="D481" s="217" t="s">
        <v>146</v>
      </c>
      <c r="E481" s="40"/>
      <c r="F481" s="218" t="s">
        <v>995</v>
      </c>
      <c r="G481" s="40"/>
      <c r="H481" s="40"/>
      <c r="I481" s="219"/>
      <c r="J481" s="40"/>
      <c r="K481" s="40"/>
      <c r="L481" s="44"/>
      <c r="M481" s="220"/>
      <c r="N481" s="221"/>
      <c r="O481" s="84"/>
      <c r="P481" s="84"/>
      <c r="Q481" s="84"/>
      <c r="R481" s="84"/>
      <c r="S481" s="84"/>
      <c r="T481" s="85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146</v>
      </c>
      <c r="AU481" s="17" t="s">
        <v>80</v>
      </c>
    </row>
    <row r="482" s="2" customFormat="1" ht="16.5" customHeight="1">
      <c r="A482" s="38"/>
      <c r="B482" s="39"/>
      <c r="C482" s="234" t="s">
        <v>996</v>
      </c>
      <c r="D482" s="234" t="s">
        <v>175</v>
      </c>
      <c r="E482" s="235" t="s">
        <v>997</v>
      </c>
      <c r="F482" s="236" t="s">
        <v>998</v>
      </c>
      <c r="G482" s="237" t="s">
        <v>330</v>
      </c>
      <c r="H482" s="238">
        <v>4</v>
      </c>
      <c r="I482" s="239"/>
      <c r="J482" s="240">
        <f>ROUND(I482*H482,2)</f>
        <v>0</v>
      </c>
      <c r="K482" s="236" t="s">
        <v>144</v>
      </c>
      <c r="L482" s="241"/>
      <c r="M482" s="242" t="s">
        <v>19</v>
      </c>
      <c r="N482" s="243" t="s">
        <v>46</v>
      </c>
      <c r="O482" s="84"/>
      <c r="P482" s="213">
        <f>O482*H482</f>
        <v>0</v>
      </c>
      <c r="Q482" s="213">
        <v>0.014500000000000001</v>
      </c>
      <c r="R482" s="213">
        <f>Q482*H482</f>
        <v>0.058000000000000003</v>
      </c>
      <c r="S482" s="213">
        <v>0</v>
      </c>
      <c r="T482" s="214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15" t="s">
        <v>333</v>
      </c>
      <c r="AT482" s="215" t="s">
        <v>175</v>
      </c>
      <c r="AU482" s="215" t="s">
        <v>80</v>
      </c>
      <c r="AY482" s="17" t="s">
        <v>138</v>
      </c>
      <c r="BE482" s="216">
        <f>IF(N482="základní",J482,0)</f>
        <v>0</v>
      </c>
      <c r="BF482" s="216">
        <f>IF(N482="snížená",J482,0)</f>
        <v>0</v>
      </c>
      <c r="BG482" s="216">
        <f>IF(N482="zákl. přenesená",J482,0)</f>
        <v>0</v>
      </c>
      <c r="BH482" s="216">
        <f>IF(N482="sníž. přenesená",J482,0)</f>
        <v>0</v>
      </c>
      <c r="BI482" s="216">
        <f>IF(N482="nulová",J482,0)</f>
        <v>0</v>
      </c>
      <c r="BJ482" s="17" t="s">
        <v>83</v>
      </c>
      <c r="BK482" s="216">
        <f>ROUND(I482*H482,2)</f>
        <v>0</v>
      </c>
      <c r="BL482" s="17" t="s">
        <v>232</v>
      </c>
      <c r="BM482" s="215" t="s">
        <v>999</v>
      </c>
    </row>
    <row r="483" s="2" customFormat="1" ht="16.5" customHeight="1">
      <c r="A483" s="38"/>
      <c r="B483" s="39"/>
      <c r="C483" s="234" t="s">
        <v>1000</v>
      </c>
      <c r="D483" s="234" t="s">
        <v>175</v>
      </c>
      <c r="E483" s="235" t="s">
        <v>1001</v>
      </c>
      <c r="F483" s="236" t="s">
        <v>1002</v>
      </c>
      <c r="G483" s="237" t="s">
        <v>330</v>
      </c>
      <c r="H483" s="238">
        <v>2</v>
      </c>
      <c r="I483" s="239"/>
      <c r="J483" s="240">
        <f>ROUND(I483*H483,2)</f>
        <v>0</v>
      </c>
      <c r="K483" s="236" t="s">
        <v>144</v>
      </c>
      <c r="L483" s="241"/>
      <c r="M483" s="242" t="s">
        <v>19</v>
      </c>
      <c r="N483" s="243" t="s">
        <v>46</v>
      </c>
      <c r="O483" s="84"/>
      <c r="P483" s="213">
        <f>O483*H483</f>
        <v>0</v>
      </c>
      <c r="Q483" s="213">
        <v>0.016</v>
      </c>
      <c r="R483" s="213">
        <f>Q483*H483</f>
        <v>0.032000000000000001</v>
      </c>
      <c r="S483" s="213">
        <v>0</v>
      </c>
      <c r="T483" s="214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15" t="s">
        <v>333</v>
      </c>
      <c r="AT483" s="215" t="s">
        <v>175</v>
      </c>
      <c r="AU483" s="215" t="s">
        <v>80</v>
      </c>
      <c r="AY483" s="17" t="s">
        <v>138</v>
      </c>
      <c r="BE483" s="216">
        <f>IF(N483="základní",J483,0)</f>
        <v>0</v>
      </c>
      <c r="BF483" s="216">
        <f>IF(N483="snížená",J483,0)</f>
        <v>0</v>
      </c>
      <c r="BG483" s="216">
        <f>IF(N483="zákl. přenesená",J483,0)</f>
        <v>0</v>
      </c>
      <c r="BH483" s="216">
        <f>IF(N483="sníž. přenesená",J483,0)</f>
        <v>0</v>
      </c>
      <c r="BI483" s="216">
        <f>IF(N483="nulová",J483,0)</f>
        <v>0</v>
      </c>
      <c r="BJ483" s="17" t="s">
        <v>83</v>
      </c>
      <c r="BK483" s="216">
        <f>ROUND(I483*H483,2)</f>
        <v>0</v>
      </c>
      <c r="BL483" s="17" t="s">
        <v>232</v>
      </c>
      <c r="BM483" s="215" t="s">
        <v>1003</v>
      </c>
    </row>
    <row r="484" s="2" customFormat="1" ht="16.5" customHeight="1">
      <c r="A484" s="38"/>
      <c r="B484" s="39"/>
      <c r="C484" s="204" t="s">
        <v>1004</v>
      </c>
      <c r="D484" s="204" t="s">
        <v>140</v>
      </c>
      <c r="E484" s="205" t="s">
        <v>1005</v>
      </c>
      <c r="F484" s="206" t="s">
        <v>1006</v>
      </c>
      <c r="G484" s="207" t="s">
        <v>330</v>
      </c>
      <c r="H484" s="208">
        <v>6</v>
      </c>
      <c r="I484" s="209"/>
      <c r="J484" s="210">
        <f>ROUND(I484*H484,2)</f>
        <v>0</v>
      </c>
      <c r="K484" s="206" t="s">
        <v>144</v>
      </c>
      <c r="L484" s="44"/>
      <c r="M484" s="211" t="s">
        <v>19</v>
      </c>
      <c r="N484" s="212" t="s">
        <v>46</v>
      </c>
      <c r="O484" s="84"/>
      <c r="P484" s="213">
        <f>O484*H484</f>
        <v>0</v>
      </c>
      <c r="Q484" s="213">
        <v>0</v>
      </c>
      <c r="R484" s="213">
        <f>Q484*H484</f>
        <v>0</v>
      </c>
      <c r="S484" s="213">
        <v>0</v>
      </c>
      <c r="T484" s="214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15" t="s">
        <v>232</v>
      </c>
      <c r="AT484" s="215" t="s">
        <v>140</v>
      </c>
      <c r="AU484" s="215" t="s">
        <v>80</v>
      </c>
      <c r="AY484" s="17" t="s">
        <v>138</v>
      </c>
      <c r="BE484" s="216">
        <f>IF(N484="základní",J484,0)</f>
        <v>0</v>
      </c>
      <c r="BF484" s="216">
        <f>IF(N484="snížená",J484,0)</f>
        <v>0</v>
      </c>
      <c r="BG484" s="216">
        <f>IF(N484="zákl. přenesená",J484,0)</f>
        <v>0</v>
      </c>
      <c r="BH484" s="216">
        <f>IF(N484="sníž. přenesená",J484,0)</f>
        <v>0</v>
      </c>
      <c r="BI484" s="216">
        <f>IF(N484="nulová",J484,0)</f>
        <v>0</v>
      </c>
      <c r="BJ484" s="17" t="s">
        <v>83</v>
      </c>
      <c r="BK484" s="216">
        <f>ROUND(I484*H484,2)</f>
        <v>0</v>
      </c>
      <c r="BL484" s="17" t="s">
        <v>232</v>
      </c>
      <c r="BM484" s="215" t="s">
        <v>1007</v>
      </c>
    </row>
    <row r="485" s="2" customFormat="1">
      <c r="A485" s="38"/>
      <c r="B485" s="39"/>
      <c r="C485" s="40"/>
      <c r="D485" s="217" t="s">
        <v>146</v>
      </c>
      <c r="E485" s="40"/>
      <c r="F485" s="218" t="s">
        <v>1008</v>
      </c>
      <c r="G485" s="40"/>
      <c r="H485" s="40"/>
      <c r="I485" s="219"/>
      <c r="J485" s="40"/>
      <c r="K485" s="40"/>
      <c r="L485" s="44"/>
      <c r="M485" s="220"/>
      <c r="N485" s="221"/>
      <c r="O485" s="84"/>
      <c r="P485" s="84"/>
      <c r="Q485" s="84"/>
      <c r="R485" s="84"/>
      <c r="S485" s="84"/>
      <c r="T485" s="85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146</v>
      </c>
      <c r="AU485" s="17" t="s">
        <v>80</v>
      </c>
    </row>
    <row r="486" s="2" customFormat="1" ht="16.5" customHeight="1">
      <c r="A486" s="38"/>
      <c r="B486" s="39"/>
      <c r="C486" s="234" t="s">
        <v>1009</v>
      </c>
      <c r="D486" s="234" t="s">
        <v>175</v>
      </c>
      <c r="E486" s="235" t="s">
        <v>1010</v>
      </c>
      <c r="F486" s="236" t="s">
        <v>1011</v>
      </c>
      <c r="G486" s="237" t="s">
        <v>330</v>
      </c>
      <c r="H486" s="238">
        <v>6</v>
      </c>
      <c r="I486" s="239"/>
      <c r="J486" s="240">
        <f>ROUND(I486*H486,2)</f>
        <v>0</v>
      </c>
      <c r="K486" s="236" t="s">
        <v>144</v>
      </c>
      <c r="L486" s="241"/>
      <c r="M486" s="242" t="s">
        <v>19</v>
      </c>
      <c r="N486" s="243" t="s">
        <v>46</v>
      </c>
      <c r="O486" s="84"/>
      <c r="P486" s="213">
        <f>O486*H486</f>
        <v>0</v>
      </c>
      <c r="Q486" s="213">
        <v>0.0011999999999999999</v>
      </c>
      <c r="R486" s="213">
        <f>Q486*H486</f>
        <v>0.0071999999999999998</v>
      </c>
      <c r="S486" s="213">
        <v>0</v>
      </c>
      <c r="T486" s="214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15" t="s">
        <v>333</v>
      </c>
      <c r="AT486" s="215" t="s">
        <v>175</v>
      </c>
      <c r="AU486" s="215" t="s">
        <v>80</v>
      </c>
      <c r="AY486" s="17" t="s">
        <v>138</v>
      </c>
      <c r="BE486" s="216">
        <f>IF(N486="základní",J486,0)</f>
        <v>0</v>
      </c>
      <c r="BF486" s="216">
        <f>IF(N486="snížená",J486,0)</f>
        <v>0</v>
      </c>
      <c r="BG486" s="216">
        <f>IF(N486="zákl. přenesená",J486,0)</f>
        <v>0</v>
      </c>
      <c r="BH486" s="216">
        <f>IF(N486="sníž. přenesená",J486,0)</f>
        <v>0</v>
      </c>
      <c r="BI486" s="216">
        <f>IF(N486="nulová",J486,0)</f>
        <v>0</v>
      </c>
      <c r="BJ486" s="17" t="s">
        <v>83</v>
      </c>
      <c r="BK486" s="216">
        <f>ROUND(I486*H486,2)</f>
        <v>0</v>
      </c>
      <c r="BL486" s="17" t="s">
        <v>232</v>
      </c>
      <c r="BM486" s="215" t="s">
        <v>1012</v>
      </c>
    </row>
    <row r="487" s="2" customFormat="1" ht="24.15" customHeight="1">
      <c r="A487" s="38"/>
      <c r="B487" s="39"/>
      <c r="C487" s="204" t="s">
        <v>1013</v>
      </c>
      <c r="D487" s="204" t="s">
        <v>140</v>
      </c>
      <c r="E487" s="205" t="s">
        <v>1014</v>
      </c>
      <c r="F487" s="206" t="s">
        <v>1015</v>
      </c>
      <c r="G487" s="207" t="s">
        <v>178</v>
      </c>
      <c r="H487" s="208">
        <v>0.097000000000000003</v>
      </c>
      <c r="I487" s="209"/>
      <c r="J487" s="210">
        <f>ROUND(I487*H487,2)</f>
        <v>0</v>
      </c>
      <c r="K487" s="206" t="s">
        <v>144</v>
      </c>
      <c r="L487" s="44"/>
      <c r="M487" s="211" t="s">
        <v>19</v>
      </c>
      <c r="N487" s="212" t="s">
        <v>46</v>
      </c>
      <c r="O487" s="84"/>
      <c r="P487" s="213">
        <f>O487*H487</f>
        <v>0</v>
      </c>
      <c r="Q487" s="213">
        <v>0</v>
      </c>
      <c r="R487" s="213">
        <f>Q487*H487</f>
        <v>0</v>
      </c>
      <c r="S487" s="213">
        <v>0</v>
      </c>
      <c r="T487" s="214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15" t="s">
        <v>232</v>
      </c>
      <c r="AT487" s="215" t="s">
        <v>140</v>
      </c>
      <c r="AU487" s="215" t="s">
        <v>80</v>
      </c>
      <c r="AY487" s="17" t="s">
        <v>138</v>
      </c>
      <c r="BE487" s="216">
        <f>IF(N487="základní",J487,0)</f>
        <v>0</v>
      </c>
      <c r="BF487" s="216">
        <f>IF(N487="snížená",J487,0)</f>
        <v>0</v>
      </c>
      <c r="BG487" s="216">
        <f>IF(N487="zákl. přenesená",J487,0)</f>
        <v>0</v>
      </c>
      <c r="BH487" s="216">
        <f>IF(N487="sníž. přenesená",J487,0)</f>
        <v>0</v>
      </c>
      <c r="BI487" s="216">
        <f>IF(N487="nulová",J487,0)</f>
        <v>0</v>
      </c>
      <c r="BJ487" s="17" t="s">
        <v>83</v>
      </c>
      <c r="BK487" s="216">
        <f>ROUND(I487*H487,2)</f>
        <v>0</v>
      </c>
      <c r="BL487" s="17" t="s">
        <v>232</v>
      </c>
      <c r="BM487" s="215" t="s">
        <v>1016</v>
      </c>
    </row>
    <row r="488" s="2" customFormat="1">
      <c r="A488" s="38"/>
      <c r="B488" s="39"/>
      <c r="C488" s="40"/>
      <c r="D488" s="217" t="s">
        <v>146</v>
      </c>
      <c r="E488" s="40"/>
      <c r="F488" s="218" t="s">
        <v>1017</v>
      </c>
      <c r="G488" s="40"/>
      <c r="H488" s="40"/>
      <c r="I488" s="219"/>
      <c r="J488" s="40"/>
      <c r="K488" s="40"/>
      <c r="L488" s="44"/>
      <c r="M488" s="220"/>
      <c r="N488" s="221"/>
      <c r="O488" s="84"/>
      <c r="P488" s="84"/>
      <c r="Q488" s="84"/>
      <c r="R488" s="84"/>
      <c r="S488" s="84"/>
      <c r="T488" s="85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146</v>
      </c>
      <c r="AU488" s="17" t="s">
        <v>80</v>
      </c>
    </row>
    <row r="489" s="12" customFormat="1" ht="22.8" customHeight="1">
      <c r="A489" s="12"/>
      <c r="B489" s="188"/>
      <c r="C489" s="189"/>
      <c r="D489" s="190" t="s">
        <v>74</v>
      </c>
      <c r="E489" s="202" t="s">
        <v>1018</v>
      </c>
      <c r="F489" s="202" t="s">
        <v>1019</v>
      </c>
      <c r="G489" s="189"/>
      <c r="H489" s="189"/>
      <c r="I489" s="192"/>
      <c r="J489" s="203">
        <f>BK489</f>
        <v>0</v>
      </c>
      <c r="K489" s="189"/>
      <c r="L489" s="194"/>
      <c r="M489" s="195"/>
      <c r="N489" s="196"/>
      <c r="O489" s="196"/>
      <c r="P489" s="197">
        <f>SUM(P490:P513)</f>
        <v>0</v>
      </c>
      <c r="Q489" s="196"/>
      <c r="R489" s="197">
        <f>SUM(R490:R513)</f>
        <v>0.64729740000000002</v>
      </c>
      <c r="S489" s="196"/>
      <c r="T489" s="198">
        <f>SUM(T490:T513)</f>
        <v>0</v>
      </c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R489" s="199" t="s">
        <v>80</v>
      </c>
      <c r="AT489" s="200" t="s">
        <v>74</v>
      </c>
      <c r="AU489" s="200" t="s">
        <v>83</v>
      </c>
      <c r="AY489" s="199" t="s">
        <v>138</v>
      </c>
      <c r="BK489" s="201">
        <f>SUM(BK490:BK513)</f>
        <v>0</v>
      </c>
    </row>
    <row r="490" s="2" customFormat="1" ht="16.5" customHeight="1">
      <c r="A490" s="38"/>
      <c r="B490" s="39"/>
      <c r="C490" s="204" t="s">
        <v>1020</v>
      </c>
      <c r="D490" s="204" t="s">
        <v>140</v>
      </c>
      <c r="E490" s="205" t="s">
        <v>1021</v>
      </c>
      <c r="F490" s="206" t="s">
        <v>1022</v>
      </c>
      <c r="G490" s="207" t="s">
        <v>207</v>
      </c>
      <c r="H490" s="208">
        <v>16.66</v>
      </c>
      <c r="I490" s="209"/>
      <c r="J490" s="210">
        <f>ROUND(I490*H490,2)</f>
        <v>0</v>
      </c>
      <c r="K490" s="206" t="s">
        <v>144</v>
      </c>
      <c r="L490" s="44"/>
      <c r="M490" s="211" t="s">
        <v>19</v>
      </c>
      <c r="N490" s="212" t="s">
        <v>46</v>
      </c>
      <c r="O490" s="84"/>
      <c r="P490" s="213">
        <f>O490*H490</f>
        <v>0</v>
      </c>
      <c r="Q490" s="213">
        <v>0</v>
      </c>
      <c r="R490" s="213">
        <f>Q490*H490</f>
        <v>0</v>
      </c>
      <c r="S490" s="213">
        <v>0</v>
      </c>
      <c r="T490" s="214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15" t="s">
        <v>232</v>
      </c>
      <c r="AT490" s="215" t="s">
        <v>140</v>
      </c>
      <c r="AU490" s="215" t="s">
        <v>80</v>
      </c>
      <c r="AY490" s="17" t="s">
        <v>138</v>
      </c>
      <c r="BE490" s="216">
        <f>IF(N490="základní",J490,0)</f>
        <v>0</v>
      </c>
      <c r="BF490" s="216">
        <f>IF(N490="snížená",J490,0)</f>
        <v>0</v>
      </c>
      <c r="BG490" s="216">
        <f>IF(N490="zákl. přenesená",J490,0)</f>
        <v>0</v>
      </c>
      <c r="BH490" s="216">
        <f>IF(N490="sníž. přenesená",J490,0)</f>
        <v>0</v>
      </c>
      <c r="BI490" s="216">
        <f>IF(N490="nulová",J490,0)</f>
        <v>0</v>
      </c>
      <c r="BJ490" s="17" t="s">
        <v>83</v>
      </c>
      <c r="BK490" s="216">
        <f>ROUND(I490*H490,2)</f>
        <v>0</v>
      </c>
      <c r="BL490" s="17" t="s">
        <v>232</v>
      </c>
      <c r="BM490" s="215" t="s">
        <v>1023</v>
      </c>
    </row>
    <row r="491" s="2" customFormat="1">
      <c r="A491" s="38"/>
      <c r="B491" s="39"/>
      <c r="C491" s="40"/>
      <c r="D491" s="217" t="s">
        <v>146</v>
      </c>
      <c r="E491" s="40"/>
      <c r="F491" s="218" t="s">
        <v>1024</v>
      </c>
      <c r="G491" s="40"/>
      <c r="H491" s="40"/>
      <c r="I491" s="219"/>
      <c r="J491" s="40"/>
      <c r="K491" s="40"/>
      <c r="L491" s="44"/>
      <c r="M491" s="220"/>
      <c r="N491" s="221"/>
      <c r="O491" s="84"/>
      <c r="P491" s="84"/>
      <c r="Q491" s="84"/>
      <c r="R491" s="84"/>
      <c r="S491" s="84"/>
      <c r="T491" s="85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146</v>
      </c>
      <c r="AU491" s="17" t="s">
        <v>80</v>
      </c>
    </row>
    <row r="492" s="13" customFormat="1">
      <c r="A492" s="13"/>
      <c r="B492" s="222"/>
      <c r="C492" s="223"/>
      <c r="D492" s="224" t="s">
        <v>148</v>
      </c>
      <c r="E492" s="225" t="s">
        <v>19</v>
      </c>
      <c r="F492" s="226" t="s">
        <v>348</v>
      </c>
      <c r="G492" s="223"/>
      <c r="H492" s="227">
        <v>16.66</v>
      </c>
      <c r="I492" s="228"/>
      <c r="J492" s="223"/>
      <c r="K492" s="223"/>
      <c r="L492" s="229"/>
      <c r="M492" s="230"/>
      <c r="N492" s="231"/>
      <c r="O492" s="231"/>
      <c r="P492" s="231"/>
      <c r="Q492" s="231"/>
      <c r="R492" s="231"/>
      <c r="S492" s="231"/>
      <c r="T492" s="23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3" t="s">
        <v>148</v>
      </c>
      <c r="AU492" s="233" t="s">
        <v>80</v>
      </c>
      <c r="AV492" s="13" t="s">
        <v>80</v>
      </c>
      <c r="AW492" s="13" t="s">
        <v>36</v>
      </c>
      <c r="AX492" s="13" t="s">
        <v>83</v>
      </c>
      <c r="AY492" s="233" t="s">
        <v>138</v>
      </c>
    </row>
    <row r="493" s="2" customFormat="1" ht="16.5" customHeight="1">
      <c r="A493" s="38"/>
      <c r="B493" s="39"/>
      <c r="C493" s="204" t="s">
        <v>1025</v>
      </c>
      <c r="D493" s="204" t="s">
        <v>140</v>
      </c>
      <c r="E493" s="205" t="s">
        <v>1026</v>
      </c>
      <c r="F493" s="206" t="s">
        <v>1027</v>
      </c>
      <c r="G493" s="207" t="s">
        <v>207</v>
      </c>
      <c r="H493" s="208">
        <v>16.66</v>
      </c>
      <c r="I493" s="209"/>
      <c r="J493" s="210">
        <f>ROUND(I493*H493,2)</f>
        <v>0</v>
      </c>
      <c r="K493" s="206" t="s">
        <v>144</v>
      </c>
      <c r="L493" s="44"/>
      <c r="M493" s="211" t="s">
        <v>19</v>
      </c>
      <c r="N493" s="212" t="s">
        <v>46</v>
      </c>
      <c r="O493" s="84"/>
      <c r="P493" s="213">
        <f>O493*H493</f>
        <v>0</v>
      </c>
      <c r="Q493" s="213">
        <v>0.00029999999999999997</v>
      </c>
      <c r="R493" s="213">
        <f>Q493*H493</f>
        <v>0.0049979999999999998</v>
      </c>
      <c r="S493" s="213">
        <v>0</v>
      </c>
      <c r="T493" s="214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15" t="s">
        <v>232</v>
      </c>
      <c r="AT493" s="215" t="s">
        <v>140</v>
      </c>
      <c r="AU493" s="215" t="s">
        <v>80</v>
      </c>
      <c r="AY493" s="17" t="s">
        <v>138</v>
      </c>
      <c r="BE493" s="216">
        <f>IF(N493="základní",J493,0)</f>
        <v>0</v>
      </c>
      <c r="BF493" s="216">
        <f>IF(N493="snížená",J493,0)</f>
        <v>0</v>
      </c>
      <c r="BG493" s="216">
        <f>IF(N493="zákl. přenesená",J493,0)</f>
        <v>0</v>
      </c>
      <c r="BH493" s="216">
        <f>IF(N493="sníž. přenesená",J493,0)</f>
        <v>0</v>
      </c>
      <c r="BI493" s="216">
        <f>IF(N493="nulová",J493,0)</f>
        <v>0</v>
      </c>
      <c r="BJ493" s="17" t="s">
        <v>83</v>
      </c>
      <c r="BK493" s="216">
        <f>ROUND(I493*H493,2)</f>
        <v>0</v>
      </c>
      <c r="BL493" s="17" t="s">
        <v>232</v>
      </c>
      <c r="BM493" s="215" t="s">
        <v>1028</v>
      </c>
    </row>
    <row r="494" s="2" customFormat="1">
      <c r="A494" s="38"/>
      <c r="B494" s="39"/>
      <c r="C494" s="40"/>
      <c r="D494" s="217" t="s">
        <v>146</v>
      </c>
      <c r="E494" s="40"/>
      <c r="F494" s="218" t="s">
        <v>1029</v>
      </c>
      <c r="G494" s="40"/>
      <c r="H494" s="40"/>
      <c r="I494" s="219"/>
      <c r="J494" s="40"/>
      <c r="K494" s="40"/>
      <c r="L494" s="44"/>
      <c r="M494" s="220"/>
      <c r="N494" s="221"/>
      <c r="O494" s="84"/>
      <c r="P494" s="84"/>
      <c r="Q494" s="84"/>
      <c r="R494" s="84"/>
      <c r="S494" s="84"/>
      <c r="T494" s="85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146</v>
      </c>
      <c r="AU494" s="17" t="s">
        <v>80</v>
      </c>
    </row>
    <row r="495" s="2" customFormat="1" ht="24.15" customHeight="1">
      <c r="A495" s="38"/>
      <c r="B495" s="39"/>
      <c r="C495" s="204" t="s">
        <v>1030</v>
      </c>
      <c r="D495" s="204" t="s">
        <v>140</v>
      </c>
      <c r="E495" s="205" t="s">
        <v>1031</v>
      </c>
      <c r="F495" s="206" t="s">
        <v>1032</v>
      </c>
      <c r="G495" s="207" t="s">
        <v>207</v>
      </c>
      <c r="H495" s="208">
        <v>16.66</v>
      </c>
      <c r="I495" s="209"/>
      <c r="J495" s="210">
        <f>ROUND(I495*H495,2)</f>
        <v>0</v>
      </c>
      <c r="K495" s="206" t="s">
        <v>144</v>
      </c>
      <c r="L495" s="44"/>
      <c r="M495" s="211" t="s">
        <v>19</v>
      </c>
      <c r="N495" s="212" t="s">
        <v>46</v>
      </c>
      <c r="O495" s="84"/>
      <c r="P495" s="213">
        <f>O495*H495</f>
        <v>0</v>
      </c>
      <c r="Q495" s="213">
        <v>0.0075799999999999999</v>
      </c>
      <c r="R495" s="213">
        <f>Q495*H495</f>
        <v>0.1262828</v>
      </c>
      <c r="S495" s="213">
        <v>0</v>
      </c>
      <c r="T495" s="214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15" t="s">
        <v>232</v>
      </c>
      <c r="AT495" s="215" t="s">
        <v>140</v>
      </c>
      <c r="AU495" s="215" t="s">
        <v>80</v>
      </c>
      <c r="AY495" s="17" t="s">
        <v>138</v>
      </c>
      <c r="BE495" s="216">
        <f>IF(N495="základní",J495,0)</f>
        <v>0</v>
      </c>
      <c r="BF495" s="216">
        <f>IF(N495="snížená",J495,0)</f>
        <v>0</v>
      </c>
      <c r="BG495" s="216">
        <f>IF(N495="zákl. přenesená",J495,0)</f>
        <v>0</v>
      </c>
      <c r="BH495" s="216">
        <f>IF(N495="sníž. přenesená",J495,0)</f>
        <v>0</v>
      </c>
      <c r="BI495" s="216">
        <f>IF(N495="nulová",J495,0)</f>
        <v>0</v>
      </c>
      <c r="BJ495" s="17" t="s">
        <v>83</v>
      </c>
      <c r="BK495" s="216">
        <f>ROUND(I495*H495,2)</f>
        <v>0</v>
      </c>
      <c r="BL495" s="17" t="s">
        <v>232</v>
      </c>
      <c r="BM495" s="215" t="s">
        <v>1033</v>
      </c>
    </row>
    <row r="496" s="2" customFormat="1">
      <c r="A496" s="38"/>
      <c r="B496" s="39"/>
      <c r="C496" s="40"/>
      <c r="D496" s="217" t="s">
        <v>146</v>
      </c>
      <c r="E496" s="40"/>
      <c r="F496" s="218" t="s">
        <v>1034</v>
      </c>
      <c r="G496" s="40"/>
      <c r="H496" s="40"/>
      <c r="I496" s="219"/>
      <c r="J496" s="40"/>
      <c r="K496" s="40"/>
      <c r="L496" s="44"/>
      <c r="M496" s="220"/>
      <c r="N496" s="221"/>
      <c r="O496" s="84"/>
      <c r="P496" s="84"/>
      <c r="Q496" s="84"/>
      <c r="R496" s="84"/>
      <c r="S496" s="84"/>
      <c r="T496" s="85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146</v>
      </c>
      <c r="AU496" s="17" t="s">
        <v>80</v>
      </c>
    </row>
    <row r="497" s="2" customFormat="1" ht="21.75" customHeight="1">
      <c r="A497" s="38"/>
      <c r="B497" s="39"/>
      <c r="C497" s="204" t="s">
        <v>1035</v>
      </c>
      <c r="D497" s="204" t="s">
        <v>140</v>
      </c>
      <c r="E497" s="205" t="s">
        <v>1036</v>
      </c>
      <c r="F497" s="206" t="s">
        <v>1037</v>
      </c>
      <c r="G497" s="207" t="s">
        <v>482</v>
      </c>
      <c r="H497" s="208">
        <v>16.420000000000002</v>
      </c>
      <c r="I497" s="209"/>
      <c r="J497" s="210">
        <f>ROUND(I497*H497,2)</f>
        <v>0</v>
      </c>
      <c r="K497" s="206" t="s">
        <v>144</v>
      </c>
      <c r="L497" s="44"/>
      <c r="M497" s="211" t="s">
        <v>19</v>
      </c>
      <c r="N497" s="212" t="s">
        <v>46</v>
      </c>
      <c r="O497" s="84"/>
      <c r="P497" s="213">
        <f>O497*H497</f>
        <v>0</v>
      </c>
      <c r="Q497" s="213">
        <v>0.00042999999999999999</v>
      </c>
      <c r="R497" s="213">
        <f>Q497*H497</f>
        <v>0.0070606000000000002</v>
      </c>
      <c r="S497" s="213">
        <v>0</v>
      </c>
      <c r="T497" s="214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15" t="s">
        <v>232</v>
      </c>
      <c r="AT497" s="215" t="s">
        <v>140</v>
      </c>
      <c r="AU497" s="215" t="s">
        <v>80</v>
      </c>
      <c r="AY497" s="17" t="s">
        <v>138</v>
      </c>
      <c r="BE497" s="216">
        <f>IF(N497="základní",J497,0)</f>
        <v>0</v>
      </c>
      <c r="BF497" s="216">
        <f>IF(N497="snížená",J497,0)</f>
        <v>0</v>
      </c>
      <c r="BG497" s="216">
        <f>IF(N497="zákl. přenesená",J497,0)</f>
        <v>0</v>
      </c>
      <c r="BH497" s="216">
        <f>IF(N497="sníž. přenesená",J497,0)</f>
        <v>0</v>
      </c>
      <c r="BI497" s="216">
        <f>IF(N497="nulová",J497,0)</f>
        <v>0</v>
      </c>
      <c r="BJ497" s="17" t="s">
        <v>83</v>
      </c>
      <c r="BK497" s="216">
        <f>ROUND(I497*H497,2)</f>
        <v>0</v>
      </c>
      <c r="BL497" s="17" t="s">
        <v>232</v>
      </c>
      <c r="BM497" s="215" t="s">
        <v>1038</v>
      </c>
    </row>
    <row r="498" s="2" customFormat="1">
      <c r="A498" s="38"/>
      <c r="B498" s="39"/>
      <c r="C498" s="40"/>
      <c r="D498" s="217" t="s">
        <v>146</v>
      </c>
      <c r="E498" s="40"/>
      <c r="F498" s="218" t="s">
        <v>1039</v>
      </c>
      <c r="G498" s="40"/>
      <c r="H498" s="40"/>
      <c r="I498" s="219"/>
      <c r="J498" s="40"/>
      <c r="K498" s="40"/>
      <c r="L498" s="44"/>
      <c r="M498" s="220"/>
      <c r="N498" s="221"/>
      <c r="O498" s="84"/>
      <c r="P498" s="84"/>
      <c r="Q498" s="84"/>
      <c r="R498" s="84"/>
      <c r="S498" s="84"/>
      <c r="T498" s="85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146</v>
      </c>
      <c r="AU498" s="17" t="s">
        <v>80</v>
      </c>
    </row>
    <row r="499" s="13" customFormat="1">
      <c r="A499" s="13"/>
      <c r="B499" s="222"/>
      <c r="C499" s="223"/>
      <c r="D499" s="224" t="s">
        <v>148</v>
      </c>
      <c r="E499" s="225" t="s">
        <v>19</v>
      </c>
      <c r="F499" s="226" t="s">
        <v>1040</v>
      </c>
      <c r="G499" s="223"/>
      <c r="H499" s="227">
        <v>11.52</v>
      </c>
      <c r="I499" s="228"/>
      <c r="J499" s="223"/>
      <c r="K499" s="223"/>
      <c r="L499" s="229"/>
      <c r="M499" s="230"/>
      <c r="N499" s="231"/>
      <c r="O499" s="231"/>
      <c r="P499" s="231"/>
      <c r="Q499" s="231"/>
      <c r="R499" s="231"/>
      <c r="S499" s="231"/>
      <c r="T499" s="23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3" t="s">
        <v>148</v>
      </c>
      <c r="AU499" s="233" t="s">
        <v>80</v>
      </c>
      <c r="AV499" s="13" t="s">
        <v>80</v>
      </c>
      <c r="AW499" s="13" t="s">
        <v>36</v>
      </c>
      <c r="AX499" s="13" t="s">
        <v>75</v>
      </c>
      <c r="AY499" s="233" t="s">
        <v>138</v>
      </c>
    </row>
    <row r="500" s="13" customFormat="1">
      <c r="A500" s="13"/>
      <c r="B500" s="222"/>
      <c r="C500" s="223"/>
      <c r="D500" s="224" t="s">
        <v>148</v>
      </c>
      <c r="E500" s="225" t="s">
        <v>19</v>
      </c>
      <c r="F500" s="226" t="s">
        <v>1041</v>
      </c>
      <c r="G500" s="223"/>
      <c r="H500" s="227">
        <v>4.9000000000000004</v>
      </c>
      <c r="I500" s="228"/>
      <c r="J500" s="223"/>
      <c r="K500" s="223"/>
      <c r="L500" s="229"/>
      <c r="M500" s="230"/>
      <c r="N500" s="231"/>
      <c r="O500" s="231"/>
      <c r="P500" s="231"/>
      <c r="Q500" s="231"/>
      <c r="R500" s="231"/>
      <c r="S500" s="231"/>
      <c r="T500" s="23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3" t="s">
        <v>148</v>
      </c>
      <c r="AU500" s="233" t="s">
        <v>80</v>
      </c>
      <c r="AV500" s="13" t="s">
        <v>80</v>
      </c>
      <c r="AW500" s="13" t="s">
        <v>36</v>
      </c>
      <c r="AX500" s="13" t="s">
        <v>75</v>
      </c>
      <c r="AY500" s="233" t="s">
        <v>138</v>
      </c>
    </row>
    <row r="501" s="14" customFormat="1">
      <c r="A501" s="14"/>
      <c r="B501" s="244"/>
      <c r="C501" s="245"/>
      <c r="D501" s="224" t="s">
        <v>148</v>
      </c>
      <c r="E501" s="246" t="s">
        <v>19</v>
      </c>
      <c r="F501" s="247" t="s">
        <v>224</v>
      </c>
      <c r="G501" s="245"/>
      <c r="H501" s="248">
        <v>16.420000000000002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148</v>
      </c>
      <c r="AU501" s="254" t="s">
        <v>80</v>
      </c>
      <c r="AV501" s="14" t="s">
        <v>88</v>
      </c>
      <c r="AW501" s="14" t="s">
        <v>36</v>
      </c>
      <c r="AX501" s="14" t="s">
        <v>83</v>
      </c>
      <c r="AY501" s="254" t="s">
        <v>138</v>
      </c>
    </row>
    <row r="502" s="2" customFormat="1" ht="24.15" customHeight="1">
      <c r="A502" s="38"/>
      <c r="B502" s="39"/>
      <c r="C502" s="204" t="s">
        <v>1042</v>
      </c>
      <c r="D502" s="204" t="s">
        <v>140</v>
      </c>
      <c r="E502" s="205" t="s">
        <v>1043</v>
      </c>
      <c r="F502" s="206" t="s">
        <v>1044</v>
      </c>
      <c r="G502" s="207" t="s">
        <v>207</v>
      </c>
      <c r="H502" s="208">
        <v>16.66</v>
      </c>
      <c r="I502" s="209"/>
      <c r="J502" s="210">
        <f>ROUND(I502*H502,2)</f>
        <v>0</v>
      </c>
      <c r="K502" s="206" t="s">
        <v>144</v>
      </c>
      <c r="L502" s="44"/>
      <c r="M502" s="211" t="s">
        <v>19</v>
      </c>
      <c r="N502" s="212" t="s">
        <v>46</v>
      </c>
      <c r="O502" s="84"/>
      <c r="P502" s="213">
        <f>O502*H502</f>
        <v>0</v>
      </c>
      <c r="Q502" s="213">
        <v>0.0054000000000000003</v>
      </c>
      <c r="R502" s="213">
        <f>Q502*H502</f>
        <v>0.089964000000000002</v>
      </c>
      <c r="S502" s="213">
        <v>0</v>
      </c>
      <c r="T502" s="214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15" t="s">
        <v>232</v>
      </c>
      <c r="AT502" s="215" t="s">
        <v>140</v>
      </c>
      <c r="AU502" s="215" t="s">
        <v>80</v>
      </c>
      <c r="AY502" s="17" t="s">
        <v>138</v>
      </c>
      <c r="BE502" s="216">
        <f>IF(N502="základní",J502,0)</f>
        <v>0</v>
      </c>
      <c r="BF502" s="216">
        <f>IF(N502="snížená",J502,0)</f>
        <v>0</v>
      </c>
      <c r="BG502" s="216">
        <f>IF(N502="zákl. přenesená",J502,0)</f>
        <v>0</v>
      </c>
      <c r="BH502" s="216">
        <f>IF(N502="sníž. přenesená",J502,0)</f>
        <v>0</v>
      </c>
      <c r="BI502" s="216">
        <f>IF(N502="nulová",J502,0)</f>
        <v>0</v>
      </c>
      <c r="BJ502" s="17" t="s">
        <v>83</v>
      </c>
      <c r="BK502" s="216">
        <f>ROUND(I502*H502,2)</f>
        <v>0</v>
      </c>
      <c r="BL502" s="17" t="s">
        <v>232</v>
      </c>
      <c r="BM502" s="215" t="s">
        <v>1045</v>
      </c>
    </row>
    <row r="503" s="2" customFormat="1">
      <c r="A503" s="38"/>
      <c r="B503" s="39"/>
      <c r="C503" s="40"/>
      <c r="D503" s="217" t="s">
        <v>146</v>
      </c>
      <c r="E503" s="40"/>
      <c r="F503" s="218" t="s">
        <v>1046</v>
      </c>
      <c r="G503" s="40"/>
      <c r="H503" s="40"/>
      <c r="I503" s="219"/>
      <c r="J503" s="40"/>
      <c r="K503" s="40"/>
      <c r="L503" s="44"/>
      <c r="M503" s="220"/>
      <c r="N503" s="221"/>
      <c r="O503" s="84"/>
      <c r="P503" s="84"/>
      <c r="Q503" s="84"/>
      <c r="R503" s="84"/>
      <c r="S503" s="84"/>
      <c r="T503" s="85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146</v>
      </c>
      <c r="AU503" s="17" t="s">
        <v>80</v>
      </c>
    </row>
    <row r="504" s="2" customFormat="1" ht="16.5" customHeight="1">
      <c r="A504" s="38"/>
      <c r="B504" s="39"/>
      <c r="C504" s="234" t="s">
        <v>1047</v>
      </c>
      <c r="D504" s="234" t="s">
        <v>175</v>
      </c>
      <c r="E504" s="235" t="s">
        <v>1048</v>
      </c>
      <c r="F504" s="236" t="s">
        <v>1049</v>
      </c>
      <c r="G504" s="237" t="s">
        <v>207</v>
      </c>
      <c r="H504" s="238">
        <v>19.952000000000002</v>
      </c>
      <c r="I504" s="239"/>
      <c r="J504" s="240">
        <f>ROUND(I504*H504,2)</f>
        <v>0</v>
      </c>
      <c r="K504" s="236" t="s">
        <v>144</v>
      </c>
      <c r="L504" s="241"/>
      <c r="M504" s="242" t="s">
        <v>19</v>
      </c>
      <c r="N504" s="243" t="s">
        <v>46</v>
      </c>
      <c r="O504" s="84"/>
      <c r="P504" s="213">
        <f>O504*H504</f>
        <v>0</v>
      </c>
      <c r="Q504" s="213">
        <v>0.021000000000000001</v>
      </c>
      <c r="R504" s="213">
        <f>Q504*H504</f>
        <v>0.41899200000000009</v>
      </c>
      <c r="S504" s="213">
        <v>0</v>
      </c>
      <c r="T504" s="214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15" t="s">
        <v>333</v>
      </c>
      <c r="AT504" s="215" t="s">
        <v>175</v>
      </c>
      <c r="AU504" s="215" t="s">
        <v>80</v>
      </c>
      <c r="AY504" s="17" t="s">
        <v>138</v>
      </c>
      <c r="BE504" s="216">
        <f>IF(N504="základní",J504,0)</f>
        <v>0</v>
      </c>
      <c r="BF504" s="216">
        <f>IF(N504="snížená",J504,0)</f>
        <v>0</v>
      </c>
      <c r="BG504" s="216">
        <f>IF(N504="zákl. přenesená",J504,0)</f>
        <v>0</v>
      </c>
      <c r="BH504" s="216">
        <f>IF(N504="sníž. přenesená",J504,0)</f>
        <v>0</v>
      </c>
      <c r="BI504" s="216">
        <f>IF(N504="nulová",J504,0)</f>
        <v>0</v>
      </c>
      <c r="BJ504" s="17" t="s">
        <v>83</v>
      </c>
      <c r="BK504" s="216">
        <f>ROUND(I504*H504,2)</f>
        <v>0</v>
      </c>
      <c r="BL504" s="17" t="s">
        <v>232</v>
      </c>
      <c r="BM504" s="215" t="s">
        <v>1050</v>
      </c>
    </row>
    <row r="505" s="2" customFormat="1">
      <c r="A505" s="38"/>
      <c r="B505" s="39"/>
      <c r="C505" s="40"/>
      <c r="D505" s="224" t="s">
        <v>903</v>
      </c>
      <c r="E505" s="40"/>
      <c r="F505" s="256" t="s">
        <v>1051</v>
      </c>
      <c r="G505" s="40"/>
      <c r="H505" s="40"/>
      <c r="I505" s="219"/>
      <c r="J505" s="40"/>
      <c r="K505" s="40"/>
      <c r="L505" s="44"/>
      <c r="M505" s="220"/>
      <c r="N505" s="221"/>
      <c r="O505" s="84"/>
      <c r="P505" s="84"/>
      <c r="Q505" s="84"/>
      <c r="R505" s="84"/>
      <c r="S505" s="84"/>
      <c r="T505" s="85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903</v>
      </c>
      <c r="AU505" s="17" t="s">
        <v>80</v>
      </c>
    </row>
    <row r="506" s="13" customFormat="1">
      <c r="A506" s="13"/>
      <c r="B506" s="222"/>
      <c r="C506" s="223"/>
      <c r="D506" s="224" t="s">
        <v>148</v>
      </c>
      <c r="E506" s="225" t="s">
        <v>19</v>
      </c>
      <c r="F506" s="226" t="s">
        <v>1052</v>
      </c>
      <c r="G506" s="223"/>
      <c r="H506" s="227">
        <v>1.478</v>
      </c>
      <c r="I506" s="228"/>
      <c r="J506" s="223"/>
      <c r="K506" s="223"/>
      <c r="L506" s="229"/>
      <c r="M506" s="230"/>
      <c r="N506" s="231"/>
      <c r="O506" s="231"/>
      <c r="P506" s="231"/>
      <c r="Q506" s="231"/>
      <c r="R506" s="231"/>
      <c r="S506" s="231"/>
      <c r="T506" s="23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3" t="s">
        <v>148</v>
      </c>
      <c r="AU506" s="233" t="s">
        <v>80</v>
      </c>
      <c r="AV506" s="13" t="s">
        <v>80</v>
      </c>
      <c r="AW506" s="13" t="s">
        <v>36</v>
      </c>
      <c r="AX506" s="13" t="s">
        <v>75</v>
      </c>
      <c r="AY506" s="233" t="s">
        <v>138</v>
      </c>
    </row>
    <row r="507" s="13" customFormat="1">
      <c r="A507" s="13"/>
      <c r="B507" s="222"/>
      <c r="C507" s="223"/>
      <c r="D507" s="224" t="s">
        <v>148</v>
      </c>
      <c r="E507" s="225" t="s">
        <v>19</v>
      </c>
      <c r="F507" s="226" t="s">
        <v>1053</v>
      </c>
      <c r="G507" s="223"/>
      <c r="H507" s="227">
        <v>16.66</v>
      </c>
      <c r="I507" s="228"/>
      <c r="J507" s="223"/>
      <c r="K507" s="223"/>
      <c r="L507" s="229"/>
      <c r="M507" s="230"/>
      <c r="N507" s="231"/>
      <c r="O507" s="231"/>
      <c r="P507" s="231"/>
      <c r="Q507" s="231"/>
      <c r="R507" s="231"/>
      <c r="S507" s="231"/>
      <c r="T507" s="23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3" t="s">
        <v>148</v>
      </c>
      <c r="AU507" s="233" t="s">
        <v>80</v>
      </c>
      <c r="AV507" s="13" t="s">
        <v>80</v>
      </c>
      <c r="AW507" s="13" t="s">
        <v>36</v>
      </c>
      <c r="AX507" s="13" t="s">
        <v>75</v>
      </c>
      <c r="AY507" s="233" t="s">
        <v>138</v>
      </c>
    </row>
    <row r="508" s="14" customFormat="1">
      <c r="A508" s="14"/>
      <c r="B508" s="244"/>
      <c r="C508" s="245"/>
      <c r="D508" s="224" t="s">
        <v>148</v>
      </c>
      <c r="E508" s="246" t="s">
        <v>19</v>
      </c>
      <c r="F508" s="247" t="s">
        <v>224</v>
      </c>
      <c r="G508" s="245"/>
      <c r="H508" s="248">
        <v>18.138000000000002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4" t="s">
        <v>148</v>
      </c>
      <c r="AU508" s="254" t="s">
        <v>80</v>
      </c>
      <c r="AV508" s="14" t="s">
        <v>88</v>
      </c>
      <c r="AW508" s="14" t="s">
        <v>36</v>
      </c>
      <c r="AX508" s="14" t="s">
        <v>83</v>
      </c>
      <c r="AY508" s="254" t="s">
        <v>138</v>
      </c>
    </row>
    <row r="509" s="13" customFormat="1">
      <c r="A509" s="13"/>
      <c r="B509" s="222"/>
      <c r="C509" s="223"/>
      <c r="D509" s="224" t="s">
        <v>148</v>
      </c>
      <c r="E509" s="223"/>
      <c r="F509" s="226" t="s">
        <v>1054</v>
      </c>
      <c r="G509" s="223"/>
      <c r="H509" s="227">
        <v>19.952000000000002</v>
      </c>
      <c r="I509" s="228"/>
      <c r="J509" s="223"/>
      <c r="K509" s="223"/>
      <c r="L509" s="229"/>
      <c r="M509" s="230"/>
      <c r="N509" s="231"/>
      <c r="O509" s="231"/>
      <c r="P509" s="231"/>
      <c r="Q509" s="231"/>
      <c r="R509" s="231"/>
      <c r="S509" s="231"/>
      <c r="T509" s="23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3" t="s">
        <v>148</v>
      </c>
      <c r="AU509" s="233" t="s">
        <v>80</v>
      </c>
      <c r="AV509" s="13" t="s">
        <v>80</v>
      </c>
      <c r="AW509" s="13" t="s">
        <v>4</v>
      </c>
      <c r="AX509" s="13" t="s">
        <v>83</v>
      </c>
      <c r="AY509" s="233" t="s">
        <v>138</v>
      </c>
    </row>
    <row r="510" s="2" customFormat="1" ht="24.15" customHeight="1">
      <c r="A510" s="38"/>
      <c r="B510" s="39"/>
      <c r="C510" s="204" t="s">
        <v>1055</v>
      </c>
      <c r="D510" s="204" t="s">
        <v>140</v>
      </c>
      <c r="E510" s="205" t="s">
        <v>1056</v>
      </c>
      <c r="F510" s="206" t="s">
        <v>1057</v>
      </c>
      <c r="G510" s="207" t="s">
        <v>207</v>
      </c>
      <c r="H510" s="208">
        <v>16.66</v>
      </c>
      <c r="I510" s="209"/>
      <c r="J510" s="210">
        <f>ROUND(I510*H510,2)</f>
        <v>0</v>
      </c>
      <c r="K510" s="206" t="s">
        <v>144</v>
      </c>
      <c r="L510" s="44"/>
      <c r="M510" s="211" t="s">
        <v>19</v>
      </c>
      <c r="N510" s="212" t="s">
        <v>46</v>
      </c>
      <c r="O510" s="84"/>
      <c r="P510" s="213">
        <f>O510*H510</f>
        <v>0</v>
      </c>
      <c r="Q510" s="213">
        <v>0</v>
      </c>
      <c r="R510" s="213">
        <f>Q510*H510</f>
        <v>0</v>
      </c>
      <c r="S510" s="213">
        <v>0</v>
      </c>
      <c r="T510" s="214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215" t="s">
        <v>232</v>
      </c>
      <c r="AT510" s="215" t="s">
        <v>140</v>
      </c>
      <c r="AU510" s="215" t="s">
        <v>80</v>
      </c>
      <c r="AY510" s="17" t="s">
        <v>138</v>
      </c>
      <c r="BE510" s="216">
        <f>IF(N510="základní",J510,0)</f>
        <v>0</v>
      </c>
      <c r="BF510" s="216">
        <f>IF(N510="snížená",J510,0)</f>
        <v>0</v>
      </c>
      <c r="BG510" s="216">
        <f>IF(N510="zákl. přenesená",J510,0)</f>
        <v>0</v>
      </c>
      <c r="BH510" s="216">
        <f>IF(N510="sníž. přenesená",J510,0)</f>
        <v>0</v>
      </c>
      <c r="BI510" s="216">
        <f>IF(N510="nulová",J510,0)</f>
        <v>0</v>
      </c>
      <c r="BJ510" s="17" t="s">
        <v>83</v>
      </c>
      <c r="BK510" s="216">
        <f>ROUND(I510*H510,2)</f>
        <v>0</v>
      </c>
      <c r="BL510" s="17" t="s">
        <v>232</v>
      </c>
      <c r="BM510" s="215" t="s">
        <v>1058</v>
      </c>
    </row>
    <row r="511" s="2" customFormat="1">
      <c r="A511" s="38"/>
      <c r="B511" s="39"/>
      <c r="C511" s="40"/>
      <c r="D511" s="217" t="s">
        <v>146</v>
      </c>
      <c r="E511" s="40"/>
      <c r="F511" s="218" t="s">
        <v>1059</v>
      </c>
      <c r="G511" s="40"/>
      <c r="H511" s="40"/>
      <c r="I511" s="219"/>
      <c r="J511" s="40"/>
      <c r="K511" s="40"/>
      <c r="L511" s="44"/>
      <c r="M511" s="220"/>
      <c r="N511" s="221"/>
      <c r="O511" s="84"/>
      <c r="P511" s="84"/>
      <c r="Q511" s="84"/>
      <c r="R511" s="84"/>
      <c r="S511" s="84"/>
      <c r="T511" s="85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7" t="s">
        <v>146</v>
      </c>
      <c r="AU511" s="17" t="s">
        <v>80</v>
      </c>
    </row>
    <row r="512" s="2" customFormat="1" ht="24.15" customHeight="1">
      <c r="A512" s="38"/>
      <c r="B512" s="39"/>
      <c r="C512" s="204" t="s">
        <v>1060</v>
      </c>
      <c r="D512" s="204" t="s">
        <v>140</v>
      </c>
      <c r="E512" s="205" t="s">
        <v>1061</v>
      </c>
      <c r="F512" s="206" t="s">
        <v>1062</v>
      </c>
      <c r="G512" s="207" t="s">
        <v>178</v>
      </c>
      <c r="H512" s="208">
        <v>0.64700000000000002</v>
      </c>
      <c r="I512" s="209"/>
      <c r="J512" s="210">
        <f>ROUND(I512*H512,2)</f>
        <v>0</v>
      </c>
      <c r="K512" s="206" t="s">
        <v>144</v>
      </c>
      <c r="L512" s="44"/>
      <c r="M512" s="211" t="s">
        <v>19</v>
      </c>
      <c r="N512" s="212" t="s">
        <v>46</v>
      </c>
      <c r="O512" s="84"/>
      <c r="P512" s="213">
        <f>O512*H512</f>
        <v>0</v>
      </c>
      <c r="Q512" s="213">
        <v>0</v>
      </c>
      <c r="R512" s="213">
        <f>Q512*H512</f>
        <v>0</v>
      </c>
      <c r="S512" s="213">
        <v>0</v>
      </c>
      <c r="T512" s="214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15" t="s">
        <v>232</v>
      </c>
      <c r="AT512" s="215" t="s">
        <v>140</v>
      </c>
      <c r="AU512" s="215" t="s">
        <v>80</v>
      </c>
      <c r="AY512" s="17" t="s">
        <v>138</v>
      </c>
      <c r="BE512" s="216">
        <f>IF(N512="základní",J512,0)</f>
        <v>0</v>
      </c>
      <c r="BF512" s="216">
        <f>IF(N512="snížená",J512,0)</f>
        <v>0</v>
      </c>
      <c r="BG512" s="216">
        <f>IF(N512="zákl. přenesená",J512,0)</f>
        <v>0</v>
      </c>
      <c r="BH512" s="216">
        <f>IF(N512="sníž. přenesená",J512,0)</f>
        <v>0</v>
      </c>
      <c r="BI512" s="216">
        <f>IF(N512="nulová",J512,0)</f>
        <v>0</v>
      </c>
      <c r="BJ512" s="17" t="s">
        <v>83</v>
      </c>
      <c r="BK512" s="216">
        <f>ROUND(I512*H512,2)</f>
        <v>0</v>
      </c>
      <c r="BL512" s="17" t="s">
        <v>232</v>
      </c>
      <c r="BM512" s="215" t="s">
        <v>1063</v>
      </c>
    </row>
    <row r="513" s="2" customFormat="1">
      <c r="A513" s="38"/>
      <c r="B513" s="39"/>
      <c r="C513" s="40"/>
      <c r="D513" s="217" t="s">
        <v>146</v>
      </c>
      <c r="E513" s="40"/>
      <c r="F513" s="218" t="s">
        <v>1064</v>
      </c>
      <c r="G513" s="40"/>
      <c r="H513" s="40"/>
      <c r="I513" s="219"/>
      <c r="J513" s="40"/>
      <c r="K513" s="40"/>
      <c r="L513" s="44"/>
      <c r="M513" s="220"/>
      <c r="N513" s="221"/>
      <c r="O513" s="84"/>
      <c r="P513" s="84"/>
      <c r="Q513" s="84"/>
      <c r="R513" s="84"/>
      <c r="S513" s="84"/>
      <c r="T513" s="85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146</v>
      </c>
      <c r="AU513" s="17" t="s">
        <v>80</v>
      </c>
    </row>
    <row r="514" s="12" customFormat="1" ht="22.8" customHeight="1">
      <c r="A514" s="12"/>
      <c r="B514" s="188"/>
      <c r="C514" s="189"/>
      <c r="D514" s="190" t="s">
        <v>74</v>
      </c>
      <c r="E514" s="202" t="s">
        <v>1065</v>
      </c>
      <c r="F514" s="202" t="s">
        <v>1066</v>
      </c>
      <c r="G514" s="189"/>
      <c r="H514" s="189"/>
      <c r="I514" s="192"/>
      <c r="J514" s="203">
        <f>BK514</f>
        <v>0</v>
      </c>
      <c r="K514" s="189"/>
      <c r="L514" s="194"/>
      <c r="M514" s="195"/>
      <c r="N514" s="196"/>
      <c r="O514" s="196"/>
      <c r="P514" s="197">
        <f>SUM(P515:P541)</f>
        <v>0</v>
      </c>
      <c r="Q514" s="196"/>
      <c r="R514" s="197">
        <f>SUM(R515:R541)</f>
        <v>0.85534680000000007</v>
      </c>
      <c r="S514" s="196"/>
      <c r="T514" s="198">
        <f>SUM(T515:T541)</f>
        <v>0</v>
      </c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R514" s="199" t="s">
        <v>80</v>
      </c>
      <c r="AT514" s="200" t="s">
        <v>74</v>
      </c>
      <c r="AU514" s="200" t="s">
        <v>83</v>
      </c>
      <c r="AY514" s="199" t="s">
        <v>138</v>
      </c>
      <c r="BK514" s="201">
        <f>SUM(BK515:BK541)</f>
        <v>0</v>
      </c>
    </row>
    <row r="515" s="2" customFormat="1" ht="16.5" customHeight="1">
      <c r="A515" s="38"/>
      <c r="B515" s="39"/>
      <c r="C515" s="204" t="s">
        <v>1067</v>
      </c>
      <c r="D515" s="204" t="s">
        <v>140</v>
      </c>
      <c r="E515" s="205" t="s">
        <v>1068</v>
      </c>
      <c r="F515" s="206" t="s">
        <v>1069</v>
      </c>
      <c r="G515" s="207" t="s">
        <v>207</v>
      </c>
      <c r="H515" s="208">
        <v>44.130000000000003</v>
      </c>
      <c r="I515" s="209"/>
      <c r="J515" s="210">
        <f>ROUND(I515*H515,2)</f>
        <v>0</v>
      </c>
      <c r="K515" s="206" t="s">
        <v>144</v>
      </c>
      <c r="L515" s="44"/>
      <c r="M515" s="211" t="s">
        <v>19</v>
      </c>
      <c r="N515" s="212" t="s">
        <v>46</v>
      </c>
      <c r="O515" s="84"/>
      <c r="P515" s="213">
        <f>O515*H515</f>
        <v>0</v>
      </c>
      <c r="Q515" s="213">
        <v>0</v>
      </c>
      <c r="R515" s="213">
        <f>Q515*H515</f>
        <v>0</v>
      </c>
      <c r="S515" s="213">
        <v>0</v>
      </c>
      <c r="T515" s="214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15" t="s">
        <v>232</v>
      </c>
      <c r="AT515" s="215" t="s">
        <v>140</v>
      </c>
      <c r="AU515" s="215" t="s">
        <v>80</v>
      </c>
      <c r="AY515" s="17" t="s">
        <v>138</v>
      </c>
      <c r="BE515" s="216">
        <f>IF(N515="základní",J515,0)</f>
        <v>0</v>
      </c>
      <c r="BF515" s="216">
        <f>IF(N515="snížená",J515,0)</f>
        <v>0</v>
      </c>
      <c r="BG515" s="216">
        <f>IF(N515="zákl. přenesená",J515,0)</f>
        <v>0</v>
      </c>
      <c r="BH515" s="216">
        <f>IF(N515="sníž. přenesená",J515,0)</f>
        <v>0</v>
      </c>
      <c r="BI515" s="216">
        <f>IF(N515="nulová",J515,0)</f>
        <v>0</v>
      </c>
      <c r="BJ515" s="17" t="s">
        <v>83</v>
      </c>
      <c r="BK515" s="216">
        <f>ROUND(I515*H515,2)</f>
        <v>0</v>
      </c>
      <c r="BL515" s="17" t="s">
        <v>232</v>
      </c>
      <c r="BM515" s="215" t="s">
        <v>1070</v>
      </c>
    </row>
    <row r="516" s="2" customFormat="1">
      <c r="A516" s="38"/>
      <c r="B516" s="39"/>
      <c r="C516" s="40"/>
      <c r="D516" s="217" t="s">
        <v>146</v>
      </c>
      <c r="E516" s="40"/>
      <c r="F516" s="218" t="s">
        <v>1071</v>
      </c>
      <c r="G516" s="40"/>
      <c r="H516" s="40"/>
      <c r="I516" s="219"/>
      <c r="J516" s="40"/>
      <c r="K516" s="40"/>
      <c r="L516" s="44"/>
      <c r="M516" s="220"/>
      <c r="N516" s="221"/>
      <c r="O516" s="84"/>
      <c r="P516" s="84"/>
      <c r="Q516" s="84"/>
      <c r="R516" s="84"/>
      <c r="S516" s="84"/>
      <c r="T516" s="85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7" t="s">
        <v>146</v>
      </c>
      <c r="AU516" s="17" t="s">
        <v>80</v>
      </c>
    </row>
    <row r="517" s="13" customFormat="1">
      <c r="A517" s="13"/>
      <c r="B517" s="222"/>
      <c r="C517" s="223"/>
      <c r="D517" s="224" t="s">
        <v>148</v>
      </c>
      <c r="E517" s="225" t="s">
        <v>19</v>
      </c>
      <c r="F517" s="226" t="s">
        <v>255</v>
      </c>
      <c r="G517" s="223"/>
      <c r="H517" s="227">
        <v>15.51</v>
      </c>
      <c r="I517" s="228"/>
      <c r="J517" s="223"/>
      <c r="K517" s="223"/>
      <c r="L517" s="229"/>
      <c r="M517" s="230"/>
      <c r="N517" s="231"/>
      <c r="O517" s="231"/>
      <c r="P517" s="231"/>
      <c r="Q517" s="231"/>
      <c r="R517" s="231"/>
      <c r="S517" s="231"/>
      <c r="T517" s="23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3" t="s">
        <v>148</v>
      </c>
      <c r="AU517" s="233" t="s">
        <v>80</v>
      </c>
      <c r="AV517" s="13" t="s">
        <v>80</v>
      </c>
      <c r="AW517" s="13" t="s">
        <v>36</v>
      </c>
      <c r="AX517" s="13" t="s">
        <v>75</v>
      </c>
      <c r="AY517" s="233" t="s">
        <v>138</v>
      </c>
    </row>
    <row r="518" s="13" customFormat="1">
      <c r="A518" s="13"/>
      <c r="B518" s="222"/>
      <c r="C518" s="223"/>
      <c r="D518" s="224" t="s">
        <v>148</v>
      </c>
      <c r="E518" s="225" t="s">
        <v>19</v>
      </c>
      <c r="F518" s="226" t="s">
        <v>256</v>
      </c>
      <c r="G518" s="223"/>
      <c r="H518" s="227">
        <v>9</v>
      </c>
      <c r="I518" s="228"/>
      <c r="J518" s="223"/>
      <c r="K518" s="223"/>
      <c r="L518" s="229"/>
      <c r="M518" s="230"/>
      <c r="N518" s="231"/>
      <c r="O518" s="231"/>
      <c r="P518" s="231"/>
      <c r="Q518" s="231"/>
      <c r="R518" s="231"/>
      <c r="S518" s="231"/>
      <c r="T518" s="23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3" t="s">
        <v>148</v>
      </c>
      <c r="AU518" s="233" t="s">
        <v>80</v>
      </c>
      <c r="AV518" s="13" t="s">
        <v>80</v>
      </c>
      <c r="AW518" s="13" t="s">
        <v>36</v>
      </c>
      <c r="AX518" s="13" t="s">
        <v>75</v>
      </c>
      <c r="AY518" s="233" t="s">
        <v>138</v>
      </c>
    </row>
    <row r="519" s="13" customFormat="1">
      <c r="A519" s="13"/>
      <c r="B519" s="222"/>
      <c r="C519" s="223"/>
      <c r="D519" s="224" t="s">
        <v>148</v>
      </c>
      <c r="E519" s="225" t="s">
        <v>19</v>
      </c>
      <c r="F519" s="226" t="s">
        <v>257</v>
      </c>
      <c r="G519" s="223"/>
      <c r="H519" s="227">
        <v>10.98</v>
      </c>
      <c r="I519" s="228"/>
      <c r="J519" s="223"/>
      <c r="K519" s="223"/>
      <c r="L519" s="229"/>
      <c r="M519" s="230"/>
      <c r="N519" s="231"/>
      <c r="O519" s="231"/>
      <c r="P519" s="231"/>
      <c r="Q519" s="231"/>
      <c r="R519" s="231"/>
      <c r="S519" s="231"/>
      <c r="T519" s="232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3" t="s">
        <v>148</v>
      </c>
      <c r="AU519" s="233" t="s">
        <v>80</v>
      </c>
      <c r="AV519" s="13" t="s">
        <v>80</v>
      </c>
      <c r="AW519" s="13" t="s">
        <v>36</v>
      </c>
      <c r="AX519" s="13" t="s">
        <v>75</v>
      </c>
      <c r="AY519" s="233" t="s">
        <v>138</v>
      </c>
    </row>
    <row r="520" s="13" customFormat="1">
      <c r="A520" s="13"/>
      <c r="B520" s="222"/>
      <c r="C520" s="223"/>
      <c r="D520" s="224" t="s">
        <v>148</v>
      </c>
      <c r="E520" s="225" t="s">
        <v>19</v>
      </c>
      <c r="F520" s="226" t="s">
        <v>258</v>
      </c>
      <c r="G520" s="223"/>
      <c r="H520" s="227">
        <v>8.6400000000000006</v>
      </c>
      <c r="I520" s="228"/>
      <c r="J520" s="223"/>
      <c r="K520" s="223"/>
      <c r="L520" s="229"/>
      <c r="M520" s="230"/>
      <c r="N520" s="231"/>
      <c r="O520" s="231"/>
      <c r="P520" s="231"/>
      <c r="Q520" s="231"/>
      <c r="R520" s="231"/>
      <c r="S520" s="231"/>
      <c r="T520" s="23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3" t="s">
        <v>148</v>
      </c>
      <c r="AU520" s="233" t="s">
        <v>80</v>
      </c>
      <c r="AV520" s="13" t="s">
        <v>80</v>
      </c>
      <c r="AW520" s="13" t="s">
        <v>36</v>
      </c>
      <c r="AX520" s="13" t="s">
        <v>75</v>
      </c>
      <c r="AY520" s="233" t="s">
        <v>138</v>
      </c>
    </row>
    <row r="521" s="14" customFormat="1">
      <c r="A521" s="14"/>
      <c r="B521" s="244"/>
      <c r="C521" s="245"/>
      <c r="D521" s="224" t="s">
        <v>148</v>
      </c>
      <c r="E521" s="246" t="s">
        <v>19</v>
      </c>
      <c r="F521" s="247" t="s">
        <v>224</v>
      </c>
      <c r="G521" s="245"/>
      <c r="H521" s="248">
        <v>44.129999999999995</v>
      </c>
      <c r="I521" s="249"/>
      <c r="J521" s="245"/>
      <c r="K521" s="245"/>
      <c r="L521" s="250"/>
      <c r="M521" s="251"/>
      <c r="N521" s="252"/>
      <c r="O521" s="252"/>
      <c r="P521" s="252"/>
      <c r="Q521" s="252"/>
      <c r="R521" s="252"/>
      <c r="S521" s="252"/>
      <c r="T521" s="25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4" t="s">
        <v>148</v>
      </c>
      <c r="AU521" s="254" t="s">
        <v>80</v>
      </c>
      <c r="AV521" s="14" t="s">
        <v>88</v>
      </c>
      <c r="AW521" s="14" t="s">
        <v>36</v>
      </c>
      <c r="AX521" s="14" t="s">
        <v>83</v>
      </c>
      <c r="AY521" s="254" t="s">
        <v>138</v>
      </c>
    </row>
    <row r="522" s="2" customFormat="1" ht="16.5" customHeight="1">
      <c r="A522" s="38"/>
      <c r="B522" s="39"/>
      <c r="C522" s="204" t="s">
        <v>1072</v>
      </c>
      <c r="D522" s="204" t="s">
        <v>140</v>
      </c>
      <c r="E522" s="205" t="s">
        <v>1073</v>
      </c>
      <c r="F522" s="206" t="s">
        <v>1074</v>
      </c>
      <c r="G522" s="207" t="s">
        <v>207</v>
      </c>
      <c r="H522" s="208">
        <v>44.130000000000003</v>
      </c>
      <c r="I522" s="209"/>
      <c r="J522" s="210">
        <f>ROUND(I522*H522,2)</f>
        <v>0</v>
      </c>
      <c r="K522" s="206" t="s">
        <v>144</v>
      </c>
      <c r="L522" s="44"/>
      <c r="M522" s="211" t="s">
        <v>19</v>
      </c>
      <c r="N522" s="212" t="s">
        <v>46</v>
      </c>
      <c r="O522" s="84"/>
      <c r="P522" s="213">
        <f>O522*H522</f>
        <v>0</v>
      </c>
      <c r="Q522" s="213">
        <v>0.00029999999999999997</v>
      </c>
      <c r="R522" s="213">
        <f>Q522*H522</f>
        <v>0.013238999999999999</v>
      </c>
      <c r="S522" s="213">
        <v>0</v>
      </c>
      <c r="T522" s="214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15" t="s">
        <v>232</v>
      </c>
      <c r="AT522" s="215" t="s">
        <v>140</v>
      </c>
      <c r="AU522" s="215" t="s">
        <v>80</v>
      </c>
      <c r="AY522" s="17" t="s">
        <v>138</v>
      </c>
      <c r="BE522" s="216">
        <f>IF(N522="základní",J522,0)</f>
        <v>0</v>
      </c>
      <c r="BF522" s="216">
        <f>IF(N522="snížená",J522,0)</f>
        <v>0</v>
      </c>
      <c r="BG522" s="216">
        <f>IF(N522="zákl. přenesená",J522,0)</f>
        <v>0</v>
      </c>
      <c r="BH522" s="216">
        <f>IF(N522="sníž. přenesená",J522,0)</f>
        <v>0</v>
      </c>
      <c r="BI522" s="216">
        <f>IF(N522="nulová",J522,0)</f>
        <v>0</v>
      </c>
      <c r="BJ522" s="17" t="s">
        <v>83</v>
      </c>
      <c r="BK522" s="216">
        <f>ROUND(I522*H522,2)</f>
        <v>0</v>
      </c>
      <c r="BL522" s="17" t="s">
        <v>232</v>
      </c>
      <c r="BM522" s="215" t="s">
        <v>1075</v>
      </c>
    </row>
    <row r="523" s="2" customFormat="1">
      <c r="A523" s="38"/>
      <c r="B523" s="39"/>
      <c r="C523" s="40"/>
      <c r="D523" s="217" t="s">
        <v>146</v>
      </c>
      <c r="E523" s="40"/>
      <c r="F523" s="218" t="s">
        <v>1076</v>
      </c>
      <c r="G523" s="40"/>
      <c r="H523" s="40"/>
      <c r="I523" s="219"/>
      <c r="J523" s="40"/>
      <c r="K523" s="40"/>
      <c r="L523" s="44"/>
      <c r="M523" s="220"/>
      <c r="N523" s="221"/>
      <c r="O523" s="84"/>
      <c r="P523" s="84"/>
      <c r="Q523" s="84"/>
      <c r="R523" s="84"/>
      <c r="S523" s="84"/>
      <c r="T523" s="85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146</v>
      </c>
      <c r="AU523" s="17" t="s">
        <v>80</v>
      </c>
    </row>
    <row r="524" s="2" customFormat="1" ht="24.15" customHeight="1">
      <c r="A524" s="38"/>
      <c r="B524" s="39"/>
      <c r="C524" s="204" t="s">
        <v>1077</v>
      </c>
      <c r="D524" s="204" t="s">
        <v>140</v>
      </c>
      <c r="E524" s="205" t="s">
        <v>1078</v>
      </c>
      <c r="F524" s="206" t="s">
        <v>1079</v>
      </c>
      <c r="G524" s="207" t="s">
        <v>207</v>
      </c>
      <c r="H524" s="208">
        <v>44.130000000000003</v>
      </c>
      <c r="I524" s="209"/>
      <c r="J524" s="210">
        <f>ROUND(I524*H524,2)</f>
        <v>0</v>
      </c>
      <c r="K524" s="206" t="s">
        <v>144</v>
      </c>
      <c r="L524" s="44"/>
      <c r="M524" s="211" t="s">
        <v>19</v>
      </c>
      <c r="N524" s="212" t="s">
        <v>46</v>
      </c>
      <c r="O524" s="84"/>
      <c r="P524" s="213">
        <f>O524*H524</f>
        <v>0</v>
      </c>
      <c r="Q524" s="213">
        <v>0.0051999999999999998</v>
      </c>
      <c r="R524" s="213">
        <f>Q524*H524</f>
        <v>0.22947600000000001</v>
      </c>
      <c r="S524" s="213">
        <v>0</v>
      </c>
      <c r="T524" s="214">
        <f>S524*H524</f>
        <v>0</v>
      </c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R524" s="215" t="s">
        <v>232</v>
      </c>
      <c r="AT524" s="215" t="s">
        <v>140</v>
      </c>
      <c r="AU524" s="215" t="s">
        <v>80</v>
      </c>
      <c r="AY524" s="17" t="s">
        <v>138</v>
      </c>
      <c r="BE524" s="216">
        <f>IF(N524="základní",J524,0)</f>
        <v>0</v>
      </c>
      <c r="BF524" s="216">
        <f>IF(N524="snížená",J524,0)</f>
        <v>0</v>
      </c>
      <c r="BG524" s="216">
        <f>IF(N524="zákl. přenesená",J524,0)</f>
        <v>0</v>
      </c>
      <c r="BH524" s="216">
        <f>IF(N524="sníž. přenesená",J524,0)</f>
        <v>0</v>
      </c>
      <c r="BI524" s="216">
        <f>IF(N524="nulová",J524,0)</f>
        <v>0</v>
      </c>
      <c r="BJ524" s="17" t="s">
        <v>83</v>
      </c>
      <c r="BK524" s="216">
        <f>ROUND(I524*H524,2)</f>
        <v>0</v>
      </c>
      <c r="BL524" s="17" t="s">
        <v>232</v>
      </c>
      <c r="BM524" s="215" t="s">
        <v>1080</v>
      </c>
    </row>
    <row r="525" s="2" customFormat="1">
      <c r="A525" s="38"/>
      <c r="B525" s="39"/>
      <c r="C525" s="40"/>
      <c r="D525" s="217" t="s">
        <v>146</v>
      </c>
      <c r="E525" s="40"/>
      <c r="F525" s="218" t="s">
        <v>1081</v>
      </c>
      <c r="G525" s="40"/>
      <c r="H525" s="40"/>
      <c r="I525" s="219"/>
      <c r="J525" s="40"/>
      <c r="K525" s="40"/>
      <c r="L525" s="44"/>
      <c r="M525" s="220"/>
      <c r="N525" s="221"/>
      <c r="O525" s="84"/>
      <c r="P525" s="84"/>
      <c r="Q525" s="84"/>
      <c r="R525" s="84"/>
      <c r="S525" s="84"/>
      <c r="T525" s="85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146</v>
      </c>
      <c r="AU525" s="17" t="s">
        <v>80</v>
      </c>
    </row>
    <row r="526" s="2" customFormat="1" ht="16.5" customHeight="1">
      <c r="A526" s="38"/>
      <c r="B526" s="39"/>
      <c r="C526" s="234" t="s">
        <v>1082</v>
      </c>
      <c r="D526" s="234" t="s">
        <v>175</v>
      </c>
      <c r="E526" s="235" t="s">
        <v>1083</v>
      </c>
      <c r="F526" s="236" t="s">
        <v>1084</v>
      </c>
      <c r="G526" s="237" t="s">
        <v>207</v>
      </c>
      <c r="H526" s="238">
        <v>48.542999999999999</v>
      </c>
      <c r="I526" s="239"/>
      <c r="J526" s="240">
        <f>ROUND(I526*H526,2)</f>
        <v>0</v>
      </c>
      <c r="K526" s="236" t="s">
        <v>144</v>
      </c>
      <c r="L526" s="241"/>
      <c r="M526" s="242" t="s">
        <v>19</v>
      </c>
      <c r="N526" s="243" t="s">
        <v>46</v>
      </c>
      <c r="O526" s="84"/>
      <c r="P526" s="213">
        <f>O526*H526</f>
        <v>0</v>
      </c>
      <c r="Q526" s="213">
        <v>0.0126</v>
      </c>
      <c r="R526" s="213">
        <f>Q526*H526</f>
        <v>0.61164180000000001</v>
      </c>
      <c r="S526" s="213">
        <v>0</v>
      </c>
      <c r="T526" s="214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15" t="s">
        <v>333</v>
      </c>
      <c r="AT526" s="215" t="s">
        <v>175</v>
      </c>
      <c r="AU526" s="215" t="s">
        <v>80</v>
      </c>
      <c r="AY526" s="17" t="s">
        <v>138</v>
      </c>
      <c r="BE526" s="216">
        <f>IF(N526="základní",J526,0)</f>
        <v>0</v>
      </c>
      <c r="BF526" s="216">
        <f>IF(N526="snížená",J526,0)</f>
        <v>0</v>
      </c>
      <c r="BG526" s="216">
        <f>IF(N526="zákl. přenesená",J526,0)</f>
        <v>0</v>
      </c>
      <c r="BH526" s="216">
        <f>IF(N526="sníž. přenesená",J526,0)</f>
        <v>0</v>
      </c>
      <c r="BI526" s="216">
        <f>IF(N526="nulová",J526,0)</f>
        <v>0</v>
      </c>
      <c r="BJ526" s="17" t="s">
        <v>83</v>
      </c>
      <c r="BK526" s="216">
        <f>ROUND(I526*H526,2)</f>
        <v>0</v>
      </c>
      <c r="BL526" s="17" t="s">
        <v>232</v>
      </c>
      <c r="BM526" s="215" t="s">
        <v>1085</v>
      </c>
    </row>
    <row r="527" s="2" customFormat="1">
      <c r="A527" s="38"/>
      <c r="B527" s="39"/>
      <c r="C527" s="40"/>
      <c r="D527" s="224" t="s">
        <v>903</v>
      </c>
      <c r="E527" s="40"/>
      <c r="F527" s="256" t="s">
        <v>1086</v>
      </c>
      <c r="G527" s="40"/>
      <c r="H527" s="40"/>
      <c r="I527" s="219"/>
      <c r="J527" s="40"/>
      <c r="K527" s="40"/>
      <c r="L527" s="44"/>
      <c r="M527" s="220"/>
      <c r="N527" s="221"/>
      <c r="O527" s="84"/>
      <c r="P527" s="84"/>
      <c r="Q527" s="84"/>
      <c r="R527" s="84"/>
      <c r="S527" s="84"/>
      <c r="T527" s="85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903</v>
      </c>
      <c r="AU527" s="17" t="s">
        <v>80</v>
      </c>
    </row>
    <row r="528" s="13" customFormat="1">
      <c r="A528" s="13"/>
      <c r="B528" s="222"/>
      <c r="C528" s="223"/>
      <c r="D528" s="224" t="s">
        <v>148</v>
      </c>
      <c r="E528" s="223"/>
      <c r="F528" s="226" t="s">
        <v>1087</v>
      </c>
      <c r="G528" s="223"/>
      <c r="H528" s="227">
        <v>48.542999999999999</v>
      </c>
      <c r="I528" s="228"/>
      <c r="J528" s="223"/>
      <c r="K528" s="223"/>
      <c r="L528" s="229"/>
      <c r="M528" s="230"/>
      <c r="N528" s="231"/>
      <c r="O528" s="231"/>
      <c r="P528" s="231"/>
      <c r="Q528" s="231"/>
      <c r="R528" s="231"/>
      <c r="S528" s="231"/>
      <c r="T528" s="23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3" t="s">
        <v>148</v>
      </c>
      <c r="AU528" s="233" t="s">
        <v>80</v>
      </c>
      <c r="AV528" s="13" t="s">
        <v>80</v>
      </c>
      <c r="AW528" s="13" t="s">
        <v>4</v>
      </c>
      <c r="AX528" s="13" t="s">
        <v>83</v>
      </c>
      <c r="AY528" s="233" t="s">
        <v>138</v>
      </c>
    </row>
    <row r="529" s="2" customFormat="1" ht="16.5" customHeight="1">
      <c r="A529" s="38"/>
      <c r="B529" s="39"/>
      <c r="C529" s="204" t="s">
        <v>1088</v>
      </c>
      <c r="D529" s="204" t="s">
        <v>140</v>
      </c>
      <c r="E529" s="205" t="s">
        <v>1089</v>
      </c>
      <c r="F529" s="206" t="s">
        <v>1090</v>
      </c>
      <c r="G529" s="207" t="s">
        <v>482</v>
      </c>
      <c r="H529" s="208">
        <v>1.8</v>
      </c>
      <c r="I529" s="209"/>
      <c r="J529" s="210">
        <f>ROUND(I529*H529,2)</f>
        <v>0</v>
      </c>
      <c r="K529" s="206" t="s">
        <v>144</v>
      </c>
      <c r="L529" s="44"/>
      <c r="M529" s="211" t="s">
        <v>19</v>
      </c>
      <c r="N529" s="212" t="s">
        <v>46</v>
      </c>
      <c r="O529" s="84"/>
      <c r="P529" s="213">
        <f>O529*H529</f>
        <v>0</v>
      </c>
      <c r="Q529" s="213">
        <v>0.00055000000000000003</v>
      </c>
      <c r="R529" s="213">
        <f>Q529*H529</f>
        <v>0.00098999999999999999</v>
      </c>
      <c r="S529" s="213">
        <v>0</v>
      </c>
      <c r="T529" s="214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15" t="s">
        <v>232</v>
      </c>
      <c r="AT529" s="215" t="s">
        <v>140</v>
      </c>
      <c r="AU529" s="215" t="s">
        <v>80</v>
      </c>
      <c r="AY529" s="17" t="s">
        <v>138</v>
      </c>
      <c r="BE529" s="216">
        <f>IF(N529="základní",J529,0)</f>
        <v>0</v>
      </c>
      <c r="BF529" s="216">
        <f>IF(N529="snížená",J529,0)</f>
        <v>0</v>
      </c>
      <c r="BG529" s="216">
        <f>IF(N529="zákl. přenesená",J529,0)</f>
        <v>0</v>
      </c>
      <c r="BH529" s="216">
        <f>IF(N529="sníž. přenesená",J529,0)</f>
        <v>0</v>
      </c>
      <c r="BI529" s="216">
        <f>IF(N529="nulová",J529,0)</f>
        <v>0</v>
      </c>
      <c r="BJ529" s="17" t="s">
        <v>83</v>
      </c>
      <c r="BK529" s="216">
        <f>ROUND(I529*H529,2)</f>
        <v>0</v>
      </c>
      <c r="BL529" s="17" t="s">
        <v>232</v>
      </c>
      <c r="BM529" s="215" t="s">
        <v>1091</v>
      </c>
    </row>
    <row r="530" s="2" customFormat="1">
      <c r="A530" s="38"/>
      <c r="B530" s="39"/>
      <c r="C530" s="40"/>
      <c r="D530" s="217" t="s">
        <v>146</v>
      </c>
      <c r="E530" s="40"/>
      <c r="F530" s="218" t="s">
        <v>1092</v>
      </c>
      <c r="G530" s="40"/>
      <c r="H530" s="40"/>
      <c r="I530" s="219"/>
      <c r="J530" s="40"/>
      <c r="K530" s="40"/>
      <c r="L530" s="44"/>
      <c r="M530" s="220"/>
      <c r="N530" s="221"/>
      <c r="O530" s="84"/>
      <c r="P530" s="84"/>
      <c r="Q530" s="84"/>
      <c r="R530" s="84"/>
      <c r="S530" s="84"/>
      <c r="T530" s="85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146</v>
      </c>
      <c r="AU530" s="17" t="s">
        <v>80</v>
      </c>
    </row>
    <row r="531" s="13" customFormat="1">
      <c r="A531" s="13"/>
      <c r="B531" s="222"/>
      <c r="C531" s="223"/>
      <c r="D531" s="224" t="s">
        <v>148</v>
      </c>
      <c r="E531" s="225" t="s">
        <v>19</v>
      </c>
      <c r="F531" s="226" t="s">
        <v>1093</v>
      </c>
      <c r="G531" s="223"/>
      <c r="H531" s="227">
        <v>1.8</v>
      </c>
      <c r="I531" s="228"/>
      <c r="J531" s="223"/>
      <c r="K531" s="223"/>
      <c r="L531" s="229"/>
      <c r="M531" s="230"/>
      <c r="N531" s="231"/>
      <c r="O531" s="231"/>
      <c r="P531" s="231"/>
      <c r="Q531" s="231"/>
      <c r="R531" s="231"/>
      <c r="S531" s="231"/>
      <c r="T531" s="23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3" t="s">
        <v>148</v>
      </c>
      <c r="AU531" s="233" t="s">
        <v>80</v>
      </c>
      <c r="AV531" s="13" t="s">
        <v>80</v>
      </c>
      <c r="AW531" s="13" t="s">
        <v>36</v>
      </c>
      <c r="AX531" s="13" t="s">
        <v>83</v>
      </c>
      <c r="AY531" s="233" t="s">
        <v>138</v>
      </c>
    </row>
    <row r="532" s="2" customFormat="1" ht="16.5" customHeight="1">
      <c r="A532" s="38"/>
      <c r="B532" s="39"/>
      <c r="C532" s="204" t="s">
        <v>1094</v>
      </c>
      <c r="D532" s="204" t="s">
        <v>140</v>
      </c>
      <c r="E532" s="205" t="s">
        <v>1095</v>
      </c>
      <c r="F532" s="206" t="s">
        <v>1096</v>
      </c>
      <c r="G532" s="207" t="s">
        <v>330</v>
      </c>
      <c r="H532" s="208">
        <v>8</v>
      </c>
      <c r="I532" s="209"/>
      <c r="J532" s="210">
        <f>ROUND(I532*H532,2)</f>
        <v>0</v>
      </c>
      <c r="K532" s="206" t="s">
        <v>144</v>
      </c>
      <c r="L532" s="44"/>
      <c r="M532" s="211" t="s">
        <v>19</v>
      </c>
      <c r="N532" s="212" t="s">
        <v>46</v>
      </c>
      <c r="O532" s="84"/>
      <c r="P532" s="213">
        <f>O532*H532</f>
        <v>0</v>
      </c>
      <c r="Q532" s="213">
        <v>0</v>
      </c>
      <c r="R532" s="213">
        <f>Q532*H532</f>
        <v>0</v>
      </c>
      <c r="S532" s="213">
        <v>0</v>
      </c>
      <c r="T532" s="214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15" t="s">
        <v>232</v>
      </c>
      <c r="AT532" s="215" t="s">
        <v>140</v>
      </c>
      <c r="AU532" s="215" t="s">
        <v>80</v>
      </c>
      <c r="AY532" s="17" t="s">
        <v>138</v>
      </c>
      <c r="BE532" s="216">
        <f>IF(N532="základní",J532,0)</f>
        <v>0</v>
      </c>
      <c r="BF532" s="216">
        <f>IF(N532="snížená",J532,0)</f>
        <v>0</v>
      </c>
      <c r="BG532" s="216">
        <f>IF(N532="zákl. přenesená",J532,0)</f>
        <v>0</v>
      </c>
      <c r="BH532" s="216">
        <f>IF(N532="sníž. přenesená",J532,0)</f>
        <v>0</v>
      </c>
      <c r="BI532" s="216">
        <f>IF(N532="nulová",J532,0)</f>
        <v>0</v>
      </c>
      <c r="BJ532" s="17" t="s">
        <v>83</v>
      </c>
      <c r="BK532" s="216">
        <f>ROUND(I532*H532,2)</f>
        <v>0</v>
      </c>
      <c r="BL532" s="17" t="s">
        <v>232</v>
      </c>
      <c r="BM532" s="215" t="s">
        <v>1097</v>
      </c>
    </row>
    <row r="533" s="2" customFormat="1">
      <c r="A533" s="38"/>
      <c r="B533" s="39"/>
      <c r="C533" s="40"/>
      <c r="D533" s="217" t="s">
        <v>146</v>
      </c>
      <c r="E533" s="40"/>
      <c r="F533" s="218" t="s">
        <v>1098</v>
      </c>
      <c r="G533" s="40"/>
      <c r="H533" s="40"/>
      <c r="I533" s="219"/>
      <c r="J533" s="40"/>
      <c r="K533" s="40"/>
      <c r="L533" s="44"/>
      <c r="M533" s="220"/>
      <c r="N533" s="221"/>
      <c r="O533" s="84"/>
      <c r="P533" s="84"/>
      <c r="Q533" s="84"/>
      <c r="R533" s="84"/>
      <c r="S533" s="84"/>
      <c r="T533" s="85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146</v>
      </c>
      <c r="AU533" s="17" t="s">
        <v>80</v>
      </c>
    </row>
    <row r="534" s="2" customFormat="1" ht="16.5" customHeight="1">
      <c r="A534" s="38"/>
      <c r="B534" s="39"/>
      <c r="C534" s="204" t="s">
        <v>1099</v>
      </c>
      <c r="D534" s="204" t="s">
        <v>140</v>
      </c>
      <c r="E534" s="205" t="s">
        <v>1100</v>
      </c>
      <c r="F534" s="206" t="s">
        <v>1101</v>
      </c>
      <c r="G534" s="207" t="s">
        <v>330</v>
      </c>
      <c r="H534" s="208">
        <v>11</v>
      </c>
      <c r="I534" s="209"/>
      <c r="J534" s="210">
        <f>ROUND(I534*H534,2)</f>
        <v>0</v>
      </c>
      <c r="K534" s="206" t="s">
        <v>144</v>
      </c>
      <c r="L534" s="44"/>
      <c r="M534" s="211" t="s">
        <v>19</v>
      </c>
      <c r="N534" s="212" t="s">
        <v>46</v>
      </c>
      <c r="O534" s="84"/>
      <c r="P534" s="213">
        <f>O534*H534</f>
        <v>0</v>
      </c>
      <c r="Q534" s="213">
        <v>0</v>
      </c>
      <c r="R534" s="213">
        <f>Q534*H534</f>
        <v>0</v>
      </c>
      <c r="S534" s="213">
        <v>0</v>
      </c>
      <c r="T534" s="214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15" t="s">
        <v>232</v>
      </c>
      <c r="AT534" s="215" t="s">
        <v>140</v>
      </c>
      <c r="AU534" s="215" t="s">
        <v>80</v>
      </c>
      <c r="AY534" s="17" t="s">
        <v>138</v>
      </c>
      <c r="BE534" s="216">
        <f>IF(N534="základní",J534,0)</f>
        <v>0</v>
      </c>
      <c r="BF534" s="216">
        <f>IF(N534="snížená",J534,0)</f>
        <v>0</v>
      </c>
      <c r="BG534" s="216">
        <f>IF(N534="zákl. přenesená",J534,0)</f>
        <v>0</v>
      </c>
      <c r="BH534" s="216">
        <f>IF(N534="sníž. přenesená",J534,0)</f>
        <v>0</v>
      </c>
      <c r="BI534" s="216">
        <f>IF(N534="nulová",J534,0)</f>
        <v>0</v>
      </c>
      <c r="BJ534" s="17" t="s">
        <v>83</v>
      </c>
      <c r="BK534" s="216">
        <f>ROUND(I534*H534,2)</f>
        <v>0</v>
      </c>
      <c r="BL534" s="17" t="s">
        <v>232</v>
      </c>
      <c r="BM534" s="215" t="s">
        <v>1102</v>
      </c>
    </row>
    <row r="535" s="2" customFormat="1">
      <c r="A535" s="38"/>
      <c r="B535" s="39"/>
      <c r="C535" s="40"/>
      <c r="D535" s="217" t="s">
        <v>146</v>
      </c>
      <c r="E535" s="40"/>
      <c r="F535" s="218" t="s">
        <v>1103</v>
      </c>
      <c r="G535" s="40"/>
      <c r="H535" s="40"/>
      <c r="I535" s="219"/>
      <c r="J535" s="40"/>
      <c r="K535" s="40"/>
      <c r="L535" s="44"/>
      <c r="M535" s="220"/>
      <c r="N535" s="221"/>
      <c r="O535" s="84"/>
      <c r="P535" s="84"/>
      <c r="Q535" s="84"/>
      <c r="R535" s="84"/>
      <c r="S535" s="84"/>
      <c r="T535" s="85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146</v>
      </c>
      <c r="AU535" s="17" t="s">
        <v>80</v>
      </c>
    </row>
    <row r="536" s="2" customFormat="1" ht="16.5" customHeight="1">
      <c r="A536" s="38"/>
      <c r="B536" s="39"/>
      <c r="C536" s="204" t="s">
        <v>1104</v>
      </c>
      <c r="D536" s="204" t="s">
        <v>140</v>
      </c>
      <c r="E536" s="205" t="s">
        <v>1105</v>
      </c>
      <c r="F536" s="206" t="s">
        <v>1106</v>
      </c>
      <c r="G536" s="207" t="s">
        <v>330</v>
      </c>
      <c r="H536" s="208">
        <v>2</v>
      </c>
      <c r="I536" s="209"/>
      <c r="J536" s="210">
        <f>ROUND(I536*H536,2)</f>
        <v>0</v>
      </c>
      <c r="K536" s="206" t="s">
        <v>144</v>
      </c>
      <c r="L536" s="44"/>
      <c r="M536" s="211" t="s">
        <v>19</v>
      </c>
      <c r="N536" s="212" t="s">
        <v>46</v>
      </c>
      <c r="O536" s="84"/>
      <c r="P536" s="213">
        <f>O536*H536</f>
        <v>0</v>
      </c>
      <c r="Q536" s="213">
        <v>0</v>
      </c>
      <c r="R536" s="213">
        <f>Q536*H536</f>
        <v>0</v>
      </c>
      <c r="S536" s="213">
        <v>0</v>
      </c>
      <c r="T536" s="214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15" t="s">
        <v>232</v>
      </c>
      <c r="AT536" s="215" t="s">
        <v>140</v>
      </c>
      <c r="AU536" s="215" t="s">
        <v>80</v>
      </c>
      <c r="AY536" s="17" t="s">
        <v>138</v>
      </c>
      <c r="BE536" s="216">
        <f>IF(N536="základní",J536,0)</f>
        <v>0</v>
      </c>
      <c r="BF536" s="216">
        <f>IF(N536="snížená",J536,0)</f>
        <v>0</v>
      </c>
      <c r="BG536" s="216">
        <f>IF(N536="zákl. přenesená",J536,0)</f>
        <v>0</v>
      </c>
      <c r="BH536" s="216">
        <f>IF(N536="sníž. přenesená",J536,0)</f>
        <v>0</v>
      </c>
      <c r="BI536" s="216">
        <f>IF(N536="nulová",J536,0)</f>
        <v>0</v>
      </c>
      <c r="BJ536" s="17" t="s">
        <v>83</v>
      </c>
      <c r="BK536" s="216">
        <f>ROUND(I536*H536,2)</f>
        <v>0</v>
      </c>
      <c r="BL536" s="17" t="s">
        <v>232</v>
      </c>
      <c r="BM536" s="215" t="s">
        <v>1107</v>
      </c>
    </row>
    <row r="537" s="2" customFormat="1">
      <c r="A537" s="38"/>
      <c r="B537" s="39"/>
      <c r="C537" s="40"/>
      <c r="D537" s="217" t="s">
        <v>146</v>
      </c>
      <c r="E537" s="40"/>
      <c r="F537" s="218" t="s">
        <v>1108</v>
      </c>
      <c r="G537" s="40"/>
      <c r="H537" s="40"/>
      <c r="I537" s="219"/>
      <c r="J537" s="40"/>
      <c r="K537" s="40"/>
      <c r="L537" s="44"/>
      <c r="M537" s="220"/>
      <c r="N537" s="221"/>
      <c r="O537" s="84"/>
      <c r="P537" s="84"/>
      <c r="Q537" s="84"/>
      <c r="R537" s="84"/>
      <c r="S537" s="84"/>
      <c r="T537" s="85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7" t="s">
        <v>146</v>
      </c>
      <c r="AU537" s="17" t="s">
        <v>80</v>
      </c>
    </row>
    <row r="538" s="2" customFormat="1" ht="16.5" customHeight="1">
      <c r="A538" s="38"/>
      <c r="B538" s="39"/>
      <c r="C538" s="204" t="s">
        <v>1109</v>
      </c>
      <c r="D538" s="204" t="s">
        <v>140</v>
      </c>
      <c r="E538" s="205" t="s">
        <v>1110</v>
      </c>
      <c r="F538" s="206" t="s">
        <v>1111</v>
      </c>
      <c r="G538" s="207" t="s">
        <v>330</v>
      </c>
      <c r="H538" s="208">
        <v>2</v>
      </c>
      <c r="I538" s="209"/>
      <c r="J538" s="210">
        <f>ROUND(I538*H538,2)</f>
        <v>0</v>
      </c>
      <c r="K538" s="206" t="s">
        <v>144</v>
      </c>
      <c r="L538" s="44"/>
      <c r="M538" s="211" t="s">
        <v>19</v>
      </c>
      <c r="N538" s="212" t="s">
        <v>46</v>
      </c>
      <c r="O538" s="84"/>
      <c r="P538" s="213">
        <f>O538*H538</f>
        <v>0</v>
      </c>
      <c r="Q538" s="213">
        <v>0</v>
      </c>
      <c r="R538" s="213">
        <f>Q538*H538</f>
        <v>0</v>
      </c>
      <c r="S538" s="213">
        <v>0</v>
      </c>
      <c r="T538" s="214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15" t="s">
        <v>232</v>
      </c>
      <c r="AT538" s="215" t="s">
        <v>140</v>
      </c>
      <c r="AU538" s="215" t="s">
        <v>80</v>
      </c>
      <c r="AY538" s="17" t="s">
        <v>138</v>
      </c>
      <c r="BE538" s="216">
        <f>IF(N538="základní",J538,0)</f>
        <v>0</v>
      </c>
      <c r="BF538" s="216">
        <f>IF(N538="snížená",J538,0)</f>
        <v>0</v>
      </c>
      <c r="BG538" s="216">
        <f>IF(N538="zákl. přenesená",J538,0)</f>
        <v>0</v>
      </c>
      <c r="BH538" s="216">
        <f>IF(N538="sníž. přenesená",J538,0)</f>
        <v>0</v>
      </c>
      <c r="BI538" s="216">
        <f>IF(N538="nulová",J538,0)</f>
        <v>0</v>
      </c>
      <c r="BJ538" s="17" t="s">
        <v>83</v>
      </c>
      <c r="BK538" s="216">
        <f>ROUND(I538*H538,2)</f>
        <v>0</v>
      </c>
      <c r="BL538" s="17" t="s">
        <v>232</v>
      </c>
      <c r="BM538" s="215" t="s">
        <v>1112</v>
      </c>
    </row>
    <row r="539" s="2" customFormat="1">
      <c r="A539" s="38"/>
      <c r="B539" s="39"/>
      <c r="C539" s="40"/>
      <c r="D539" s="217" t="s">
        <v>146</v>
      </c>
      <c r="E539" s="40"/>
      <c r="F539" s="218" t="s">
        <v>1113</v>
      </c>
      <c r="G539" s="40"/>
      <c r="H539" s="40"/>
      <c r="I539" s="219"/>
      <c r="J539" s="40"/>
      <c r="K539" s="40"/>
      <c r="L539" s="44"/>
      <c r="M539" s="220"/>
      <c r="N539" s="221"/>
      <c r="O539" s="84"/>
      <c r="P539" s="84"/>
      <c r="Q539" s="84"/>
      <c r="R539" s="84"/>
      <c r="S539" s="84"/>
      <c r="T539" s="85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146</v>
      </c>
      <c r="AU539" s="17" t="s">
        <v>80</v>
      </c>
    </row>
    <row r="540" s="2" customFormat="1" ht="24.15" customHeight="1">
      <c r="A540" s="38"/>
      <c r="B540" s="39"/>
      <c r="C540" s="204" t="s">
        <v>1114</v>
      </c>
      <c r="D540" s="204" t="s">
        <v>140</v>
      </c>
      <c r="E540" s="205" t="s">
        <v>1115</v>
      </c>
      <c r="F540" s="206" t="s">
        <v>1116</v>
      </c>
      <c r="G540" s="207" t="s">
        <v>178</v>
      </c>
      <c r="H540" s="208">
        <v>0.85499999999999998</v>
      </c>
      <c r="I540" s="209"/>
      <c r="J540" s="210">
        <f>ROUND(I540*H540,2)</f>
        <v>0</v>
      </c>
      <c r="K540" s="206" t="s">
        <v>144</v>
      </c>
      <c r="L540" s="44"/>
      <c r="M540" s="211" t="s">
        <v>19</v>
      </c>
      <c r="N540" s="212" t="s">
        <v>46</v>
      </c>
      <c r="O540" s="84"/>
      <c r="P540" s="213">
        <f>O540*H540</f>
        <v>0</v>
      </c>
      <c r="Q540" s="213">
        <v>0</v>
      </c>
      <c r="R540" s="213">
        <f>Q540*H540</f>
        <v>0</v>
      </c>
      <c r="S540" s="213">
        <v>0</v>
      </c>
      <c r="T540" s="214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15" t="s">
        <v>232</v>
      </c>
      <c r="AT540" s="215" t="s">
        <v>140</v>
      </c>
      <c r="AU540" s="215" t="s">
        <v>80</v>
      </c>
      <c r="AY540" s="17" t="s">
        <v>138</v>
      </c>
      <c r="BE540" s="216">
        <f>IF(N540="základní",J540,0)</f>
        <v>0</v>
      </c>
      <c r="BF540" s="216">
        <f>IF(N540="snížená",J540,0)</f>
        <v>0</v>
      </c>
      <c r="BG540" s="216">
        <f>IF(N540="zákl. přenesená",J540,0)</f>
        <v>0</v>
      </c>
      <c r="BH540" s="216">
        <f>IF(N540="sníž. přenesená",J540,0)</f>
        <v>0</v>
      </c>
      <c r="BI540" s="216">
        <f>IF(N540="nulová",J540,0)</f>
        <v>0</v>
      </c>
      <c r="BJ540" s="17" t="s">
        <v>83</v>
      </c>
      <c r="BK540" s="216">
        <f>ROUND(I540*H540,2)</f>
        <v>0</v>
      </c>
      <c r="BL540" s="17" t="s">
        <v>232</v>
      </c>
      <c r="BM540" s="215" t="s">
        <v>1117</v>
      </c>
    </row>
    <row r="541" s="2" customFormat="1">
      <c r="A541" s="38"/>
      <c r="B541" s="39"/>
      <c r="C541" s="40"/>
      <c r="D541" s="217" t="s">
        <v>146</v>
      </c>
      <c r="E541" s="40"/>
      <c r="F541" s="218" t="s">
        <v>1118</v>
      </c>
      <c r="G541" s="40"/>
      <c r="H541" s="40"/>
      <c r="I541" s="219"/>
      <c r="J541" s="40"/>
      <c r="K541" s="40"/>
      <c r="L541" s="44"/>
      <c r="M541" s="220"/>
      <c r="N541" s="221"/>
      <c r="O541" s="84"/>
      <c r="P541" s="84"/>
      <c r="Q541" s="84"/>
      <c r="R541" s="84"/>
      <c r="S541" s="84"/>
      <c r="T541" s="85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146</v>
      </c>
      <c r="AU541" s="17" t="s">
        <v>80</v>
      </c>
    </row>
    <row r="542" s="12" customFormat="1" ht="22.8" customHeight="1">
      <c r="A542" s="12"/>
      <c r="B542" s="188"/>
      <c r="C542" s="189"/>
      <c r="D542" s="190" t="s">
        <v>74</v>
      </c>
      <c r="E542" s="202" t="s">
        <v>1119</v>
      </c>
      <c r="F542" s="202" t="s">
        <v>1120</v>
      </c>
      <c r="G542" s="189"/>
      <c r="H542" s="189"/>
      <c r="I542" s="192"/>
      <c r="J542" s="203">
        <f>BK542</f>
        <v>0</v>
      </c>
      <c r="K542" s="189"/>
      <c r="L542" s="194"/>
      <c r="M542" s="195"/>
      <c r="N542" s="196"/>
      <c r="O542" s="196"/>
      <c r="P542" s="197">
        <f>SUM(P543:P564)</f>
        <v>0</v>
      </c>
      <c r="Q542" s="196"/>
      <c r="R542" s="197">
        <f>SUM(R543:R564)</f>
        <v>0.0114252</v>
      </c>
      <c r="S542" s="196"/>
      <c r="T542" s="198">
        <f>SUM(T543:T564)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199" t="s">
        <v>80</v>
      </c>
      <c r="AT542" s="200" t="s">
        <v>74</v>
      </c>
      <c r="AU542" s="200" t="s">
        <v>83</v>
      </c>
      <c r="AY542" s="199" t="s">
        <v>138</v>
      </c>
      <c r="BK542" s="201">
        <f>SUM(BK543:BK564)</f>
        <v>0</v>
      </c>
    </row>
    <row r="543" s="2" customFormat="1" ht="16.5" customHeight="1">
      <c r="A543" s="38"/>
      <c r="B543" s="39"/>
      <c r="C543" s="204" t="s">
        <v>1121</v>
      </c>
      <c r="D543" s="204" t="s">
        <v>140</v>
      </c>
      <c r="E543" s="205" t="s">
        <v>1122</v>
      </c>
      <c r="F543" s="206" t="s">
        <v>1123</v>
      </c>
      <c r="G543" s="207" t="s">
        <v>207</v>
      </c>
      <c r="H543" s="208">
        <v>9</v>
      </c>
      <c r="I543" s="209"/>
      <c r="J543" s="210">
        <f>ROUND(I543*H543,2)</f>
        <v>0</v>
      </c>
      <c r="K543" s="206" t="s">
        <v>144</v>
      </c>
      <c r="L543" s="44"/>
      <c r="M543" s="211" t="s">
        <v>19</v>
      </c>
      <c r="N543" s="212" t="s">
        <v>46</v>
      </c>
      <c r="O543" s="84"/>
      <c r="P543" s="213">
        <f>O543*H543</f>
        <v>0</v>
      </c>
      <c r="Q543" s="213">
        <v>0.00017000000000000001</v>
      </c>
      <c r="R543" s="213">
        <f>Q543*H543</f>
        <v>0.0015300000000000001</v>
      </c>
      <c r="S543" s="213">
        <v>0</v>
      </c>
      <c r="T543" s="214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15" t="s">
        <v>232</v>
      </c>
      <c r="AT543" s="215" t="s">
        <v>140</v>
      </c>
      <c r="AU543" s="215" t="s">
        <v>80</v>
      </c>
      <c r="AY543" s="17" t="s">
        <v>138</v>
      </c>
      <c r="BE543" s="216">
        <f>IF(N543="základní",J543,0)</f>
        <v>0</v>
      </c>
      <c r="BF543" s="216">
        <f>IF(N543="snížená",J543,0)</f>
        <v>0</v>
      </c>
      <c r="BG543" s="216">
        <f>IF(N543="zákl. přenesená",J543,0)</f>
        <v>0</v>
      </c>
      <c r="BH543" s="216">
        <f>IF(N543="sníž. přenesená",J543,0)</f>
        <v>0</v>
      </c>
      <c r="BI543" s="216">
        <f>IF(N543="nulová",J543,0)</f>
        <v>0</v>
      </c>
      <c r="BJ543" s="17" t="s">
        <v>83</v>
      </c>
      <c r="BK543" s="216">
        <f>ROUND(I543*H543,2)</f>
        <v>0</v>
      </c>
      <c r="BL543" s="17" t="s">
        <v>232</v>
      </c>
      <c r="BM543" s="215" t="s">
        <v>1124</v>
      </c>
    </row>
    <row r="544" s="2" customFormat="1">
      <c r="A544" s="38"/>
      <c r="B544" s="39"/>
      <c r="C544" s="40"/>
      <c r="D544" s="217" t="s">
        <v>146</v>
      </c>
      <c r="E544" s="40"/>
      <c r="F544" s="218" t="s">
        <v>1125</v>
      </c>
      <c r="G544" s="40"/>
      <c r="H544" s="40"/>
      <c r="I544" s="219"/>
      <c r="J544" s="40"/>
      <c r="K544" s="40"/>
      <c r="L544" s="44"/>
      <c r="M544" s="220"/>
      <c r="N544" s="221"/>
      <c r="O544" s="84"/>
      <c r="P544" s="84"/>
      <c r="Q544" s="84"/>
      <c r="R544" s="84"/>
      <c r="S544" s="84"/>
      <c r="T544" s="85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146</v>
      </c>
      <c r="AU544" s="17" t="s">
        <v>80</v>
      </c>
    </row>
    <row r="545" s="13" customFormat="1">
      <c r="A545" s="13"/>
      <c r="B545" s="222"/>
      <c r="C545" s="223"/>
      <c r="D545" s="224" t="s">
        <v>148</v>
      </c>
      <c r="E545" s="225" t="s">
        <v>19</v>
      </c>
      <c r="F545" s="226" t="s">
        <v>1126</v>
      </c>
      <c r="G545" s="223"/>
      <c r="H545" s="227">
        <v>9</v>
      </c>
      <c r="I545" s="228"/>
      <c r="J545" s="223"/>
      <c r="K545" s="223"/>
      <c r="L545" s="229"/>
      <c r="M545" s="230"/>
      <c r="N545" s="231"/>
      <c r="O545" s="231"/>
      <c r="P545" s="231"/>
      <c r="Q545" s="231"/>
      <c r="R545" s="231"/>
      <c r="S545" s="231"/>
      <c r="T545" s="23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3" t="s">
        <v>148</v>
      </c>
      <c r="AU545" s="233" t="s">
        <v>80</v>
      </c>
      <c r="AV545" s="13" t="s">
        <v>80</v>
      </c>
      <c r="AW545" s="13" t="s">
        <v>36</v>
      </c>
      <c r="AX545" s="13" t="s">
        <v>83</v>
      </c>
      <c r="AY545" s="233" t="s">
        <v>138</v>
      </c>
    </row>
    <row r="546" s="2" customFormat="1" ht="16.5" customHeight="1">
      <c r="A546" s="38"/>
      <c r="B546" s="39"/>
      <c r="C546" s="204" t="s">
        <v>1127</v>
      </c>
      <c r="D546" s="204" t="s">
        <v>140</v>
      </c>
      <c r="E546" s="205" t="s">
        <v>1128</v>
      </c>
      <c r="F546" s="206" t="s">
        <v>1129</v>
      </c>
      <c r="G546" s="207" t="s">
        <v>207</v>
      </c>
      <c r="H546" s="208">
        <v>9</v>
      </c>
      <c r="I546" s="209"/>
      <c r="J546" s="210">
        <f>ROUND(I546*H546,2)</f>
        <v>0</v>
      </c>
      <c r="K546" s="206" t="s">
        <v>144</v>
      </c>
      <c r="L546" s="44"/>
      <c r="M546" s="211" t="s">
        <v>19</v>
      </c>
      <c r="N546" s="212" t="s">
        <v>46</v>
      </c>
      <c r="O546" s="84"/>
      <c r="P546" s="213">
        <f>O546*H546</f>
        <v>0</v>
      </c>
      <c r="Q546" s="213">
        <v>0.00012</v>
      </c>
      <c r="R546" s="213">
        <f>Q546*H546</f>
        <v>0.00108</v>
      </c>
      <c r="S546" s="213">
        <v>0</v>
      </c>
      <c r="T546" s="214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15" t="s">
        <v>232</v>
      </c>
      <c r="AT546" s="215" t="s">
        <v>140</v>
      </c>
      <c r="AU546" s="215" t="s">
        <v>80</v>
      </c>
      <c r="AY546" s="17" t="s">
        <v>138</v>
      </c>
      <c r="BE546" s="216">
        <f>IF(N546="základní",J546,0)</f>
        <v>0</v>
      </c>
      <c r="BF546" s="216">
        <f>IF(N546="snížená",J546,0)</f>
        <v>0</v>
      </c>
      <c r="BG546" s="216">
        <f>IF(N546="zákl. přenesená",J546,0)</f>
        <v>0</v>
      </c>
      <c r="BH546" s="216">
        <f>IF(N546="sníž. přenesená",J546,0)</f>
        <v>0</v>
      </c>
      <c r="BI546" s="216">
        <f>IF(N546="nulová",J546,0)</f>
        <v>0</v>
      </c>
      <c r="BJ546" s="17" t="s">
        <v>83</v>
      </c>
      <c r="BK546" s="216">
        <f>ROUND(I546*H546,2)</f>
        <v>0</v>
      </c>
      <c r="BL546" s="17" t="s">
        <v>232</v>
      </c>
      <c r="BM546" s="215" t="s">
        <v>1130</v>
      </c>
    </row>
    <row r="547" s="2" customFormat="1">
      <c r="A547" s="38"/>
      <c r="B547" s="39"/>
      <c r="C547" s="40"/>
      <c r="D547" s="217" t="s">
        <v>146</v>
      </c>
      <c r="E547" s="40"/>
      <c r="F547" s="218" t="s">
        <v>1131</v>
      </c>
      <c r="G547" s="40"/>
      <c r="H547" s="40"/>
      <c r="I547" s="219"/>
      <c r="J547" s="40"/>
      <c r="K547" s="40"/>
      <c r="L547" s="44"/>
      <c r="M547" s="220"/>
      <c r="N547" s="221"/>
      <c r="O547" s="84"/>
      <c r="P547" s="84"/>
      <c r="Q547" s="84"/>
      <c r="R547" s="84"/>
      <c r="S547" s="84"/>
      <c r="T547" s="85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T547" s="17" t="s">
        <v>146</v>
      </c>
      <c r="AU547" s="17" t="s">
        <v>80</v>
      </c>
    </row>
    <row r="548" s="2" customFormat="1" ht="16.5" customHeight="1">
      <c r="A548" s="38"/>
      <c r="B548" s="39"/>
      <c r="C548" s="204" t="s">
        <v>1132</v>
      </c>
      <c r="D548" s="204" t="s">
        <v>140</v>
      </c>
      <c r="E548" s="205" t="s">
        <v>1133</v>
      </c>
      <c r="F548" s="206" t="s">
        <v>1134</v>
      </c>
      <c r="G548" s="207" t="s">
        <v>207</v>
      </c>
      <c r="H548" s="208">
        <v>9</v>
      </c>
      <c r="I548" s="209"/>
      <c r="J548" s="210">
        <f>ROUND(I548*H548,2)</f>
        <v>0</v>
      </c>
      <c r="K548" s="206" t="s">
        <v>144</v>
      </c>
      <c r="L548" s="44"/>
      <c r="M548" s="211" t="s">
        <v>19</v>
      </c>
      <c r="N548" s="212" t="s">
        <v>46</v>
      </c>
      <c r="O548" s="84"/>
      <c r="P548" s="213">
        <f>O548*H548</f>
        <v>0</v>
      </c>
      <c r="Q548" s="213">
        <v>0.00012</v>
      </c>
      <c r="R548" s="213">
        <f>Q548*H548</f>
        <v>0.00108</v>
      </c>
      <c r="S548" s="213">
        <v>0</v>
      </c>
      <c r="T548" s="214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15" t="s">
        <v>232</v>
      </c>
      <c r="AT548" s="215" t="s">
        <v>140</v>
      </c>
      <c r="AU548" s="215" t="s">
        <v>80</v>
      </c>
      <c r="AY548" s="17" t="s">
        <v>138</v>
      </c>
      <c r="BE548" s="216">
        <f>IF(N548="základní",J548,0)</f>
        <v>0</v>
      </c>
      <c r="BF548" s="216">
        <f>IF(N548="snížená",J548,0)</f>
        <v>0</v>
      </c>
      <c r="BG548" s="216">
        <f>IF(N548="zákl. přenesená",J548,0)</f>
        <v>0</v>
      </c>
      <c r="BH548" s="216">
        <f>IF(N548="sníž. přenesená",J548,0)</f>
        <v>0</v>
      </c>
      <c r="BI548" s="216">
        <f>IF(N548="nulová",J548,0)</f>
        <v>0</v>
      </c>
      <c r="BJ548" s="17" t="s">
        <v>83</v>
      </c>
      <c r="BK548" s="216">
        <f>ROUND(I548*H548,2)</f>
        <v>0</v>
      </c>
      <c r="BL548" s="17" t="s">
        <v>232</v>
      </c>
      <c r="BM548" s="215" t="s">
        <v>1135</v>
      </c>
    </row>
    <row r="549" s="2" customFormat="1">
      <c r="A549" s="38"/>
      <c r="B549" s="39"/>
      <c r="C549" s="40"/>
      <c r="D549" s="217" t="s">
        <v>146</v>
      </c>
      <c r="E549" s="40"/>
      <c r="F549" s="218" t="s">
        <v>1136</v>
      </c>
      <c r="G549" s="40"/>
      <c r="H549" s="40"/>
      <c r="I549" s="219"/>
      <c r="J549" s="40"/>
      <c r="K549" s="40"/>
      <c r="L549" s="44"/>
      <c r="M549" s="220"/>
      <c r="N549" s="221"/>
      <c r="O549" s="84"/>
      <c r="P549" s="84"/>
      <c r="Q549" s="84"/>
      <c r="R549" s="84"/>
      <c r="S549" s="84"/>
      <c r="T549" s="85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146</v>
      </c>
      <c r="AU549" s="17" t="s">
        <v>80</v>
      </c>
    </row>
    <row r="550" s="2" customFormat="1" ht="21.75" customHeight="1">
      <c r="A550" s="38"/>
      <c r="B550" s="39"/>
      <c r="C550" s="204" t="s">
        <v>1137</v>
      </c>
      <c r="D550" s="204" t="s">
        <v>140</v>
      </c>
      <c r="E550" s="205" t="s">
        <v>1138</v>
      </c>
      <c r="F550" s="206" t="s">
        <v>1139</v>
      </c>
      <c r="G550" s="207" t="s">
        <v>207</v>
      </c>
      <c r="H550" s="208">
        <v>7.4400000000000004</v>
      </c>
      <c r="I550" s="209"/>
      <c r="J550" s="210">
        <f>ROUND(I550*H550,2)</f>
        <v>0</v>
      </c>
      <c r="K550" s="206" t="s">
        <v>144</v>
      </c>
      <c r="L550" s="44"/>
      <c r="M550" s="211" t="s">
        <v>19</v>
      </c>
      <c r="N550" s="212" t="s">
        <v>46</v>
      </c>
      <c r="O550" s="84"/>
      <c r="P550" s="213">
        <f>O550*H550</f>
        <v>0</v>
      </c>
      <c r="Q550" s="213">
        <v>0.00023000000000000001</v>
      </c>
      <c r="R550" s="213">
        <f>Q550*H550</f>
        <v>0.0017112000000000002</v>
      </c>
      <c r="S550" s="213">
        <v>0</v>
      </c>
      <c r="T550" s="214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15" t="s">
        <v>232</v>
      </c>
      <c r="AT550" s="215" t="s">
        <v>140</v>
      </c>
      <c r="AU550" s="215" t="s">
        <v>80</v>
      </c>
      <c r="AY550" s="17" t="s">
        <v>138</v>
      </c>
      <c r="BE550" s="216">
        <f>IF(N550="základní",J550,0)</f>
        <v>0</v>
      </c>
      <c r="BF550" s="216">
        <f>IF(N550="snížená",J550,0)</f>
        <v>0</v>
      </c>
      <c r="BG550" s="216">
        <f>IF(N550="zákl. přenesená",J550,0)</f>
        <v>0</v>
      </c>
      <c r="BH550" s="216">
        <f>IF(N550="sníž. přenesená",J550,0)</f>
        <v>0</v>
      </c>
      <c r="BI550" s="216">
        <f>IF(N550="nulová",J550,0)</f>
        <v>0</v>
      </c>
      <c r="BJ550" s="17" t="s">
        <v>83</v>
      </c>
      <c r="BK550" s="216">
        <f>ROUND(I550*H550,2)</f>
        <v>0</v>
      </c>
      <c r="BL550" s="17" t="s">
        <v>232</v>
      </c>
      <c r="BM550" s="215" t="s">
        <v>1140</v>
      </c>
    </row>
    <row r="551" s="2" customFormat="1">
      <c r="A551" s="38"/>
      <c r="B551" s="39"/>
      <c r="C551" s="40"/>
      <c r="D551" s="217" t="s">
        <v>146</v>
      </c>
      <c r="E551" s="40"/>
      <c r="F551" s="218" t="s">
        <v>1141</v>
      </c>
      <c r="G551" s="40"/>
      <c r="H551" s="40"/>
      <c r="I551" s="219"/>
      <c r="J551" s="40"/>
      <c r="K551" s="40"/>
      <c r="L551" s="44"/>
      <c r="M551" s="220"/>
      <c r="N551" s="221"/>
      <c r="O551" s="84"/>
      <c r="P551" s="84"/>
      <c r="Q551" s="84"/>
      <c r="R551" s="84"/>
      <c r="S551" s="84"/>
      <c r="T551" s="85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T551" s="17" t="s">
        <v>146</v>
      </c>
      <c r="AU551" s="17" t="s">
        <v>80</v>
      </c>
    </row>
    <row r="552" s="13" customFormat="1">
      <c r="A552" s="13"/>
      <c r="B552" s="222"/>
      <c r="C552" s="223"/>
      <c r="D552" s="224" t="s">
        <v>148</v>
      </c>
      <c r="E552" s="225" t="s">
        <v>19</v>
      </c>
      <c r="F552" s="226" t="s">
        <v>1142</v>
      </c>
      <c r="G552" s="223"/>
      <c r="H552" s="227">
        <v>7.4400000000000004</v>
      </c>
      <c r="I552" s="228"/>
      <c r="J552" s="223"/>
      <c r="K552" s="223"/>
      <c r="L552" s="229"/>
      <c r="M552" s="230"/>
      <c r="N552" s="231"/>
      <c r="O552" s="231"/>
      <c r="P552" s="231"/>
      <c r="Q552" s="231"/>
      <c r="R552" s="231"/>
      <c r="S552" s="231"/>
      <c r="T552" s="23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3" t="s">
        <v>148</v>
      </c>
      <c r="AU552" s="233" t="s">
        <v>80</v>
      </c>
      <c r="AV552" s="13" t="s">
        <v>80</v>
      </c>
      <c r="AW552" s="13" t="s">
        <v>36</v>
      </c>
      <c r="AX552" s="13" t="s">
        <v>83</v>
      </c>
      <c r="AY552" s="233" t="s">
        <v>138</v>
      </c>
    </row>
    <row r="553" s="2" customFormat="1" ht="24.15" customHeight="1">
      <c r="A553" s="38"/>
      <c r="B553" s="39"/>
      <c r="C553" s="204" t="s">
        <v>1143</v>
      </c>
      <c r="D553" s="204" t="s">
        <v>140</v>
      </c>
      <c r="E553" s="205" t="s">
        <v>1144</v>
      </c>
      <c r="F553" s="206" t="s">
        <v>1145</v>
      </c>
      <c r="G553" s="207" t="s">
        <v>482</v>
      </c>
      <c r="H553" s="208">
        <v>12</v>
      </c>
      <c r="I553" s="209"/>
      <c r="J553" s="210">
        <f>ROUND(I553*H553,2)</f>
        <v>0</v>
      </c>
      <c r="K553" s="206" t="s">
        <v>144</v>
      </c>
      <c r="L553" s="44"/>
      <c r="M553" s="211" t="s">
        <v>19</v>
      </c>
      <c r="N553" s="212" t="s">
        <v>46</v>
      </c>
      <c r="O553" s="84"/>
      <c r="P553" s="213">
        <f>O553*H553</f>
        <v>0</v>
      </c>
      <c r="Q553" s="213">
        <v>2.0000000000000002E-05</v>
      </c>
      <c r="R553" s="213">
        <f>Q553*H553</f>
        <v>0.00024000000000000003</v>
      </c>
      <c r="S553" s="213">
        <v>0</v>
      </c>
      <c r="T553" s="214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15" t="s">
        <v>232</v>
      </c>
      <c r="AT553" s="215" t="s">
        <v>140</v>
      </c>
      <c r="AU553" s="215" t="s">
        <v>80</v>
      </c>
      <c r="AY553" s="17" t="s">
        <v>138</v>
      </c>
      <c r="BE553" s="216">
        <f>IF(N553="základní",J553,0)</f>
        <v>0</v>
      </c>
      <c r="BF553" s="216">
        <f>IF(N553="snížená",J553,0)</f>
        <v>0</v>
      </c>
      <c r="BG553" s="216">
        <f>IF(N553="zákl. přenesená",J553,0)</f>
        <v>0</v>
      </c>
      <c r="BH553" s="216">
        <f>IF(N553="sníž. přenesená",J553,0)</f>
        <v>0</v>
      </c>
      <c r="BI553" s="216">
        <f>IF(N553="nulová",J553,0)</f>
        <v>0</v>
      </c>
      <c r="BJ553" s="17" t="s">
        <v>83</v>
      </c>
      <c r="BK553" s="216">
        <f>ROUND(I553*H553,2)</f>
        <v>0</v>
      </c>
      <c r="BL553" s="17" t="s">
        <v>232</v>
      </c>
      <c r="BM553" s="215" t="s">
        <v>1146</v>
      </c>
    </row>
    <row r="554" s="2" customFormat="1">
      <c r="A554" s="38"/>
      <c r="B554" s="39"/>
      <c r="C554" s="40"/>
      <c r="D554" s="217" t="s">
        <v>146</v>
      </c>
      <c r="E554" s="40"/>
      <c r="F554" s="218" t="s">
        <v>1147</v>
      </c>
      <c r="G554" s="40"/>
      <c r="H554" s="40"/>
      <c r="I554" s="219"/>
      <c r="J554" s="40"/>
      <c r="K554" s="40"/>
      <c r="L554" s="44"/>
      <c r="M554" s="220"/>
      <c r="N554" s="221"/>
      <c r="O554" s="84"/>
      <c r="P554" s="84"/>
      <c r="Q554" s="84"/>
      <c r="R554" s="84"/>
      <c r="S554" s="84"/>
      <c r="T554" s="85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146</v>
      </c>
      <c r="AU554" s="17" t="s">
        <v>80</v>
      </c>
    </row>
    <row r="555" s="2" customFormat="1" ht="16.5" customHeight="1">
      <c r="A555" s="38"/>
      <c r="B555" s="39"/>
      <c r="C555" s="204" t="s">
        <v>1148</v>
      </c>
      <c r="D555" s="204" t="s">
        <v>140</v>
      </c>
      <c r="E555" s="205" t="s">
        <v>1149</v>
      </c>
      <c r="F555" s="206" t="s">
        <v>1150</v>
      </c>
      <c r="G555" s="207" t="s">
        <v>207</v>
      </c>
      <c r="H555" s="208">
        <v>7.4400000000000004</v>
      </c>
      <c r="I555" s="209"/>
      <c r="J555" s="210">
        <f>ROUND(I555*H555,2)</f>
        <v>0</v>
      </c>
      <c r="K555" s="206" t="s">
        <v>144</v>
      </c>
      <c r="L555" s="44"/>
      <c r="M555" s="211" t="s">
        <v>19</v>
      </c>
      <c r="N555" s="212" t="s">
        <v>46</v>
      </c>
      <c r="O555" s="84"/>
      <c r="P555" s="213">
        <f>O555*H555</f>
        <v>0</v>
      </c>
      <c r="Q555" s="213">
        <v>0.00017000000000000001</v>
      </c>
      <c r="R555" s="213">
        <f>Q555*H555</f>
        <v>0.0012648000000000002</v>
      </c>
      <c r="S555" s="213">
        <v>0</v>
      </c>
      <c r="T555" s="214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15" t="s">
        <v>232</v>
      </c>
      <c r="AT555" s="215" t="s">
        <v>140</v>
      </c>
      <c r="AU555" s="215" t="s">
        <v>80</v>
      </c>
      <c r="AY555" s="17" t="s">
        <v>138</v>
      </c>
      <c r="BE555" s="216">
        <f>IF(N555="základní",J555,0)</f>
        <v>0</v>
      </c>
      <c r="BF555" s="216">
        <f>IF(N555="snížená",J555,0)</f>
        <v>0</v>
      </c>
      <c r="BG555" s="216">
        <f>IF(N555="zákl. přenesená",J555,0)</f>
        <v>0</v>
      </c>
      <c r="BH555" s="216">
        <f>IF(N555="sníž. přenesená",J555,0)</f>
        <v>0</v>
      </c>
      <c r="BI555" s="216">
        <f>IF(N555="nulová",J555,0)</f>
        <v>0</v>
      </c>
      <c r="BJ555" s="17" t="s">
        <v>83</v>
      </c>
      <c r="BK555" s="216">
        <f>ROUND(I555*H555,2)</f>
        <v>0</v>
      </c>
      <c r="BL555" s="17" t="s">
        <v>232</v>
      </c>
      <c r="BM555" s="215" t="s">
        <v>1151</v>
      </c>
    </row>
    <row r="556" s="2" customFormat="1">
      <c r="A556" s="38"/>
      <c r="B556" s="39"/>
      <c r="C556" s="40"/>
      <c r="D556" s="217" t="s">
        <v>146</v>
      </c>
      <c r="E556" s="40"/>
      <c r="F556" s="218" t="s">
        <v>1152</v>
      </c>
      <c r="G556" s="40"/>
      <c r="H556" s="40"/>
      <c r="I556" s="219"/>
      <c r="J556" s="40"/>
      <c r="K556" s="40"/>
      <c r="L556" s="44"/>
      <c r="M556" s="220"/>
      <c r="N556" s="221"/>
      <c r="O556" s="84"/>
      <c r="P556" s="84"/>
      <c r="Q556" s="84"/>
      <c r="R556" s="84"/>
      <c r="S556" s="84"/>
      <c r="T556" s="85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146</v>
      </c>
      <c r="AU556" s="17" t="s">
        <v>80</v>
      </c>
    </row>
    <row r="557" s="2" customFormat="1" ht="16.5" customHeight="1">
      <c r="A557" s="38"/>
      <c r="B557" s="39"/>
      <c r="C557" s="204" t="s">
        <v>1153</v>
      </c>
      <c r="D557" s="204" t="s">
        <v>140</v>
      </c>
      <c r="E557" s="205" t="s">
        <v>1154</v>
      </c>
      <c r="F557" s="206" t="s">
        <v>1155</v>
      </c>
      <c r="G557" s="207" t="s">
        <v>482</v>
      </c>
      <c r="H557" s="208">
        <v>12</v>
      </c>
      <c r="I557" s="209"/>
      <c r="J557" s="210">
        <f>ROUND(I557*H557,2)</f>
        <v>0</v>
      </c>
      <c r="K557" s="206" t="s">
        <v>144</v>
      </c>
      <c r="L557" s="44"/>
      <c r="M557" s="211" t="s">
        <v>19</v>
      </c>
      <c r="N557" s="212" t="s">
        <v>46</v>
      </c>
      <c r="O557" s="84"/>
      <c r="P557" s="213">
        <f>O557*H557</f>
        <v>0</v>
      </c>
      <c r="Q557" s="213">
        <v>2.0000000000000002E-05</v>
      </c>
      <c r="R557" s="213">
        <f>Q557*H557</f>
        <v>0.00024000000000000003</v>
      </c>
      <c r="S557" s="213">
        <v>0</v>
      </c>
      <c r="T557" s="214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15" t="s">
        <v>232</v>
      </c>
      <c r="AT557" s="215" t="s">
        <v>140</v>
      </c>
      <c r="AU557" s="215" t="s">
        <v>80</v>
      </c>
      <c r="AY557" s="17" t="s">
        <v>138</v>
      </c>
      <c r="BE557" s="216">
        <f>IF(N557="základní",J557,0)</f>
        <v>0</v>
      </c>
      <c r="BF557" s="216">
        <f>IF(N557="snížená",J557,0)</f>
        <v>0</v>
      </c>
      <c r="BG557" s="216">
        <f>IF(N557="zákl. přenesená",J557,0)</f>
        <v>0</v>
      </c>
      <c r="BH557" s="216">
        <f>IF(N557="sníž. přenesená",J557,0)</f>
        <v>0</v>
      </c>
      <c r="BI557" s="216">
        <f>IF(N557="nulová",J557,0)</f>
        <v>0</v>
      </c>
      <c r="BJ557" s="17" t="s">
        <v>83</v>
      </c>
      <c r="BK557" s="216">
        <f>ROUND(I557*H557,2)</f>
        <v>0</v>
      </c>
      <c r="BL557" s="17" t="s">
        <v>232</v>
      </c>
      <c r="BM557" s="215" t="s">
        <v>1156</v>
      </c>
    </row>
    <row r="558" s="2" customFormat="1">
      <c r="A558" s="38"/>
      <c r="B558" s="39"/>
      <c r="C558" s="40"/>
      <c r="D558" s="217" t="s">
        <v>146</v>
      </c>
      <c r="E558" s="40"/>
      <c r="F558" s="218" t="s">
        <v>1157</v>
      </c>
      <c r="G558" s="40"/>
      <c r="H558" s="40"/>
      <c r="I558" s="219"/>
      <c r="J558" s="40"/>
      <c r="K558" s="40"/>
      <c r="L558" s="44"/>
      <c r="M558" s="220"/>
      <c r="N558" s="221"/>
      <c r="O558" s="84"/>
      <c r="P558" s="84"/>
      <c r="Q558" s="84"/>
      <c r="R558" s="84"/>
      <c r="S558" s="84"/>
      <c r="T558" s="85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7" t="s">
        <v>146</v>
      </c>
      <c r="AU558" s="17" t="s">
        <v>80</v>
      </c>
    </row>
    <row r="559" s="2" customFormat="1" ht="16.5" customHeight="1">
      <c r="A559" s="38"/>
      <c r="B559" s="39"/>
      <c r="C559" s="204" t="s">
        <v>1158</v>
      </c>
      <c r="D559" s="204" t="s">
        <v>140</v>
      </c>
      <c r="E559" s="205" t="s">
        <v>1159</v>
      </c>
      <c r="F559" s="206" t="s">
        <v>1160</v>
      </c>
      <c r="G559" s="207" t="s">
        <v>482</v>
      </c>
      <c r="H559" s="208">
        <v>12</v>
      </c>
      <c r="I559" s="209"/>
      <c r="J559" s="210">
        <f>ROUND(I559*H559,2)</f>
        <v>0</v>
      </c>
      <c r="K559" s="206" t="s">
        <v>144</v>
      </c>
      <c r="L559" s="44"/>
      <c r="M559" s="211" t="s">
        <v>19</v>
      </c>
      <c r="N559" s="212" t="s">
        <v>46</v>
      </c>
      <c r="O559" s="84"/>
      <c r="P559" s="213">
        <f>O559*H559</f>
        <v>0</v>
      </c>
      <c r="Q559" s="213">
        <v>6.0000000000000002E-05</v>
      </c>
      <c r="R559" s="213">
        <f>Q559*H559</f>
        <v>0.00072000000000000005</v>
      </c>
      <c r="S559" s="213">
        <v>0</v>
      </c>
      <c r="T559" s="214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15" t="s">
        <v>232</v>
      </c>
      <c r="AT559" s="215" t="s">
        <v>140</v>
      </c>
      <c r="AU559" s="215" t="s">
        <v>80</v>
      </c>
      <c r="AY559" s="17" t="s">
        <v>138</v>
      </c>
      <c r="BE559" s="216">
        <f>IF(N559="základní",J559,0)</f>
        <v>0</v>
      </c>
      <c r="BF559" s="216">
        <f>IF(N559="snížená",J559,0)</f>
        <v>0</v>
      </c>
      <c r="BG559" s="216">
        <f>IF(N559="zákl. přenesená",J559,0)</f>
        <v>0</v>
      </c>
      <c r="BH559" s="216">
        <f>IF(N559="sníž. přenesená",J559,0)</f>
        <v>0</v>
      </c>
      <c r="BI559" s="216">
        <f>IF(N559="nulová",J559,0)</f>
        <v>0</v>
      </c>
      <c r="BJ559" s="17" t="s">
        <v>83</v>
      </c>
      <c r="BK559" s="216">
        <f>ROUND(I559*H559,2)</f>
        <v>0</v>
      </c>
      <c r="BL559" s="17" t="s">
        <v>232</v>
      </c>
      <c r="BM559" s="215" t="s">
        <v>1161</v>
      </c>
    </row>
    <row r="560" s="2" customFormat="1">
      <c r="A560" s="38"/>
      <c r="B560" s="39"/>
      <c r="C560" s="40"/>
      <c r="D560" s="217" t="s">
        <v>146</v>
      </c>
      <c r="E560" s="40"/>
      <c r="F560" s="218" t="s">
        <v>1162</v>
      </c>
      <c r="G560" s="40"/>
      <c r="H560" s="40"/>
      <c r="I560" s="219"/>
      <c r="J560" s="40"/>
      <c r="K560" s="40"/>
      <c r="L560" s="44"/>
      <c r="M560" s="220"/>
      <c r="N560" s="221"/>
      <c r="O560" s="84"/>
      <c r="P560" s="84"/>
      <c r="Q560" s="84"/>
      <c r="R560" s="84"/>
      <c r="S560" s="84"/>
      <c r="T560" s="85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146</v>
      </c>
      <c r="AU560" s="17" t="s">
        <v>80</v>
      </c>
    </row>
    <row r="561" s="2" customFormat="1" ht="16.5" customHeight="1">
      <c r="A561" s="38"/>
      <c r="B561" s="39"/>
      <c r="C561" s="204" t="s">
        <v>1163</v>
      </c>
      <c r="D561" s="204" t="s">
        <v>140</v>
      </c>
      <c r="E561" s="205" t="s">
        <v>1164</v>
      </c>
      <c r="F561" s="206" t="s">
        <v>1165</v>
      </c>
      <c r="G561" s="207" t="s">
        <v>207</v>
      </c>
      <c r="H561" s="208">
        <v>7.4400000000000004</v>
      </c>
      <c r="I561" s="209"/>
      <c r="J561" s="210">
        <f>ROUND(I561*H561,2)</f>
        <v>0</v>
      </c>
      <c r="K561" s="206" t="s">
        <v>144</v>
      </c>
      <c r="L561" s="44"/>
      <c r="M561" s="211" t="s">
        <v>19</v>
      </c>
      <c r="N561" s="212" t="s">
        <v>46</v>
      </c>
      <c r="O561" s="84"/>
      <c r="P561" s="213">
        <f>O561*H561</f>
        <v>0</v>
      </c>
      <c r="Q561" s="213">
        <v>0.00042999999999999999</v>
      </c>
      <c r="R561" s="213">
        <f>Q561*H561</f>
        <v>0.0031992000000000001</v>
      </c>
      <c r="S561" s="213">
        <v>0</v>
      </c>
      <c r="T561" s="214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15" t="s">
        <v>232</v>
      </c>
      <c r="AT561" s="215" t="s">
        <v>140</v>
      </c>
      <c r="AU561" s="215" t="s">
        <v>80</v>
      </c>
      <c r="AY561" s="17" t="s">
        <v>138</v>
      </c>
      <c r="BE561" s="216">
        <f>IF(N561="základní",J561,0)</f>
        <v>0</v>
      </c>
      <c r="BF561" s="216">
        <f>IF(N561="snížená",J561,0)</f>
        <v>0</v>
      </c>
      <c r="BG561" s="216">
        <f>IF(N561="zákl. přenesená",J561,0)</f>
        <v>0</v>
      </c>
      <c r="BH561" s="216">
        <f>IF(N561="sníž. přenesená",J561,0)</f>
        <v>0</v>
      </c>
      <c r="BI561" s="216">
        <f>IF(N561="nulová",J561,0)</f>
        <v>0</v>
      </c>
      <c r="BJ561" s="17" t="s">
        <v>83</v>
      </c>
      <c r="BK561" s="216">
        <f>ROUND(I561*H561,2)</f>
        <v>0</v>
      </c>
      <c r="BL561" s="17" t="s">
        <v>232</v>
      </c>
      <c r="BM561" s="215" t="s">
        <v>1166</v>
      </c>
    </row>
    <row r="562" s="2" customFormat="1">
      <c r="A562" s="38"/>
      <c r="B562" s="39"/>
      <c r="C562" s="40"/>
      <c r="D562" s="217" t="s">
        <v>146</v>
      </c>
      <c r="E562" s="40"/>
      <c r="F562" s="218" t="s">
        <v>1167</v>
      </c>
      <c r="G562" s="40"/>
      <c r="H562" s="40"/>
      <c r="I562" s="219"/>
      <c r="J562" s="40"/>
      <c r="K562" s="40"/>
      <c r="L562" s="44"/>
      <c r="M562" s="220"/>
      <c r="N562" s="221"/>
      <c r="O562" s="84"/>
      <c r="P562" s="84"/>
      <c r="Q562" s="84"/>
      <c r="R562" s="84"/>
      <c r="S562" s="84"/>
      <c r="T562" s="85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7" t="s">
        <v>146</v>
      </c>
      <c r="AU562" s="17" t="s">
        <v>80</v>
      </c>
    </row>
    <row r="563" s="2" customFormat="1" ht="21.75" customHeight="1">
      <c r="A563" s="38"/>
      <c r="B563" s="39"/>
      <c r="C563" s="204" t="s">
        <v>1168</v>
      </c>
      <c r="D563" s="204" t="s">
        <v>140</v>
      </c>
      <c r="E563" s="205" t="s">
        <v>1169</v>
      </c>
      <c r="F563" s="206" t="s">
        <v>1170</v>
      </c>
      <c r="G563" s="207" t="s">
        <v>482</v>
      </c>
      <c r="H563" s="208">
        <v>12</v>
      </c>
      <c r="I563" s="209"/>
      <c r="J563" s="210">
        <f>ROUND(I563*H563,2)</f>
        <v>0</v>
      </c>
      <c r="K563" s="206" t="s">
        <v>144</v>
      </c>
      <c r="L563" s="44"/>
      <c r="M563" s="211" t="s">
        <v>19</v>
      </c>
      <c r="N563" s="212" t="s">
        <v>46</v>
      </c>
      <c r="O563" s="84"/>
      <c r="P563" s="213">
        <f>O563*H563</f>
        <v>0</v>
      </c>
      <c r="Q563" s="213">
        <v>3.0000000000000001E-05</v>
      </c>
      <c r="R563" s="213">
        <f>Q563*H563</f>
        <v>0.00036000000000000002</v>
      </c>
      <c r="S563" s="213">
        <v>0</v>
      </c>
      <c r="T563" s="214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15" t="s">
        <v>232</v>
      </c>
      <c r="AT563" s="215" t="s">
        <v>140</v>
      </c>
      <c r="AU563" s="215" t="s">
        <v>80</v>
      </c>
      <c r="AY563" s="17" t="s">
        <v>138</v>
      </c>
      <c r="BE563" s="216">
        <f>IF(N563="základní",J563,0)</f>
        <v>0</v>
      </c>
      <c r="BF563" s="216">
        <f>IF(N563="snížená",J563,0)</f>
        <v>0</v>
      </c>
      <c r="BG563" s="216">
        <f>IF(N563="zákl. přenesená",J563,0)</f>
        <v>0</v>
      </c>
      <c r="BH563" s="216">
        <f>IF(N563="sníž. přenesená",J563,0)</f>
        <v>0</v>
      </c>
      <c r="BI563" s="216">
        <f>IF(N563="nulová",J563,0)</f>
        <v>0</v>
      </c>
      <c r="BJ563" s="17" t="s">
        <v>83</v>
      </c>
      <c r="BK563" s="216">
        <f>ROUND(I563*H563,2)</f>
        <v>0</v>
      </c>
      <c r="BL563" s="17" t="s">
        <v>232</v>
      </c>
      <c r="BM563" s="215" t="s">
        <v>1171</v>
      </c>
    </row>
    <row r="564" s="2" customFormat="1">
      <c r="A564" s="38"/>
      <c r="B564" s="39"/>
      <c r="C564" s="40"/>
      <c r="D564" s="217" t="s">
        <v>146</v>
      </c>
      <c r="E564" s="40"/>
      <c r="F564" s="218" t="s">
        <v>1172</v>
      </c>
      <c r="G564" s="40"/>
      <c r="H564" s="40"/>
      <c r="I564" s="219"/>
      <c r="J564" s="40"/>
      <c r="K564" s="40"/>
      <c r="L564" s="44"/>
      <c r="M564" s="220"/>
      <c r="N564" s="221"/>
      <c r="O564" s="84"/>
      <c r="P564" s="84"/>
      <c r="Q564" s="84"/>
      <c r="R564" s="84"/>
      <c r="S564" s="84"/>
      <c r="T564" s="85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146</v>
      </c>
      <c r="AU564" s="17" t="s">
        <v>80</v>
      </c>
    </row>
    <row r="565" s="12" customFormat="1" ht="22.8" customHeight="1">
      <c r="A565" s="12"/>
      <c r="B565" s="188"/>
      <c r="C565" s="189"/>
      <c r="D565" s="190" t="s">
        <v>74</v>
      </c>
      <c r="E565" s="202" t="s">
        <v>1173</v>
      </c>
      <c r="F565" s="202" t="s">
        <v>1174</v>
      </c>
      <c r="G565" s="189"/>
      <c r="H565" s="189"/>
      <c r="I565" s="192"/>
      <c r="J565" s="203">
        <f>BK565</f>
        <v>0</v>
      </c>
      <c r="K565" s="189"/>
      <c r="L565" s="194"/>
      <c r="M565" s="195"/>
      <c r="N565" s="196"/>
      <c r="O565" s="196"/>
      <c r="P565" s="197">
        <f>SUM(P566:P578)</f>
        <v>0</v>
      </c>
      <c r="Q565" s="196"/>
      <c r="R565" s="197">
        <f>SUM(R566:R578)</f>
        <v>0.032039459999999999</v>
      </c>
      <c r="S565" s="196"/>
      <c r="T565" s="198">
        <f>SUM(T566:T578)</f>
        <v>0.010447649999999999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199" t="s">
        <v>80</v>
      </c>
      <c r="AT565" s="200" t="s">
        <v>74</v>
      </c>
      <c r="AU565" s="200" t="s">
        <v>83</v>
      </c>
      <c r="AY565" s="199" t="s">
        <v>138</v>
      </c>
      <c r="BK565" s="201">
        <f>SUM(BK566:BK578)</f>
        <v>0</v>
      </c>
    </row>
    <row r="566" s="2" customFormat="1" ht="16.5" customHeight="1">
      <c r="A566" s="38"/>
      <c r="B566" s="39"/>
      <c r="C566" s="204" t="s">
        <v>1175</v>
      </c>
      <c r="D566" s="204" t="s">
        <v>140</v>
      </c>
      <c r="E566" s="205" t="s">
        <v>1176</v>
      </c>
      <c r="F566" s="206" t="s">
        <v>1177</v>
      </c>
      <c r="G566" s="207" t="s">
        <v>207</v>
      </c>
      <c r="H566" s="208">
        <v>69.650999999999996</v>
      </c>
      <c r="I566" s="209"/>
      <c r="J566" s="210">
        <f>ROUND(I566*H566,2)</f>
        <v>0</v>
      </c>
      <c r="K566" s="206" t="s">
        <v>144</v>
      </c>
      <c r="L566" s="44"/>
      <c r="M566" s="211" t="s">
        <v>19</v>
      </c>
      <c r="N566" s="212" t="s">
        <v>46</v>
      </c>
      <c r="O566" s="84"/>
      <c r="P566" s="213">
        <f>O566*H566</f>
        <v>0</v>
      </c>
      <c r="Q566" s="213">
        <v>0</v>
      </c>
      <c r="R566" s="213">
        <f>Q566*H566</f>
        <v>0</v>
      </c>
      <c r="S566" s="213">
        <v>0.00014999999999999999</v>
      </c>
      <c r="T566" s="214">
        <f>S566*H566</f>
        <v>0.010447649999999999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15" t="s">
        <v>232</v>
      </c>
      <c r="AT566" s="215" t="s">
        <v>140</v>
      </c>
      <c r="AU566" s="215" t="s">
        <v>80</v>
      </c>
      <c r="AY566" s="17" t="s">
        <v>138</v>
      </c>
      <c r="BE566" s="216">
        <f>IF(N566="základní",J566,0)</f>
        <v>0</v>
      </c>
      <c r="BF566" s="216">
        <f>IF(N566="snížená",J566,0)</f>
        <v>0</v>
      </c>
      <c r="BG566" s="216">
        <f>IF(N566="zákl. přenesená",J566,0)</f>
        <v>0</v>
      </c>
      <c r="BH566" s="216">
        <f>IF(N566="sníž. přenesená",J566,0)</f>
        <v>0</v>
      </c>
      <c r="BI566" s="216">
        <f>IF(N566="nulová",J566,0)</f>
        <v>0</v>
      </c>
      <c r="BJ566" s="17" t="s">
        <v>83</v>
      </c>
      <c r="BK566" s="216">
        <f>ROUND(I566*H566,2)</f>
        <v>0</v>
      </c>
      <c r="BL566" s="17" t="s">
        <v>232</v>
      </c>
      <c r="BM566" s="215" t="s">
        <v>1178</v>
      </c>
    </row>
    <row r="567" s="2" customFormat="1">
      <c r="A567" s="38"/>
      <c r="B567" s="39"/>
      <c r="C567" s="40"/>
      <c r="D567" s="217" t="s">
        <v>146</v>
      </c>
      <c r="E567" s="40"/>
      <c r="F567" s="218" t="s">
        <v>1179</v>
      </c>
      <c r="G567" s="40"/>
      <c r="H567" s="40"/>
      <c r="I567" s="219"/>
      <c r="J567" s="40"/>
      <c r="K567" s="40"/>
      <c r="L567" s="44"/>
      <c r="M567" s="220"/>
      <c r="N567" s="221"/>
      <c r="O567" s="84"/>
      <c r="P567" s="84"/>
      <c r="Q567" s="84"/>
      <c r="R567" s="84"/>
      <c r="S567" s="84"/>
      <c r="T567" s="85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7" t="s">
        <v>146</v>
      </c>
      <c r="AU567" s="17" t="s">
        <v>80</v>
      </c>
    </row>
    <row r="568" s="13" customFormat="1">
      <c r="A568" s="13"/>
      <c r="B568" s="222"/>
      <c r="C568" s="223"/>
      <c r="D568" s="224" t="s">
        <v>148</v>
      </c>
      <c r="E568" s="225" t="s">
        <v>19</v>
      </c>
      <c r="F568" s="226" t="s">
        <v>1180</v>
      </c>
      <c r="G568" s="223"/>
      <c r="H568" s="227">
        <v>44.005000000000003</v>
      </c>
      <c r="I568" s="228"/>
      <c r="J568" s="223"/>
      <c r="K568" s="223"/>
      <c r="L568" s="229"/>
      <c r="M568" s="230"/>
      <c r="N568" s="231"/>
      <c r="O568" s="231"/>
      <c r="P568" s="231"/>
      <c r="Q568" s="231"/>
      <c r="R568" s="231"/>
      <c r="S568" s="231"/>
      <c r="T568" s="23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3" t="s">
        <v>148</v>
      </c>
      <c r="AU568" s="233" t="s">
        <v>80</v>
      </c>
      <c r="AV568" s="13" t="s">
        <v>80</v>
      </c>
      <c r="AW568" s="13" t="s">
        <v>36</v>
      </c>
      <c r="AX568" s="13" t="s">
        <v>75</v>
      </c>
      <c r="AY568" s="233" t="s">
        <v>138</v>
      </c>
    </row>
    <row r="569" s="13" customFormat="1">
      <c r="A569" s="13"/>
      <c r="B569" s="222"/>
      <c r="C569" s="223"/>
      <c r="D569" s="224" t="s">
        <v>148</v>
      </c>
      <c r="E569" s="225" t="s">
        <v>19</v>
      </c>
      <c r="F569" s="226" t="s">
        <v>1181</v>
      </c>
      <c r="G569" s="223"/>
      <c r="H569" s="227">
        <v>5.1159999999999997</v>
      </c>
      <c r="I569" s="228"/>
      <c r="J569" s="223"/>
      <c r="K569" s="223"/>
      <c r="L569" s="229"/>
      <c r="M569" s="230"/>
      <c r="N569" s="231"/>
      <c r="O569" s="231"/>
      <c r="P569" s="231"/>
      <c r="Q569" s="231"/>
      <c r="R569" s="231"/>
      <c r="S569" s="231"/>
      <c r="T569" s="23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3" t="s">
        <v>148</v>
      </c>
      <c r="AU569" s="233" t="s">
        <v>80</v>
      </c>
      <c r="AV569" s="13" t="s">
        <v>80</v>
      </c>
      <c r="AW569" s="13" t="s">
        <v>36</v>
      </c>
      <c r="AX569" s="13" t="s">
        <v>75</v>
      </c>
      <c r="AY569" s="233" t="s">
        <v>138</v>
      </c>
    </row>
    <row r="570" s="13" customFormat="1">
      <c r="A570" s="13"/>
      <c r="B570" s="222"/>
      <c r="C570" s="223"/>
      <c r="D570" s="224" t="s">
        <v>148</v>
      </c>
      <c r="E570" s="225" t="s">
        <v>19</v>
      </c>
      <c r="F570" s="226" t="s">
        <v>1182</v>
      </c>
      <c r="G570" s="223"/>
      <c r="H570" s="227">
        <v>12.699999999999999</v>
      </c>
      <c r="I570" s="228"/>
      <c r="J570" s="223"/>
      <c r="K570" s="223"/>
      <c r="L570" s="229"/>
      <c r="M570" s="230"/>
      <c r="N570" s="231"/>
      <c r="O570" s="231"/>
      <c r="P570" s="231"/>
      <c r="Q570" s="231"/>
      <c r="R570" s="231"/>
      <c r="S570" s="231"/>
      <c r="T570" s="23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3" t="s">
        <v>148</v>
      </c>
      <c r="AU570" s="233" t="s">
        <v>80</v>
      </c>
      <c r="AV570" s="13" t="s">
        <v>80</v>
      </c>
      <c r="AW570" s="13" t="s">
        <v>36</v>
      </c>
      <c r="AX570" s="13" t="s">
        <v>75</v>
      </c>
      <c r="AY570" s="233" t="s">
        <v>138</v>
      </c>
    </row>
    <row r="571" s="13" customFormat="1">
      <c r="A571" s="13"/>
      <c r="B571" s="222"/>
      <c r="C571" s="223"/>
      <c r="D571" s="224" t="s">
        <v>148</v>
      </c>
      <c r="E571" s="225" t="s">
        <v>19</v>
      </c>
      <c r="F571" s="226" t="s">
        <v>1183</v>
      </c>
      <c r="G571" s="223"/>
      <c r="H571" s="227">
        <v>2.5699999999999998</v>
      </c>
      <c r="I571" s="228"/>
      <c r="J571" s="223"/>
      <c r="K571" s="223"/>
      <c r="L571" s="229"/>
      <c r="M571" s="230"/>
      <c r="N571" s="231"/>
      <c r="O571" s="231"/>
      <c r="P571" s="231"/>
      <c r="Q571" s="231"/>
      <c r="R571" s="231"/>
      <c r="S571" s="231"/>
      <c r="T571" s="232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3" t="s">
        <v>148</v>
      </c>
      <c r="AU571" s="233" t="s">
        <v>80</v>
      </c>
      <c r="AV571" s="13" t="s">
        <v>80</v>
      </c>
      <c r="AW571" s="13" t="s">
        <v>36</v>
      </c>
      <c r="AX571" s="13" t="s">
        <v>75</v>
      </c>
      <c r="AY571" s="233" t="s">
        <v>138</v>
      </c>
    </row>
    <row r="572" s="13" customFormat="1">
      <c r="A572" s="13"/>
      <c r="B572" s="222"/>
      <c r="C572" s="223"/>
      <c r="D572" s="224" t="s">
        <v>148</v>
      </c>
      <c r="E572" s="225" t="s">
        <v>19</v>
      </c>
      <c r="F572" s="226" t="s">
        <v>1184</v>
      </c>
      <c r="G572" s="223"/>
      <c r="H572" s="227">
        <v>3.1299999999999999</v>
      </c>
      <c r="I572" s="228"/>
      <c r="J572" s="223"/>
      <c r="K572" s="223"/>
      <c r="L572" s="229"/>
      <c r="M572" s="230"/>
      <c r="N572" s="231"/>
      <c r="O572" s="231"/>
      <c r="P572" s="231"/>
      <c r="Q572" s="231"/>
      <c r="R572" s="231"/>
      <c r="S572" s="231"/>
      <c r="T572" s="23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3" t="s">
        <v>148</v>
      </c>
      <c r="AU572" s="233" t="s">
        <v>80</v>
      </c>
      <c r="AV572" s="13" t="s">
        <v>80</v>
      </c>
      <c r="AW572" s="13" t="s">
        <v>36</v>
      </c>
      <c r="AX572" s="13" t="s">
        <v>75</v>
      </c>
      <c r="AY572" s="233" t="s">
        <v>138</v>
      </c>
    </row>
    <row r="573" s="13" customFormat="1">
      <c r="A573" s="13"/>
      <c r="B573" s="222"/>
      <c r="C573" s="223"/>
      <c r="D573" s="224" t="s">
        <v>148</v>
      </c>
      <c r="E573" s="225" t="s">
        <v>19</v>
      </c>
      <c r="F573" s="226" t="s">
        <v>1185</v>
      </c>
      <c r="G573" s="223"/>
      <c r="H573" s="227">
        <v>2.1299999999999999</v>
      </c>
      <c r="I573" s="228"/>
      <c r="J573" s="223"/>
      <c r="K573" s="223"/>
      <c r="L573" s="229"/>
      <c r="M573" s="230"/>
      <c r="N573" s="231"/>
      <c r="O573" s="231"/>
      <c r="P573" s="231"/>
      <c r="Q573" s="231"/>
      <c r="R573" s="231"/>
      <c r="S573" s="231"/>
      <c r="T573" s="232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3" t="s">
        <v>148</v>
      </c>
      <c r="AU573" s="233" t="s">
        <v>80</v>
      </c>
      <c r="AV573" s="13" t="s">
        <v>80</v>
      </c>
      <c r="AW573" s="13" t="s">
        <v>36</v>
      </c>
      <c r="AX573" s="13" t="s">
        <v>75</v>
      </c>
      <c r="AY573" s="233" t="s">
        <v>138</v>
      </c>
    </row>
    <row r="574" s="14" customFormat="1">
      <c r="A574" s="14"/>
      <c r="B574" s="244"/>
      <c r="C574" s="245"/>
      <c r="D574" s="224" t="s">
        <v>148</v>
      </c>
      <c r="E574" s="246" t="s">
        <v>19</v>
      </c>
      <c r="F574" s="247" t="s">
        <v>224</v>
      </c>
      <c r="G574" s="245"/>
      <c r="H574" s="248">
        <v>69.650999999999982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4" t="s">
        <v>148</v>
      </c>
      <c r="AU574" s="254" t="s">
        <v>80</v>
      </c>
      <c r="AV574" s="14" t="s">
        <v>88</v>
      </c>
      <c r="AW574" s="14" t="s">
        <v>36</v>
      </c>
      <c r="AX574" s="14" t="s">
        <v>83</v>
      </c>
      <c r="AY574" s="254" t="s">
        <v>138</v>
      </c>
    </row>
    <row r="575" s="2" customFormat="1" ht="16.5" customHeight="1">
      <c r="A575" s="38"/>
      <c r="B575" s="39"/>
      <c r="C575" s="204" t="s">
        <v>1186</v>
      </c>
      <c r="D575" s="204" t="s">
        <v>140</v>
      </c>
      <c r="E575" s="205" t="s">
        <v>1187</v>
      </c>
      <c r="F575" s="206" t="s">
        <v>1188</v>
      </c>
      <c r="G575" s="207" t="s">
        <v>207</v>
      </c>
      <c r="H575" s="208">
        <v>69.650999999999996</v>
      </c>
      <c r="I575" s="209"/>
      <c r="J575" s="210">
        <f>ROUND(I575*H575,2)</f>
        <v>0</v>
      </c>
      <c r="K575" s="206" t="s">
        <v>144</v>
      </c>
      <c r="L575" s="44"/>
      <c r="M575" s="211" t="s">
        <v>19</v>
      </c>
      <c r="N575" s="212" t="s">
        <v>46</v>
      </c>
      <c r="O575" s="84"/>
      <c r="P575" s="213">
        <f>O575*H575</f>
        <v>0</v>
      </c>
      <c r="Q575" s="213">
        <v>0.00020000000000000001</v>
      </c>
      <c r="R575" s="213">
        <f>Q575*H575</f>
        <v>0.0139302</v>
      </c>
      <c r="S575" s="213">
        <v>0</v>
      </c>
      <c r="T575" s="214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15" t="s">
        <v>232</v>
      </c>
      <c r="AT575" s="215" t="s">
        <v>140</v>
      </c>
      <c r="AU575" s="215" t="s">
        <v>80</v>
      </c>
      <c r="AY575" s="17" t="s">
        <v>138</v>
      </c>
      <c r="BE575" s="216">
        <f>IF(N575="základní",J575,0)</f>
        <v>0</v>
      </c>
      <c r="BF575" s="216">
        <f>IF(N575="snížená",J575,0)</f>
        <v>0</v>
      </c>
      <c r="BG575" s="216">
        <f>IF(N575="zákl. přenesená",J575,0)</f>
        <v>0</v>
      </c>
      <c r="BH575" s="216">
        <f>IF(N575="sníž. přenesená",J575,0)</f>
        <v>0</v>
      </c>
      <c r="BI575" s="216">
        <f>IF(N575="nulová",J575,0)</f>
        <v>0</v>
      </c>
      <c r="BJ575" s="17" t="s">
        <v>83</v>
      </c>
      <c r="BK575" s="216">
        <f>ROUND(I575*H575,2)</f>
        <v>0</v>
      </c>
      <c r="BL575" s="17" t="s">
        <v>232</v>
      </c>
      <c r="BM575" s="215" t="s">
        <v>1189</v>
      </c>
    </row>
    <row r="576" s="2" customFormat="1">
      <c r="A576" s="38"/>
      <c r="B576" s="39"/>
      <c r="C576" s="40"/>
      <c r="D576" s="217" t="s">
        <v>146</v>
      </c>
      <c r="E576" s="40"/>
      <c r="F576" s="218" t="s">
        <v>1190</v>
      </c>
      <c r="G576" s="40"/>
      <c r="H576" s="40"/>
      <c r="I576" s="219"/>
      <c r="J576" s="40"/>
      <c r="K576" s="40"/>
      <c r="L576" s="44"/>
      <c r="M576" s="220"/>
      <c r="N576" s="221"/>
      <c r="O576" s="84"/>
      <c r="P576" s="84"/>
      <c r="Q576" s="84"/>
      <c r="R576" s="84"/>
      <c r="S576" s="84"/>
      <c r="T576" s="85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7" t="s">
        <v>146</v>
      </c>
      <c r="AU576" s="17" t="s">
        <v>80</v>
      </c>
    </row>
    <row r="577" s="2" customFormat="1" ht="24.15" customHeight="1">
      <c r="A577" s="38"/>
      <c r="B577" s="39"/>
      <c r="C577" s="204" t="s">
        <v>1191</v>
      </c>
      <c r="D577" s="204" t="s">
        <v>140</v>
      </c>
      <c r="E577" s="205" t="s">
        <v>1192</v>
      </c>
      <c r="F577" s="206" t="s">
        <v>1193</v>
      </c>
      <c r="G577" s="207" t="s">
        <v>207</v>
      </c>
      <c r="H577" s="208">
        <v>69.650999999999996</v>
      </c>
      <c r="I577" s="209"/>
      <c r="J577" s="210">
        <f>ROUND(I577*H577,2)</f>
        <v>0</v>
      </c>
      <c r="K577" s="206" t="s">
        <v>144</v>
      </c>
      <c r="L577" s="44"/>
      <c r="M577" s="211" t="s">
        <v>19</v>
      </c>
      <c r="N577" s="212" t="s">
        <v>46</v>
      </c>
      <c r="O577" s="84"/>
      <c r="P577" s="213">
        <f>O577*H577</f>
        <v>0</v>
      </c>
      <c r="Q577" s="213">
        <v>0.00025999999999999998</v>
      </c>
      <c r="R577" s="213">
        <f>Q577*H577</f>
        <v>0.018109259999999999</v>
      </c>
      <c r="S577" s="213">
        <v>0</v>
      </c>
      <c r="T577" s="214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215" t="s">
        <v>232</v>
      </c>
      <c r="AT577" s="215" t="s">
        <v>140</v>
      </c>
      <c r="AU577" s="215" t="s">
        <v>80</v>
      </c>
      <c r="AY577" s="17" t="s">
        <v>138</v>
      </c>
      <c r="BE577" s="216">
        <f>IF(N577="základní",J577,0)</f>
        <v>0</v>
      </c>
      <c r="BF577" s="216">
        <f>IF(N577="snížená",J577,0)</f>
        <v>0</v>
      </c>
      <c r="BG577" s="216">
        <f>IF(N577="zákl. přenesená",J577,0)</f>
        <v>0</v>
      </c>
      <c r="BH577" s="216">
        <f>IF(N577="sníž. přenesená",J577,0)</f>
        <v>0</v>
      </c>
      <c r="BI577" s="216">
        <f>IF(N577="nulová",J577,0)</f>
        <v>0</v>
      </c>
      <c r="BJ577" s="17" t="s">
        <v>83</v>
      </c>
      <c r="BK577" s="216">
        <f>ROUND(I577*H577,2)</f>
        <v>0</v>
      </c>
      <c r="BL577" s="17" t="s">
        <v>232</v>
      </c>
      <c r="BM577" s="215" t="s">
        <v>1194</v>
      </c>
    </row>
    <row r="578" s="2" customFormat="1">
      <c r="A578" s="38"/>
      <c r="B578" s="39"/>
      <c r="C578" s="40"/>
      <c r="D578" s="217" t="s">
        <v>146</v>
      </c>
      <c r="E578" s="40"/>
      <c r="F578" s="218" t="s">
        <v>1195</v>
      </c>
      <c r="G578" s="40"/>
      <c r="H578" s="40"/>
      <c r="I578" s="219"/>
      <c r="J578" s="40"/>
      <c r="K578" s="40"/>
      <c r="L578" s="44"/>
      <c r="M578" s="257"/>
      <c r="N578" s="258"/>
      <c r="O578" s="259"/>
      <c r="P578" s="259"/>
      <c r="Q578" s="259"/>
      <c r="R578" s="259"/>
      <c r="S578" s="259"/>
      <c r="T578" s="260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T578" s="17" t="s">
        <v>146</v>
      </c>
      <c r="AU578" s="17" t="s">
        <v>80</v>
      </c>
    </row>
    <row r="579" s="2" customFormat="1" ht="6.96" customHeight="1">
      <c r="A579" s="38"/>
      <c r="B579" s="59"/>
      <c r="C579" s="60"/>
      <c r="D579" s="60"/>
      <c r="E579" s="60"/>
      <c r="F579" s="60"/>
      <c r="G579" s="60"/>
      <c r="H579" s="60"/>
      <c r="I579" s="60"/>
      <c r="J579" s="60"/>
      <c r="K579" s="60"/>
      <c r="L579" s="44"/>
      <c r="M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</row>
  </sheetData>
  <sheetProtection sheet="1" autoFilter="0" formatColumns="0" formatRows="0" objects="1" scenarios="1" spinCount="100000" saltValue="3ODo8vI6v+6ndjvSilxI3qRjdoi3aTe3iWENPQIV2qGz8d/U1395+iNXKdEI33I2GnRz0vSeJxUGdBHW0RnSGw==" hashValue="XSVsKIZopFKQlClGGVWntD5degAW3DnvzTB3MB53wk2EI09a1JQlbDq7pNBMGt7++k4YmQLCDhD4/izRI1W1XQ==" algorithmName="SHA-512" password="CC35"/>
  <autoFilter ref="C103:K578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2_01/132212132"/>
    <hyperlink ref="F111" r:id="rId2" display="https://podminky.urs.cz/item/CS_URS_2022_01/162211311"/>
    <hyperlink ref="F113" r:id="rId3" display="https://podminky.urs.cz/item/CS_URS_2022_01/162211319"/>
    <hyperlink ref="F116" r:id="rId4" display="https://podminky.urs.cz/item/CS_URS_2022_01/162751117"/>
    <hyperlink ref="F118" r:id="rId5" display="https://podminky.urs.cz/item/CS_URS_2022_01/162751119"/>
    <hyperlink ref="F121" r:id="rId6" display="https://podminky.urs.cz/item/CS_URS_2022_01/171251201"/>
    <hyperlink ref="F125" r:id="rId7" display="https://podminky.urs.cz/item/CS_URS_2022_01/174111101"/>
    <hyperlink ref="F130" r:id="rId8" display="https://podminky.urs.cz/item/CS_URS_2022_01/175111101"/>
    <hyperlink ref="F136" r:id="rId9" display="https://podminky.urs.cz/item/CS_URS_2022_01/340238212"/>
    <hyperlink ref="F139" r:id="rId10" display="https://podminky.urs.cz/item/CS_URS_2022_01/340271045"/>
    <hyperlink ref="F142" r:id="rId11" display="https://podminky.urs.cz/item/CS_URS_2022_01/346244361"/>
    <hyperlink ref="F147" r:id="rId12" display="https://podminky.urs.cz/item/CS_URS_2022_01/346244371"/>
    <hyperlink ref="F151" r:id="rId13" display="https://podminky.urs.cz/item/CS_URS_2022_01/611135101"/>
    <hyperlink ref="F154" r:id="rId14" display="https://podminky.urs.cz/item/CS_URS_2022_01/611315121"/>
    <hyperlink ref="F157" r:id="rId15" display="https://podminky.urs.cz/item/CS_URS_2022_01/611325421"/>
    <hyperlink ref="F160" r:id="rId16" display="https://podminky.urs.cz/item/CS_URS_2022_01/612131101"/>
    <hyperlink ref="F167" r:id="rId17" display="https://podminky.urs.cz/item/CS_URS_2022_01/612131121"/>
    <hyperlink ref="F170" r:id="rId18" display="https://podminky.urs.cz/item/CS_URS_2022_01/612135001"/>
    <hyperlink ref="F172" r:id="rId19" display="https://podminky.urs.cz/item/CS_URS_2022_01/612135101"/>
    <hyperlink ref="F177" r:id="rId20" display="https://podminky.urs.cz/item/CS_URS_2022_01/612142001"/>
    <hyperlink ref="F179" r:id="rId21" display="https://podminky.urs.cz/item/CS_URS_2022_01/612315121"/>
    <hyperlink ref="F185" r:id="rId22" display="https://podminky.urs.cz/item/CS_URS_2022_01/612321111"/>
    <hyperlink ref="F187" r:id="rId23" display="https://podminky.urs.cz/item/CS_URS_2022_01/612321131"/>
    <hyperlink ref="F189" r:id="rId24" display="https://podminky.urs.cz/item/CS_URS_2022_01/612325422"/>
    <hyperlink ref="F195" r:id="rId25" display="https://podminky.urs.cz/item/CS_URS_2022_01/631311134"/>
    <hyperlink ref="F198" r:id="rId26" display="https://podminky.urs.cz/item/CS_URS_2022_01/631312141"/>
    <hyperlink ref="F201" r:id="rId27" display="https://podminky.urs.cz/item/CS_URS_2022_01/631319013"/>
    <hyperlink ref="F204" r:id="rId28" display="https://podminky.urs.cz/item/CS_URS_2022_01/642944121"/>
    <hyperlink ref="F209" r:id="rId29" display="https://podminky.urs.cz/item/CS_URS_2022_01/949101111"/>
    <hyperlink ref="F213" r:id="rId30" display="https://podminky.urs.cz/item/CS_URS_2022_01/952902021"/>
    <hyperlink ref="F215" r:id="rId31" display="https://podminky.urs.cz/item/CS_URS_2022_01/952902031"/>
    <hyperlink ref="F218" r:id="rId32" display="https://podminky.urs.cz/item/CS_URS_2022_01/725110814"/>
    <hyperlink ref="F220" r:id="rId33" display="https://podminky.urs.cz/item/CS_URS_2022_01/725210821"/>
    <hyperlink ref="F222" r:id="rId34" display="https://podminky.urs.cz/item/CS_URS_2022_01/725330820"/>
    <hyperlink ref="F224" r:id="rId35" display="https://podminky.urs.cz/item/CS_URS_2022_01/725820801"/>
    <hyperlink ref="F226" r:id="rId36" display="https://podminky.urs.cz/item/CS_URS_2022_01/725840850"/>
    <hyperlink ref="F228" r:id="rId37" display="https://podminky.urs.cz/item/CS_URS_2022_01/725840860"/>
    <hyperlink ref="F230" r:id="rId38" display="https://podminky.urs.cz/item/CS_URS_2022_01/741311813"/>
    <hyperlink ref="F232" r:id="rId39" display="https://podminky.urs.cz/item/CS_URS_2022_01/741315823"/>
    <hyperlink ref="F234" r:id="rId40" display="https://podminky.urs.cz/item/CS_URS_2022_01/741371821"/>
    <hyperlink ref="F236" r:id="rId41" display="https://podminky.urs.cz/item/CS_URS_2022_01/741371841"/>
    <hyperlink ref="F238" r:id="rId42" display="https://podminky.urs.cz/item/CS_URS_2022_01/767581803"/>
    <hyperlink ref="F241" r:id="rId43" display="https://podminky.urs.cz/item/CS_URS_2022_01/767582800"/>
    <hyperlink ref="F243" r:id="rId44" display="https://podminky.urs.cz/item/CS_URS_2022_01/965042131"/>
    <hyperlink ref="F246" r:id="rId45" display="https://podminky.urs.cz/item/CS_URS_2022_01/965081213"/>
    <hyperlink ref="F249" r:id="rId46" display="https://podminky.urs.cz/item/CS_URS_2022_01/967031142"/>
    <hyperlink ref="F252" r:id="rId47" display="https://podminky.urs.cz/item/CS_URS_2022_01/967041112"/>
    <hyperlink ref="F255" r:id="rId48" display="https://podminky.urs.cz/item/CS_URS_2022_01/968072455"/>
    <hyperlink ref="F260" r:id="rId49" display="https://podminky.urs.cz/item/CS_URS_2022_01/971033531"/>
    <hyperlink ref="F265" r:id="rId50" display="https://podminky.urs.cz/item/CS_URS_2022_01/971052231"/>
    <hyperlink ref="F268" r:id="rId51" display="https://podminky.urs.cz/item/CS_URS_2022_01/971052341"/>
    <hyperlink ref="F271" r:id="rId52" display="https://podminky.urs.cz/item/CS_URS_2022_01/973031616"/>
    <hyperlink ref="F274" r:id="rId53" display="https://podminky.urs.cz/item/CS_URS_2022_01/973031813"/>
    <hyperlink ref="F277" r:id="rId54" display="https://podminky.urs.cz/item/CS_URS_2022_01/974031121"/>
    <hyperlink ref="F280" r:id="rId55" display="https://podminky.urs.cz/item/CS_URS_2022_01/974031122"/>
    <hyperlink ref="F283" r:id="rId56" display="https://podminky.urs.cz/item/CS_URS_2022_01/974031143"/>
    <hyperlink ref="F286" r:id="rId57" display="https://podminky.urs.cz/item/CS_URS_2022_01/974031144"/>
    <hyperlink ref="F289" r:id="rId58" display="https://podminky.urs.cz/item/CS_URS_2022_01/974042577"/>
    <hyperlink ref="F292" r:id="rId59" display="https://podminky.urs.cz/item/CS_URS_2022_01/977131114"/>
    <hyperlink ref="F295" r:id="rId60" display="https://podminky.urs.cz/item/CS_URS_2022_01/978011111"/>
    <hyperlink ref="F298" r:id="rId61" display="https://podminky.urs.cz/item/CS_URS_2022_01/978013141"/>
    <hyperlink ref="F303" r:id="rId62" display="https://podminky.urs.cz/item/CS_URS_2022_01/978013191"/>
    <hyperlink ref="F311" r:id="rId63" display="https://podminky.urs.cz/item/CS_URS_2022_01/997013211"/>
    <hyperlink ref="F313" r:id="rId64" display="https://podminky.urs.cz/item/CS_URS_2022_01/997013509"/>
    <hyperlink ref="F316" r:id="rId65" display="https://podminky.urs.cz/item/CS_URS_2022_01/997013511"/>
    <hyperlink ref="F323" r:id="rId66" display="https://podminky.urs.cz/item/CS_URS_2022_01/998018001"/>
    <hyperlink ref="F328" r:id="rId67" display="https://podminky.urs.cz/item/CS_URS_2022_01/721174042"/>
    <hyperlink ref="F330" r:id="rId68" display="https://podminky.urs.cz/item/CS_URS_2022_01/721174043"/>
    <hyperlink ref="F332" r:id="rId69" display="https://podminky.urs.cz/item/CS_URS_2022_01/721174045"/>
    <hyperlink ref="F334" r:id="rId70" display="https://podminky.urs.cz/item/CS_URS_2022_01/721194104"/>
    <hyperlink ref="F336" r:id="rId71" display="https://podminky.urs.cz/item/CS_URS_2022_01/721194105"/>
    <hyperlink ref="F338" r:id="rId72" display="https://podminky.urs.cz/item/CS_URS_2022_01/721194109"/>
    <hyperlink ref="F340" r:id="rId73" display="https://podminky.urs.cz/item/CS_URS_2022_01/721212122"/>
    <hyperlink ref="F342" r:id="rId74" display="https://podminky.urs.cz/item/CS_URS_2022_01/721290111"/>
    <hyperlink ref="F344" r:id="rId75" display="https://podminky.urs.cz/item/CS_URS_2022_01/998721101"/>
    <hyperlink ref="F348" r:id="rId76" display="https://podminky.urs.cz/item/CS_URS_2022_01/722174002"/>
    <hyperlink ref="F350" r:id="rId77" display="https://podminky.urs.cz/item/CS_URS_2022_01/722174003"/>
    <hyperlink ref="F352" r:id="rId78" display="https://podminky.urs.cz/item/CS_URS_2022_01/722181231"/>
    <hyperlink ref="F354" r:id="rId79" display="https://podminky.urs.cz/item/CS_URS_2022_01/722181232"/>
    <hyperlink ref="F356" r:id="rId80" display="https://podminky.urs.cz/item/CS_URS_2022_01/722190401"/>
    <hyperlink ref="F358" r:id="rId81" display="https://podminky.urs.cz/item/CS_URS_2022_01/722230102"/>
    <hyperlink ref="F360" r:id="rId82" display="https://podminky.urs.cz/item/CS_URS_2022_01/722290226"/>
    <hyperlink ref="F362" r:id="rId83" display="https://podminky.urs.cz/item/CS_URS_2022_01/722290234"/>
    <hyperlink ref="F364" r:id="rId84" display="https://podminky.urs.cz/item/CS_URS_2022_01/998722101"/>
    <hyperlink ref="F367" r:id="rId85" display="https://podminky.urs.cz/item/CS_URS_2022_01/725112022"/>
    <hyperlink ref="F369" r:id="rId86" display="https://podminky.urs.cz/item/CS_URS_2022_01/725211602"/>
    <hyperlink ref="F371" r:id="rId87" display="https://podminky.urs.cz/item/CS_URS_2022_01/725211701"/>
    <hyperlink ref="F373" r:id="rId88" display="https://podminky.urs.cz/item/CS_URS_2022_01/725244154"/>
    <hyperlink ref="F375" r:id="rId89" display="https://podminky.urs.cz/item/CS_URS_2022_01/725339111"/>
    <hyperlink ref="F378" r:id="rId90" display="https://podminky.urs.cz/item/CS_URS_2022_01/725813111"/>
    <hyperlink ref="F381" r:id="rId91" display="https://podminky.urs.cz/item/CS_URS_2022_01/725822611"/>
    <hyperlink ref="F383" r:id="rId92" display="https://podminky.urs.cz/item/CS_URS_2022_01/725841333"/>
    <hyperlink ref="F385" r:id="rId93" display="https://podminky.urs.cz/item/CS_URS_2022_01/998725101"/>
    <hyperlink ref="F388" r:id="rId94" display="https://podminky.urs.cz/item/CS_URS_2022_01/726111031"/>
    <hyperlink ref="F391" r:id="rId95" display="https://podminky.urs.cz/item/CS_URS_2022_01/998726111"/>
    <hyperlink ref="F394" r:id="rId96" display="https://podminky.urs.cz/item/CS_URS_2022_01/735117110"/>
    <hyperlink ref="F397" r:id="rId97" display="https://podminky.urs.cz/item/CS_URS_2022_01/735191910"/>
    <hyperlink ref="F399" r:id="rId98" display="https://podminky.urs.cz/item/CS_URS_2022_01/735494811"/>
    <hyperlink ref="F401" r:id="rId99" display="https://podminky.urs.cz/item/CS_URS_2022_01/998735201"/>
    <hyperlink ref="F404" r:id="rId100" display="https://podminky.urs.cz/item/CS_URS_2022_01/741110511"/>
    <hyperlink ref="F408" r:id="rId101" display="https://podminky.urs.cz/item/CS_URS_2022_01/741112001"/>
    <hyperlink ref="F412" r:id="rId102" display="https://podminky.urs.cz/item/CS_URS_2022_01/741122015"/>
    <hyperlink ref="F414" r:id="rId103" display="https://podminky.urs.cz/item/CS_URS_2022_01/741122016"/>
    <hyperlink ref="F416" r:id="rId104" display="https://podminky.urs.cz/item/CS_URS_2022_01/741122211"/>
    <hyperlink ref="F424" r:id="rId105" display="https://podminky.urs.cz/item/CS_URS_2022_01/741310001"/>
    <hyperlink ref="F427" r:id="rId106" display="https://podminky.urs.cz/item/CS_URS_2022_01/741311004"/>
    <hyperlink ref="F430" r:id="rId107" display="https://podminky.urs.cz/item/CS_URS_2022_01/741313001"/>
    <hyperlink ref="F433" r:id="rId108" display="https://podminky.urs.cz/item/CS_URS_2022_01/741320105"/>
    <hyperlink ref="F437" r:id="rId109" display="https://podminky.urs.cz/item/CS_URS_2022_01/741372061"/>
    <hyperlink ref="F440" r:id="rId110" display="https://podminky.urs.cz/item/CS_URS_2022_01/741372062"/>
    <hyperlink ref="F444" r:id="rId111" display="https://podminky.urs.cz/item/CS_URS_2022_01/741810001"/>
    <hyperlink ref="F446" r:id="rId112" display="https://podminky.urs.cz/item/CS_URS_2022_01/HZS2232"/>
    <hyperlink ref="F451" r:id="rId113" display="https://podminky.urs.cz/item/CS_URS_2022_01/998741101"/>
    <hyperlink ref="F454" r:id="rId114" display="https://podminky.urs.cz/item/CS_URS_2022_01/751133012"/>
    <hyperlink ref="F457" r:id="rId115" display="https://podminky.urs.cz/item/CS_URS_2022_01/751322011"/>
    <hyperlink ref="F460" r:id="rId116" display="https://podminky.urs.cz/item/CS_URS_2022_01/751398041"/>
    <hyperlink ref="F463" r:id="rId117" display="https://podminky.urs.cz/item/CS_URS_2022_01/751510041"/>
    <hyperlink ref="F465" r:id="rId118" display="https://podminky.urs.cz/item/CS_URS_2022_01/751510042"/>
    <hyperlink ref="F467" r:id="rId119" display="https://podminky.urs.cz/item/CS_URS_2022_01/751572102"/>
    <hyperlink ref="F469" r:id="rId120" display="https://podminky.urs.cz/item/CS_URS_2022_01/751691111"/>
    <hyperlink ref="F472" r:id="rId121" display="https://podminky.urs.cz/item/CS_URS_2022_01/998751101"/>
    <hyperlink ref="F475" r:id="rId122" display="https://podminky.urs.cz/item/CS_URS_2022_01/763131451"/>
    <hyperlink ref="F478" r:id="rId123" display="https://podminky.urs.cz/item/CS_URS_2022_01/998763301"/>
    <hyperlink ref="F481" r:id="rId124" display="https://podminky.urs.cz/item/CS_URS_2022_01/766660001"/>
    <hyperlink ref="F485" r:id="rId125" display="https://podminky.urs.cz/item/CS_URS_2022_01/766660729"/>
    <hyperlink ref="F488" r:id="rId126" display="https://podminky.urs.cz/item/CS_URS_2022_01/998766101"/>
    <hyperlink ref="F491" r:id="rId127" display="https://podminky.urs.cz/item/CS_URS_2022_01/771111011"/>
    <hyperlink ref="F494" r:id="rId128" display="https://podminky.urs.cz/item/CS_URS_2022_01/771121011"/>
    <hyperlink ref="F496" r:id="rId129" display="https://podminky.urs.cz/item/CS_URS_2022_01/771151012"/>
    <hyperlink ref="F498" r:id="rId130" display="https://podminky.urs.cz/item/CS_URS_2022_01/771474112"/>
    <hyperlink ref="F503" r:id="rId131" display="https://podminky.urs.cz/item/CS_URS_2022_01/771574115"/>
    <hyperlink ref="F511" r:id="rId132" display="https://podminky.urs.cz/item/CS_URS_2022_01/771577111"/>
    <hyperlink ref="F513" r:id="rId133" display="https://podminky.urs.cz/item/CS_URS_2022_01/998771101"/>
    <hyperlink ref="F516" r:id="rId134" display="https://podminky.urs.cz/item/CS_URS_2022_01/781111011"/>
    <hyperlink ref="F523" r:id="rId135" display="https://podminky.urs.cz/item/CS_URS_2022_01/781121011"/>
    <hyperlink ref="F525" r:id="rId136" display="https://podminky.urs.cz/item/CS_URS_2022_01/781474115"/>
    <hyperlink ref="F530" r:id="rId137" display="https://podminky.urs.cz/item/CS_URS_2022_01/781494111"/>
    <hyperlink ref="F533" r:id="rId138" display="https://podminky.urs.cz/item/CS_URS_2022_01/781495141"/>
    <hyperlink ref="F535" r:id="rId139" display="https://podminky.urs.cz/item/CS_URS_2022_01/781495142"/>
    <hyperlink ref="F537" r:id="rId140" display="https://podminky.urs.cz/item/CS_URS_2022_01/781495143"/>
    <hyperlink ref="F539" r:id="rId141" display="https://podminky.urs.cz/item/CS_URS_2022_01/781495153"/>
    <hyperlink ref="F541" r:id="rId142" display="https://podminky.urs.cz/item/CS_URS_2022_01/998781101"/>
    <hyperlink ref="F544" r:id="rId143" display="https://podminky.urs.cz/item/CS_URS_2022_01/783314201"/>
    <hyperlink ref="F547" r:id="rId144" display="https://podminky.urs.cz/item/CS_URS_2022_01/783315101"/>
    <hyperlink ref="F549" r:id="rId145" display="https://podminky.urs.cz/item/CS_URS_2022_01/783317101"/>
    <hyperlink ref="F551" r:id="rId146" display="https://podminky.urs.cz/item/CS_URS_2022_01/783601325"/>
    <hyperlink ref="F554" r:id="rId147" display="https://podminky.urs.cz/item/CS_URS_2022_01/783601713"/>
    <hyperlink ref="F556" r:id="rId148" display="https://podminky.urs.cz/item/CS_URS_2022_01/783614141"/>
    <hyperlink ref="F558" r:id="rId149" display="https://podminky.urs.cz/item/CS_URS_2022_01/783614551"/>
    <hyperlink ref="F560" r:id="rId150" display="https://podminky.urs.cz/item/CS_URS_2022_01/783615551"/>
    <hyperlink ref="F562" r:id="rId151" display="https://podminky.urs.cz/item/CS_URS_2022_01/783617147"/>
    <hyperlink ref="F564" r:id="rId152" display="https://podminky.urs.cz/item/CS_URS_2022_01/783617611"/>
    <hyperlink ref="F567" r:id="rId153" display="https://podminky.urs.cz/item/CS_URS_2022_01/784111011"/>
    <hyperlink ref="F576" r:id="rId154" display="https://podminky.urs.cz/item/CS_URS_2022_01/784181101"/>
    <hyperlink ref="F578" r:id="rId155" display="https://podminky.urs.cz/item/CS_URS_2022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Částečná výměna oken a instalací ZŠ Kosmonautů Děčín – Březiny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1196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25. 1. 2022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30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32</v>
      </c>
      <c r="E20" s="38"/>
      <c r="F20" s="38"/>
      <c r="G20" s="38"/>
      <c r="H20" s="38"/>
      <c r="I20" s="132" t="s">
        <v>26</v>
      </c>
      <c r="J20" s="136" t="s">
        <v>33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34</v>
      </c>
      <c r="F21" s="38"/>
      <c r="G21" s="38"/>
      <c r="H21" s="38"/>
      <c r="I21" s="132" t="s">
        <v>29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37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39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41</v>
      </c>
      <c r="E30" s="38"/>
      <c r="F30" s="38"/>
      <c r="G30" s="38"/>
      <c r="H30" s="38"/>
      <c r="I30" s="38"/>
      <c r="J30" s="144">
        <f>ROUND(J104,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43</v>
      </c>
      <c r="G32" s="38"/>
      <c r="H32" s="38"/>
      <c r="I32" s="145" t="s">
        <v>42</v>
      </c>
      <c r="J32" s="145" t="s">
        <v>44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45</v>
      </c>
      <c r="E33" s="132" t="s">
        <v>46</v>
      </c>
      <c r="F33" s="147">
        <f>ROUND((SUM(BE104:BE483)),  2)</f>
        <v>0</v>
      </c>
      <c r="G33" s="38"/>
      <c r="H33" s="38"/>
      <c r="I33" s="148">
        <v>0.20999999999999999</v>
      </c>
      <c r="J33" s="147">
        <f>ROUND(((SUM(BE104:BE483))*I33),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47</v>
      </c>
      <c r="F34" s="147">
        <f>ROUND((SUM(BF104:BF483)),  2)</f>
        <v>0</v>
      </c>
      <c r="G34" s="38"/>
      <c r="H34" s="38"/>
      <c r="I34" s="148">
        <v>0.14999999999999999</v>
      </c>
      <c r="J34" s="147">
        <f>ROUND(((SUM(BF104:BF483))*I34),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48</v>
      </c>
      <c r="F35" s="147">
        <f>ROUND((SUM(BG104:BG483)),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49</v>
      </c>
      <c r="F36" s="147">
        <f>ROUND((SUM(BH104:BH483)),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50</v>
      </c>
      <c r="F37" s="147">
        <f>ROUND((SUM(BI104:BI483)),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51</v>
      </c>
      <c r="E39" s="151"/>
      <c r="F39" s="151"/>
      <c r="G39" s="152" t="s">
        <v>52</v>
      </c>
      <c r="H39" s="153" t="s">
        <v>53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Částečná výměna oken a instalací ZŠ Kosmonautů Děčín – Březiny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3 - Oprava sociálních zařízení ve 2.n.p. pavilonu S1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ZŠ Děčín, Kosmonautů 177, Děčín XXVII</v>
      </c>
      <c r="G52" s="40"/>
      <c r="H52" s="40"/>
      <c r="I52" s="32" t="s">
        <v>23</v>
      </c>
      <c r="J52" s="72" t="str">
        <f>IF(J12="","",J12)</f>
        <v>25. 1. 2022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Statutární město Děčín</v>
      </c>
      <c r="G54" s="40"/>
      <c r="H54" s="40"/>
      <c r="I54" s="32" t="s">
        <v>32</v>
      </c>
      <c r="J54" s="36" t="str">
        <f>E21</f>
        <v>Vladimír Vidai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95</v>
      </c>
      <c r="D57" s="162"/>
      <c r="E57" s="162"/>
      <c r="F57" s="162"/>
      <c r="G57" s="162"/>
      <c r="H57" s="162"/>
      <c r="I57" s="162"/>
      <c r="J57" s="163" t="s">
        <v>96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73</v>
      </c>
      <c r="D59" s="40"/>
      <c r="E59" s="40"/>
      <c r="F59" s="40"/>
      <c r="G59" s="40"/>
      <c r="H59" s="40"/>
      <c r="I59" s="40"/>
      <c r="J59" s="102">
        <f>J104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97</v>
      </c>
    </row>
    <row r="60" s="9" customFormat="1" ht="24.96" customHeight="1">
      <c r="A60" s="9"/>
      <c r="B60" s="165"/>
      <c r="C60" s="166"/>
      <c r="D60" s="167" t="s">
        <v>98</v>
      </c>
      <c r="E60" s="168"/>
      <c r="F60" s="168"/>
      <c r="G60" s="168"/>
      <c r="H60" s="168"/>
      <c r="I60" s="168"/>
      <c r="J60" s="169">
        <f>J105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100</v>
      </c>
      <c r="E61" s="174"/>
      <c r="F61" s="174"/>
      <c r="G61" s="174"/>
      <c r="H61" s="174"/>
      <c r="I61" s="174"/>
      <c r="J61" s="175">
        <f>J106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101</v>
      </c>
      <c r="E62" s="174"/>
      <c r="F62" s="174"/>
      <c r="G62" s="174"/>
      <c r="H62" s="174"/>
      <c r="I62" s="174"/>
      <c r="J62" s="175">
        <f>J119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102</v>
      </c>
      <c r="E63" s="174"/>
      <c r="F63" s="174"/>
      <c r="G63" s="174"/>
      <c r="H63" s="174"/>
      <c r="I63" s="174"/>
      <c r="J63" s="175">
        <f>J154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103</v>
      </c>
      <c r="E64" s="174"/>
      <c r="F64" s="174"/>
      <c r="G64" s="174"/>
      <c r="H64" s="174"/>
      <c r="I64" s="174"/>
      <c r="J64" s="175">
        <f>J160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104</v>
      </c>
      <c r="E65" s="174"/>
      <c r="F65" s="174"/>
      <c r="G65" s="174"/>
      <c r="H65" s="174"/>
      <c r="I65" s="174"/>
      <c r="J65" s="175">
        <f>J164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105</v>
      </c>
      <c r="E66" s="174"/>
      <c r="F66" s="174"/>
      <c r="G66" s="174"/>
      <c r="H66" s="174"/>
      <c r="I66" s="174"/>
      <c r="J66" s="175">
        <f>J168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106</v>
      </c>
      <c r="E67" s="174"/>
      <c r="F67" s="174"/>
      <c r="G67" s="174"/>
      <c r="H67" s="174"/>
      <c r="I67" s="174"/>
      <c r="J67" s="175">
        <f>J173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107</v>
      </c>
      <c r="E68" s="174"/>
      <c r="F68" s="174"/>
      <c r="G68" s="174"/>
      <c r="H68" s="174"/>
      <c r="I68" s="174"/>
      <c r="J68" s="175">
        <f>J232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108</v>
      </c>
      <c r="E69" s="174"/>
      <c r="F69" s="174"/>
      <c r="G69" s="174"/>
      <c r="H69" s="174"/>
      <c r="I69" s="174"/>
      <c r="J69" s="175">
        <f>J244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5"/>
      <c r="C70" s="166"/>
      <c r="D70" s="167" t="s">
        <v>109</v>
      </c>
      <c r="E70" s="168"/>
      <c r="F70" s="168"/>
      <c r="G70" s="168"/>
      <c r="H70" s="168"/>
      <c r="I70" s="168"/>
      <c r="J70" s="169">
        <f>J247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1"/>
      <c r="C71" s="172"/>
      <c r="D71" s="173" t="s">
        <v>1197</v>
      </c>
      <c r="E71" s="174"/>
      <c r="F71" s="174"/>
      <c r="G71" s="174"/>
      <c r="H71" s="174"/>
      <c r="I71" s="174"/>
      <c r="J71" s="175">
        <f>J248</f>
        <v>0</v>
      </c>
      <c r="K71" s="172"/>
      <c r="L71" s="17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1"/>
      <c r="C72" s="172"/>
      <c r="D72" s="173" t="s">
        <v>110</v>
      </c>
      <c r="E72" s="174"/>
      <c r="F72" s="174"/>
      <c r="G72" s="174"/>
      <c r="H72" s="174"/>
      <c r="I72" s="174"/>
      <c r="J72" s="175">
        <f>J251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1"/>
      <c r="C73" s="172"/>
      <c r="D73" s="173" t="s">
        <v>111</v>
      </c>
      <c r="E73" s="174"/>
      <c r="F73" s="174"/>
      <c r="G73" s="174"/>
      <c r="H73" s="174"/>
      <c r="I73" s="174"/>
      <c r="J73" s="175">
        <f>J272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112</v>
      </c>
      <c r="E74" s="174"/>
      <c r="F74" s="174"/>
      <c r="G74" s="174"/>
      <c r="H74" s="174"/>
      <c r="I74" s="174"/>
      <c r="J74" s="175">
        <f>J290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113</v>
      </c>
      <c r="E75" s="174"/>
      <c r="F75" s="174"/>
      <c r="G75" s="174"/>
      <c r="H75" s="174"/>
      <c r="I75" s="174"/>
      <c r="J75" s="175">
        <f>J307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114</v>
      </c>
      <c r="E76" s="174"/>
      <c r="F76" s="174"/>
      <c r="G76" s="174"/>
      <c r="H76" s="174"/>
      <c r="I76" s="174"/>
      <c r="J76" s="175">
        <f>J313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1"/>
      <c r="C77" s="172"/>
      <c r="D77" s="173" t="s">
        <v>115</v>
      </c>
      <c r="E77" s="174"/>
      <c r="F77" s="174"/>
      <c r="G77" s="174"/>
      <c r="H77" s="174"/>
      <c r="I77" s="174"/>
      <c r="J77" s="175">
        <f>J323</f>
        <v>0</v>
      </c>
      <c r="K77" s="172"/>
      <c r="L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1"/>
      <c r="C78" s="172"/>
      <c r="D78" s="173" t="s">
        <v>116</v>
      </c>
      <c r="E78" s="174"/>
      <c r="F78" s="174"/>
      <c r="G78" s="174"/>
      <c r="H78" s="174"/>
      <c r="I78" s="174"/>
      <c r="J78" s="175">
        <f>J366</f>
        <v>0</v>
      </c>
      <c r="K78" s="172"/>
      <c r="L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1"/>
      <c r="C79" s="172"/>
      <c r="D79" s="173" t="s">
        <v>117</v>
      </c>
      <c r="E79" s="174"/>
      <c r="F79" s="174"/>
      <c r="G79" s="174"/>
      <c r="H79" s="174"/>
      <c r="I79" s="174"/>
      <c r="J79" s="175">
        <f>J391</f>
        <v>0</v>
      </c>
      <c r="K79" s="172"/>
      <c r="L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1"/>
      <c r="C80" s="172"/>
      <c r="D80" s="173" t="s">
        <v>118</v>
      </c>
      <c r="E80" s="174"/>
      <c r="F80" s="174"/>
      <c r="G80" s="174"/>
      <c r="H80" s="174"/>
      <c r="I80" s="174"/>
      <c r="J80" s="175">
        <f>J397</f>
        <v>0</v>
      </c>
      <c r="K80" s="172"/>
      <c r="L80" s="17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1"/>
      <c r="C81" s="172"/>
      <c r="D81" s="173" t="s">
        <v>119</v>
      </c>
      <c r="E81" s="174"/>
      <c r="F81" s="174"/>
      <c r="G81" s="174"/>
      <c r="H81" s="174"/>
      <c r="I81" s="174"/>
      <c r="J81" s="175">
        <f>J406</f>
        <v>0</v>
      </c>
      <c r="K81" s="172"/>
      <c r="L81" s="17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1"/>
      <c r="C82" s="172"/>
      <c r="D82" s="173" t="s">
        <v>120</v>
      </c>
      <c r="E82" s="174"/>
      <c r="F82" s="174"/>
      <c r="G82" s="174"/>
      <c r="H82" s="174"/>
      <c r="I82" s="174"/>
      <c r="J82" s="175">
        <f>J423</f>
        <v>0</v>
      </c>
      <c r="K82" s="172"/>
      <c r="L82" s="17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1"/>
      <c r="C83" s="172"/>
      <c r="D83" s="173" t="s">
        <v>121</v>
      </c>
      <c r="E83" s="174"/>
      <c r="F83" s="174"/>
      <c r="G83" s="174"/>
      <c r="H83" s="174"/>
      <c r="I83" s="174"/>
      <c r="J83" s="175">
        <f>J450</f>
        <v>0</v>
      </c>
      <c r="K83" s="172"/>
      <c r="L83" s="17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1"/>
      <c r="C84" s="172"/>
      <c r="D84" s="173" t="s">
        <v>122</v>
      </c>
      <c r="E84" s="174"/>
      <c r="F84" s="174"/>
      <c r="G84" s="174"/>
      <c r="H84" s="174"/>
      <c r="I84" s="174"/>
      <c r="J84" s="175">
        <f>J473</f>
        <v>0</v>
      </c>
      <c r="K84" s="172"/>
      <c r="L84" s="17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90" s="2" customFormat="1" ht="6.96" customHeight="1">
      <c r="A90" s="38"/>
      <c r="B90" s="61"/>
      <c r="C90" s="62"/>
      <c r="D90" s="62"/>
      <c r="E90" s="62"/>
      <c r="F90" s="62"/>
      <c r="G90" s="62"/>
      <c r="H90" s="62"/>
      <c r="I90" s="62"/>
      <c r="J90" s="62"/>
      <c r="K90" s="62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4.96" customHeight="1">
      <c r="A91" s="38"/>
      <c r="B91" s="39"/>
      <c r="C91" s="23" t="s">
        <v>123</v>
      </c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16</v>
      </c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6.5" customHeight="1">
      <c r="A94" s="38"/>
      <c r="B94" s="39"/>
      <c r="C94" s="40"/>
      <c r="D94" s="40"/>
      <c r="E94" s="160" t="str">
        <f>E7</f>
        <v>Částečná výměna oken a instalací ZŠ Kosmonautů Děčín – Březiny</v>
      </c>
      <c r="F94" s="32"/>
      <c r="G94" s="32"/>
      <c r="H94" s="32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2" customHeight="1">
      <c r="A95" s="38"/>
      <c r="B95" s="39"/>
      <c r="C95" s="32" t="s">
        <v>92</v>
      </c>
      <c r="D95" s="40"/>
      <c r="E95" s="40"/>
      <c r="F95" s="40"/>
      <c r="G95" s="40"/>
      <c r="H95" s="40"/>
      <c r="I95" s="40"/>
      <c r="J95" s="40"/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6.5" customHeight="1">
      <c r="A96" s="38"/>
      <c r="B96" s="39"/>
      <c r="C96" s="40"/>
      <c r="D96" s="40"/>
      <c r="E96" s="69" t="str">
        <f>E9</f>
        <v>3 - Oprava sociálních zařízení ve 2.n.p. pavilonu S1</v>
      </c>
      <c r="F96" s="40"/>
      <c r="G96" s="40"/>
      <c r="H96" s="40"/>
      <c r="I96" s="40"/>
      <c r="J96" s="40"/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6.96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13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12" customHeight="1">
      <c r="A98" s="38"/>
      <c r="B98" s="39"/>
      <c r="C98" s="32" t="s">
        <v>21</v>
      </c>
      <c r="D98" s="40"/>
      <c r="E98" s="40"/>
      <c r="F98" s="27" t="str">
        <f>F12</f>
        <v>ZŠ Děčín, Kosmonautů 177, Děčín XXVII</v>
      </c>
      <c r="G98" s="40"/>
      <c r="H98" s="40"/>
      <c r="I98" s="32" t="s">
        <v>23</v>
      </c>
      <c r="J98" s="72" t="str">
        <f>IF(J12="","",J12)</f>
        <v>25. 1. 2022</v>
      </c>
      <c r="K98" s="40"/>
      <c r="L98" s="13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13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15.15" customHeight="1">
      <c r="A100" s="38"/>
      <c r="B100" s="39"/>
      <c r="C100" s="32" t="s">
        <v>25</v>
      </c>
      <c r="D100" s="40"/>
      <c r="E100" s="40"/>
      <c r="F100" s="27" t="str">
        <f>E15</f>
        <v>Statutární město Děčín</v>
      </c>
      <c r="G100" s="40"/>
      <c r="H100" s="40"/>
      <c r="I100" s="32" t="s">
        <v>32</v>
      </c>
      <c r="J100" s="36" t="str">
        <f>E21</f>
        <v>Vladimír Vidai</v>
      </c>
      <c r="K100" s="40"/>
      <c r="L100" s="134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15.15" customHeight="1">
      <c r="A101" s="38"/>
      <c r="B101" s="39"/>
      <c r="C101" s="32" t="s">
        <v>30</v>
      </c>
      <c r="D101" s="40"/>
      <c r="E101" s="40"/>
      <c r="F101" s="27" t="str">
        <f>IF(E18="","",E18)</f>
        <v>Vyplň údaj</v>
      </c>
      <c r="G101" s="40"/>
      <c r="H101" s="40"/>
      <c r="I101" s="32" t="s">
        <v>37</v>
      </c>
      <c r="J101" s="36" t="str">
        <f>E24</f>
        <v xml:space="preserve"> </v>
      </c>
      <c r="K101" s="40"/>
      <c r="L101" s="134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10.32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134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11" customFormat="1" ht="29.28" customHeight="1">
      <c r="A103" s="177"/>
      <c r="B103" s="178"/>
      <c r="C103" s="179" t="s">
        <v>124</v>
      </c>
      <c r="D103" s="180" t="s">
        <v>60</v>
      </c>
      <c r="E103" s="180" t="s">
        <v>56</v>
      </c>
      <c r="F103" s="180" t="s">
        <v>57</v>
      </c>
      <c r="G103" s="180" t="s">
        <v>125</v>
      </c>
      <c r="H103" s="180" t="s">
        <v>126</v>
      </c>
      <c r="I103" s="180" t="s">
        <v>127</v>
      </c>
      <c r="J103" s="180" t="s">
        <v>96</v>
      </c>
      <c r="K103" s="181" t="s">
        <v>128</v>
      </c>
      <c r="L103" s="182"/>
      <c r="M103" s="92" t="s">
        <v>19</v>
      </c>
      <c r="N103" s="93" t="s">
        <v>45</v>
      </c>
      <c r="O103" s="93" t="s">
        <v>129</v>
      </c>
      <c r="P103" s="93" t="s">
        <v>130</v>
      </c>
      <c r="Q103" s="93" t="s">
        <v>131</v>
      </c>
      <c r="R103" s="93" t="s">
        <v>132</v>
      </c>
      <c r="S103" s="93" t="s">
        <v>133</v>
      </c>
      <c r="T103" s="94" t="s">
        <v>134</v>
      </c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  <c r="AE103" s="177"/>
    </row>
    <row r="104" s="2" customFormat="1" ht="22.8" customHeight="1">
      <c r="A104" s="38"/>
      <c r="B104" s="39"/>
      <c r="C104" s="99" t="s">
        <v>135</v>
      </c>
      <c r="D104" s="40"/>
      <c r="E104" s="40"/>
      <c r="F104" s="40"/>
      <c r="G104" s="40"/>
      <c r="H104" s="40"/>
      <c r="I104" s="40"/>
      <c r="J104" s="183">
        <f>BK104</f>
        <v>0</v>
      </c>
      <c r="K104" s="40"/>
      <c r="L104" s="44"/>
      <c r="M104" s="95"/>
      <c r="N104" s="184"/>
      <c r="O104" s="96"/>
      <c r="P104" s="185">
        <f>P105+P247</f>
        <v>0</v>
      </c>
      <c r="Q104" s="96"/>
      <c r="R104" s="185">
        <f>R105+R247</f>
        <v>5.2408753400000005</v>
      </c>
      <c r="S104" s="96"/>
      <c r="T104" s="186">
        <f>T105+T247</f>
        <v>4.7451469000000008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74</v>
      </c>
      <c r="AU104" s="17" t="s">
        <v>97</v>
      </c>
      <c r="BK104" s="187">
        <f>BK105+BK247</f>
        <v>0</v>
      </c>
    </row>
    <row r="105" s="12" customFormat="1" ht="25.92" customHeight="1">
      <c r="A105" s="12"/>
      <c r="B105" s="188"/>
      <c r="C105" s="189"/>
      <c r="D105" s="190" t="s">
        <v>74</v>
      </c>
      <c r="E105" s="191" t="s">
        <v>136</v>
      </c>
      <c r="F105" s="191" t="s">
        <v>137</v>
      </c>
      <c r="G105" s="189"/>
      <c r="H105" s="189"/>
      <c r="I105" s="192"/>
      <c r="J105" s="193">
        <f>BK105</f>
        <v>0</v>
      </c>
      <c r="K105" s="189"/>
      <c r="L105" s="194"/>
      <c r="M105" s="195"/>
      <c r="N105" s="196"/>
      <c r="O105" s="196"/>
      <c r="P105" s="197">
        <f>P106+P119+P154+P160+P164+P168+P173+P232+P244</f>
        <v>0</v>
      </c>
      <c r="Q105" s="196"/>
      <c r="R105" s="197">
        <f>R106+R119+R154+R160+R164+R168+R173+R232+R244</f>
        <v>4.082874180000001</v>
      </c>
      <c r="S105" s="196"/>
      <c r="T105" s="198">
        <f>T106+T119+T154+T160+T164+T168+T173+T232+T244</f>
        <v>4.741918000000001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9" t="s">
        <v>83</v>
      </c>
      <c r="AT105" s="200" t="s">
        <v>74</v>
      </c>
      <c r="AU105" s="200" t="s">
        <v>75</v>
      </c>
      <c r="AY105" s="199" t="s">
        <v>138</v>
      </c>
      <c r="BK105" s="201">
        <f>BK106+BK119+BK154+BK160+BK164+BK168+BK173+BK232+BK244</f>
        <v>0</v>
      </c>
    </row>
    <row r="106" s="12" customFormat="1" ht="22.8" customHeight="1">
      <c r="A106" s="12"/>
      <c r="B106" s="188"/>
      <c r="C106" s="189"/>
      <c r="D106" s="190" t="s">
        <v>74</v>
      </c>
      <c r="E106" s="202" t="s">
        <v>85</v>
      </c>
      <c r="F106" s="202" t="s">
        <v>203</v>
      </c>
      <c r="G106" s="189"/>
      <c r="H106" s="189"/>
      <c r="I106" s="192"/>
      <c r="J106" s="203">
        <f>BK106</f>
        <v>0</v>
      </c>
      <c r="K106" s="189"/>
      <c r="L106" s="194"/>
      <c r="M106" s="195"/>
      <c r="N106" s="196"/>
      <c r="O106" s="196"/>
      <c r="P106" s="197">
        <f>SUM(P107:P118)</f>
        <v>0</v>
      </c>
      <c r="Q106" s="196"/>
      <c r="R106" s="197">
        <f>SUM(R107:R118)</f>
        <v>0.82113520000000007</v>
      </c>
      <c r="S106" s="196"/>
      <c r="T106" s="198">
        <f>SUM(T107:T118)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9" t="s">
        <v>83</v>
      </c>
      <c r="AT106" s="200" t="s">
        <v>74</v>
      </c>
      <c r="AU106" s="200" t="s">
        <v>83</v>
      </c>
      <c r="AY106" s="199" t="s">
        <v>138</v>
      </c>
      <c r="BK106" s="201">
        <f>SUM(BK107:BK118)</f>
        <v>0</v>
      </c>
    </row>
    <row r="107" s="2" customFormat="1" ht="16.5" customHeight="1">
      <c r="A107" s="38"/>
      <c r="B107" s="39"/>
      <c r="C107" s="204" t="s">
        <v>83</v>
      </c>
      <c r="D107" s="204" t="s">
        <v>140</v>
      </c>
      <c r="E107" s="205" t="s">
        <v>1198</v>
      </c>
      <c r="F107" s="206" t="s">
        <v>1199</v>
      </c>
      <c r="G107" s="207" t="s">
        <v>482</v>
      </c>
      <c r="H107" s="208">
        <v>5.2000000000000002</v>
      </c>
      <c r="I107" s="209"/>
      <c r="J107" s="210">
        <f>ROUND(I107*H107,2)</f>
        <v>0</v>
      </c>
      <c r="K107" s="206" t="s">
        <v>144</v>
      </c>
      <c r="L107" s="44"/>
      <c r="M107" s="211" t="s">
        <v>19</v>
      </c>
      <c r="N107" s="212" t="s">
        <v>46</v>
      </c>
      <c r="O107" s="84"/>
      <c r="P107" s="213">
        <f>O107*H107</f>
        <v>0</v>
      </c>
      <c r="Q107" s="213">
        <v>0.00020000000000000001</v>
      </c>
      <c r="R107" s="213">
        <f>Q107*H107</f>
        <v>0.0010400000000000001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88</v>
      </c>
      <c r="AT107" s="215" t="s">
        <v>140</v>
      </c>
      <c r="AU107" s="215" t="s">
        <v>80</v>
      </c>
      <c r="AY107" s="17" t="s">
        <v>138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83</v>
      </c>
      <c r="BK107" s="216">
        <f>ROUND(I107*H107,2)</f>
        <v>0</v>
      </c>
      <c r="BL107" s="17" t="s">
        <v>88</v>
      </c>
      <c r="BM107" s="215" t="s">
        <v>1200</v>
      </c>
    </row>
    <row r="108" s="2" customFormat="1">
      <c r="A108" s="38"/>
      <c r="B108" s="39"/>
      <c r="C108" s="40"/>
      <c r="D108" s="217" t="s">
        <v>146</v>
      </c>
      <c r="E108" s="40"/>
      <c r="F108" s="218" t="s">
        <v>1201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146</v>
      </c>
      <c r="AU108" s="17" t="s">
        <v>80</v>
      </c>
    </row>
    <row r="109" s="13" customFormat="1">
      <c r="A109" s="13"/>
      <c r="B109" s="222"/>
      <c r="C109" s="223"/>
      <c r="D109" s="224" t="s">
        <v>148</v>
      </c>
      <c r="E109" s="225" t="s">
        <v>19</v>
      </c>
      <c r="F109" s="226" t="s">
        <v>1202</v>
      </c>
      <c r="G109" s="223"/>
      <c r="H109" s="227">
        <v>5.2000000000000002</v>
      </c>
      <c r="I109" s="228"/>
      <c r="J109" s="223"/>
      <c r="K109" s="223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148</v>
      </c>
      <c r="AU109" s="233" t="s">
        <v>80</v>
      </c>
      <c r="AV109" s="13" t="s">
        <v>80</v>
      </c>
      <c r="AW109" s="13" t="s">
        <v>36</v>
      </c>
      <c r="AX109" s="13" t="s">
        <v>83</v>
      </c>
      <c r="AY109" s="233" t="s">
        <v>138</v>
      </c>
    </row>
    <row r="110" s="2" customFormat="1" ht="16.5" customHeight="1">
      <c r="A110" s="38"/>
      <c r="B110" s="39"/>
      <c r="C110" s="204" t="s">
        <v>80</v>
      </c>
      <c r="D110" s="204" t="s">
        <v>140</v>
      </c>
      <c r="E110" s="205" t="s">
        <v>225</v>
      </c>
      <c r="F110" s="206" t="s">
        <v>226</v>
      </c>
      <c r="G110" s="207" t="s">
        <v>207</v>
      </c>
      <c r="H110" s="208">
        <v>1.2</v>
      </c>
      <c r="I110" s="209"/>
      <c r="J110" s="210">
        <f>ROUND(I110*H110,2)</f>
        <v>0</v>
      </c>
      <c r="K110" s="206" t="s">
        <v>144</v>
      </c>
      <c r="L110" s="44"/>
      <c r="M110" s="211" t="s">
        <v>19</v>
      </c>
      <c r="N110" s="212" t="s">
        <v>46</v>
      </c>
      <c r="O110" s="84"/>
      <c r="P110" s="213">
        <f>O110*H110</f>
        <v>0</v>
      </c>
      <c r="Q110" s="213">
        <v>0.25364999999999999</v>
      </c>
      <c r="R110" s="213">
        <f>Q110*H110</f>
        <v>0.30437999999999998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88</v>
      </c>
      <c r="AT110" s="215" t="s">
        <v>140</v>
      </c>
      <c r="AU110" s="215" t="s">
        <v>80</v>
      </c>
      <c r="AY110" s="17" t="s">
        <v>138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83</v>
      </c>
      <c r="BK110" s="216">
        <f>ROUND(I110*H110,2)</f>
        <v>0</v>
      </c>
      <c r="BL110" s="17" t="s">
        <v>88</v>
      </c>
      <c r="BM110" s="215" t="s">
        <v>1203</v>
      </c>
    </row>
    <row r="111" s="2" customFormat="1">
      <c r="A111" s="38"/>
      <c r="B111" s="39"/>
      <c r="C111" s="40"/>
      <c r="D111" s="217" t="s">
        <v>146</v>
      </c>
      <c r="E111" s="40"/>
      <c r="F111" s="218" t="s">
        <v>228</v>
      </c>
      <c r="G111" s="40"/>
      <c r="H111" s="40"/>
      <c r="I111" s="219"/>
      <c r="J111" s="40"/>
      <c r="K111" s="40"/>
      <c r="L111" s="44"/>
      <c r="M111" s="220"/>
      <c r="N111" s="221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146</v>
      </c>
      <c r="AU111" s="17" t="s">
        <v>80</v>
      </c>
    </row>
    <row r="112" s="13" customFormat="1">
      <c r="A112" s="13"/>
      <c r="B112" s="222"/>
      <c r="C112" s="223"/>
      <c r="D112" s="224" t="s">
        <v>148</v>
      </c>
      <c r="E112" s="225" t="s">
        <v>19</v>
      </c>
      <c r="F112" s="226" t="s">
        <v>1204</v>
      </c>
      <c r="G112" s="223"/>
      <c r="H112" s="227">
        <v>1.2</v>
      </c>
      <c r="I112" s="228"/>
      <c r="J112" s="223"/>
      <c r="K112" s="223"/>
      <c r="L112" s="229"/>
      <c r="M112" s="230"/>
      <c r="N112" s="231"/>
      <c r="O112" s="231"/>
      <c r="P112" s="231"/>
      <c r="Q112" s="231"/>
      <c r="R112" s="231"/>
      <c r="S112" s="231"/>
      <c r="T112" s="23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3" t="s">
        <v>148</v>
      </c>
      <c r="AU112" s="233" t="s">
        <v>80</v>
      </c>
      <c r="AV112" s="13" t="s">
        <v>80</v>
      </c>
      <c r="AW112" s="13" t="s">
        <v>36</v>
      </c>
      <c r="AX112" s="13" t="s">
        <v>83</v>
      </c>
      <c r="AY112" s="233" t="s">
        <v>138</v>
      </c>
    </row>
    <row r="113" s="2" customFormat="1" ht="24.15" customHeight="1">
      <c r="A113" s="38"/>
      <c r="B113" s="39"/>
      <c r="C113" s="204" t="s">
        <v>85</v>
      </c>
      <c r="D113" s="204" t="s">
        <v>140</v>
      </c>
      <c r="E113" s="205" t="s">
        <v>1205</v>
      </c>
      <c r="F113" s="206" t="s">
        <v>1206</v>
      </c>
      <c r="G113" s="207" t="s">
        <v>207</v>
      </c>
      <c r="H113" s="208">
        <v>3.6400000000000001</v>
      </c>
      <c r="I113" s="209"/>
      <c r="J113" s="210">
        <f>ROUND(I113*H113,2)</f>
        <v>0</v>
      </c>
      <c r="K113" s="206" t="s">
        <v>144</v>
      </c>
      <c r="L113" s="44"/>
      <c r="M113" s="211" t="s">
        <v>19</v>
      </c>
      <c r="N113" s="212" t="s">
        <v>46</v>
      </c>
      <c r="O113" s="84"/>
      <c r="P113" s="213">
        <f>O113*H113</f>
        <v>0</v>
      </c>
      <c r="Q113" s="213">
        <v>0.061769999999999999</v>
      </c>
      <c r="R113" s="213">
        <f>Q113*H113</f>
        <v>0.22484280000000001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88</v>
      </c>
      <c r="AT113" s="215" t="s">
        <v>140</v>
      </c>
      <c r="AU113" s="215" t="s">
        <v>80</v>
      </c>
      <c r="AY113" s="17" t="s">
        <v>138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83</v>
      </c>
      <c r="BK113" s="216">
        <f>ROUND(I113*H113,2)</f>
        <v>0</v>
      </c>
      <c r="BL113" s="17" t="s">
        <v>88</v>
      </c>
      <c r="BM113" s="215" t="s">
        <v>1207</v>
      </c>
    </row>
    <row r="114" s="2" customFormat="1">
      <c r="A114" s="38"/>
      <c r="B114" s="39"/>
      <c r="C114" s="40"/>
      <c r="D114" s="217" t="s">
        <v>146</v>
      </c>
      <c r="E114" s="40"/>
      <c r="F114" s="218" t="s">
        <v>1208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146</v>
      </c>
      <c r="AU114" s="17" t="s">
        <v>80</v>
      </c>
    </row>
    <row r="115" s="13" customFormat="1">
      <c r="A115" s="13"/>
      <c r="B115" s="222"/>
      <c r="C115" s="223"/>
      <c r="D115" s="224" t="s">
        <v>148</v>
      </c>
      <c r="E115" s="225" t="s">
        <v>19</v>
      </c>
      <c r="F115" s="226" t="s">
        <v>1209</v>
      </c>
      <c r="G115" s="223"/>
      <c r="H115" s="227">
        <v>3.6400000000000001</v>
      </c>
      <c r="I115" s="228"/>
      <c r="J115" s="223"/>
      <c r="K115" s="223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148</v>
      </c>
      <c r="AU115" s="233" t="s">
        <v>80</v>
      </c>
      <c r="AV115" s="13" t="s">
        <v>80</v>
      </c>
      <c r="AW115" s="13" t="s">
        <v>36</v>
      </c>
      <c r="AX115" s="13" t="s">
        <v>83</v>
      </c>
      <c r="AY115" s="233" t="s">
        <v>138</v>
      </c>
    </row>
    <row r="116" s="2" customFormat="1" ht="24.15" customHeight="1">
      <c r="A116" s="38"/>
      <c r="B116" s="39"/>
      <c r="C116" s="204" t="s">
        <v>88</v>
      </c>
      <c r="D116" s="204" t="s">
        <v>140</v>
      </c>
      <c r="E116" s="205" t="s">
        <v>1210</v>
      </c>
      <c r="F116" s="206" t="s">
        <v>1211</v>
      </c>
      <c r="G116" s="207" t="s">
        <v>207</v>
      </c>
      <c r="H116" s="208">
        <v>3.6400000000000001</v>
      </c>
      <c r="I116" s="209"/>
      <c r="J116" s="210">
        <f>ROUND(I116*H116,2)</f>
        <v>0</v>
      </c>
      <c r="K116" s="206" t="s">
        <v>144</v>
      </c>
      <c r="L116" s="44"/>
      <c r="M116" s="211" t="s">
        <v>19</v>
      </c>
      <c r="N116" s="212" t="s">
        <v>46</v>
      </c>
      <c r="O116" s="84"/>
      <c r="P116" s="213">
        <f>O116*H116</f>
        <v>0</v>
      </c>
      <c r="Q116" s="213">
        <v>0.079909999999999995</v>
      </c>
      <c r="R116" s="213">
        <f>Q116*H116</f>
        <v>0.29087239999999998</v>
      </c>
      <c r="S116" s="213">
        <v>0</v>
      </c>
      <c r="T116" s="214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15" t="s">
        <v>88</v>
      </c>
      <c r="AT116" s="215" t="s">
        <v>140</v>
      </c>
      <c r="AU116" s="215" t="s">
        <v>80</v>
      </c>
      <c r="AY116" s="17" t="s">
        <v>138</v>
      </c>
      <c r="BE116" s="216">
        <f>IF(N116="základní",J116,0)</f>
        <v>0</v>
      </c>
      <c r="BF116" s="216">
        <f>IF(N116="snížená",J116,0)</f>
        <v>0</v>
      </c>
      <c r="BG116" s="216">
        <f>IF(N116="zákl. přenesená",J116,0)</f>
        <v>0</v>
      </c>
      <c r="BH116" s="216">
        <f>IF(N116="sníž. přenesená",J116,0)</f>
        <v>0</v>
      </c>
      <c r="BI116" s="216">
        <f>IF(N116="nulová",J116,0)</f>
        <v>0</v>
      </c>
      <c r="BJ116" s="17" t="s">
        <v>83</v>
      </c>
      <c r="BK116" s="216">
        <f>ROUND(I116*H116,2)</f>
        <v>0</v>
      </c>
      <c r="BL116" s="17" t="s">
        <v>88</v>
      </c>
      <c r="BM116" s="215" t="s">
        <v>1212</v>
      </c>
    </row>
    <row r="117" s="2" customFormat="1">
      <c r="A117" s="38"/>
      <c r="B117" s="39"/>
      <c r="C117" s="40"/>
      <c r="D117" s="217" t="s">
        <v>146</v>
      </c>
      <c r="E117" s="40"/>
      <c r="F117" s="218" t="s">
        <v>1213</v>
      </c>
      <c r="G117" s="40"/>
      <c r="H117" s="40"/>
      <c r="I117" s="219"/>
      <c r="J117" s="40"/>
      <c r="K117" s="40"/>
      <c r="L117" s="44"/>
      <c r="M117" s="220"/>
      <c r="N117" s="221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146</v>
      </c>
      <c r="AU117" s="17" t="s">
        <v>80</v>
      </c>
    </row>
    <row r="118" s="13" customFormat="1">
      <c r="A118" s="13"/>
      <c r="B118" s="222"/>
      <c r="C118" s="223"/>
      <c r="D118" s="224" t="s">
        <v>148</v>
      </c>
      <c r="E118" s="225" t="s">
        <v>19</v>
      </c>
      <c r="F118" s="226" t="s">
        <v>1209</v>
      </c>
      <c r="G118" s="223"/>
      <c r="H118" s="227">
        <v>3.6400000000000001</v>
      </c>
      <c r="I118" s="228"/>
      <c r="J118" s="223"/>
      <c r="K118" s="223"/>
      <c r="L118" s="229"/>
      <c r="M118" s="230"/>
      <c r="N118" s="231"/>
      <c r="O118" s="231"/>
      <c r="P118" s="231"/>
      <c r="Q118" s="231"/>
      <c r="R118" s="231"/>
      <c r="S118" s="231"/>
      <c r="T118" s="23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3" t="s">
        <v>148</v>
      </c>
      <c r="AU118" s="233" t="s">
        <v>80</v>
      </c>
      <c r="AV118" s="13" t="s">
        <v>80</v>
      </c>
      <c r="AW118" s="13" t="s">
        <v>36</v>
      </c>
      <c r="AX118" s="13" t="s">
        <v>83</v>
      </c>
      <c r="AY118" s="233" t="s">
        <v>138</v>
      </c>
    </row>
    <row r="119" s="12" customFormat="1" ht="22.8" customHeight="1">
      <c r="A119" s="12"/>
      <c r="B119" s="188"/>
      <c r="C119" s="189"/>
      <c r="D119" s="190" t="s">
        <v>74</v>
      </c>
      <c r="E119" s="202" t="s">
        <v>230</v>
      </c>
      <c r="F119" s="202" t="s">
        <v>231</v>
      </c>
      <c r="G119" s="189"/>
      <c r="H119" s="189"/>
      <c r="I119" s="192"/>
      <c r="J119" s="203">
        <f>BK119</f>
        <v>0</v>
      </c>
      <c r="K119" s="189"/>
      <c r="L119" s="194"/>
      <c r="M119" s="195"/>
      <c r="N119" s="196"/>
      <c r="O119" s="196"/>
      <c r="P119" s="197">
        <f>SUM(P120:P153)</f>
        <v>0</v>
      </c>
      <c r="Q119" s="196"/>
      <c r="R119" s="197">
        <f>SUM(R120:R153)</f>
        <v>1.5493028200000001</v>
      </c>
      <c r="S119" s="196"/>
      <c r="T119" s="198">
        <f>SUM(T120:T153)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99" t="s">
        <v>83</v>
      </c>
      <c r="AT119" s="200" t="s">
        <v>74</v>
      </c>
      <c r="AU119" s="200" t="s">
        <v>83</v>
      </c>
      <c r="AY119" s="199" t="s">
        <v>138</v>
      </c>
      <c r="BK119" s="201">
        <f>SUM(BK120:BK153)</f>
        <v>0</v>
      </c>
    </row>
    <row r="120" s="2" customFormat="1" ht="24.15" customHeight="1">
      <c r="A120" s="38"/>
      <c r="B120" s="39"/>
      <c r="C120" s="204" t="s">
        <v>163</v>
      </c>
      <c r="D120" s="204" t="s">
        <v>140</v>
      </c>
      <c r="E120" s="205" t="s">
        <v>245</v>
      </c>
      <c r="F120" s="206" t="s">
        <v>246</v>
      </c>
      <c r="G120" s="207" t="s">
        <v>207</v>
      </c>
      <c r="H120" s="208">
        <v>2.8500000000000001</v>
      </c>
      <c r="I120" s="209"/>
      <c r="J120" s="210">
        <f>ROUND(I120*H120,2)</f>
        <v>0</v>
      </c>
      <c r="K120" s="206" t="s">
        <v>144</v>
      </c>
      <c r="L120" s="44"/>
      <c r="M120" s="211" t="s">
        <v>19</v>
      </c>
      <c r="N120" s="212" t="s">
        <v>46</v>
      </c>
      <c r="O120" s="84"/>
      <c r="P120" s="213">
        <f>O120*H120</f>
        <v>0</v>
      </c>
      <c r="Q120" s="213">
        <v>0.0057000000000000002</v>
      </c>
      <c r="R120" s="213">
        <f>Q120*H120</f>
        <v>0.016245000000000002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88</v>
      </c>
      <c r="AT120" s="215" t="s">
        <v>140</v>
      </c>
      <c r="AU120" s="215" t="s">
        <v>80</v>
      </c>
      <c r="AY120" s="17" t="s">
        <v>138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83</v>
      </c>
      <c r="BK120" s="216">
        <f>ROUND(I120*H120,2)</f>
        <v>0</v>
      </c>
      <c r="BL120" s="17" t="s">
        <v>88</v>
      </c>
      <c r="BM120" s="215" t="s">
        <v>1214</v>
      </c>
    </row>
    <row r="121" s="2" customFormat="1">
      <c r="A121" s="38"/>
      <c r="B121" s="39"/>
      <c r="C121" s="40"/>
      <c r="D121" s="217" t="s">
        <v>146</v>
      </c>
      <c r="E121" s="40"/>
      <c r="F121" s="218" t="s">
        <v>248</v>
      </c>
      <c r="G121" s="40"/>
      <c r="H121" s="40"/>
      <c r="I121" s="219"/>
      <c r="J121" s="40"/>
      <c r="K121" s="40"/>
      <c r="L121" s="44"/>
      <c r="M121" s="220"/>
      <c r="N121" s="221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146</v>
      </c>
      <c r="AU121" s="17" t="s">
        <v>80</v>
      </c>
    </row>
    <row r="122" s="13" customFormat="1">
      <c r="A122" s="13"/>
      <c r="B122" s="222"/>
      <c r="C122" s="223"/>
      <c r="D122" s="224" t="s">
        <v>148</v>
      </c>
      <c r="E122" s="225" t="s">
        <v>19</v>
      </c>
      <c r="F122" s="226" t="s">
        <v>1215</v>
      </c>
      <c r="G122" s="223"/>
      <c r="H122" s="227">
        <v>2.8500000000000001</v>
      </c>
      <c r="I122" s="228"/>
      <c r="J122" s="223"/>
      <c r="K122" s="223"/>
      <c r="L122" s="229"/>
      <c r="M122" s="230"/>
      <c r="N122" s="231"/>
      <c r="O122" s="231"/>
      <c r="P122" s="231"/>
      <c r="Q122" s="231"/>
      <c r="R122" s="231"/>
      <c r="S122" s="231"/>
      <c r="T122" s="23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3" t="s">
        <v>148</v>
      </c>
      <c r="AU122" s="233" t="s">
        <v>80</v>
      </c>
      <c r="AV122" s="13" t="s">
        <v>80</v>
      </c>
      <c r="AW122" s="13" t="s">
        <v>36</v>
      </c>
      <c r="AX122" s="13" t="s">
        <v>83</v>
      </c>
      <c r="AY122" s="233" t="s">
        <v>138</v>
      </c>
    </row>
    <row r="123" s="2" customFormat="1" ht="21.75" customHeight="1">
      <c r="A123" s="38"/>
      <c r="B123" s="39"/>
      <c r="C123" s="204" t="s">
        <v>169</v>
      </c>
      <c r="D123" s="204" t="s">
        <v>140</v>
      </c>
      <c r="E123" s="205" t="s">
        <v>251</v>
      </c>
      <c r="F123" s="206" t="s">
        <v>252</v>
      </c>
      <c r="G123" s="207" t="s">
        <v>207</v>
      </c>
      <c r="H123" s="208">
        <v>28.475999999999999</v>
      </c>
      <c r="I123" s="209"/>
      <c r="J123" s="210">
        <f>ROUND(I123*H123,2)</f>
        <v>0</v>
      </c>
      <c r="K123" s="206" t="s">
        <v>144</v>
      </c>
      <c r="L123" s="44"/>
      <c r="M123" s="211" t="s">
        <v>19</v>
      </c>
      <c r="N123" s="212" t="s">
        <v>46</v>
      </c>
      <c r="O123" s="84"/>
      <c r="P123" s="213">
        <f>O123*H123</f>
        <v>0</v>
      </c>
      <c r="Q123" s="213">
        <v>0.0073499999999999998</v>
      </c>
      <c r="R123" s="213">
        <f>Q123*H123</f>
        <v>0.20929859999999997</v>
      </c>
      <c r="S123" s="213">
        <v>0</v>
      </c>
      <c r="T123" s="21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15" t="s">
        <v>88</v>
      </c>
      <c r="AT123" s="215" t="s">
        <v>140</v>
      </c>
      <c r="AU123" s="215" t="s">
        <v>80</v>
      </c>
      <c r="AY123" s="17" t="s">
        <v>138</v>
      </c>
      <c r="BE123" s="216">
        <f>IF(N123="základní",J123,0)</f>
        <v>0</v>
      </c>
      <c r="BF123" s="216">
        <f>IF(N123="snížená",J123,0)</f>
        <v>0</v>
      </c>
      <c r="BG123" s="216">
        <f>IF(N123="zákl. přenesená",J123,0)</f>
        <v>0</v>
      </c>
      <c r="BH123" s="216">
        <f>IF(N123="sníž. přenesená",J123,0)</f>
        <v>0</v>
      </c>
      <c r="BI123" s="216">
        <f>IF(N123="nulová",J123,0)</f>
        <v>0</v>
      </c>
      <c r="BJ123" s="17" t="s">
        <v>83</v>
      </c>
      <c r="BK123" s="216">
        <f>ROUND(I123*H123,2)</f>
        <v>0</v>
      </c>
      <c r="BL123" s="17" t="s">
        <v>88</v>
      </c>
      <c r="BM123" s="215" t="s">
        <v>1216</v>
      </c>
    </row>
    <row r="124" s="2" customFormat="1">
      <c r="A124" s="38"/>
      <c r="B124" s="39"/>
      <c r="C124" s="40"/>
      <c r="D124" s="217" t="s">
        <v>146</v>
      </c>
      <c r="E124" s="40"/>
      <c r="F124" s="218" t="s">
        <v>254</v>
      </c>
      <c r="G124" s="40"/>
      <c r="H124" s="40"/>
      <c r="I124" s="219"/>
      <c r="J124" s="40"/>
      <c r="K124" s="40"/>
      <c r="L124" s="44"/>
      <c r="M124" s="220"/>
      <c r="N124" s="221"/>
      <c r="O124" s="84"/>
      <c r="P124" s="84"/>
      <c r="Q124" s="84"/>
      <c r="R124" s="84"/>
      <c r="S124" s="84"/>
      <c r="T124" s="85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146</v>
      </c>
      <c r="AU124" s="17" t="s">
        <v>80</v>
      </c>
    </row>
    <row r="125" s="13" customFormat="1">
      <c r="A125" s="13"/>
      <c r="B125" s="222"/>
      <c r="C125" s="223"/>
      <c r="D125" s="224" t="s">
        <v>148</v>
      </c>
      <c r="E125" s="225" t="s">
        <v>19</v>
      </c>
      <c r="F125" s="226" t="s">
        <v>1217</v>
      </c>
      <c r="G125" s="223"/>
      <c r="H125" s="227">
        <v>9.7200000000000006</v>
      </c>
      <c r="I125" s="228"/>
      <c r="J125" s="223"/>
      <c r="K125" s="223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148</v>
      </c>
      <c r="AU125" s="233" t="s">
        <v>80</v>
      </c>
      <c r="AV125" s="13" t="s">
        <v>80</v>
      </c>
      <c r="AW125" s="13" t="s">
        <v>36</v>
      </c>
      <c r="AX125" s="13" t="s">
        <v>75</v>
      </c>
      <c r="AY125" s="233" t="s">
        <v>138</v>
      </c>
    </row>
    <row r="126" s="13" customFormat="1">
      <c r="A126" s="13"/>
      <c r="B126" s="222"/>
      <c r="C126" s="223"/>
      <c r="D126" s="224" t="s">
        <v>148</v>
      </c>
      <c r="E126" s="225" t="s">
        <v>19</v>
      </c>
      <c r="F126" s="226" t="s">
        <v>1218</v>
      </c>
      <c r="G126" s="223"/>
      <c r="H126" s="227">
        <v>5.04</v>
      </c>
      <c r="I126" s="228"/>
      <c r="J126" s="223"/>
      <c r="K126" s="223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148</v>
      </c>
      <c r="AU126" s="233" t="s">
        <v>80</v>
      </c>
      <c r="AV126" s="13" t="s">
        <v>80</v>
      </c>
      <c r="AW126" s="13" t="s">
        <v>36</v>
      </c>
      <c r="AX126" s="13" t="s">
        <v>75</v>
      </c>
      <c r="AY126" s="233" t="s">
        <v>138</v>
      </c>
    </row>
    <row r="127" s="13" customFormat="1">
      <c r="A127" s="13"/>
      <c r="B127" s="222"/>
      <c r="C127" s="223"/>
      <c r="D127" s="224" t="s">
        <v>148</v>
      </c>
      <c r="E127" s="225" t="s">
        <v>19</v>
      </c>
      <c r="F127" s="226" t="s">
        <v>1219</v>
      </c>
      <c r="G127" s="223"/>
      <c r="H127" s="227">
        <v>13.715999999999999</v>
      </c>
      <c r="I127" s="228"/>
      <c r="J127" s="223"/>
      <c r="K127" s="223"/>
      <c r="L127" s="229"/>
      <c r="M127" s="230"/>
      <c r="N127" s="231"/>
      <c r="O127" s="231"/>
      <c r="P127" s="231"/>
      <c r="Q127" s="231"/>
      <c r="R127" s="231"/>
      <c r="S127" s="231"/>
      <c r="T127" s="23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3" t="s">
        <v>148</v>
      </c>
      <c r="AU127" s="233" t="s">
        <v>80</v>
      </c>
      <c r="AV127" s="13" t="s">
        <v>80</v>
      </c>
      <c r="AW127" s="13" t="s">
        <v>36</v>
      </c>
      <c r="AX127" s="13" t="s">
        <v>75</v>
      </c>
      <c r="AY127" s="233" t="s">
        <v>138</v>
      </c>
    </row>
    <row r="128" s="14" customFormat="1">
      <c r="A128" s="14"/>
      <c r="B128" s="244"/>
      <c r="C128" s="245"/>
      <c r="D128" s="224" t="s">
        <v>148</v>
      </c>
      <c r="E128" s="246" t="s">
        <v>19</v>
      </c>
      <c r="F128" s="247" t="s">
        <v>224</v>
      </c>
      <c r="G128" s="245"/>
      <c r="H128" s="248">
        <v>28.475999999999999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148</v>
      </c>
      <c r="AU128" s="254" t="s">
        <v>80</v>
      </c>
      <c r="AV128" s="14" t="s">
        <v>88</v>
      </c>
      <c r="AW128" s="14" t="s">
        <v>36</v>
      </c>
      <c r="AX128" s="14" t="s">
        <v>83</v>
      </c>
      <c r="AY128" s="254" t="s">
        <v>138</v>
      </c>
    </row>
    <row r="129" s="2" customFormat="1" ht="16.5" customHeight="1">
      <c r="A129" s="38"/>
      <c r="B129" s="39"/>
      <c r="C129" s="204" t="s">
        <v>174</v>
      </c>
      <c r="D129" s="204" t="s">
        <v>140</v>
      </c>
      <c r="E129" s="205" t="s">
        <v>260</v>
      </c>
      <c r="F129" s="206" t="s">
        <v>261</v>
      </c>
      <c r="G129" s="207" t="s">
        <v>207</v>
      </c>
      <c r="H129" s="208">
        <v>2.2400000000000002</v>
      </c>
      <c r="I129" s="209"/>
      <c r="J129" s="210">
        <f>ROUND(I129*H129,2)</f>
        <v>0</v>
      </c>
      <c r="K129" s="206" t="s">
        <v>144</v>
      </c>
      <c r="L129" s="44"/>
      <c r="M129" s="211" t="s">
        <v>19</v>
      </c>
      <c r="N129" s="212" t="s">
        <v>46</v>
      </c>
      <c r="O129" s="84"/>
      <c r="P129" s="213">
        <f>O129*H129</f>
        <v>0</v>
      </c>
      <c r="Q129" s="213">
        <v>0.00025999999999999998</v>
      </c>
      <c r="R129" s="213">
        <f>Q129*H129</f>
        <v>0.00058239999999999995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88</v>
      </c>
      <c r="AT129" s="215" t="s">
        <v>140</v>
      </c>
      <c r="AU129" s="215" t="s">
        <v>80</v>
      </c>
      <c r="AY129" s="17" t="s">
        <v>138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83</v>
      </c>
      <c r="BK129" s="216">
        <f>ROUND(I129*H129,2)</f>
        <v>0</v>
      </c>
      <c r="BL129" s="17" t="s">
        <v>88</v>
      </c>
      <c r="BM129" s="215" t="s">
        <v>1220</v>
      </c>
    </row>
    <row r="130" s="2" customFormat="1">
      <c r="A130" s="38"/>
      <c r="B130" s="39"/>
      <c r="C130" s="40"/>
      <c r="D130" s="217" t="s">
        <v>146</v>
      </c>
      <c r="E130" s="40"/>
      <c r="F130" s="218" t="s">
        <v>263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146</v>
      </c>
      <c r="AU130" s="17" t="s">
        <v>80</v>
      </c>
    </row>
    <row r="131" s="13" customFormat="1">
      <c r="A131" s="13"/>
      <c r="B131" s="222"/>
      <c r="C131" s="223"/>
      <c r="D131" s="224" t="s">
        <v>148</v>
      </c>
      <c r="E131" s="225" t="s">
        <v>19</v>
      </c>
      <c r="F131" s="226" t="s">
        <v>1221</v>
      </c>
      <c r="G131" s="223"/>
      <c r="H131" s="227">
        <v>2.2400000000000002</v>
      </c>
      <c r="I131" s="228"/>
      <c r="J131" s="223"/>
      <c r="K131" s="223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148</v>
      </c>
      <c r="AU131" s="233" t="s">
        <v>80</v>
      </c>
      <c r="AV131" s="13" t="s">
        <v>80</v>
      </c>
      <c r="AW131" s="13" t="s">
        <v>36</v>
      </c>
      <c r="AX131" s="13" t="s">
        <v>83</v>
      </c>
      <c r="AY131" s="233" t="s">
        <v>138</v>
      </c>
    </row>
    <row r="132" s="2" customFormat="1" ht="21.75" customHeight="1">
      <c r="A132" s="38"/>
      <c r="B132" s="39"/>
      <c r="C132" s="204" t="s">
        <v>179</v>
      </c>
      <c r="D132" s="204" t="s">
        <v>140</v>
      </c>
      <c r="E132" s="205" t="s">
        <v>265</v>
      </c>
      <c r="F132" s="206" t="s">
        <v>266</v>
      </c>
      <c r="G132" s="207" t="s">
        <v>207</v>
      </c>
      <c r="H132" s="208">
        <v>28.475999999999999</v>
      </c>
      <c r="I132" s="209"/>
      <c r="J132" s="210">
        <f>ROUND(I132*H132,2)</f>
        <v>0</v>
      </c>
      <c r="K132" s="206" t="s">
        <v>144</v>
      </c>
      <c r="L132" s="44"/>
      <c r="M132" s="211" t="s">
        <v>19</v>
      </c>
      <c r="N132" s="212" t="s">
        <v>46</v>
      </c>
      <c r="O132" s="84"/>
      <c r="P132" s="213">
        <f>O132*H132</f>
        <v>0</v>
      </c>
      <c r="Q132" s="213">
        <v>0.020480000000000002</v>
      </c>
      <c r="R132" s="213">
        <f>Q132*H132</f>
        <v>0.58318848000000001</v>
      </c>
      <c r="S132" s="213">
        <v>0</v>
      </c>
      <c r="T132" s="21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15" t="s">
        <v>88</v>
      </c>
      <c r="AT132" s="215" t="s">
        <v>140</v>
      </c>
      <c r="AU132" s="215" t="s">
        <v>80</v>
      </c>
      <c r="AY132" s="17" t="s">
        <v>138</v>
      </c>
      <c r="BE132" s="216">
        <f>IF(N132="základní",J132,0)</f>
        <v>0</v>
      </c>
      <c r="BF132" s="216">
        <f>IF(N132="snížená",J132,0)</f>
        <v>0</v>
      </c>
      <c r="BG132" s="216">
        <f>IF(N132="zákl. přenesená",J132,0)</f>
        <v>0</v>
      </c>
      <c r="BH132" s="216">
        <f>IF(N132="sníž. přenesená",J132,0)</f>
        <v>0</v>
      </c>
      <c r="BI132" s="216">
        <f>IF(N132="nulová",J132,0)</f>
        <v>0</v>
      </c>
      <c r="BJ132" s="17" t="s">
        <v>83</v>
      </c>
      <c r="BK132" s="216">
        <f>ROUND(I132*H132,2)</f>
        <v>0</v>
      </c>
      <c r="BL132" s="17" t="s">
        <v>88</v>
      </c>
      <c r="BM132" s="215" t="s">
        <v>1222</v>
      </c>
    </row>
    <row r="133" s="2" customFormat="1">
      <c r="A133" s="38"/>
      <c r="B133" s="39"/>
      <c r="C133" s="40"/>
      <c r="D133" s="217" t="s">
        <v>146</v>
      </c>
      <c r="E133" s="40"/>
      <c r="F133" s="218" t="s">
        <v>268</v>
      </c>
      <c r="G133" s="40"/>
      <c r="H133" s="40"/>
      <c r="I133" s="219"/>
      <c r="J133" s="40"/>
      <c r="K133" s="40"/>
      <c r="L133" s="44"/>
      <c r="M133" s="220"/>
      <c r="N133" s="221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146</v>
      </c>
      <c r="AU133" s="17" t="s">
        <v>80</v>
      </c>
    </row>
    <row r="134" s="2" customFormat="1" ht="16.5" customHeight="1">
      <c r="A134" s="38"/>
      <c r="B134" s="39"/>
      <c r="C134" s="204" t="s">
        <v>187</v>
      </c>
      <c r="D134" s="204" t="s">
        <v>140</v>
      </c>
      <c r="E134" s="205" t="s">
        <v>270</v>
      </c>
      <c r="F134" s="206" t="s">
        <v>271</v>
      </c>
      <c r="G134" s="207" t="s">
        <v>207</v>
      </c>
      <c r="H134" s="208">
        <v>0.59999999999999998</v>
      </c>
      <c r="I134" s="209"/>
      <c r="J134" s="210">
        <f>ROUND(I134*H134,2)</f>
        <v>0</v>
      </c>
      <c r="K134" s="206" t="s">
        <v>144</v>
      </c>
      <c r="L134" s="44"/>
      <c r="M134" s="211" t="s">
        <v>19</v>
      </c>
      <c r="N134" s="212" t="s">
        <v>46</v>
      </c>
      <c r="O134" s="84"/>
      <c r="P134" s="213">
        <f>O134*H134</f>
        <v>0</v>
      </c>
      <c r="Q134" s="213">
        <v>0.040000000000000001</v>
      </c>
      <c r="R134" s="213">
        <f>Q134*H134</f>
        <v>0.024</v>
      </c>
      <c r="S134" s="213">
        <v>0</v>
      </c>
      <c r="T134" s="214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88</v>
      </c>
      <c r="AT134" s="215" t="s">
        <v>140</v>
      </c>
      <c r="AU134" s="215" t="s">
        <v>80</v>
      </c>
      <c r="AY134" s="17" t="s">
        <v>138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83</v>
      </c>
      <c r="BK134" s="216">
        <f>ROUND(I134*H134,2)</f>
        <v>0</v>
      </c>
      <c r="BL134" s="17" t="s">
        <v>88</v>
      </c>
      <c r="BM134" s="215" t="s">
        <v>1223</v>
      </c>
    </row>
    <row r="135" s="2" customFormat="1">
      <c r="A135" s="38"/>
      <c r="B135" s="39"/>
      <c r="C135" s="40"/>
      <c r="D135" s="217" t="s">
        <v>146</v>
      </c>
      <c r="E135" s="40"/>
      <c r="F135" s="218" t="s">
        <v>273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146</v>
      </c>
      <c r="AU135" s="17" t="s">
        <v>80</v>
      </c>
    </row>
    <row r="136" s="13" customFormat="1">
      <c r="A136" s="13"/>
      <c r="B136" s="222"/>
      <c r="C136" s="223"/>
      <c r="D136" s="224" t="s">
        <v>148</v>
      </c>
      <c r="E136" s="225" t="s">
        <v>19</v>
      </c>
      <c r="F136" s="226" t="s">
        <v>1224</v>
      </c>
      <c r="G136" s="223"/>
      <c r="H136" s="227">
        <v>0.59999999999999998</v>
      </c>
      <c r="I136" s="228"/>
      <c r="J136" s="223"/>
      <c r="K136" s="223"/>
      <c r="L136" s="229"/>
      <c r="M136" s="230"/>
      <c r="N136" s="231"/>
      <c r="O136" s="231"/>
      <c r="P136" s="231"/>
      <c r="Q136" s="231"/>
      <c r="R136" s="231"/>
      <c r="S136" s="231"/>
      <c r="T136" s="23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3" t="s">
        <v>148</v>
      </c>
      <c r="AU136" s="233" t="s">
        <v>80</v>
      </c>
      <c r="AV136" s="13" t="s">
        <v>80</v>
      </c>
      <c r="AW136" s="13" t="s">
        <v>36</v>
      </c>
      <c r="AX136" s="13" t="s">
        <v>83</v>
      </c>
      <c r="AY136" s="233" t="s">
        <v>138</v>
      </c>
    </row>
    <row r="137" s="2" customFormat="1" ht="24.15" customHeight="1">
      <c r="A137" s="38"/>
      <c r="B137" s="39"/>
      <c r="C137" s="204" t="s">
        <v>192</v>
      </c>
      <c r="D137" s="204" t="s">
        <v>140</v>
      </c>
      <c r="E137" s="205" t="s">
        <v>277</v>
      </c>
      <c r="F137" s="206" t="s">
        <v>278</v>
      </c>
      <c r="G137" s="207" t="s">
        <v>207</v>
      </c>
      <c r="H137" s="208">
        <v>7.2800000000000002</v>
      </c>
      <c r="I137" s="209"/>
      <c r="J137" s="210">
        <f>ROUND(I137*H137,2)</f>
        <v>0</v>
      </c>
      <c r="K137" s="206" t="s">
        <v>144</v>
      </c>
      <c r="L137" s="44"/>
      <c r="M137" s="211" t="s">
        <v>19</v>
      </c>
      <c r="N137" s="212" t="s">
        <v>46</v>
      </c>
      <c r="O137" s="84"/>
      <c r="P137" s="213">
        <f>O137*H137</f>
        <v>0</v>
      </c>
      <c r="Q137" s="213">
        <v>0.0043800000000000002</v>
      </c>
      <c r="R137" s="213">
        <f>Q137*H137</f>
        <v>0.031886400000000002</v>
      </c>
      <c r="S137" s="213">
        <v>0</v>
      </c>
      <c r="T137" s="21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15" t="s">
        <v>88</v>
      </c>
      <c r="AT137" s="215" t="s">
        <v>140</v>
      </c>
      <c r="AU137" s="215" t="s">
        <v>80</v>
      </c>
      <c r="AY137" s="17" t="s">
        <v>138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83</v>
      </c>
      <c r="BK137" s="216">
        <f>ROUND(I137*H137,2)</f>
        <v>0</v>
      </c>
      <c r="BL137" s="17" t="s">
        <v>88</v>
      </c>
      <c r="BM137" s="215" t="s">
        <v>1225</v>
      </c>
    </row>
    <row r="138" s="2" customFormat="1">
      <c r="A138" s="38"/>
      <c r="B138" s="39"/>
      <c r="C138" s="40"/>
      <c r="D138" s="217" t="s">
        <v>146</v>
      </c>
      <c r="E138" s="40"/>
      <c r="F138" s="218" t="s">
        <v>280</v>
      </c>
      <c r="G138" s="40"/>
      <c r="H138" s="40"/>
      <c r="I138" s="219"/>
      <c r="J138" s="40"/>
      <c r="K138" s="40"/>
      <c r="L138" s="44"/>
      <c r="M138" s="220"/>
      <c r="N138" s="221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146</v>
      </c>
      <c r="AU138" s="17" t="s">
        <v>80</v>
      </c>
    </row>
    <row r="139" s="13" customFormat="1">
      <c r="A139" s="13"/>
      <c r="B139" s="222"/>
      <c r="C139" s="223"/>
      <c r="D139" s="224" t="s">
        <v>148</v>
      </c>
      <c r="E139" s="225" t="s">
        <v>19</v>
      </c>
      <c r="F139" s="226" t="s">
        <v>1226</v>
      </c>
      <c r="G139" s="223"/>
      <c r="H139" s="227">
        <v>7.2800000000000002</v>
      </c>
      <c r="I139" s="228"/>
      <c r="J139" s="223"/>
      <c r="K139" s="223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148</v>
      </c>
      <c r="AU139" s="233" t="s">
        <v>80</v>
      </c>
      <c r="AV139" s="13" t="s">
        <v>80</v>
      </c>
      <c r="AW139" s="13" t="s">
        <v>36</v>
      </c>
      <c r="AX139" s="13" t="s">
        <v>83</v>
      </c>
      <c r="AY139" s="233" t="s">
        <v>138</v>
      </c>
    </row>
    <row r="140" s="2" customFormat="1" ht="16.5" customHeight="1">
      <c r="A140" s="38"/>
      <c r="B140" s="39"/>
      <c r="C140" s="204" t="s">
        <v>198</v>
      </c>
      <c r="D140" s="204" t="s">
        <v>140</v>
      </c>
      <c r="E140" s="205" t="s">
        <v>282</v>
      </c>
      <c r="F140" s="206" t="s">
        <v>283</v>
      </c>
      <c r="G140" s="207" t="s">
        <v>207</v>
      </c>
      <c r="H140" s="208">
        <v>0.33800000000000002</v>
      </c>
      <c r="I140" s="209"/>
      <c r="J140" s="210">
        <f>ROUND(I140*H140,2)</f>
        <v>0</v>
      </c>
      <c r="K140" s="206" t="s">
        <v>144</v>
      </c>
      <c r="L140" s="44"/>
      <c r="M140" s="211" t="s">
        <v>19</v>
      </c>
      <c r="N140" s="212" t="s">
        <v>46</v>
      </c>
      <c r="O140" s="84"/>
      <c r="P140" s="213">
        <f>O140*H140</f>
        <v>0</v>
      </c>
      <c r="Q140" s="213">
        <v>0.040629999999999999</v>
      </c>
      <c r="R140" s="213">
        <f>Q140*H140</f>
        <v>0.013732940000000001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88</v>
      </c>
      <c r="AT140" s="215" t="s">
        <v>140</v>
      </c>
      <c r="AU140" s="215" t="s">
        <v>80</v>
      </c>
      <c r="AY140" s="17" t="s">
        <v>138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83</v>
      </c>
      <c r="BK140" s="216">
        <f>ROUND(I140*H140,2)</f>
        <v>0</v>
      </c>
      <c r="BL140" s="17" t="s">
        <v>88</v>
      </c>
      <c r="BM140" s="215" t="s">
        <v>1227</v>
      </c>
    </row>
    <row r="141" s="2" customFormat="1">
      <c r="A141" s="38"/>
      <c r="B141" s="39"/>
      <c r="C141" s="40"/>
      <c r="D141" s="217" t="s">
        <v>146</v>
      </c>
      <c r="E141" s="40"/>
      <c r="F141" s="218" t="s">
        <v>285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146</v>
      </c>
      <c r="AU141" s="17" t="s">
        <v>80</v>
      </c>
    </row>
    <row r="142" s="13" customFormat="1">
      <c r="A142" s="13"/>
      <c r="B142" s="222"/>
      <c r="C142" s="223"/>
      <c r="D142" s="224" t="s">
        <v>148</v>
      </c>
      <c r="E142" s="225" t="s">
        <v>19</v>
      </c>
      <c r="F142" s="226" t="s">
        <v>1228</v>
      </c>
      <c r="G142" s="223"/>
      <c r="H142" s="227">
        <v>2.25</v>
      </c>
      <c r="I142" s="228"/>
      <c r="J142" s="223"/>
      <c r="K142" s="223"/>
      <c r="L142" s="229"/>
      <c r="M142" s="230"/>
      <c r="N142" s="231"/>
      <c r="O142" s="231"/>
      <c r="P142" s="231"/>
      <c r="Q142" s="231"/>
      <c r="R142" s="231"/>
      <c r="S142" s="231"/>
      <c r="T142" s="23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3" t="s">
        <v>148</v>
      </c>
      <c r="AU142" s="233" t="s">
        <v>80</v>
      </c>
      <c r="AV142" s="13" t="s">
        <v>80</v>
      </c>
      <c r="AW142" s="13" t="s">
        <v>36</v>
      </c>
      <c r="AX142" s="13" t="s">
        <v>83</v>
      </c>
      <c r="AY142" s="233" t="s">
        <v>138</v>
      </c>
    </row>
    <row r="143" s="13" customFormat="1">
      <c r="A143" s="13"/>
      <c r="B143" s="222"/>
      <c r="C143" s="223"/>
      <c r="D143" s="224" t="s">
        <v>148</v>
      </c>
      <c r="E143" s="223"/>
      <c r="F143" s="226" t="s">
        <v>1229</v>
      </c>
      <c r="G143" s="223"/>
      <c r="H143" s="227">
        <v>0.33800000000000002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148</v>
      </c>
      <c r="AU143" s="233" t="s">
        <v>80</v>
      </c>
      <c r="AV143" s="13" t="s">
        <v>80</v>
      </c>
      <c r="AW143" s="13" t="s">
        <v>4</v>
      </c>
      <c r="AX143" s="13" t="s">
        <v>83</v>
      </c>
      <c r="AY143" s="233" t="s">
        <v>138</v>
      </c>
    </row>
    <row r="144" s="2" customFormat="1" ht="24.15" customHeight="1">
      <c r="A144" s="38"/>
      <c r="B144" s="39"/>
      <c r="C144" s="204" t="s">
        <v>204</v>
      </c>
      <c r="D144" s="204" t="s">
        <v>140</v>
      </c>
      <c r="E144" s="205" t="s">
        <v>290</v>
      </c>
      <c r="F144" s="206" t="s">
        <v>291</v>
      </c>
      <c r="G144" s="207" t="s">
        <v>207</v>
      </c>
      <c r="H144" s="208">
        <v>28.475999999999999</v>
      </c>
      <c r="I144" s="209"/>
      <c r="J144" s="210">
        <f>ROUND(I144*H144,2)</f>
        <v>0</v>
      </c>
      <c r="K144" s="206" t="s">
        <v>144</v>
      </c>
      <c r="L144" s="44"/>
      <c r="M144" s="211" t="s">
        <v>19</v>
      </c>
      <c r="N144" s="212" t="s">
        <v>46</v>
      </c>
      <c r="O144" s="84"/>
      <c r="P144" s="213">
        <f>O144*H144</f>
        <v>0</v>
      </c>
      <c r="Q144" s="213">
        <v>0.01575</v>
      </c>
      <c r="R144" s="213">
        <f>Q144*H144</f>
        <v>0.44849699999999998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88</v>
      </c>
      <c r="AT144" s="215" t="s">
        <v>140</v>
      </c>
      <c r="AU144" s="215" t="s">
        <v>80</v>
      </c>
      <c r="AY144" s="17" t="s">
        <v>138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83</v>
      </c>
      <c r="BK144" s="216">
        <f>ROUND(I144*H144,2)</f>
        <v>0</v>
      </c>
      <c r="BL144" s="17" t="s">
        <v>88</v>
      </c>
      <c r="BM144" s="215" t="s">
        <v>1230</v>
      </c>
    </row>
    <row r="145" s="2" customFormat="1">
      <c r="A145" s="38"/>
      <c r="B145" s="39"/>
      <c r="C145" s="40"/>
      <c r="D145" s="217" t="s">
        <v>146</v>
      </c>
      <c r="E145" s="40"/>
      <c r="F145" s="218" t="s">
        <v>293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146</v>
      </c>
      <c r="AU145" s="17" t="s">
        <v>80</v>
      </c>
    </row>
    <row r="146" s="2" customFormat="1" ht="16.5" customHeight="1">
      <c r="A146" s="38"/>
      <c r="B146" s="39"/>
      <c r="C146" s="204" t="s">
        <v>211</v>
      </c>
      <c r="D146" s="204" t="s">
        <v>140</v>
      </c>
      <c r="E146" s="205" t="s">
        <v>295</v>
      </c>
      <c r="F146" s="206" t="s">
        <v>296</v>
      </c>
      <c r="G146" s="207" t="s">
        <v>207</v>
      </c>
      <c r="H146" s="208">
        <v>2.2400000000000002</v>
      </c>
      <c r="I146" s="209"/>
      <c r="J146" s="210">
        <f>ROUND(I146*H146,2)</f>
        <v>0</v>
      </c>
      <c r="K146" s="206" t="s">
        <v>144</v>
      </c>
      <c r="L146" s="44"/>
      <c r="M146" s="211" t="s">
        <v>19</v>
      </c>
      <c r="N146" s="212" t="s">
        <v>46</v>
      </c>
      <c r="O146" s="84"/>
      <c r="P146" s="213">
        <f>O146*H146</f>
        <v>0</v>
      </c>
      <c r="Q146" s="213">
        <v>0.0030000000000000001</v>
      </c>
      <c r="R146" s="213">
        <f>Q146*H146</f>
        <v>0.0067200000000000011</v>
      </c>
      <c r="S146" s="213">
        <v>0</v>
      </c>
      <c r="T146" s="21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15" t="s">
        <v>88</v>
      </c>
      <c r="AT146" s="215" t="s">
        <v>140</v>
      </c>
      <c r="AU146" s="215" t="s">
        <v>80</v>
      </c>
      <c r="AY146" s="17" t="s">
        <v>138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83</v>
      </c>
      <c r="BK146" s="216">
        <f>ROUND(I146*H146,2)</f>
        <v>0</v>
      </c>
      <c r="BL146" s="17" t="s">
        <v>88</v>
      </c>
      <c r="BM146" s="215" t="s">
        <v>1231</v>
      </c>
    </row>
    <row r="147" s="2" customFormat="1">
      <c r="A147" s="38"/>
      <c r="B147" s="39"/>
      <c r="C147" s="40"/>
      <c r="D147" s="217" t="s">
        <v>146</v>
      </c>
      <c r="E147" s="40"/>
      <c r="F147" s="218" t="s">
        <v>298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146</v>
      </c>
      <c r="AU147" s="17" t="s">
        <v>80</v>
      </c>
    </row>
    <row r="148" s="2" customFormat="1" ht="24.15" customHeight="1">
      <c r="A148" s="38"/>
      <c r="B148" s="39"/>
      <c r="C148" s="204" t="s">
        <v>217</v>
      </c>
      <c r="D148" s="204" t="s">
        <v>140</v>
      </c>
      <c r="E148" s="205" t="s">
        <v>300</v>
      </c>
      <c r="F148" s="206" t="s">
        <v>301</v>
      </c>
      <c r="G148" s="207" t="s">
        <v>207</v>
      </c>
      <c r="H148" s="208">
        <v>12.656000000000001</v>
      </c>
      <c r="I148" s="209"/>
      <c r="J148" s="210">
        <f>ROUND(I148*H148,2)</f>
        <v>0</v>
      </c>
      <c r="K148" s="206" t="s">
        <v>144</v>
      </c>
      <c r="L148" s="44"/>
      <c r="M148" s="211" t="s">
        <v>19</v>
      </c>
      <c r="N148" s="212" t="s">
        <v>46</v>
      </c>
      <c r="O148" s="84"/>
      <c r="P148" s="213">
        <f>O148*H148</f>
        <v>0</v>
      </c>
      <c r="Q148" s="213">
        <v>0.017000000000000001</v>
      </c>
      <c r="R148" s="213">
        <f>Q148*H148</f>
        <v>0.21515200000000004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88</v>
      </c>
      <c r="AT148" s="215" t="s">
        <v>140</v>
      </c>
      <c r="AU148" s="215" t="s">
        <v>80</v>
      </c>
      <c r="AY148" s="17" t="s">
        <v>138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83</v>
      </c>
      <c r="BK148" s="216">
        <f>ROUND(I148*H148,2)</f>
        <v>0</v>
      </c>
      <c r="BL148" s="17" t="s">
        <v>88</v>
      </c>
      <c r="BM148" s="215" t="s">
        <v>1232</v>
      </c>
    </row>
    <row r="149" s="2" customFormat="1">
      <c r="A149" s="38"/>
      <c r="B149" s="39"/>
      <c r="C149" s="40"/>
      <c r="D149" s="217" t="s">
        <v>146</v>
      </c>
      <c r="E149" s="40"/>
      <c r="F149" s="218" t="s">
        <v>303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146</v>
      </c>
      <c r="AU149" s="17" t="s">
        <v>80</v>
      </c>
    </row>
    <row r="150" s="13" customFormat="1">
      <c r="A150" s="13"/>
      <c r="B150" s="222"/>
      <c r="C150" s="223"/>
      <c r="D150" s="224" t="s">
        <v>148</v>
      </c>
      <c r="E150" s="225" t="s">
        <v>19</v>
      </c>
      <c r="F150" s="226" t="s">
        <v>1233</v>
      </c>
      <c r="G150" s="223"/>
      <c r="H150" s="227">
        <v>4.3200000000000003</v>
      </c>
      <c r="I150" s="228"/>
      <c r="J150" s="223"/>
      <c r="K150" s="223"/>
      <c r="L150" s="229"/>
      <c r="M150" s="230"/>
      <c r="N150" s="231"/>
      <c r="O150" s="231"/>
      <c r="P150" s="231"/>
      <c r="Q150" s="231"/>
      <c r="R150" s="231"/>
      <c r="S150" s="231"/>
      <c r="T150" s="23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3" t="s">
        <v>148</v>
      </c>
      <c r="AU150" s="233" t="s">
        <v>80</v>
      </c>
      <c r="AV150" s="13" t="s">
        <v>80</v>
      </c>
      <c r="AW150" s="13" t="s">
        <v>36</v>
      </c>
      <c r="AX150" s="13" t="s">
        <v>75</v>
      </c>
      <c r="AY150" s="233" t="s">
        <v>138</v>
      </c>
    </row>
    <row r="151" s="13" customFormat="1">
      <c r="A151" s="13"/>
      <c r="B151" s="222"/>
      <c r="C151" s="223"/>
      <c r="D151" s="224" t="s">
        <v>148</v>
      </c>
      <c r="E151" s="225" t="s">
        <v>19</v>
      </c>
      <c r="F151" s="226" t="s">
        <v>1221</v>
      </c>
      <c r="G151" s="223"/>
      <c r="H151" s="227">
        <v>2.2400000000000002</v>
      </c>
      <c r="I151" s="228"/>
      <c r="J151" s="223"/>
      <c r="K151" s="223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148</v>
      </c>
      <c r="AU151" s="233" t="s">
        <v>80</v>
      </c>
      <c r="AV151" s="13" t="s">
        <v>80</v>
      </c>
      <c r="AW151" s="13" t="s">
        <v>36</v>
      </c>
      <c r="AX151" s="13" t="s">
        <v>75</v>
      </c>
      <c r="AY151" s="233" t="s">
        <v>138</v>
      </c>
    </row>
    <row r="152" s="13" customFormat="1">
      <c r="A152" s="13"/>
      <c r="B152" s="222"/>
      <c r="C152" s="223"/>
      <c r="D152" s="224" t="s">
        <v>148</v>
      </c>
      <c r="E152" s="225" t="s">
        <v>19</v>
      </c>
      <c r="F152" s="226" t="s">
        <v>1234</v>
      </c>
      <c r="G152" s="223"/>
      <c r="H152" s="227">
        <v>6.0960000000000001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148</v>
      </c>
      <c r="AU152" s="233" t="s">
        <v>80</v>
      </c>
      <c r="AV152" s="13" t="s">
        <v>80</v>
      </c>
      <c r="AW152" s="13" t="s">
        <v>36</v>
      </c>
      <c r="AX152" s="13" t="s">
        <v>75</v>
      </c>
      <c r="AY152" s="233" t="s">
        <v>138</v>
      </c>
    </row>
    <row r="153" s="14" customFormat="1">
      <c r="A153" s="14"/>
      <c r="B153" s="244"/>
      <c r="C153" s="245"/>
      <c r="D153" s="224" t="s">
        <v>148</v>
      </c>
      <c r="E153" s="246" t="s">
        <v>19</v>
      </c>
      <c r="F153" s="247" t="s">
        <v>224</v>
      </c>
      <c r="G153" s="245"/>
      <c r="H153" s="248">
        <v>12.656000000000001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148</v>
      </c>
      <c r="AU153" s="254" t="s">
        <v>80</v>
      </c>
      <c r="AV153" s="14" t="s">
        <v>88</v>
      </c>
      <c r="AW153" s="14" t="s">
        <v>36</v>
      </c>
      <c r="AX153" s="14" t="s">
        <v>83</v>
      </c>
      <c r="AY153" s="254" t="s">
        <v>138</v>
      </c>
    </row>
    <row r="154" s="12" customFormat="1" ht="22.8" customHeight="1">
      <c r="A154" s="12"/>
      <c r="B154" s="188"/>
      <c r="C154" s="189"/>
      <c r="D154" s="190" t="s">
        <v>74</v>
      </c>
      <c r="E154" s="202" t="s">
        <v>306</v>
      </c>
      <c r="F154" s="202" t="s">
        <v>307</v>
      </c>
      <c r="G154" s="189"/>
      <c r="H154" s="189"/>
      <c r="I154" s="192"/>
      <c r="J154" s="203">
        <f>BK154</f>
        <v>0</v>
      </c>
      <c r="K154" s="189"/>
      <c r="L154" s="194"/>
      <c r="M154" s="195"/>
      <c r="N154" s="196"/>
      <c r="O154" s="196"/>
      <c r="P154" s="197">
        <f>SUM(P155:P159)</f>
        <v>0</v>
      </c>
      <c r="Q154" s="196"/>
      <c r="R154" s="197">
        <f>SUM(R155:R159)</f>
        <v>1.52557626</v>
      </c>
      <c r="S154" s="196"/>
      <c r="T154" s="198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99" t="s">
        <v>83</v>
      </c>
      <c r="AT154" s="200" t="s">
        <v>74</v>
      </c>
      <c r="AU154" s="200" t="s">
        <v>83</v>
      </c>
      <c r="AY154" s="199" t="s">
        <v>138</v>
      </c>
      <c r="BK154" s="201">
        <f>SUM(BK155:BK159)</f>
        <v>0</v>
      </c>
    </row>
    <row r="155" s="2" customFormat="1" ht="21.75" customHeight="1">
      <c r="A155" s="38"/>
      <c r="B155" s="39"/>
      <c r="C155" s="204" t="s">
        <v>8</v>
      </c>
      <c r="D155" s="204" t="s">
        <v>140</v>
      </c>
      <c r="E155" s="205" t="s">
        <v>1235</v>
      </c>
      <c r="F155" s="206" t="s">
        <v>1236</v>
      </c>
      <c r="G155" s="207" t="s">
        <v>143</v>
      </c>
      <c r="H155" s="208">
        <v>0.66300000000000003</v>
      </c>
      <c r="I155" s="209"/>
      <c r="J155" s="210">
        <f>ROUND(I155*H155,2)</f>
        <v>0</v>
      </c>
      <c r="K155" s="206" t="s">
        <v>144</v>
      </c>
      <c r="L155" s="44"/>
      <c r="M155" s="211" t="s">
        <v>19</v>
      </c>
      <c r="N155" s="212" t="s">
        <v>46</v>
      </c>
      <c r="O155" s="84"/>
      <c r="P155" s="213">
        <f>O155*H155</f>
        <v>0</v>
      </c>
      <c r="Q155" s="213">
        <v>2.3010199999999998</v>
      </c>
      <c r="R155" s="213">
        <f>Q155*H155</f>
        <v>1.52557626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88</v>
      </c>
      <c r="AT155" s="215" t="s">
        <v>140</v>
      </c>
      <c r="AU155" s="215" t="s">
        <v>80</v>
      </c>
      <c r="AY155" s="17" t="s">
        <v>138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83</v>
      </c>
      <c r="BK155" s="216">
        <f>ROUND(I155*H155,2)</f>
        <v>0</v>
      </c>
      <c r="BL155" s="17" t="s">
        <v>88</v>
      </c>
      <c r="BM155" s="215" t="s">
        <v>1237</v>
      </c>
    </row>
    <row r="156" s="2" customFormat="1">
      <c r="A156" s="38"/>
      <c r="B156" s="39"/>
      <c r="C156" s="40"/>
      <c r="D156" s="217" t="s">
        <v>146</v>
      </c>
      <c r="E156" s="40"/>
      <c r="F156" s="218" t="s">
        <v>1238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146</v>
      </c>
      <c r="AU156" s="17" t="s">
        <v>80</v>
      </c>
    </row>
    <row r="157" s="13" customFormat="1">
      <c r="A157" s="13"/>
      <c r="B157" s="222"/>
      <c r="C157" s="223"/>
      <c r="D157" s="224" t="s">
        <v>148</v>
      </c>
      <c r="E157" s="225" t="s">
        <v>19</v>
      </c>
      <c r="F157" s="226" t="s">
        <v>1239</v>
      </c>
      <c r="G157" s="223"/>
      <c r="H157" s="227">
        <v>0.66300000000000003</v>
      </c>
      <c r="I157" s="228"/>
      <c r="J157" s="223"/>
      <c r="K157" s="223"/>
      <c r="L157" s="229"/>
      <c r="M157" s="230"/>
      <c r="N157" s="231"/>
      <c r="O157" s="231"/>
      <c r="P157" s="231"/>
      <c r="Q157" s="231"/>
      <c r="R157" s="231"/>
      <c r="S157" s="231"/>
      <c r="T157" s="23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3" t="s">
        <v>148</v>
      </c>
      <c r="AU157" s="233" t="s">
        <v>80</v>
      </c>
      <c r="AV157" s="13" t="s">
        <v>80</v>
      </c>
      <c r="AW157" s="13" t="s">
        <v>36</v>
      </c>
      <c r="AX157" s="13" t="s">
        <v>83</v>
      </c>
      <c r="AY157" s="233" t="s">
        <v>138</v>
      </c>
    </row>
    <row r="158" s="2" customFormat="1" ht="21.75" customHeight="1">
      <c r="A158" s="38"/>
      <c r="B158" s="39"/>
      <c r="C158" s="204" t="s">
        <v>232</v>
      </c>
      <c r="D158" s="204" t="s">
        <v>140</v>
      </c>
      <c r="E158" s="205" t="s">
        <v>321</v>
      </c>
      <c r="F158" s="206" t="s">
        <v>322</v>
      </c>
      <c r="G158" s="207" t="s">
        <v>143</v>
      </c>
      <c r="H158" s="208">
        <v>0.66300000000000003</v>
      </c>
      <c r="I158" s="209"/>
      <c r="J158" s="210">
        <f>ROUND(I158*H158,2)</f>
        <v>0</v>
      </c>
      <c r="K158" s="206" t="s">
        <v>144</v>
      </c>
      <c r="L158" s="44"/>
      <c r="M158" s="211" t="s">
        <v>19</v>
      </c>
      <c r="N158" s="212" t="s">
        <v>46</v>
      </c>
      <c r="O158" s="84"/>
      <c r="P158" s="213">
        <f>O158*H158</f>
        <v>0</v>
      </c>
      <c r="Q158" s="213">
        <v>0</v>
      </c>
      <c r="R158" s="213">
        <f>Q158*H158</f>
        <v>0</v>
      </c>
      <c r="S158" s="213">
        <v>0</v>
      </c>
      <c r="T158" s="21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15" t="s">
        <v>88</v>
      </c>
      <c r="AT158" s="215" t="s">
        <v>140</v>
      </c>
      <c r="AU158" s="215" t="s">
        <v>80</v>
      </c>
      <c r="AY158" s="17" t="s">
        <v>138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83</v>
      </c>
      <c r="BK158" s="216">
        <f>ROUND(I158*H158,2)</f>
        <v>0</v>
      </c>
      <c r="BL158" s="17" t="s">
        <v>88</v>
      </c>
      <c r="BM158" s="215" t="s">
        <v>1240</v>
      </c>
    </row>
    <row r="159" s="2" customFormat="1">
      <c r="A159" s="38"/>
      <c r="B159" s="39"/>
      <c r="C159" s="40"/>
      <c r="D159" s="217" t="s">
        <v>146</v>
      </c>
      <c r="E159" s="40"/>
      <c r="F159" s="218" t="s">
        <v>324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146</v>
      </c>
      <c r="AU159" s="17" t="s">
        <v>80</v>
      </c>
    </row>
    <row r="160" s="12" customFormat="1" ht="22.8" customHeight="1">
      <c r="A160" s="12"/>
      <c r="B160" s="188"/>
      <c r="C160" s="189"/>
      <c r="D160" s="190" t="s">
        <v>74</v>
      </c>
      <c r="E160" s="202" t="s">
        <v>325</v>
      </c>
      <c r="F160" s="202" t="s">
        <v>326</v>
      </c>
      <c r="G160" s="189"/>
      <c r="H160" s="189"/>
      <c r="I160" s="192"/>
      <c r="J160" s="203">
        <f>BK160</f>
        <v>0</v>
      </c>
      <c r="K160" s="189"/>
      <c r="L160" s="194"/>
      <c r="M160" s="195"/>
      <c r="N160" s="196"/>
      <c r="O160" s="196"/>
      <c r="P160" s="197">
        <f>SUM(P161:P163)</f>
        <v>0</v>
      </c>
      <c r="Q160" s="196"/>
      <c r="R160" s="197">
        <f>SUM(R161:R163)</f>
        <v>0.18519000000000002</v>
      </c>
      <c r="S160" s="196"/>
      <c r="T160" s="198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99" t="s">
        <v>83</v>
      </c>
      <c r="AT160" s="200" t="s">
        <v>74</v>
      </c>
      <c r="AU160" s="200" t="s">
        <v>83</v>
      </c>
      <c r="AY160" s="199" t="s">
        <v>138</v>
      </c>
      <c r="BK160" s="201">
        <f>SUM(BK161:BK163)</f>
        <v>0</v>
      </c>
    </row>
    <row r="161" s="2" customFormat="1" ht="24.15" customHeight="1">
      <c r="A161" s="38"/>
      <c r="B161" s="39"/>
      <c r="C161" s="204" t="s">
        <v>238</v>
      </c>
      <c r="D161" s="204" t="s">
        <v>140</v>
      </c>
      <c r="E161" s="205" t="s">
        <v>328</v>
      </c>
      <c r="F161" s="206" t="s">
        <v>329</v>
      </c>
      <c r="G161" s="207" t="s">
        <v>330</v>
      </c>
      <c r="H161" s="208">
        <v>3</v>
      </c>
      <c r="I161" s="209"/>
      <c r="J161" s="210">
        <f>ROUND(I161*H161,2)</f>
        <v>0</v>
      </c>
      <c r="K161" s="206" t="s">
        <v>144</v>
      </c>
      <c r="L161" s="44"/>
      <c r="M161" s="211" t="s">
        <v>19</v>
      </c>
      <c r="N161" s="212" t="s">
        <v>46</v>
      </c>
      <c r="O161" s="84"/>
      <c r="P161" s="213">
        <f>O161*H161</f>
        <v>0</v>
      </c>
      <c r="Q161" s="213">
        <v>0.04684</v>
      </c>
      <c r="R161" s="213">
        <f>Q161*H161</f>
        <v>0.14052000000000001</v>
      </c>
      <c r="S161" s="213">
        <v>0</v>
      </c>
      <c r="T161" s="21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15" t="s">
        <v>88</v>
      </c>
      <c r="AT161" s="215" t="s">
        <v>140</v>
      </c>
      <c r="AU161" s="215" t="s">
        <v>80</v>
      </c>
      <c r="AY161" s="17" t="s">
        <v>138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83</v>
      </c>
      <c r="BK161" s="216">
        <f>ROUND(I161*H161,2)</f>
        <v>0</v>
      </c>
      <c r="BL161" s="17" t="s">
        <v>88</v>
      </c>
      <c r="BM161" s="215" t="s">
        <v>1241</v>
      </c>
    </row>
    <row r="162" s="2" customFormat="1">
      <c r="A162" s="38"/>
      <c r="B162" s="39"/>
      <c r="C162" s="40"/>
      <c r="D162" s="217" t="s">
        <v>146</v>
      </c>
      <c r="E162" s="40"/>
      <c r="F162" s="218" t="s">
        <v>332</v>
      </c>
      <c r="G162" s="40"/>
      <c r="H162" s="40"/>
      <c r="I162" s="219"/>
      <c r="J162" s="40"/>
      <c r="K162" s="40"/>
      <c r="L162" s="44"/>
      <c r="M162" s="220"/>
      <c r="N162" s="221"/>
      <c r="O162" s="84"/>
      <c r="P162" s="84"/>
      <c r="Q162" s="84"/>
      <c r="R162" s="84"/>
      <c r="S162" s="84"/>
      <c r="T162" s="85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146</v>
      </c>
      <c r="AU162" s="17" t="s">
        <v>80</v>
      </c>
    </row>
    <row r="163" s="2" customFormat="1" ht="16.5" customHeight="1">
      <c r="A163" s="38"/>
      <c r="B163" s="39"/>
      <c r="C163" s="234" t="s">
        <v>244</v>
      </c>
      <c r="D163" s="234" t="s">
        <v>175</v>
      </c>
      <c r="E163" s="235" t="s">
        <v>334</v>
      </c>
      <c r="F163" s="236" t="s">
        <v>335</v>
      </c>
      <c r="G163" s="237" t="s">
        <v>330</v>
      </c>
      <c r="H163" s="238">
        <v>3</v>
      </c>
      <c r="I163" s="239"/>
      <c r="J163" s="240">
        <f>ROUND(I163*H163,2)</f>
        <v>0</v>
      </c>
      <c r="K163" s="236" t="s">
        <v>144</v>
      </c>
      <c r="L163" s="241"/>
      <c r="M163" s="242" t="s">
        <v>19</v>
      </c>
      <c r="N163" s="243" t="s">
        <v>46</v>
      </c>
      <c r="O163" s="84"/>
      <c r="P163" s="213">
        <f>O163*H163</f>
        <v>0</v>
      </c>
      <c r="Q163" s="213">
        <v>0.014890000000000001</v>
      </c>
      <c r="R163" s="213">
        <f>Q163*H163</f>
        <v>0.044670000000000001</v>
      </c>
      <c r="S163" s="213">
        <v>0</v>
      </c>
      <c r="T163" s="21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15" t="s">
        <v>179</v>
      </c>
      <c r="AT163" s="215" t="s">
        <v>175</v>
      </c>
      <c r="AU163" s="215" t="s">
        <v>80</v>
      </c>
      <c r="AY163" s="17" t="s">
        <v>138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7" t="s">
        <v>83</v>
      </c>
      <c r="BK163" s="216">
        <f>ROUND(I163*H163,2)</f>
        <v>0</v>
      </c>
      <c r="BL163" s="17" t="s">
        <v>88</v>
      </c>
      <c r="BM163" s="215" t="s">
        <v>1242</v>
      </c>
    </row>
    <row r="164" s="12" customFormat="1" ht="22.8" customHeight="1">
      <c r="A164" s="12"/>
      <c r="B164" s="188"/>
      <c r="C164" s="189"/>
      <c r="D164" s="190" t="s">
        <v>74</v>
      </c>
      <c r="E164" s="202" t="s">
        <v>341</v>
      </c>
      <c r="F164" s="202" t="s">
        <v>342</v>
      </c>
      <c r="G164" s="189"/>
      <c r="H164" s="189"/>
      <c r="I164" s="192"/>
      <c r="J164" s="203">
        <f>BK164</f>
        <v>0</v>
      </c>
      <c r="K164" s="189"/>
      <c r="L164" s="194"/>
      <c r="M164" s="195"/>
      <c r="N164" s="196"/>
      <c r="O164" s="196"/>
      <c r="P164" s="197">
        <f>SUM(P165:P167)</f>
        <v>0</v>
      </c>
      <c r="Q164" s="196"/>
      <c r="R164" s="197">
        <f>SUM(R165:R167)</f>
        <v>0.00086189999999999986</v>
      </c>
      <c r="S164" s="196"/>
      <c r="T164" s="198">
        <f>SUM(T165:T167)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99" t="s">
        <v>83</v>
      </c>
      <c r="AT164" s="200" t="s">
        <v>74</v>
      </c>
      <c r="AU164" s="200" t="s">
        <v>83</v>
      </c>
      <c r="AY164" s="199" t="s">
        <v>138</v>
      </c>
      <c r="BK164" s="201">
        <f>SUM(BK165:BK167)</f>
        <v>0</v>
      </c>
    </row>
    <row r="165" s="2" customFormat="1" ht="24.15" customHeight="1">
      <c r="A165" s="38"/>
      <c r="B165" s="39"/>
      <c r="C165" s="204" t="s">
        <v>250</v>
      </c>
      <c r="D165" s="204" t="s">
        <v>140</v>
      </c>
      <c r="E165" s="205" t="s">
        <v>344</v>
      </c>
      <c r="F165" s="206" t="s">
        <v>345</v>
      </c>
      <c r="G165" s="207" t="s">
        <v>207</v>
      </c>
      <c r="H165" s="208">
        <v>6.6299999999999999</v>
      </c>
      <c r="I165" s="209"/>
      <c r="J165" s="210">
        <f>ROUND(I165*H165,2)</f>
        <v>0</v>
      </c>
      <c r="K165" s="206" t="s">
        <v>144</v>
      </c>
      <c r="L165" s="44"/>
      <c r="M165" s="211" t="s">
        <v>19</v>
      </c>
      <c r="N165" s="212" t="s">
        <v>46</v>
      </c>
      <c r="O165" s="84"/>
      <c r="P165" s="213">
        <f>O165*H165</f>
        <v>0</v>
      </c>
      <c r="Q165" s="213">
        <v>0.00012999999999999999</v>
      </c>
      <c r="R165" s="213">
        <f>Q165*H165</f>
        <v>0.00086189999999999986</v>
      </c>
      <c r="S165" s="213">
        <v>0</v>
      </c>
      <c r="T165" s="21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15" t="s">
        <v>88</v>
      </c>
      <c r="AT165" s="215" t="s">
        <v>140</v>
      </c>
      <c r="AU165" s="215" t="s">
        <v>80</v>
      </c>
      <c r="AY165" s="17" t="s">
        <v>138</v>
      </c>
      <c r="BE165" s="216">
        <f>IF(N165="základní",J165,0)</f>
        <v>0</v>
      </c>
      <c r="BF165" s="216">
        <f>IF(N165="snížená",J165,0)</f>
        <v>0</v>
      </c>
      <c r="BG165" s="216">
        <f>IF(N165="zákl. přenesená",J165,0)</f>
        <v>0</v>
      </c>
      <c r="BH165" s="216">
        <f>IF(N165="sníž. přenesená",J165,0)</f>
        <v>0</v>
      </c>
      <c r="BI165" s="216">
        <f>IF(N165="nulová",J165,0)</f>
        <v>0</v>
      </c>
      <c r="BJ165" s="17" t="s">
        <v>83</v>
      </c>
      <c r="BK165" s="216">
        <f>ROUND(I165*H165,2)</f>
        <v>0</v>
      </c>
      <c r="BL165" s="17" t="s">
        <v>88</v>
      </c>
      <c r="BM165" s="215" t="s">
        <v>1243</v>
      </c>
    </row>
    <row r="166" s="2" customFormat="1">
      <c r="A166" s="38"/>
      <c r="B166" s="39"/>
      <c r="C166" s="40"/>
      <c r="D166" s="217" t="s">
        <v>146</v>
      </c>
      <c r="E166" s="40"/>
      <c r="F166" s="218" t="s">
        <v>347</v>
      </c>
      <c r="G166" s="40"/>
      <c r="H166" s="40"/>
      <c r="I166" s="219"/>
      <c r="J166" s="40"/>
      <c r="K166" s="40"/>
      <c r="L166" s="44"/>
      <c r="M166" s="220"/>
      <c r="N166" s="221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146</v>
      </c>
      <c r="AU166" s="17" t="s">
        <v>80</v>
      </c>
    </row>
    <row r="167" s="13" customFormat="1">
      <c r="A167" s="13"/>
      <c r="B167" s="222"/>
      <c r="C167" s="223"/>
      <c r="D167" s="224" t="s">
        <v>148</v>
      </c>
      <c r="E167" s="225" t="s">
        <v>19</v>
      </c>
      <c r="F167" s="226" t="s">
        <v>1244</v>
      </c>
      <c r="G167" s="223"/>
      <c r="H167" s="227">
        <v>6.6299999999999999</v>
      </c>
      <c r="I167" s="228"/>
      <c r="J167" s="223"/>
      <c r="K167" s="223"/>
      <c r="L167" s="229"/>
      <c r="M167" s="230"/>
      <c r="N167" s="231"/>
      <c r="O167" s="231"/>
      <c r="P167" s="231"/>
      <c r="Q167" s="231"/>
      <c r="R167" s="231"/>
      <c r="S167" s="231"/>
      <c r="T167" s="23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3" t="s">
        <v>148</v>
      </c>
      <c r="AU167" s="233" t="s">
        <v>80</v>
      </c>
      <c r="AV167" s="13" t="s">
        <v>80</v>
      </c>
      <c r="AW167" s="13" t="s">
        <v>36</v>
      </c>
      <c r="AX167" s="13" t="s">
        <v>83</v>
      </c>
      <c r="AY167" s="233" t="s">
        <v>138</v>
      </c>
    </row>
    <row r="168" s="12" customFormat="1" ht="22.8" customHeight="1">
      <c r="A168" s="12"/>
      <c r="B168" s="188"/>
      <c r="C168" s="189"/>
      <c r="D168" s="190" t="s">
        <v>74</v>
      </c>
      <c r="E168" s="202" t="s">
        <v>349</v>
      </c>
      <c r="F168" s="202" t="s">
        <v>350</v>
      </c>
      <c r="G168" s="189"/>
      <c r="H168" s="189"/>
      <c r="I168" s="192"/>
      <c r="J168" s="203">
        <f>BK168</f>
        <v>0</v>
      </c>
      <c r="K168" s="189"/>
      <c r="L168" s="194"/>
      <c r="M168" s="195"/>
      <c r="N168" s="196"/>
      <c r="O168" s="196"/>
      <c r="P168" s="197">
        <f>SUM(P169:P172)</f>
        <v>0</v>
      </c>
      <c r="Q168" s="196"/>
      <c r="R168" s="197">
        <f>SUM(R169:R172)</f>
        <v>0.00080000000000000004</v>
      </c>
      <c r="S168" s="196"/>
      <c r="T168" s="198">
        <f>SUM(T169:T172)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9" t="s">
        <v>83</v>
      </c>
      <c r="AT168" s="200" t="s">
        <v>74</v>
      </c>
      <c r="AU168" s="200" t="s">
        <v>83</v>
      </c>
      <c r="AY168" s="199" t="s">
        <v>138</v>
      </c>
      <c r="BK168" s="201">
        <f>SUM(BK169:BK172)</f>
        <v>0</v>
      </c>
    </row>
    <row r="169" s="2" customFormat="1" ht="16.5" customHeight="1">
      <c r="A169" s="38"/>
      <c r="B169" s="39"/>
      <c r="C169" s="204" t="s">
        <v>259</v>
      </c>
      <c r="D169" s="204" t="s">
        <v>140</v>
      </c>
      <c r="E169" s="205" t="s">
        <v>352</v>
      </c>
      <c r="F169" s="206" t="s">
        <v>353</v>
      </c>
      <c r="G169" s="207" t="s">
        <v>207</v>
      </c>
      <c r="H169" s="208">
        <v>80</v>
      </c>
      <c r="I169" s="209"/>
      <c r="J169" s="210">
        <f>ROUND(I169*H169,2)</f>
        <v>0</v>
      </c>
      <c r="K169" s="206" t="s">
        <v>144</v>
      </c>
      <c r="L169" s="44"/>
      <c r="M169" s="211" t="s">
        <v>19</v>
      </c>
      <c r="N169" s="212" t="s">
        <v>46</v>
      </c>
      <c r="O169" s="84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88</v>
      </c>
      <c r="AT169" s="215" t="s">
        <v>140</v>
      </c>
      <c r="AU169" s="215" t="s">
        <v>80</v>
      </c>
      <c r="AY169" s="17" t="s">
        <v>138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83</v>
      </c>
      <c r="BK169" s="216">
        <f>ROUND(I169*H169,2)</f>
        <v>0</v>
      </c>
      <c r="BL169" s="17" t="s">
        <v>88</v>
      </c>
      <c r="BM169" s="215" t="s">
        <v>1245</v>
      </c>
    </row>
    <row r="170" s="2" customFormat="1">
      <c r="A170" s="38"/>
      <c r="B170" s="39"/>
      <c r="C170" s="40"/>
      <c r="D170" s="217" t="s">
        <v>146</v>
      </c>
      <c r="E170" s="40"/>
      <c r="F170" s="218" t="s">
        <v>355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146</v>
      </c>
      <c r="AU170" s="17" t="s">
        <v>80</v>
      </c>
    </row>
    <row r="171" s="2" customFormat="1" ht="16.5" customHeight="1">
      <c r="A171" s="38"/>
      <c r="B171" s="39"/>
      <c r="C171" s="204" t="s">
        <v>7</v>
      </c>
      <c r="D171" s="204" t="s">
        <v>140</v>
      </c>
      <c r="E171" s="205" t="s">
        <v>357</v>
      </c>
      <c r="F171" s="206" t="s">
        <v>358</v>
      </c>
      <c r="G171" s="207" t="s">
        <v>207</v>
      </c>
      <c r="H171" s="208">
        <v>80</v>
      </c>
      <c r="I171" s="209"/>
      <c r="J171" s="210">
        <f>ROUND(I171*H171,2)</f>
        <v>0</v>
      </c>
      <c r="K171" s="206" t="s">
        <v>144</v>
      </c>
      <c r="L171" s="44"/>
      <c r="M171" s="211" t="s">
        <v>19</v>
      </c>
      <c r="N171" s="212" t="s">
        <v>46</v>
      </c>
      <c r="O171" s="84"/>
      <c r="P171" s="213">
        <f>O171*H171</f>
        <v>0</v>
      </c>
      <c r="Q171" s="213">
        <v>1.0000000000000001E-05</v>
      </c>
      <c r="R171" s="213">
        <f>Q171*H171</f>
        <v>0.00080000000000000004</v>
      </c>
      <c r="S171" s="213">
        <v>0</v>
      </c>
      <c r="T171" s="21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15" t="s">
        <v>88</v>
      </c>
      <c r="AT171" s="215" t="s">
        <v>140</v>
      </c>
      <c r="AU171" s="215" t="s">
        <v>80</v>
      </c>
      <c r="AY171" s="17" t="s">
        <v>138</v>
      </c>
      <c r="BE171" s="216">
        <f>IF(N171="základní",J171,0)</f>
        <v>0</v>
      </c>
      <c r="BF171" s="216">
        <f>IF(N171="snížená",J171,0)</f>
        <v>0</v>
      </c>
      <c r="BG171" s="216">
        <f>IF(N171="zákl. přenesená",J171,0)</f>
        <v>0</v>
      </c>
      <c r="BH171" s="216">
        <f>IF(N171="sníž. přenesená",J171,0)</f>
        <v>0</v>
      </c>
      <c r="BI171" s="216">
        <f>IF(N171="nulová",J171,0)</f>
        <v>0</v>
      </c>
      <c r="BJ171" s="17" t="s">
        <v>83</v>
      </c>
      <c r="BK171" s="216">
        <f>ROUND(I171*H171,2)</f>
        <v>0</v>
      </c>
      <c r="BL171" s="17" t="s">
        <v>88</v>
      </c>
      <c r="BM171" s="215" t="s">
        <v>1246</v>
      </c>
    </row>
    <row r="172" s="2" customFormat="1">
      <c r="A172" s="38"/>
      <c r="B172" s="39"/>
      <c r="C172" s="40"/>
      <c r="D172" s="217" t="s">
        <v>146</v>
      </c>
      <c r="E172" s="40"/>
      <c r="F172" s="218" t="s">
        <v>360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146</v>
      </c>
      <c r="AU172" s="17" t="s">
        <v>80</v>
      </c>
    </row>
    <row r="173" s="12" customFormat="1" ht="22.8" customHeight="1">
      <c r="A173" s="12"/>
      <c r="B173" s="188"/>
      <c r="C173" s="189"/>
      <c r="D173" s="190" t="s">
        <v>74</v>
      </c>
      <c r="E173" s="202" t="s">
        <v>361</v>
      </c>
      <c r="F173" s="202" t="s">
        <v>362</v>
      </c>
      <c r="G173" s="189"/>
      <c r="H173" s="189"/>
      <c r="I173" s="192"/>
      <c r="J173" s="203">
        <f>BK173</f>
        <v>0</v>
      </c>
      <c r="K173" s="189"/>
      <c r="L173" s="194"/>
      <c r="M173" s="195"/>
      <c r="N173" s="196"/>
      <c r="O173" s="196"/>
      <c r="P173" s="197">
        <f>SUM(P174:P231)</f>
        <v>0</v>
      </c>
      <c r="Q173" s="196"/>
      <c r="R173" s="197">
        <f>SUM(R174:R231)</f>
        <v>8.0000000000000013E-06</v>
      </c>
      <c r="S173" s="196"/>
      <c r="T173" s="198">
        <f>SUM(T174:T231)</f>
        <v>4.741918000000001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99" t="s">
        <v>83</v>
      </c>
      <c r="AT173" s="200" t="s">
        <v>74</v>
      </c>
      <c r="AU173" s="200" t="s">
        <v>83</v>
      </c>
      <c r="AY173" s="199" t="s">
        <v>138</v>
      </c>
      <c r="BK173" s="201">
        <f>SUM(BK174:BK231)</f>
        <v>0</v>
      </c>
    </row>
    <row r="174" s="2" customFormat="1" ht="16.5" customHeight="1">
      <c r="A174" s="38"/>
      <c r="B174" s="39"/>
      <c r="C174" s="204" t="s">
        <v>269</v>
      </c>
      <c r="D174" s="204" t="s">
        <v>140</v>
      </c>
      <c r="E174" s="205" t="s">
        <v>364</v>
      </c>
      <c r="F174" s="206" t="s">
        <v>365</v>
      </c>
      <c r="G174" s="207" t="s">
        <v>366</v>
      </c>
      <c r="H174" s="208">
        <v>1</v>
      </c>
      <c r="I174" s="209"/>
      <c r="J174" s="210">
        <f>ROUND(I174*H174,2)</f>
        <v>0</v>
      </c>
      <c r="K174" s="206" t="s">
        <v>144</v>
      </c>
      <c r="L174" s="44"/>
      <c r="M174" s="211" t="s">
        <v>19</v>
      </c>
      <c r="N174" s="212" t="s">
        <v>46</v>
      </c>
      <c r="O174" s="84"/>
      <c r="P174" s="213">
        <f>O174*H174</f>
        <v>0</v>
      </c>
      <c r="Q174" s="213">
        <v>0</v>
      </c>
      <c r="R174" s="213">
        <f>Q174*H174</f>
        <v>0</v>
      </c>
      <c r="S174" s="213">
        <v>0.034200000000000001</v>
      </c>
      <c r="T174" s="214">
        <f>S174*H174</f>
        <v>0.034200000000000001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15" t="s">
        <v>88</v>
      </c>
      <c r="AT174" s="215" t="s">
        <v>140</v>
      </c>
      <c r="AU174" s="215" t="s">
        <v>80</v>
      </c>
      <c r="AY174" s="17" t="s">
        <v>138</v>
      </c>
      <c r="BE174" s="216">
        <f>IF(N174="základní",J174,0)</f>
        <v>0</v>
      </c>
      <c r="BF174" s="216">
        <f>IF(N174="snížená",J174,0)</f>
        <v>0</v>
      </c>
      <c r="BG174" s="216">
        <f>IF(N174="zákl. přenesená",J174,0)</f>
        <v>0</v>
      </c>
      <c r="BH174" s="216">
        <f>IF(N174="sníž. přenesená",J174,0)</f>
        <v>0</v>
      </c>
      <c r="BI174" s="216">
        <f>IF(N174="nulová",J174,0)</f>
        <v>0</v>
      </c>
      <c r="BJ174" s="17" t="s">
        <v>83</v>
      </c>
      <c r="BK174" s="216">
        <f>ROUND(I174*H174,2)</f>
        <v>0</v>
      </c>
      <c r="BL174" s="17" t="s">
        <v>88</v>
      </c>
      <c r="BM174" s="215" t="s">
        <v>1247</v>
      </c>
    </row>
    <row r="175" s="2" customFormat="1">
      <c r="A175" s="38"/>
      <c r="B175" s="39"/>
      <c r="C175" s="40"/>
      <c r="D175" s="217" t="s">
        <v>146</v>
      </c>
      <c r="E175" s="40"/>
      <c r="F175" s="218" t="s">
        <v>368</v>
      </c>
      <c r="G175" s="40"/>
      <c r="H175" s="40"/>
      <c r="I175" s="219"/>
      <c r="J175" s="40"/>
      <c r="K175" s="40"/>
      <c r="L175" s="44"/>
      <c r="M175" s="220"/>
      <c r="N175" s="221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146</v>
      </c>
      <c r="AU175" s="17" t="s">
        <v>80</v>
      </c>
    </row>
    <row r="176" s="2" customFormat="1" ht="16.5" customHeight="1">
      <c r="A176" s="38"/>
      <c r="B176" s="39"/>
      <c r="C176" s="204" t="s">
        <v>276</v>
      </c>
      <c r="D176" s="204" t="s">
        <v>140</v>
      </c>
      <c r="E176" s="205" t="s">
        <v>370</v>
      </c>
      <c r="F176" s="206" t="s">
        <v>371</v>
      </c>
      <c r="G176" s="207" t="s">
        <v>366</v>
      </c>
      <c r="H176" s="208">
        <v>1</v>
      </c>
      <c r="I176" s="209"/>
      <c r="J176" s="210">
        <f>ROUND(I176*H176,2)</f>
        <v>0</v>
      </c>
      <c r="K176" s="206" t="s">
        <v>144</v>
      </c>
      <c r="L176" s="44"/>
      <c r="M176" s="211" t="s">
        <v>19</v>
      </c>
      <c r="N176" s="212" t="s">
        <v>46</v>
      </c>
      <c r="O176" s="84"/>
      <c r="P176" s="213">
        <f>O176*H176</f>
        <v>0</v>
      </c>
      <c r="Q176" s="213">
        <v>0</v>
      </c>
      <c r="R176" s="213">
        <f>Q176*H176</f>
        <v>0</v>
      </c>
      <c r="S176" s="213">
        <v>0.019460000000000002</v>
      </c>
      <c r="T176" s="214">
        <f>S176*H176</f>
        <v>0.019460000000000002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15" t="s">
        <v>88</v>
      </c>
      <c r="AT176" s="215" t="s">
        <v>140</v>
      </c>
      <c r="AU176" s="215" t="s">
        <v>80</v>
      </c>
      <c r="AY176" s="17" t="s">
        <v>138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7" t="s">
        <v>83</v>
      </c>
      <c r="BK176" s="216">
        <f>ROUND(I176*H176,2)</f>
        <v>0</v>
      </c>
      <c r="BL176" s="17" t="s">
        <v>88</v>
      </c>
      <c r="BM176" s="215" t="s">
        <v>1248</v>
      </c>
    </row>
    <row r="177" s="2" customFormat="1">
      <c r="A177" s="38"/>
      <c r="B177" s="39"/>
      <c r="C177" s="40"/>
      <c r="D177" s="217" t="s">
        <v>146</v>
      </c>
      <c r="E177" s="40"/>
      <c r="F177" s="218" t="s">
        <v>373</v>
      </c>
      <c r="G177" s="40"/>
      <c r="H177" s="40"/>
      <c r="I177" s="219"/>
      <c r="J177" s="40"/>
      <c r="K177" s="40"/>
      <c r="L177" s="44"/>
      <c r="M177" s="220"/>
      <c r="N177" s="221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146</v>
      </c>
      <c r="AU177" s="17" t="s">
        <v>80</v>
      </c>
    </row>
    <row r="178" s="2" customFormat="1" ht="16.5" customHeight="1">
      <c r="A178" s="38"/>
      <c r="B178" s="39"/>
      <c r="C178" s="204" t="s">
        <v>281</v>
      </c>
      <c r="D178" s="204" t="s">
        <v>140</v>
      </c>
      <c r="E178" s="205" t="s">
        <v>375</v>
      </c>
      <c r="F178" s="206" t="s">
        <v>376</v>
      </c>
      <c r="G178" s="207" t="s">
        <v>366</v>
      </c>
      <c r="H178" s="208">
        <v>1</v>
      </c>
      <c r="I178" s="209"/>
      <c r="J178" s="210">
        <f>ROUND(I178*H178,2)</f>
        <v>0</v>
      </c>
      <c r="K178" s="206" t="s">
        <v>144</v>
      </c>
      <c r="L178" s="44"/>
      <c r="M178" s="211" t="s">
        <v>19</v>
      </c>
      <c r="N178" s="212" t="s">
        <v>46</v>
      </c>
      <c r="O178" s="84"/>
      <c r="P178" s="213">
        <f>O178*H178</f>
        <v>0</v>
      </c>
      <c r="Q178" s="213">
        <v>0</v>
      </c>
      <c r="R178" s="213">
        <f>Q178*H178</f>
        <v>0</v>
      </c>
      <c r="S178" s="213">
        <v>0.034700000000000002</v>
      </c>
      <c r="T178" s="214">
        <f>S178*H178</f>
        <v>0.034700000000000002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15" t="s">
        <v>88</v>
      </c>
      <c r="AT178" s="215" t="s">
        <v>140</v>
      </c>
      <c r="AU178" s="215" t="s">
        <v>80</v>
      </c>
      <c r="AY178" s="17" t="s">
        <v>138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83</v>
      </c>
      <c r="BK178" s="216">
        <f>ROUND(I178*H178,2)</f>
        <v>0</v>
      </c>
      <c r="BL178" s="17" t="s">
        <v>88</v>
      </c>
      <c r="BM178" s="215" t="s">
        <v>1249</v>
      </c>
    </row>
    <row r="179" s="2" customFormat="1">
      <c r="A179" s="38"/>
      <c r="B179" s="39"/>
      <c r="C179" s="40"/>
      <c r="D179" s="217" t="s">
        <v>146</v>
      </c>
      <c r="E179" s="40"/>
      <c r="F179" s="218" t="s">
        <v>378</v>
      </c>
      <c r="G179" s="40"/>
      <c r="H179" s="40"/>
      <c r="I179" s="219"/>
      <c r="J179" s="40"/>
      <c r="K179" s="40"/>
      <c r="L179" s="44"/>
      <c r="M179" s="220"/>
      <c r="N179" s="221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146</v>
      </c>
      <c r="AU179" s="17" t="s">
        <v>80</v>
      </c>
    </row>
    <row r="180" s="2" customFormat="1" ht="16.5" customHeight="1">
      <c r="A180" s="38"/>
      <c r="B180" s="39"/>
      <c r="C180" s="204" t="s">
        <v>289</v>
      </c>
      <c r="D180" s="204" t="s">
        <v>140</v>
      </c>
      <c r="E180" s="205" t="s">
        <v>380</v>
      </c>
      <c r="F180" s="206" t="s">
        <v>381</v>
      </c>
      <c r="G180" s="207" t="s">
        <v>366</v>
      </c>
      <c r="H180" s="208">
        <v>2</v>
      </c>
      <c r="I180" s="209"/>
      <c r="J180" s="210">
        <f>ROUND(I180*H180,2)</f>
        <v>0</v>
      </c>
      <c r="K180" s="206" t="s">
        <v>144</v>
      </c>
      <c r="L180" s="44"/>
      <c r="M180" s="211" t="s">
        <v>19</v>
      </c>
      <c r="N180" s="212" t="s">
        <v>46</v>
      </c>
      <c r="O180" s="84"/>
      <c r="P180" s="213">
        <f>O180*H180</f>
        <v>0</v>
      </c>
      <c r="Q180" s="213">
        <v>0</v>
      </c>
      <c r="R180" s="213">
        <f>Q180*H180</f>
        <v>0</v>
      </c>
      <c r="S180" s="213">
        <v>0.00156</v>
      </c>
      <c r="T180" s="214">
        <f>S180*H180</f>
        <v>0.0031199999999999999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15" t="s">
        <v>88</v>
      </c>
      <c r="AT180" s="215" t="s">
        <v>140</v>
      </c>
      <c r="AU180" s="215" t="s">
        <v>80</v>
      </c>
      <c r="AY180" s="17" t="s">
        <v>138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7" t="s">
        <v>83</v>
      </c>
      <c r="BK180" s="216">
        <f>ROUND(I180*H180,2)</f>
        <v>0</v>
      </c>
      <c r="BL180" s="17" t="s">
        <v>88</v>
      </c>
      <c r="BM180" s="215" t="s">
        <v>1250</v>
      </c>
    </row>
    <row r="181" s="2" customFormat="1">
      <c r="A181" s="38"/>
      <c r="B181" s="39"/>
      <c r="C181" s="40"/>
      <c r="D181" s="217" t="s">
        <v>146</v>
      </c>
      <c r="E181" s="40"/>
      <c r="F181" s="218" t="s">
        <v>383</v>
      </c>
      <c r="G181" s="40"/>
      <c r="H181" s="40"/>
      <c r="I181" s="219"/>
      <c r="J181" s="40"/>
      <c r="K181" s="40"/>
      <c r="L181" s="44"/>
      <c r="M181" s="220"/>
      <c r="N181" s="221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146</v>
      </c>
      <c r="AU181" s="17" t="s">
        <v>80</v>
      </c>
    </row>
    <row r="182" s="2" customFormat="1" ht="24.15" customHeight="1">
      <c r="A182" s="38"/>
      <c r="B182" s="39"/>
      <c r="C182" s="204" t="s">
        <v>294</v>
      </c>
      <c r="D182" s="204" t="s">
        <v>140</v>
      </c>
      <c r="E182" s="205" t="s">
        <v>395</v>
      </c>
      <c r="F182" s="206" t="s">
        <v>396</v>
      </c>
      <c r="G182" s="207" t="s">
        <v>330</v>
      </c>
      <c r="H182" s="208">
        <v>3</v>
      </c>
      <c r="I182" s="209"/>
      <c r="J182" s="210">
        <f>ROUND(I182*H182,2)</f>
        <v>0</v>
      </c>
      <c r="K182" s="206" t="s">
        <v>144</v>
      </c>
      <c r="L182" s="44"/>
      <c r="M182" s="211" t="s">
        <v>19</v>
      </c>
      <c r="N182" s="212" t="s">
        <v>46</v>
      </c>
      <c r="O182" s="84"/>
      <c r="P182" s="213">
        <f>O182*H182</f>
        <v>0</v>
      </c>
      <c r="Q182" s="213">
        <v>0</v>
      </c>
      <c r="R182" s="213">
        <f>Q182*H182</f>
        <v>0</v>
      </c>
      <c r="S182" s="213">
        <v>4.8000000000000001E-05</v>
      </c>
      <c r="T182" s="214">
        <f>S182*H182</f>
        <v>0.000144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15" t="s">
        <v>88</v>
      </c>
      <c r="AT182" s="215" t="s">
        <v>140</v>
      </c>
      <c r="AU182" s="215" t="s">
        <v>80</v>
      </c>
      <c r="AY182" s="17" t="s">
        <v>138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83</v>
      </c>
      <c r="BK182" s="216">
        <f>ROUND(I182*H182,2)</f>
        <v>0</v>
      </c>
      <c r="BL182" s="17" t="s">
        <v>88</v>
      </c>
      <c r="BM182" s="215" t="s">
        <v>1251</v>
      </c>
    </row>
    <row r="183" s="2" customFormat="1">
      <c r="A183" s="38"/>
      <c r="B183" s="39"/>
      <c r="C183" s="40"/>
      <c r="D183" s="217" t="s">
        <v>146</v>
      </c>
      <c r="E183" s="40"/>
      <c r="F183" s="218" t="s">
        <v>398</v>
      </c>
      <c r="G183" s="40"/>
      <c r="H183" s="40"/>
      <c r="I183" s="219"/>
      <c r="J183" s="40"/>
      <c r="K183" s="40"/>
      <c r="L183" s="44"/>
      <c r="M183" s="220"/>
      <c r="N183" s="221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146</v>
      </c>
      <c r="AU183" s="17" t="s">
        <v>80</v>
      </c>
    </row>
    <row r="184" s="2" customFormat="1" ht="24.15" customHeight="1">
      <c r="A184" s="38"/>
      <c r="B184" s="39"/>
      <c r="C184" s="204" t="s">
        <v>299</v>
      </c>
      <c r="D184" s="204" t="s">
        <v>140</v>
      </c>
      <c r="E184" s="205" t="s">
        <v>400</v>
      </c>
      <c r="F184" s="206" t="s">
        <v>401</v>
      </c>
      <c r="G184" s="207" t="s">
        <v>330</v>
      </c>
      <c r="H184" s="208">
        <v>1</v>
      </c>
      <c r="I184" s="209"/>
      <c r="J184" s="210">
        <f>ROUND(I184*H184,2)</f>
        <v>0</v>
      </c>
      <c r="K184" s="206" t="s">
        <v>144</v>
      </c>
      <c r="L184" s="44"/>
      <c r="M184" s="211" t="s">
        <v>19</v>
      </c>
      <c r="N184" s="212" t="s">
        <v>46</v>
      </c>
      <c r="O184" s="84"/>
      <c r="P184" s="213">
        <f>O184*H184</f>
        <v>0</v>
      </c>
      <c r="Q184" s="213">
        <v>0</v>
      </c>
      <c r="R184" s="213">
        <f>Q184*H184</f>
        <v>0</v>
      </c>
      <c r="S184" s="213">
        <v>4.8000000000000001E-05</v>
      </c>
      <c r="T184" s="214">
        <f>S184*H184</f>
        <v>4.8000000000000001E-05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15" t="s">
        <v>88</v>
      </c>
      <c r="AT184" s="215" t="s">
        <v>140</v>
      </c>
      <c r="AU184" s="215" t="s">
        <v>80</v>
      </c>
      <c r="AY184" s="17" t="s">
        <v>138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83</v>
      </c>
      <c r="BK184" s="216">
        <f>ROUND(I184*H184,2)</f>
        <v>0</v>
      </c>
      <c r="BL184" s="17" t="s">
        <v>88</v>
      </c>
      <c r="BM184" s="215" t="s">
        <v>1252</v>
      </c>
    </row>
    <row r="185" s="2" customFormat="1">
      <c r="A185" s="38"/>
      <c r="B185" s="39"/>
      <c r="C185" s="40"/>
      <c r="D185" s="217" t="s">
        <v>146</v>
      </c>
      <c r="E185" s="40"/>
      <c r="F185" s="218" t="s">
        <v>403</v>
      </c>
      <c r="G185" s="40"/>
      <c r="H185" s="40"/>
      <c r="I185" s="219"/>
      <c r="J185" s="40"/>
      <c r="K185" s="40"/>
      <c r="L185" s="44"/>
      <c r="M185" s="220"/>
      <c r="N185" s="221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146</v>
      </c>
      <c r="AU185" s="17" t="s">
        <v>80</v>
      </c>
    </row>
    <row r="186" s="2" customFormat="1" ht="24.15" customHeight="1">
      <c r="A186" s="38"/>
      <c r="B186" s="39"/>
      <c r="C186" s="204" t="s">
        <v>308</v>
      </c>
      <c r="D186" s="204" t="s">
        <v>140</v>
      </c>
      <c r="E186" s="205" t="s">
        <v>410</v>
      </c>
      <c r="F186" s="206" t="s">
        <v>411</v>
      </c>
      <c r="G186" s="207" t="s">
        <v>330</v>
      </c>
      <c r="H186" s="208">
        <v>4</v>
      </c>
      <c r="I186" s="209"/>
      <c r="J186" s="210">
        <f>ROUND(I186*H186,2)</f>
        <v>0</v>
      </c>
      <c r="K186" s="206" t="s">
        <v>144</v>
      </c>
      <c r="L186" s="44"/>
      <c r="M186" s="211" t="s">
        <v>19</v>
      </c>
      <c r="N186" s="212" t="s">
        <v>46</v>
      </c>
      <c r="O186" s="84"/>
      <c r="P186" s="213">
        <f>O186*H186</f>
        <v>0</v>
      </c>
      <c r="Q186" s="213">
        <v>0</v>
      </c>
      <c r="R186" s="213">
        <f>Q186*H186</f>
        <v>0</v>
      </c>
      <c r="S186" s="213">
        <v>0.00080000000000000004</v>
      </c>
      <c r="T186" s="214">
        <f>S186*H186</f>
        <v>0.0032000000000000002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15" t="s">
        <v>88</v>
      </c>
      <c r="AT186" s="215" t="s">
        <v>140</v>
      </c>
      <c r="AU186" s="215" t="s">
        <v>80</v>
      </c>
      <c r="AY186" s="17" t="s">
        <v>138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7" t="s">
        <v>83</v>
      </c>
      <c r="BK186" s="216">
        <f>ROUND(I186*H186,2)</f>
        <v>0</v>
      </c>
      <c r="BL186" s="17" t="s">
        <v>88</v>
      </c>
      <c r="BM186" s="215" t="s">
        <v>1253</v>
      </c>
    </row>
    <row r="187" s="2" customFormat="1">
      <c r="A187" s="38"/>
      <c r="B187" s="39"/>
      <c r="C187" s="40"/>
      <c r="D187" s="217" t="s">
        <v>146</v>
      </c>
      <c r="E187" s="40"/>
      <c r="F187" s="218" t="s">
        <v>413</v>
      </c>
      <c r="G187" s="40"/>
      <c r="H187" s="40"/>
      <c r="I187" s="219"/>
      <c r="J187" s="40"/>
      <c r="K187" s="40"/>
      <c r="L187" s="44"/>
      <c r="M187" s="220"/>
      <c r="N187" s="221"/>
      <c r="O187" s="84"/>
      <c r="P187" s="84"/>
      <c r="Q187" s="84"/>
      <c r="R187" s="84"/>
      <c r="S187" s="84"/>
      <c r="T187" s="85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146</v>
      </c>
      <c r="AU187" s="17" t="s">
        <v>80</v>
      </c>
    </row>
    <row r="188" s="2" customFormat="1" ht="16.5" customHeight="1">
      <c r="A188" s="38"/>
      <c r="B188" s="39"/>
      <c r="C188" s="204" t="s">
        <v>314</v>
      </c>
      <c r="D188" s="204" t="s">
        <v>140</v>
      </c>
      <c r="E188" s="205" t="s">
        <v>426</v>
      </c>
      <c r="F188" s="206" t="s">
        <v>427</v>
      </c>
      <c r="G188" s="207" t="s">
        <v>143</v>
      </c>
      <c r="H188" s="208">
        <v>0.66300000000000003</v>
      </c>
      <c r="I188" s="209"/>
      <c r="J188" s="210">
        <f>ROUND(I188*H188,2)</f>
        <v>0</v>
      </c>
      <c r="K188" s="206" t="s">
        <v>144</v>
      </c>
      <c r="L188" s="44"/>
      <c r="M188" s="211" t="s">
        <v>19</v>
      </c>
      <c r="N188" s="212" t="s">
        <v>46</v>
      </c>
      <c r="O188" s="84"/>
      <c r="P188" s="213">
        <f>O188*H188</f>
        <v>0</v>
      </c>
      <c r="Q188" s="213">
        <v>0</v>
      </c>
      <c r="R188" s="213">
        <f>Q188*H188</f>
        <v>0</v>
      </c>
      <c r="S188" s="213">
        <v>2.2000000000000002</v>
      </c>
      <c r="T188" s="214">
        <f>S188*H188</f>
        <v>1.4586000000000001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15" t="s">
        <v>88</v>
      </c>
      <c r="AT188" s="215" t="s">
        <v>140</v>
      </c>
      <c r="AU188" s="215" t="s">
        <v>80</v>
      </c>
      <c r="AY188" s="17" t="s">
        <v>138</v>
      </c>
      <c r="BE188" s="216">
        <f>IF(N188="základní",J188,0)</f>
        <v>0</v>
      </c>
      <c r="BF188" s="216">
        <f>IF(N188="snížená",J188,0)</f>
        <v>0</v>
      </c>
      <c r="BG188" s="216">
        <f>IF(N188="zákl. přenesená",J188,0)</f>
        <v>0</v>
      </c>
      <c r="BH188" s="216">
        <f>IF(N188="sníž. přenesená",J188,0)</f>
        <v>0</v>
      </c>
      <c r="BI188" s="216">
        <f>IF(N188="nulová",J188,0)</f>
        <v>0</v>
      </c>
      <c r="BJ188" s="17" t="s">
        <v>83</v>
      </c>
      <c r="BK188" s="216">
        <f>ROUND(I188*H188,2)</f>
        <v>0</v>
      </c>
      <c r="BL188" s="17" t="s">
        <v>88</v>
      </c>
      <c r="BM188" s="215" t="s">
        <v>1254</v>
      </c>
    </row>
    <row r="189" s="2" customFormat="1">
      <c r="A189" s="38"/>
      <c r="B189" s="39"/>
      <c r="C189" s="40"/>
      <c r="D189" s="217" t="s">
        <v>146</v>
      </c>
      <c r="E189" s="40"/>
      <c r="F189" s="218" t="s">
        <v>429</v>
      </c>
      <c r="G189" s="40"/>
      <c r="H189" s="40"/>
      <c r="I189" s="219"/>
      <c r="J189" s="40"/>
      <c r="K189" s="40"/>
      <c r="L189" s="44"/>
      <c r="M189" s="220"/>
      <c r="N189" s="221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146</v>
      </c>
      <c r="AU189" s="17" t="s">
        <v>80</v>
      </c>
    </row>
    <row r="190" s="13" customFormat="1">
      <c r="A190" s="13"/>
      <c r="B190" s="222"/>
      <c r="C190" s="223"/>
      <c r="D190" s="224" t="s">
        <v>148</v>
      </c>
      <c r="E190" s="225" t="s">
        <v>19</v>
      </c>
      <c r="F190" s="226" t="s">
        <v>1239</v>
      </c>
      <c r="G190" s="223"/>
      <c r="H190" s="227">
        <v>0.66300000000000003</v>
      </c>
      <c r="I190" s="228"/>
      <c r="J190" s="223"/>
      <c r="K190" s="223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148</v>
      </c>
      <c r="AU190" s="233" t="s">
        <v>80</v>
      </c>
      <c r="AV190" s="13" t="s">
        <v>80</v>
      </c>
      <c r="AW190" s="13" t="s">
        <v>36</v>
      </c>
      <c r="AX190" s="13" t="s">
        <v>83</v>
      </c>
      <c r="AY190" s="233" t="s">
        <v>138</v>
      </c>
    </row>
    <row r="191" s="2" customFormat="1" ht="24.15" customHeight="1">
      <c r="A191" s="38"/>
      <c r="B191" s="39"/>
      <c r="C191" s="204" t="s">
        <v>320</v>
      </c>
      <c r="D191" s="204" t="s">
        <v>140</v>
      </c>
      <c r="E191" s="205" t="s">
        <v>431</v>
      </c>
      <c r="F191" s="206" t="s">
        <v>432</v>
      </c>
      <c r="G191" s="207" t="s">
        <v>207</v>
      </c>
      <c r="H191" s="208">
        <v>6.6299999999999999</v>
      </c>
      <c r="I191" s="209"/>
      <c r="J191" s="210">
        <f>ROUND(I191*H191,2)</f>
        <v>0</v>
      </c>
      <c r="K191" s="206" t="s">
        <v>144</v>
      </c>
      <c r="L191" s="44"/>
      <c r="M191" s="211" t="s">
        <v>19</v>
      </c>
      <c r="N191" s="212" t="s">
        <v>46</v>
      </c>
      <c r="O191" s="84"/>
      <c r="P191" s="213">
        <f>O191*H191</f>
        <v>0</v>
      </c>
      <c r="Q191" s="213">
        <v>0</v>
      </c>
      <c r="R191" s="213">
        <f>Q191*H191</f>
        <v>0</v>
      </c>
      <c r="S191" s="213">
        <v>0.035000000000000003</v>
      </c>
      <c r="T191" s="214">
        <f>S191*H191</f>
        <v>0.23205000000000001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15" t="s">
        <v>88</v>
      </c>
      <c r="AT191" s="215" t="s">
        <v>140</v>
      </c>
      <c r="AU191" s="215" t="s">
        <v>80</v>
      </c>
      <c r="AY191" s="17" t="s">
        <v>138</v>
      </c>
      <c r="BE191" s="216">
        <f>IF(N191="základní",J191,0)</f>
        <v>0</v>
      </c>
      <c r="BF191" s="216">
        <f>IF(N191="snížená",J191,0)</f>
        <v>0</v>
      </c>
      <c r="BG191" s="216">
        <f>IF(N191="zákl. přenesená",J191,0)</f>
        <v>0</v>
      </c>
      <c r="BH191" s="216">
        <f>IF(N191="sníž. přenesená",J191,0)</f>
        <v>0</v>
      </c>
      <c r="BI191" s="216">
        <f>IF(N191="nulová",J191,0)</f>
        <v>0</v>
      </c>
      <c r="BJ191" s="17" t="s">
        <v>83</v>
      </c>
      <c r="BK191" s="216">
        <f>ROUND(I191*H191,2)</f>
        <v>0</v>
      </c>
      <c r="BL191" s="17" t="s">
        <v>88</v>
      </c>
      <c r="BM191" s="215" t="s">
        <v>1255</v>
      </c>
    </row>
    <row r="192" s="2" customFormat="1">
      <c r="A192" s="38"/>
      <c r="B192" s="39"/>
      <c r="C192" s="40"/>
      <c r="D192" s="217" t="s">
        <v>146</v>
      </c>
      <c r="E192" s="40"/>
      <c r="F192" s="218" t="s">
        <v>434</v>
      </c>
      <c r="G192" s="40"/>
      <c r="H192" s="40"/>
      <c r="I192" s="219"/>
      <c r="J192" s="40"/>
      <c r="K192" s="40"/>
      <c r="L192" s="44"/>
      <c r="M192" s="220"/>
      <c r="N192" s="221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146</v>
      </c>
      <c r="AU192" s="17" t="s">
        <v>80</v>
      </c>
    </row>
    <row r="193" s="13" customFormat="1">
      <c r="A193" s="13"/>
      <c r="B193" s="222"/>
      <c r="C193" s="223"/>
      <c r="D193" s="224" t="s">
        <v>148</v>
      </c>
      <c r="E193" s="225" t="s">
        <v>19</v>
      </c>
      <c r="F193" s="226" t="s">
        <v>1244</v>
      </c>
      <c r="G193" s="223"/>
      <c r="H193" s="227">
        <v>6.6299999999999999</v>
      </c>
      <c r="I193" s="228"/>
      <c r="J193" s="223"/>
      <c r="K193" s="223"/>
      <c r="L193" s="229"/>
      <c r="M193" s="230"/>
      <c r="N193" s="231"/>
      <c r="O193" s="231"/>
      <c r="P193" s="231"/>
      <c r="Q193" s="231"/>
      <c r="R193" s="231"/>
      <c r="S193" s="231"/>
      <c r="T193" s="23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3" t="s">
        <v>148</v>
      </c>
      <c r="AU193" s="233" t="s">
        <v>80</v>
      </c>
      <c r="AV193" s="13" t="s">
        <v>80</v>
      </c>
      <c r="AW193" s="13" t="s">
        <v>36</v>
      </c>
      <c r="AX193" s="13" t="s">
        <v>83</v>
      </c>
      <c r="AY193" s="233" t="s">
        <v>138</v>
      </c>
    </row>
    <row r="194" s="2" customFormat="1" ht="16.5" customHeight="1">
      <c r="A194" s="38"/>
      <c r="B194" s="39"/>
      <c r="C194" s="204" t="s">
        <v>327</v>
      </c>
      <c r="D194" s="204" t="s">
        <v>140</v>
      </c>
      <c r="E194" s="205" t="s">
        <v>442</v>
      </c>
      <c r="F194" s="206" t="s">
        <v>443</v>
      </c>
      <c r="G194" s="207" t="s">
        <v>207</v>
      </c>
      <c r="H194" s="208">
        <v>0.59999999999999998</v>
      </c>
      <c r="I194" s="209"/>
      <c r="J194" s="210">
        <f>ROUND(I194*H194,2)</f>
        <v>0</v>
      </c>
      <c r="K194" s="206" t="s">
        <v>144</v>
      </c>
      <c r="L194" s="44"/>
      <c r="M194" s="211" t="s">
        <v>19</v>
      </c>
      <c r="N194" s="212" t="s">
        <v>46</v>
      </c>
      <c r="O194" s="84"/>
      <c r="P194" s="213">
        <f>O194*H194</f>
        <v>0</v>
      </c>
      <c r="Q194" s="213">
        <v>0</v>
      </c>
      <c r="R194" s="213">
        <f>Q194*H194</f>
        <v>0</v>
      </c>
      <c r="S194" s="213">
        <v>0.066000000000000003</v>
      </c>
      <c r="T194" s="214">
        <f>S194*H194</f>
        <v>0.039600000000000003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88</v>
      </c>
      <c r="AT194" s="215" t="s">
        <v>140</v>
      </c>
      <c r="AU194" s="215" t="s">
        <v>80</v>
      </c>
      <c r="AY194" s="17" t="s">
        <v>138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83</v>
      </c>
      <c r="BK194" s="216">
        <f>ROUND(I194*H194,2)</f>
        <v>0</v>
      </c>
      <c r="BL194" s="17" t="s">
        <v>88</v>
      </c>
      <c r="BM194" s="215" t="s">
        <v>1256</v>
      </c>
    </row>
    <row r="195" s="2" customFormat="1">
      <c r="A195" s="38"/>
      <c r="B195" s="39"/>
      <c r="C195" s="40"/>
      <c r="D195" s="217" t="s">
        <v>146</v>
      </c>
      <c r="E195" s="40"/>
      <c r="F195" s="218" t="s">
        <v>445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146</v>
      </c>
      <c r="AU195" s="17" t="s">
        <v>80</v>
      </c>
    </row>
    <row r="196" s="13" customFormat="1">
      <c r="A196" s="13"/>
      <c r="B196" s="222"/>
      <c r="C196" s="223"/>
      <c r="D196" s="224" t="s">
        <v>148</v>
      </c>
      <c r="E196" s="225" t="s">
        <v>19</v>
      </c>
      <c r="F196" s="226" t="s">
        <v>1257</v>
      </c>
      <c r="G196" s="223"/>
      <c r="H196" s="227">
        <v>0.59999999999999998</v>
      </c>
      <c r="I196" s="228"/>
      <c r="J196" s="223"/>
      <c r="K196" s="223"/>
      <c r="L196" s="229"/>
      <c r="M196" s="230"/>
      <c r="N196" s="231"/>
      <c r="O196" s="231"/>
      <c r="P196" s="231"/>
      <c r="Q196" s="231"/>
      <c r="R196" s="231"/>
      <c r="S196" s="231"/>
      <c r="T196" s="23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3" t="s">
        <v>148</v>
      </c>
      <c r="AU196" s="233" t="s">
        <v>80</v>
      </c>
      <c r="AV196" s="13" t="s">
        <v>80</v>
      </c>
      <c r="AW196" s="13" t="s">
        <v>36</v>
      </c>
      <c r="AX196" s="13" t="s">
        <v>83</v>
      </c>
      <c r="AY196" s="233" t="s">
        <v>138</v>
      </c>
    </row>
    <row r="197" s="2" customFormat="1" ht="24.15" customHeight="1">
      <c r="A197" s="38"/>
      <c r="B197" s="39"/>
      <c r="C197" s="204" t="s">
        <v>333</v>
      </c>
      <c r="D197" s="204" t="s">
        <v>140</v>
      </c>
      <c r="E197" s="205" t="s">
        <v>448</v>
      </c>
      <c r="F197" s="206" t="s">
        <v>449</v>
      </c>
      <c r="G197" s="207" t="s">
        <v>207</v>
      </c>
      <c r="H197" s="208">
        <v>3.6000000000000001</v>
      </c>
      <c r="I197" s="209"/>
      <c r="J197" s="210">
        <f>ROUND(I197*H197,2)</f>
        <v>0</v>
      </c>
      <c r="K197" s="206" t="s">
        <v>144</v>
      </c>
      <c r="L197" s="44"/>
      <c r="M197" s="211" t="s">
        <v>19</v>
      </c>
      <c r="N197" s="212" t="s">
        <v>46</v>
      </c>
      <c r="O197" s="84"/>
      <c r="P197" s="213">
        <f>O197*H197</f>
        <v>0</v>
      </c>
      <c r="Q197" s="213">
        <v>0</v>
      </c>
      <c r="R197" s="213">
        <f>Q197*H197</f>
        <v>0</v>
      </c>
      <c r="S197" s="213">
        <v>0.075999999999999998</v>
      </c>
      <c r="T197" s="214">
        <f>S197*H197</f>
        <v>0.27360000000000001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88</v>
      </c>
      <c r="AT197" s="215" t="s">
        <v>140</v>
      </c>
      <c r="AU197" s="215" t="s">
        <v>80</v>
      </c>
      <c r="AY197" s="17" t="s">
        <v>138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83</v>
      </c>
      <c r="BK197" s="216">
        <f>ROUND(I197*H197,2)</f>
        <v>0</v>
      </c>
      <c r="BL197" s="17" t="s">
        <v>88</v>
      </c>
      <c r="BM197" s="215" t="s">
        <v>1258</v>
      </c>
    </row>
    <row r="198" s="2" customFormat="1">
      <c r="A198" s="38"/>
      <c r="B198" s="39"/>
      <c r="C198" s="40"/>
      <c r="D198" s="217" t="s">
        <v>146</v>
      </c>
      <c r="E198" s="40"/>
      <c r="F198" s="218" t="s">
        <v>451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146</v>
      </c>
      <c r="AU198" s="17" t="s">
        <v>80</v>
      </c>
    </row>
    <row r="199" s="13" customFormat="1">
      <c r="A199" s="13"/>
      <c r="B199" s="222"/>
      <c r="C199" s="223"/>
      <c r="D199" s="224" t="s">
        <v>148</v>
      </c>
      <c r="E199" s="225" t="s">
        <v>19</v>
      </c>
      <c r="F199" s="226" t="s">
        <v>1259</v>
      </c>
      <c r="G199" s="223"/>
      <c r="H199" s="227">
        <v>3.6000000000000001</v>
      </c>
      <c r="I199" s="228"/>
      <c r="J199" s="223"/>
      <c r="K199" s="223"/>
      <c r="L199" s="229"/>
      <c r="M199" s="230"/>
      <c r="N199" s="231"/>
      <c r="O199" s="231"/>
      <c r="P199" s="231"/>
      <c r="Q199" s="231"/>
      <c r="R199" s="231"/>
      <c r="S199" s="231"/>
      <c r="T199" s="23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3" t="s">
        <v>148</v>
      </c>
      <c r="AU199" s="233" t="s">
        <v>80</v>
      </c>
      <c r="AV199" s="13" t="s">
        <v>80</v>
      </c>
      <c r="AW199" s="13" t="s">
        <v>36</v>
      </c>
      <c r="AX199" s="13" t="s">
        <v>83</v>
      </c>
      <c r="AY199" s="233" t="s">
        <v>138</v>
      </c>
    </row>
    <row r="200" s="2" customFormat="1" ht="16.5" customHeight="1">
      <c r="A200" s="38"/>
      <c r="B200" s="39"/>
      <c r="C200" s="204" t="s">
        <v>337</v>
      </c>
      <c r="D200" s="204" t="s">
        <v>140</v>
      </c>
      <c r="E200" s="205" t="s">
        <v>1260</v>
      </c>
      <c r="F200" s="206" t="s">
        <v>1261</v>
      </c>
      <c r="G200" s="207" t="s">
        <v>482</v>
      </c>
      <c r="H200" s="208">
        <v>10</v>
      </c>
      <c r="I200" s="209"/>
      <c r="J200" s="210">
        <f>ROUND(I200*H200,2)</f>
        <v>0</v>
      </c>
      <c r="K200" s="206" t="s">
        <v>144</v>
      </c>
      <c r="L200" s="44"/>
      <c r="M200" s="211" t="s">
        <v>19</v>
      </c>
      <c r="N200" s="212" t="s">
        <v>46</v>
      </c>
      <c r="O200" s="84"/>
      <c r="P200" s="213">
        <f>O200*H200</f>
        <v>0</v>
      </c>
      <c r="Q200" s="213">
        <v>0</v>
      </c>
      <c r="R200" s="213">
        <f>Q200*H200</f>
        <v>0</v>
      </c>
      <c r="S200" s="213">
        <v>0.068000000000000005</v>
      </c>
      <c r="T200" s="214">
        <f>S200*H200</f>
        <v>0.68000000000000005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15" t="s">
        <v>88</v>
      </c>
      <c r="AT200" s="215" t="s">
        <v>140</v>
      </c>
      <c r="AU200" s="215" t="s">
        <v>80</v>
      </c>
      <c r="AY200" s="17" t="s">
        <v>138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83</v>
      </c>
      <c r="BK200" s="216">
        <f>ROUND(I200*H200,2)</f>
        <v>0</v>
      </c>
      <c r="BL200" s="17" t="s">
        <v>88</v>
      </c>
      <c r="BM200" s="215" t="s">
        <v>1262</v>
      </c>
    </row>
    <row r="201" s="2" customFormat="1">
      <c r="A201" s="38"/>
      <c r="B201" s="39"/>
      <c r="C201" s="40"/>
      <c r="D201" s="217" t="s">
        <v>146</v>
      </c>
      <c r="E201" s="40"/>
      <c r="F201" s="218" t="s">
        <v>1263</v>
      </c>
      <c r="G201" s="40"/>
      <c r="H201" s="40"/>
      <c r="I201" s="219"/>
      <c r="J201" s="40"/>
      <c r="K201" s="40"/>
      <c r="L201" s="44"/>
      <c r="M201" s="220"/>
      <c r="N201" s="221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146</v>
      </c>
      <c r="AU201" s="17" t="s">
        <v>80</v>
      </c>
    </row>
    <row r="202" s="13" customFormat="1">
      <c r="A202" s="13"/>
      <c r="B202" s="222"/>
      <c r="C202" s="223"/>
      <c r="D202" s="224" t="s">
        <v>148</v>
      </c>
      <c r="E202" s="225" t="s">
        <v>19</v>
      </c>
      <c r="F202" s="226" t="s">
        <v>1264</v>
      </c>
      <c r="G202" s="223"/>
      <c r="H202" s="227">
        <v>10</v>
      </c>
      <c r="I202" s="228"/>
      <c r="J202" s="223"/>
      <c r="K202" s="223"/>
      <c r="L202" s="229"/>
      <c r="M202" s="230"/>
      <c r="N202" s="231"/>
      <c r="O202" s="231"/>
      <c r="P202" s="231"/>
      <c r="Q202" s="231"/>
      <c r="R202" s="231"/>
      <c r="S202" s="231"/>
      <c r="T202" s="23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3" t="s">
        <v>148</v>
      </c>
      <c r="AU202" s="233" t="s">
        <v>80</v>
      </c>
      <c r="AV202" s="13" t="s">
        <v>80</v>
      </c>
      <c r="AW202" s="13" t="s">
        <v>36</v>
      </c>
      <c r="AX202" s="13" t="s">
        <v>83</v>
      </c>
      <c r="AY202" s="233" t="s">
        <v>138</v>
      </c>
    </row>
    <row r="203" s="2" customFormat="1" ht="24.15" customHeight="1">
      <c r="A203" s="38"/>
      <c r="B203" s="39"/>
      <c r="C203" s="204" t="s">
        <v>343</v>
      </c>
      <c r="D203" s="204" t="s">
        <v>140</v>
      </c>
      <c r="E203" s="205" t="s">
        <v>462</v>
      </c>
      <c r="F203" s="206" t="s">
        <v>463</v>
      </c>
      <c r="G203" s="207" t="s">
        <v>330</v>
      </c>
      <c r="H203" s="208">
        <v>2</v>
      </c>
      <c r="I203" s="209"/>
      <c r="J203" s="210">
        <f>ROUND(I203*H203,2)</f>
        <v>0</v>
      </c>
      <c r="K203" s="206" t="s">
        <v>144</v>
      </c>
      <c r="L203" s="44"/>
      <c r="M203" s="211" t="s">
        <v>19</v>
      </c>
      <c r="N203" s="212" t="s">
        <v>46</v>
      </c>
      <c r="O203" s="84"/>
      <c r="P203" s="213">
        <f>O203*H203</f>
        <v>0</v>
      </c>
      <c r="Q203" s="213">
        <v>0</v>
      </c>
      <c r="R203" s="213">
        <f>Q203*H203</f>
        <v>0</v>
      </c>
      <c r="S203" s="213">
        <v>0.0080000000000000002</v>
      </c>
      <c r="T203" s="214">
        <f>S203*H203</f>
        <v>0.016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15" t="s">
        <v>88</v>
      </c>
      <c r="AT203" s="215" t="s">
        <v>140</v>
      </c>
      <c r="AU203" s="215" t="s">
        <v>80</v>
      </c>
      <c r="AY203" s="17" t="s">
        <v>138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83</v>
      </c>
      <c r="BK203" s="216">
        <f>ROUND(I203*H203,2)</f>
        <v>0</v>
      </c>
      <c r="BL203" s="17" t="s">
        <v>88</v>
      </c>
      <c r="BM203" s="215" t="s">
        <v>1265</v>
      </c>
    </row>
    <row r="204" s="2" customFormat="1">
      <c r="A204" s="38"/>
      <c r="B204" s="39"/>
      <c r="C204" s="40"/>
      <c r="D204" s="217" t="s">
        <v>146</v>
      </c>
      <c r="E204" s="40"/>
      <c r="F204" s="218" t="s">
        <v>465</v>
      </c>
      <c r="G204" s="40"/>
      <c r="H204" s="40"/>
      <c r="I204" s="219"/>
      <c r="J204" s="40"/>
      <c r="K204" s="40"/>
      <c r="L204" s="44"/>
      <c r="M204" s="220"/>
      <c r="N204" s="221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146</v>
      </c>
      <c r="AU204" s="17" t="s">
        <v>80</v>
      </c>
    </row>
    <row r="205" s="13" customFormat="1">
      <c r="A205" s="13"/>
      <c r="B205" s="222"/>
      <c r="C205" s="223"/>
      <c r="D205" s="224" t="s">
        <v>148</v>
      </c>
      <c r="E205" s="225" t="s">
        <v>19</v>
      </c>
      <c r="F205" s="226" t="s">
        <v>1266</v>
      </c>
      <c r="G205" s="223"/>
      <c r="H205" s="227">
        <v>2</v>
      </c>
      <c r="I205" s="228"/>
      <c r="J205" s="223"/>
      <c r="K205" s="223"/>
      <c r="L205" s="229"/>
      <c r="M205" s="230"/>
      <c r="N205" s="231"/>
      <c r="O205" s="231"/>
      <c r="P205" s="231"/>
      <c r="Q205" s="231"/>
      <c r="R205" s="231"/>
      <c r="S205" s="231"/>
      <c r="T205" s="23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3" t="s">
        <v>148</v>
      </c>
      <c r="AU205" s="233" t="s">
        <v>80</v>
      </c>
      <c r="AV205" s="13" t="s">
        <v>80</v>
      </c>
      <c r="AW205" s="13" t="s">
        <v>36</v>
      </c>
      <c r="AX205" s="13" t="s">
        <v>83</v>
      </c>
      <c r="AY205" s="233" t="s">
        <v>138</v>
      </c>
    </row>
    <row r="206" s="2" customFormat="1" ht="24.15" customHeight="1">
      <c r="A206" s="38"/>
      <c r="B206" s="39"/>
      <c r="C206" s="204" t="s">
        <v>351</v>
      </c>
      <c r="D206" s="204" t="s">
        <v>140</v>
      </c>
      <c r="E206" s="205" t="s">
        <v>1267</v>
      </c>
      <c r="F206" s="206" t="s">
        <v>1268</v>
      </c>
      <c r="G206" s="207" t="s">
        <v>207</v>
      </c>
      <c r="H206" s="208">
        <v>0.90000000000000002</v>
      </c>
      <c r="I206" s="209"/>
      <c r="J206" s="210">
        <f>ROUND(I206*H206,2)</f>
        <v>0</v>
      </c>
      <c r="K206" s="206" t="s">
        <v>144</v>
      </c>
      <c r="L206" s="44"/>
      <c r="M206" s="211" t="s">
        <v>19</v>
      </c>
      <c r="N206" s="212" t="s">
        <v>46</v>
      </c>
      <c r="O206" s="84"/>
      <c r="P206" s="213">
        <f>O206*H206</f>
        <v>0</v>
      </c>
      <c r="Q206" s="213">
        <v>0</v>
      </c>
      <c r="R206" s="213">
        <f>Q206*H206</f>
        <v>0</v>
      </c>
      <c r="S206" s="213">
        <v>0.23999999999999999</v>
      </c>
      <c r="T206" s="214">
        <f>S206*H206</f>
        <v>0.216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88</v>
      </c>
      <c r="AT206" s="215" t="s">
        <v>140</v>
      </c>
      <c r="AU206" s="215" t="s">
        <v>80</v>
      </c>
      <c r="AY206" s="17" t="s">
        <v>138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83</v>
      </c>
      <c r="BK206" s="216">
        <f>ROUND(I206*H206,2)</f>
        <v>0</v>
      </c>
      <c r="BL206" s="17" t="s">
        <v>88</v>
      </c>
      <c r="BM206" s="215" t="s">
        <v>1269</v>
      </c>
    </row>
    <row r="207" s="2" customFormat="1">
      <c r="A207" s="38"/>
      <c r="B207" s="39"/>
      <c r="C207" s="40"/>
      <c r="D207" s="217" t="s">
        <v>146</v>
      </c>
      <c r="E207" s="40"/>
      <c r="F207" s="218" t="s">
        <v>1270</v>
      </c>
      <c r="G207" s="40"/>
      <c r="H207" s="40"/>
      <c r="I207" s="219"/>
      <c r="J207" s="40"/>
      <c r="K207" s="40"/>
      <c r="L207" s="44"/>
      <c r="M207" s="220"/>
      <c r="N207" s="221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146</v>
      </c>
      <c r="AU207" s="17" t="s">
        <v>80</v>
      </c>
    </row>
    <row r="208" s="13" customFormat="1">
      <c r="A208" s="13"/>
      <c r="B208" s="222"/>
      <c r="C208" s="223"/>
      <c r="D208" s="224" t="s">
        <v>148</v>
      </c>
      <c r="E208" s="225" t="s">
        <v>19</v>
      </c>
      <c r="F208" s="226" t="s">
        <v>1271</v>
      </c>
      <c r="G208" s="223"/>
      <c r="H208" s="227">
        <v>0.90000000000000002</v>
      </c>
      <c r="I208" s="228"/>
      <c r="J208" s="223"/>
      <c r="K208" s="223"/>
      <c r="L208" s="229"/>
      <c r="M208" s="230"/>
      <c r="N208" s="231"/>
      <c r="O208" s="231"/>
      <c r="P208" s="231"/>
      <c r="Q208" s="231"/>
      <c r="R208" s="231"/>
      <c r="S208" s="231"/>
      <c r="T208" s="23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3" t="s">
        <v>148</v>
      </c>
      <c r="AU208" s="233" t="s">
        <v>80</v>
      </c>
      <c r="AV208" s="13" t="s">
        <v>80</v>
      </c>
      <c r="AW208" s="13" t="s">
        <v>36</v>
      </c>
      <c r="AX208" s="13" t="s">
        <v>83</v>
      </c>
      <c r="AY208" s="233" t="s">
        <v>138</v>
      </c>
    </row>
    <row r="209" s="2" customFormat="1" ht="24.15" customHeight="1">
      <c r="A209" s="38"/>
      <c r="B209" s="39"/>
      <c r="C209" s="204" t="s">
        <v>356</v>
      </c>
      <c r="D209" s="204" t="s">
        <v>140</v>
      </c>
      <c r="E209" s="205" t="s">
        <v>474</v>
      </c>
      <c r="F209" s="206" t="s">
        <v>475</v>
      </c>
      <c r="G209" s="207" t="s">
        <v>330</v>
      </c>
      <c r="H209" s="208">
        <v>4</v>
      </c>
      <c r="I209" s="209"/>
      <c r="J209" s="210">
        <f>ROUND(I209*H209,2)</f>
        <v>0</v>
      </c>
      <c r="K209" s="206" t="s">
        <v>144</v>
      </c>
      <c r="L209" s="44"/>
      <c r="M209" s="211" t="s">
        <v>19</v>
      </c>
      <c r="N209" s="212" t="s">
        <v>46</v>
      </c>
      <c r="O209" s="84"/>
      <c r="P209" s="213">
        <f>O209*H209</f>
        <v>0</v>
      </c>
      <c r="Q209" s="213">
        <v>0</v>
      </c>
      <c r="R209" s="213">
        <f>Q209*H209</f>
        <v>0</v>
      </c>
      <c r="S209" s="213">
        <v>0.001</v>
      </c>
      <c r="T209" s="214">
        <f>S209*H209</f>
        <v>0.0040000000000000001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15" t="s">
        <v>88</v>
      </c>
      <c r="AT209" s="215" t="s">
        <v>140</v>
      </c>
      <c r="AU209" s="215" t="s">
        <v>80</v>
      </c>
      <c r="AY209" s="17" t="s">
        <v>138</v>
      </c>
      <c r="BE209" s="216">
        <f>IF(N209="základní",J209,0)</f>
        <v>0</v>
      </c>
      <c r="BF209" s="216">
        <f>IF(N209="snížená",J209,0)</f>
        <v>0</v>
      </c>
      <c r="BG209" s="216">
        <f>IF(N209="zákl. přenesená",J209,0)</f>
        <v>0</v>
      </c>
      <c r="BH209" s="216">
        <f>IF(N209="sníž. přenesená",J209,0)</f>
        <v>0</v>
      </c>
      <c r="BI209" s="216">
        <f>IF(N209="nulová",J209,0)</f>
        <v>0</v>
      </c>
      <c r="BJ209" s="17" t="s">
        <v>83</v>
      </c>
      <c r="BK209" s="216">
        <f>ROUND(I209*H209,2)</f>
        <v>0</v>
      </c>
      <c r="BL209" s="17" t="s">
        <v>88</v>
      </c>
      <c r="BM209" s="215" t="s">
        <v>1272</v>
      </c>
    </row>
    <row r="210" s="2" customFormat="1">
      <c r="A210" s="38"/>
      <c r="B210" s="39"/>
      <c r="C210" s="40"/>
      <c r="D210" s="217" t="s">
        <v>146</v>
      </c>
      <c r="E210" s="40"/>
      <c r="F210" s="218" t="s">
        <v>477</v>
      </c>
      <c r="G210" s="40"/>
      <c r="H210" s="40"/>
      <c r="I210" s="219"/>
      <c r="J210" s="40"/>
      <c r="K210" s="40"/>
      <c r="L210" s="44"/>
      <c r="M210" s="220"/>
      <c r="N210" s="221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146</v>
      </c>
      <c r="AU210" s="17" t="s">
        <v>80</v>
      </c>
    </row>
    <row r="211" s="13" customFormat="1">
      <c r="A211" s="13"/>
      <c r="B211" s="222"/>
      <c r="C211" s="223"/>
      <c r="D211" s="224" t="s">
        <v>148</v>
      </c>
      <c r="E211" s="225" t="s">
        <v>19</v>
      </c>
      <c r="F211" s="226" t="s">
        <v>1273</v>
      </c>
      <c r="G211" s="223"/>
      <c r="H211" s="227">
        <v>4</v>
      </c>
      <c r="I211" s="228"/>
      <c r="J211" s="223"/>
      <c r="K211" s="223"/>
      <c r="L211" s="229"/>
      <c r="M211" s="230"/>
      <c r="N211" s="231"/>
      <c r="O211" s="231"/>
      <c r="P211" s="231"/>
      <c r="Q211" s="231"/>
      <c r="R211" s="231"/>
      <c r="S211" s="231"/>
      <c r="T211" s="23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3" t="s">
        <v>148</v>
      </c>
      <c r="AU211" s="233" t="s">
        <v>80</v>
      </c>
      <c r="AV211" s="13" t="s">
        <v>80</v>
      </c>
      <c r="AW211" s="13" t="s">
        <v>36</v>
      </c>
      <c r="AX211" s="13" t="s">
        <v>83</v>
      </c>
      <c r="AY211" s="233" t="s">
        <v>138</v>
      </c>
    </row>
    <row r="212" s="2" customFormat="1" ht="21.75" customHeight="1">
      <c r="A212" s="38"/>
      <c r="B212" s="39"/>
      <c r="C212" s="204" t="s">
        <v>363</v>
      </c>
      <c r="D212" s="204" t="s">
        <v>140</v>
      </c>
      <c r="E212" s="205" t="s">
        <v>487</v>
      </c>
      <c r="F212" s="206" t="s">
        <v>488</v>
      </c>
      <c r="G212" s="207" t="s">
        <v>482</v>
      </c>
      <c r="H212" s="208">
        <v>15</v>
      </c>
      <c r="I212" s="209"/>
      <c r="J212" s="210">
        <f>ROUND(I212*H212,2)</f>
        <v>0</v>
      </c>
      <c r="K212" s="206" t="s">
        <v>144</v>
      </c>
      <c r="L212" s="44"/>
      <c r="M212" s="211" t="s">
        <v>19</v>
      </c>
      <c r="N212" s="212" t="s">
        <v>46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0.002</v>
      </c>
      <c r="T212" s="214">
        <f>S212*H212</f>
        <v>0.029999999999999999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88</v>
      </c>
      <c r="AT212" s="215" t="s">
        <v>140</v>
      </c>
      <c r="AU212" s="215" t="s">
        <v>80</v>
      </c>
      <c r="AY212" s="17" t="s">
        <v>138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83</v>
      </c>
      <c r="BK212" s="216">
        <f>ROUND(I212*H212,2)</f>
        <v>0</v>
      </c>
      <c r="BL212" s="17" t="s">
        <v>88</v>
      </c>
      <c r="BM212" s="215" t="s">
        <v>1274</v>
      </c>
    </row>
    <row r="213" s="2" customFormat="1">
      <c r="A213" s="38"/>
      <c r="B213" s="39"/>
      <c r="C213" s="40"/>
      <c r="D213" s="217" t="s">
        <v>146</v>
      </c>
      <c r="E213" s="40"/>
      <c r="F213" s="218" t="s">
        <v>490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146</v>
      </c>
      <c r="AU213" s="17" t="s">
        <v>80</v>
      </c>
    </row>
    <row r="214" s="13" customFormat="1">
      <c r="A214" s="13"/>
      <c r="B214" s="222"/>
      <c r="C214" s="223"/>
      <c r="D214" s="224" t="s">
        <v>148</v>
      </c>
      <c r="E214" s="225" t="s">
        <v>19</v>
      </c>
      <c r="F214" s="226" t="s">
        <v>1275</v>
      </c>
      <c r="G214" s="223"/>
      <c r="H214" s="227">
        <v>15</v>
      </c>
      <c r="I214" s="228"/>
      <c r="J214" s="223"/>
      <c r="K214" s="223"/>
      <c r="L214" s="229"/>
      <c r="M214" s="230"/>
      <c r="N214" s="231"/>
      <c r="O214" s="231"/>
      <c r="P214" s="231"/>
      <c r="Q214" s="231"/>
      <c r="R214" s="231"/>
      <c r="S214" s="231"/>
      <c r="T214" s="23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3" t="s">
        <v>148</v>
      </c>
      <c r="AU214" s="233" t="s">
        <v>80</v>
      </c>
      <c r="AV214" s="13" t="s">
        <v>80</v>
      </c>
      <c r="AW214" s="13" t="s">
        <v>36</v>
      </c>
      <c r="AX214" s="13" t="s">
        <v>83</v>
      </c>
      <c r="AY214" s="233" t="s">
        <v>138</v>
      </c>
    </row>
    <row r="215" s="2" customFormat="1" ht="16.5" customHeight="1">
      <c r="A215" s="38"/>
      <c r="B215" s="39"/>
      <c r="C215" s="204" t="s">
        <v>369</v>
      </c>
      <c r="D215" s="204" t="s">
        <v>140</v>
      </c>
      <c r="E215" s="205" t="s">
        <v>514</v>
      </c>
      <c r="F215" s="206" t="s">
        <v>515</v>
      </c>
      <c r="G215" s="207" t="s">
        <v>482</v>
      </c>
      <c r="H215" s="208">
        <v>0.80000000000000004</v>
      </c>
      <c r="I215" s="209"/>
      <c r="J215" s="210">
        <f>ROUND(I215*H215,2)</f>
        <v>0</v>
      </c>
      <c r="K215" s="206" t="s">
        <v>144</v>
      </c>
      <c r="L215" s="44"/>
      <c r="M215" s="211" t="s">
        <v>19</v>
      </c>
      <c r="N215" s="212" t="s">
        <v>46</v>
      </c>
      <c r="O215" s="84"/>
      <c r="P215" s="213">
        <f>O215*H215</f>
        <v>0</v>
      </c>
      <c r="Q215" s="213">
        <v>1.0000000000000001E-05</v>
      </c>
      <c r="R215" s="213">
        <f>Q215*H215</f>
        <v>8.0000000000000013E-06</v>
      </c>
      <c r="S215" s="213">
        <v>0.001</v>
      </c>
      <c r="T215" s="214">
        <f>S215*H215</f>
        <v>0.00080000000000000004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5" t="s">
        <v>88</v>
      </c>
      <c r="AT215" s="215" t="s">
        <v>140</v>
      </c>
      <c r="AU215" s="215" t="s">
        <v>80</v>
      </c>
      <c r="AY215" s="17" t="s">
        <v>138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7" t="s">
        <v>83</v>
      </c>
      <c r="BK215" s="216">
        <f>ROUND(I215*H215,2)</f>
        <v>0</v>
      </c>
      <c r="BL215" s="17" t="s">
        <v>88</v>
      </c>
      <c r="BM215" s="215" t="s">
        <v>1276</v>
      </c>
    </row>
    <row r="216" s="2" customFormat="1">
      <c r="A216" s="38"/>
      <c r="B216" s="39"/>
      <c r="C216" s="40"/>
      <c r="D216" s="217" t="s">
        <v>146</v>
      </c>
      <c r="E216" s="40"/>
      <c r="F216" s="218" t="s">
        <v>517</v>
      </c>
      <c r="G216" s="40"/>
      <c r="H216" s="40"/>
      <c r="I216" s="219"/>
      <c r="J216" s="40"/>
      <c r="K216" s="40"/>
      <c r="L216" s="44"/>
      <c r="M216" s="220"/>
      <c r="N216" s="221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146</v>
      </c>
      <c r="AU216" s="17" t="s">
        <v>80</v>
      </c>
    </row>
    <row r="217" s="13" customFormat="1">
      <c r="A217" s="13"/>
      <c r="B217" s="222"/>
      <c r="C217" s="223"/>
      <c r="D217" s="224" t="s">
        <v>148</v>
      </c>
      <c r="E217" s="225" t="s">
        <v>19</v>
      </c>
      <c r="F217" s="226" t="s">
        <v>1277</v>
      </c>
      <c r="G217" s="223"/>
      <c r="H217" s="227">
        <v>0.80000000000000004</v>
      </c>
      <c r="I217" s="228"/>
      <c r="J217" s="223"/>
      <c r="K217" s="223"/>
      <c r="L217" s="229"/>
      <c r="M217" s="230"/>
      <c r="N217" s="231"/>
      <c r="O217" s="231"/>
      <c r="P217" s="231"/>
      <c r="Q217" s="231"/>
      <c r="R217" s="231"/>
      <c r="S217" s="231"/>
      <c r="T217" s="23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3" t="s">
        <v>148</v>
      </c>
      <c r="AU217" s="233" t="s">
        <v>80</v>
      </c>
      <c r="AV217" s="13" t="s">
        <v>80</v>
      </c>
      <c r="AW217" s="13" t="s">
        <v>36</v>
      </c>
      <c r="AX217" s="13" t="s">
        <v>83</v>
      </c>
      <c r="AY217" s="233" t="s">
        <v>138</v>
      </c>
    </row>
    <row r="218" s="2" customFormat="1" ht="16.5" customHeight="1">
      <c r="A218" s="38"/>
      <c r="B218" s="39"/>
      <c r="C218" s="204" t="s">
        <v>374</v>
      </c>
      <c r="D218" s="204" t="s">
        <v>140</v>
      </c>
      <c r="E218" s="205" t="s">
        <v>520</v>
      </c>
      <c r="F218" s="206" t="s">
        <v>521</v>
      </c>
      <c r="G218" s="207" t="s">
        <v>207</v>
      </c>
      <c r="H218" s="208">
        <v>2.8500000000000001</v>
      </c>
      <c r="I218" s="209"/>
      <c r="J218" s="210">
        <f>ROUND(I218*H218,2)</f>
        <v>0</v>
      </c>
      <c r="K218" s="206" t="s">
        <v>144</v>
      </c>
      <c r="L218" s="44"/>
      <c r="M218" s="211" t="s">
        <v>19</v>
      </c>
      <c r="N218" s="212" t="s">
        <v>46</v>
      </c>
      <c r="O218" s="84"/>
      <c r="P218" s="213">
        <f>O218*H218</f>
        <v>0</v>
      </c>
      <c r="Q218" s="213">
        <v>0</v>
      </c>
      <c r="R218" s="213">
        <f>Q218*H218</f>
        <v>0</v>
      </c>
      <c r="S218" s="213">
        <v>0.002</v>
      </c>
      <c r="T218" s="214">
        <f>S218*H218</f>
        <v>0.0057000000000000002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15" t="s">
        <v>88</v>
      </c>
      <c r="AT218" s="215" t="s">
        <v>140</v>
      </c>
      <c r="AU218" s="215" t="s">
        <v>80</v>
      </c>
      <c r="AY218" s="17" t="s">
        <v>138</v>
      </c>
      <c r="BE218" s="216">
        <f>IF(N218="základní",J218,0)</f>
        <v>0</v>
      </c>
      <c r="BF218" s="216">
        <f>IF(N218="snížená",J218,0)</f>
        <v>0</v>
      </c>
      <c r="BG218" s="216">
        <f>IF(N218="zákl. přenesená",J218,0)</f>
        <v>0</v>
      </c>
      <c r="BH218" s="216">
        <f>IF(N218="sníž. přenesená",J218,0)</f>
        <v>0</v>
      </c>
      <c r="BI218" s="216">
        <f>IF(N218="nulová",J218,0)</f>
        <v>0</v>
      </c>
      <c r="BJ218" s="17" t="s">
        <v>83</v>
      </c>
      <c r="BK218" s="216">
        <f>ROUND(I218*H218,2)</f>
        <v>0</v>
      </c>
      <c r="BL218" s="17" t="s">
        <v>88</v>
      </c>
      <c r="BM218" s="215" t="s">
        <v>1278</v>
      </c>
    </row>
    <row r="219" s="2" customFormat="1">
      <c r="A219" s="38"/>
      <c r="B219" s="39"/>
      <c r="C219" s="40"/>
      <c r="D219" s="217" t="s">
        <v>146</v>
      </c>
      <c r="E219" s="40"/>
      <c r="F219" s="218" t="s">
        <v>523</v>
      </c>
      <c r="G219" s="40"/>
      <c r="H219" s="40"/>
      <c r="I219" s="219"/>
      <c r="J219" s="40"/>
      <c r="K219" s="40"/>
      <c r="L219" s="44"/>
      <c r="M219" s="220"/>
      <c r="N219" s="221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146</v>
      </c>
      <c r="AU219" s="17" t="s">
        <v>80</v>
      </c>
    </row>
    <row r="220" s="2" customFormat="1" ht="24.15" customHeight="1">
      <c r="A220" s="38"/>
      <c r="B220" s="39"/>
      <c r="C220" s="204" t="s">
        <v>379</v>
      </c>
      <c r="D220" s="204" t="s">
        <v>140</v>
      </c>
      <c r="E220" s="205" t="s">
        <v>525</v>
      </c>
      <c r="F220" s="206" t="s">
        <v>526</v>
      </c>
      <c r="G220" s="207" t="s">
        <v>207</v>
      </c>
      <c r="H220" s="208">
        <v>14.896000000000001</v>
      </c>
      <c r="I220" s="209"/>
      <c r="J220" s="210">
        <f>ROUND(I220*H220,2)</f>
        <v>0</v>
      </c>
      <c r="K220" s="206" t="s">
        <v>144</v>
      </c>
      <c r="L220" s="44"/>
      <c r="M220" s="211" t="s">
        <v>19</v>
      </c>
      <c r="N220" s="212" t="s">
        <v>46</v>
      </c>
      <c r="O220" s="84"/>
      <c r="P220" s="213">
        <f>O220*H220</f>
        <v>0</v>
      </c>
      <c r="Q220" s="213">
        <v>0</v>
      </c>
      <c r="R220" s="213">
        <f>Q220*H220</f>
        <v>0</v>
      </c>
      <c r="S220" s="213">
        <v>0.01</v>
      </c>
      <c r="T220" s="214">
        <f>S220*H220</f>
        <v>0.14896000000000001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15" t="s">
        <v>88</v>
      </c>
      <c r="AT220" s="215" t="s">
        <v>140</v>
      </c>
      <c r="AU220" s="215" t="s">
        <v>80</v>
      </c>
      <c r="AY220" s="17" t="s">
        <v>138</v>
      </c>
      <c r="BE220" s="216">
        <f>IF(N220="základní",J220,0)</f>
        <v>0</v>
      </c>
      <c r="BF220" s="216">
        <f>IF(N220="snížená",J220,0)</f>
        <v>0</v>
      </c>
      <c r="BG220" s="216">
        <f>IF(N220="zákl. přenesená",J220,0)</f>
        <v>0</v>
      </c>
      <c r="BH220" s="216">
        <f>IF(N220="sníž. přenesená",J220,0)</f>
        <v>0</v>
      </c>
      <c r="BI220" s="216">
        <f>IF(N220="nulová",J220,0)</f>
        <v>0</v>
      </c>
      <c r="BJ220" s="17" t="s">
        <v>83</v>
      </c>
      <c r="BK220" s="216">
        <f>ROUND(I220*H220,2)</f>
        <v>0</v>
      </c>
      <c r="BL220" s="17" t="s">
        <v>88</v>
      </c>
      <c r="BM220" s="215" t="s">
        <v>1279</v>
      </c>
    </row>
    <row r="221" s="2" customFormat="1">
      <c r="A221" s="38"/>
      <c r="B221" s="39"/>
      <c r="C221" s="40"/>
      <c r="D221" s="217" t="s">
        <v>146</v>
      </c>
      <c r="E221" s="40"/>
      <c r="F221" s="218" t="s">
        <v>528</v>
      </c>
      <c r="G221" s="40"/>
      <c r="H221" s="40"/>
      <c r="I221" s="219"/>
      <c r="J221" s="40"/>
      <c r="K221" s="40"/>
      <c r="L221" s="44"/>
      <c r="M221" s="220"/>
      <c r="N221" s="221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146</v>
      </c>
      <c r="AU221" s="17" t="s">
        <v>80</v>
      </c>
    </row>
    <row r="222" s="13" customFormat="1">
      <c r="A222" s="13"/>
      <c r="B222" s="222"/>
      <c r="C222" s="223"/>
      <c r="D222" s="224" t="s">
        <v>148</v>
      </c>
      <c r="E222" s="225" t="s">
        <v>19</v>
      </c>
      <c r="F222" s="226" t="s">
        <v>1233</v>
      </c>
      <c r="G222" s="223"/>
      <c r="H222" s="227">
        <v>4.3200000000000003</v>
      </c>
      <c r="I222" s="228"/>
      <c r="J222" s="223"/>
      <c r="K222" s="223"/>
      <c r="L222" s="229"/>
      <c r="M222" s="230"/>
      <c r="N222" s="231"/>
      <c r="O222" s="231"/>
      <c r="P222" s="231"/>
      <c r="Q222" s="231"/>
      <c r="R222" s="231"/>
      <c r="S222" s="231"/>
      <c r="T222" s="23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3" t="s">
        <v>148</v>
      </c>
      <c r="AU222" s="233" t="s">
        <v>80</v>
      </c>
      <c r="AV222" s="13" t="s">
        <v>80</v>
      </c>
      <c r="AW222" s="13" t="s">
        <v>36</v>
      </c>
      <c r="AX222" s="13" t="s">
        <v>75</v>
      </c>
      <c r="AY222" s="233" t="s">
        <v>138</v>
      </c>
    </row>
    <row r="223" s="13" customFormat="1">
      <c r="A223" s="13"/>
      <c r="B223" s="222"/>
      <c r="C223" s="223"/>
      <c r="D223" s="224" t="s">
        <v>148</v>
      </c>
      <c r="E223" s="225" t="s">
        <v>19</v>
      </c>
      <c r="F223" s="226" t="s">
        <v>1280</v>
      </c>
      <c r="G223" s="223"/>
      <c r="H223" s="227">
        <v>4.4800000000000004</v>
      </c>
      <c r="I223" s="228"/>
      <c r="J223" s="223"/>
      <c r="K223" s="223"/>
      <c r="L223" s="229"/>
      <c r="M223" s="230"/>
      <c r="N223" s="231"/>
      <c r="O223" s="231"/>
      <c r="P223" s="231"/>
      <c r="Q223" s="231"/>
      <c r="R223" s="231"/>
      <c r="S223" s="231"/>
      <c r="T223" s="23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3" t="s">
        <v>148</v>
      </c>
      <c r="AU223" s="233" t="s">
        <v>80</v>
      </c>
      <c r="AV223" s="13" t="s">
        <v>80</v>
      </c>
      <c r="AW223" s="13" t="s">
        <v>36</v>
      </c>
      <c r="AX223" s="13" t="s">
        <v>75</v>
      </c>
      <c r="AY223" s="233" t="s">
        <v>138</v>
      </c>
    </row>
    <row r="224" s="13" customFormat="1">
      <c r="A224" s="13"/>
      <c r="B224" s="222"/>
      <c r="C224" s="223"/>
      <c r="D224" s="224" t="s">
        <v>148</v>
      </c>
      <c r="E224" s="225" t="s">
        <v>19</v>
      </c>
      <c r="F224" s="226" t="s">
        <v>1234</v>
      </c>
      <c r="G224" s="223"/>
      <c r="H224" s="227">
        <v>6.0960000000000001</v>
      </c>
      <c r="I224" s="228"/>
      <c r="J224" s="223"/>
      <c r="K224" s="223"/>
      <c r="L224" s="229"/>
      <c r="M224" s="230"/>
      <c r="N224" s="231"/>
      <c r="O224" s="231"/>
      <c r="P224" s="231"/>
      <c r="Q224" s="231"/>
      <c r="R224" s="231"/>
      <c r="S224" s="231"/>
      <c r="T224" s="23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3" t="s">
        <v>148</v>
      </c>
      <c r="AU224" s="233" t="s">
        <v>80</v>
      </c>
      <c r="AV224" s="13" t="s">
        <v>80</v>
      </c>
      <c r="AW224" s="13" t="s">
        <v>36</v>
      </c>
      <c r="AX224" s="13" t="s">
        <v>75</v>
      </c>
      <c r="AY224" s="233" t="s">
        <v>138</v>
      </c>
    </row>
    <row r="225" s="14" customFormat="1">
      <c r="A225" s="14"/>
      <c r="B225" s="244"/>
      <c r="C225" s="245"/>
      <c r="D225" s="224" t="s">
        <v>148</v>
      </c>
      <c r="E225" s="246" t="s">
        <v>19</v>
      </c>
      <c r="F225" s="247" t="s">
        <v>224</v>
      </c>
      <c r="G225" s="245"/>
      <c r="H225" s="248">
        <v>14.896000000000001</v>
      </c>
      <c r="I225" s="249"/>
      <c r="J225" s="245"/>
      <c r="K225" s="245"/>
      <c r="L225" s="250"/>
      <c r="M225" s="251"/>
      <c r="N225" s="252"/>
      <c r="O225" s="252"/>
      <c r="P225" s="252"/>
      <c r="Q225" s="252"/>
      <c r="R225" s="252"/>
      <c r="S225" s="252"/>
      <c r="T225" s="25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4" t="s">
        <v>148</v>
      </c>
      <c r="AU225" s="254" t="s">
        <v>80</v>
      </c>
      <c r="AV225" s="14" t="s">
        <v>88</v>
      </c>
      <c r="AW225" s="14" t="s">
        <v>36</v>
      </c>
      <c r="AX225" s="14" t="s">
        <v>83</v>
      </c>
      <c r="AY225" s="254" t="s">
        <v>138</v>
      </c>
    </row>
    <row r="226" s="2" customFormat="1" ht="24.15" customHeight="1">
      <c r="A226" s="38"/>
      <c r="B226" s="39"/>
      <c r="C226" s="204" t="s">
        <v>384</v>
      </c>
      <c r="D226" s="204" t="s">
        <v>140</v>
      </c>
      <c r="E226" s="205" t="s">
        <v>530</v>
      </c>
      <c r="F226" s="206" t="s">
        <v>531</v>
      </c>
      <c r="G226" s="207" t="s">
        <v>207</v>
      </c>
      <c r="H226" s="208">
        <v>33.515999999999998</v>
      </c>
      <c r="I226" s="209"/>
      <c r="J226" s="210">
        <f>ROUND(I226*H226,2)</f>
        <v>0</v>
      </c>
      <c r="K226" s="206" t="s">
        <v>144</v>
      </c>
      <c r="L226" s="44"/>
      <c r="M226" s="211" t="s">
        <v>19</v>
      </c>
      <c r="N226" s="212" t="s">
        <v>46</v>
      </c>
      <c r="O226" s="84"/>
      <c r="P226" s="213">
        <f>O226*H226</f>
        <v>0</v>
      </c>
      <c r="Q226" s="213">
        <v>0</v>
      </c>
      <c r="R226" s="213">
        <f>Q226*H226</f>
        <v>0</v>
      </c>
      <c r="S226" s="213">
        <v>0.045999999999999999</v>
      </c>
      <c r="T226" s="214">
        <f>S226*H226</f>
        <v>1.541736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15" t="s">
        <v>88</v>
      </c>
      <c r="AT226" s="215" t="s">
        <v>140</v>
      </c>
      <c r="AU226" s="215" t="s">
        <v>80</v>
      </c>
      <c r="AY226" s="17" t="s">
        <v>138</v>
      </c>
      <c r="BE226" s="216">
        <f>IF(N226="základní",J226,0)</f>
        <v>0</v>
      </c>
      <c r="BF226" s="216">
        <f>IF(N226="snížená",J226,0)</f>
        <v>0</v>
      </c>
      <c r="BG226" s="216">
        <f>IF(N226="zákl. přenesená",J226,0)</f>
        <v>0</v>
      </c>
      <c r="BH226" s="216">
        <f>IF(N226="sníž. přenesená",J226,0)</f>
        <v>0</v>
      </c>
      <c r="BI226" s="216">
        <f>IF(N226="nulová",J226,0)</f>
        <v>0</v>
      </c>
      <c r="BJ226" s="17" t="s">
        <v>83</v>
      </c>
      <c r="BK226" s="216">
        <f>ROUND(I226*H226,2)</f>
        <v>0</v>
      </c>
      <c r="BL226" s="17" t="s">
        <v>88</v>
      </c>
      <c r="BM226" s="215" t="s">
        <v>1281</v>
      </c>
    </row>
    <row r="227" s="2" customFormat="1">
      <c r="A227" s="38"/>
      <c r="B227" s="39"/>
      <c r="C227" s="40"/>
      <c r="D227" s="217" t="s">
        <v>146</v>
      </c>
      <c r="E227" s="40"/>
      <c r="F227" s="218" t="s">
        <v>533</v>
      </c>
      <c r="G227" s="40"/>
      <c r="H227" s="40"/>
      <c r="I227" s="219"/>
      <c r="J227" s="40"/>
      <c r="K227" s="40"/>
      <c r="L227" s="44"/>
      <c r="M227" s="220"/>
      <c r="N227" s="221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146</v>
      </c>
      <c r="AU227" s="17" t="s">
        <v>80</v>
      </c>
    </row>
    <row r="228" s="13" customFormat="1">
      <c r="A228" s="13"/>
      <c r="B228" s="222"/>
      <c r="C228" s="223"/>
      <c r="D228" s="224" t="s">
        <v>148</v>
      </c>
      <c r="E228" s="225" t="s">
        <v>19</v>
      </c>
      <c r="F228" s="226" t="s">
        <v>1217</v>
      </c>
      <c r="G228" s="223"/>
      <c r="H228" s="227">
        <v>9.7200000000000006</v>
      </c>
      <c r="I228" s="228"/>
      <c r="J228" s="223"/>
      <c r="K228" s="223"/>
      <c r="L228" s="229"/>
      <c r="M228" s="230"/>
      <c r="N228" s="231"/>
      <c r="O228" s="231"/>
      <c r="P228" s="231"/>
      <c r="Q228" s="231"/>
      <c r="R228" s="231"/>
      <c r="S228" s="231"/>
      <c r="T228" s="23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3" t="s">
        <v>148</v>
      </c>
      <c r="AU228" s="233" t="s">
        <v>80</v>
      </c>
      <c r="AV228" s="13" t="s">
        <v>80</v>
      </c>
      <c r="AW228" s="13" t="s">
        <v>36</v>
      </c>
      <c r="AX228" s="13" t="s">
        <v>75</v>
      </c>
      <c r="AY228" s="233" t="s">
        <v>138</v>
      </c>
    </row>
    <row r="229" s="13" customFormat="1">
      <c r="A229" s="13"/>
      <c r="B229" s="222"/>
      <c r="C229" s="223"/>
      <c r="D229" s="224" t="s">
        <v>148</v>
      </c>
      <c r="E229" s="225" t="s">
        <v>19</v>
      </c>
      <c r="F229" s="226" t="s">
        <v>1282</v>
      </c>
      <c r="G229" s="223"/>
      <c r="H229" s="227">
        <v>10.08</v>
      </c>
      <c r="I229" s="228"/>
      <c r="J229" s="223"/>
      <c r="K229" s="223"/>
      <c r="L229" s="229"/>
      <c r="M229" s="230"/>
      <c r="N229" s="231"/>
      <c r="O229" s="231"/>
      <c r="P229" s="231"/>
      <c r="Q229" s="231"/>
      <c r="R229" s="231"/>
      <c r="S229" s="231"/>
      <c r="T229" s="23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3" t="s">
        <v>148</v>
      </c>
      <c r="AU229" s="233" t="s">
        <v>80</v>
      </c>
      <c r="AV229" s="13" t="s">
        <v>80</v>
      </c>
      <c r="AW229" s="13" t="s">
        <v>36</v>
      </c>
      <c r="AX229" s="13" t="s">
        <v>75</v>
      </c>
      <c r="AY229" s="233" t="s">
        <v>138</v>
      </c>
    </row>
    <row r="230" s="13" customFormat="1">
      <c r="A230" s="13"/>
      <c r="B230" s="222"/>
      <c r="C230" s="223"/>
      <c r="D230" s="224" t="s">
        <v>148</v>
      </c>
      <c r="E230" s="225" t="s">
        <v>19</v>
      </c>
      <c r="F230" s="226" t="s">
        <v>1219</v>
      </c>
      <c r="G230" s="223"/>
      <c r="H230" s="227">
        <v>13.715999999999999</v>
      </c>
      <c r="I230" s="228"/>
      <c r="J230" s="223"/>
      <c r="K230" s="223"/>
      <c r="L230" s="229"/>
      <c r="M230" s="230"/>
      <c r="N230" s="231"/>
      <c r="O230" s="231"/>
      <c r="P230" s="231"/>
      <c r="Q230" s="231"/>
      <c r="R230" s="231"/>
      <c r="S230" s="231"/>
      <c r="T230" s="23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3" t="s">
        <v>148</v>
      </c>
      <c r="AU230" s="233" t="s">
        <v>80</v>
      </c>
      <c r="AV230" s="13" t="s">
        <v>80</v>
      </c>
      <c r="AW230" s="13" t="s">
        <v>36</v>
      </c>
      <c r="AX230" s="13" t="s">
        <v>75</v>
      </c>
      <c r="AY230" s="233" t="s">
        <v>138</v>
      </c>
    </row>
    <row r="231" s="14" customFormat="1">
      <c r="A231" s="14"/>
      <c r="B231" s="244"/>
      <c r="C231" s="245"/>
      <c r="D231" s="224" t="s">
        <v>148</v>
      </c>
      <c r="E231" s="246" t="s">
        <v>19</v>
      </c>
      <c r="F231" s="247" t="s">
        <v>224</v>
      </c>
      <c r="G231" s="245"/>
      <c r="H231" s="248">
        <v>33.515999999999998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4" t="s">
        <v>148</v>
      </c>
      <c r="AU231" s="254" t="s">
        <v>80</v>
      </c>
      <c r="AV231" s="14" t="s">
        <v>88</v>
      </c>
      <c r="AW231" s="14" t="s">
        <v>36</v>
      </c>
      <c r="AX231" s="14" t="s">
        <v>83</v>
      </c>
      <c r="AY231" s="254" t="s">
        <v>138</v>
      </c>
    </row>
    <row r="232" s="12" customFormat="1" ht="22.8" customHeight="1">
      <c r="A232" s="12"/>
      <c r="B232" s="188"/>
      <c r="C232" s="189"/>
      <c r="D232" s="190" t="s">
        <v>74</v>
      </c>
      <c r="E232" s="202" t="s">
        <v>534</v>
      </c>
      <c r="F232" s="202" t="s">
        <v>535</v>
      </c>
      <c r="G232" s="189"/>
      <c r="H232" s="189"/>
      <c r="I232" s="192"/>
      <c r="J232" s="203">
        <f>BK232</f>
        <v>0</v>
      </c>
      <c r="K232" s="189"/>
      <c r="L232" s="194"/>
      <c r="M232" s="195"/>
      <c r="N232" s="196"/>
      <c r="O232" s="196"/>
      <c r="P232" s="197">
        <f>SUM(P233:P243)</f>
        <v>0</v>
      </c>
      <c r="Q232" s="196"/>
      <c r="R232" s="197">
        <f>SUM(R233:R243)</f>
        <v>0</v>
      </c>
      <c r="S232" s="196"/>
      <c r="T232" s="198">
        <f>SUM(T233:T243)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99" t="s">
        <v>83</v>
      </c>
      <c r="AT232" s="200" t="s">
        <v>74</v>
      </c>
      <c r="AU232" s="200" t="s">
        <v>83</v>
      </c>
      <c r="AY232" s="199" t="s">
        <v>138</v>
      </c>
      <c r="BK232" s="201">
        <f>SUM(BK233:BK243)</f>
        <v>0</v>
      </c>
    </row>
    <row r="233" s="2" customFormat="1" ht="24.15" customHeight="1">
      <c r="A233" s="38"/>
      <c r="B233" s="39"/>
      <c r="C233" s="204" t="s">
        <v>389</v>
      </c>
      <c r="D233" s="204" t="s">
        <v>140</v>
      </c>
      <c r="E233" s="205" t="s">
        <v>537</v>
      </c>
      <c r="F233" s="206" t="s">
        <v>538</v>
      </c>
      <c r="G233" s="207" t="s">
        <v>178</v>
      </c>
      <c r="H233" s="208">
        <v>4.7450000000000001</v>
      </c>
      <c r="I233" s="209"/>
      <c r="J233" s="210">
        <f>ROUND(I233*H233,2)</f>
        <v>0</v>
      </c>
      <c r="K233" s="206" t="s">
        <v>144</v>
      </c>
      <c r="L233" s="44"/>
      <c r="M233" s="211" t="s">
        <v>19</v>
      </c>
      <c r="N233" s="212" t="s">
        <v>46</v>
      </c>
      <c r="O233" s="84"/>
      <c r="P233" s="213">
        <f>O233*H233</f>
        <v>0</v>
      </c>
      <c r="Q233" s="213">
        <v>0</v>
      </c>
      <c r="R233" s="213">
        <f>Q233*H233</f>
        <v>0</v>
      </c>
      <c r="S233" s="213">
        <v>0</v>
      </c>
      <c r="T233" s="21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5" t="s">
        <v>88</v>
      </c>
      <c r="AT233" s="215" t="s">
        <v>140</v>
      </c>
      <c r="AU233" s="215" t="s">
        <v>80</v>
      </c>
      <c r="AY233" s="17" t="s">
        <v>138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7" t="s">
        <v>83</v>
      </c>
      <c r="BK233" s="216">
        <f>ROUND(I233*H233,2)</f>
        <v>0</v>
      </c>
      <c r="BL233" s="17" t="s">
        <v>88</v>
      </c>
      <c r="BM233" s="215" t="s">
        <v>1283</v>
      </c>
    </row>
    <row r="234" s="2" customFormat="1">
      <c r="A234" s="38"/>
      <c r="B234" s="39"/>
      <c r="C234" s="40"/>
      <c r="D234" s="217" t="s">
        <v>146</v>
      </c>
      <c r="E234" s="40"/>
      <c r="F234" s="218" t="s">
        <v>540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146</v>
      </c>
      <c r="AU234" s="17" t="s">
        <v>80</v>
      </c>
    </row>
    <row r="235" s="2" customFormat="1" ht="24.15" customHeight="1">
      <c r="A235" s="38"/>
      <c r="B235" s="39"/>
      <c r="C235" s="204" t="s">
        <v>394</v>
      </c>
      <c r="D235" s="204" t="s">
        <v>140</v>
      </c>
      <c r="E235" s="205" t="s">
        <v>542</v>
      </c>
      <c r="F235" s="206" t="s">
        <v>543</v>
      </c>
      <c r="G235" s="207" t="s">
        <v>178</v>
      </c>
      <c r="H235" s="208">
        <v>66.430000000000007</v>
      </c>
      <c r="I235" s="209"/>
      <c r="J235" s="210">
        <f>ROUND(I235*H235,2)</f>
        <v>0</v>
      </c>
      <c r="K235" s="206" t="s">
        <v>144</v>
      </c>
      <c r="L235" s="44"/>
      <c r="M235" s="211" t="s">
        <v>19</v>
      </c>
      <c r="N235" s="212" t="s">
        <v>46</v>
      </c>
      <c r="O235" s="84"/>
      <c r="P235" s="213">
        <f>O235*H235</f>
        <v>0</v>
      </c>
      <c r="Q235" s="213">
        <v>0</v>
      </c>
      <c r="R235" s="213">
        <f>Q235*H235</f>
        <v>0</v>
      </c>
      <c r="S235" s="213">
        <v>0</v>
      </c>
      <c r="T235" s="21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5" t="s">
        <v>88</v>
      </c>
      <c r="AT235" s="215" t="s">
        <v>140</v>
      </c>
      <c r="AU235" s="215" t="s">
        <v>80</v>
      </c>
      <c r="AY235" s="17" t="s">
        <v>138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83</v>
      </c>
      <c r="BK235" s="216">
        <f>ROUND(I235*H235,2)</f>
        <v>0</v>
      </c>
      <c r="BL235" s="17" t="s">
        <v>88</v>
      </c>
      <c r="BM235" s="215" t="s">
        <v>1284</v>
      </c>
    </row>
    <row r="236" s="2" customFormat="1">
      <c r="A236" s="38"/>
      <c r="B236" s="39"/>
      <c r="C236" s="40"/>
      <c r="D236" s="217" t="s">
        <v>146</v>
      </c>
      <c r="E236" s="40"/>
      <c r="F236" s="218" t="s">
        <v>545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146</v>
      </c>
      <c r="AU236" s="17" t="s">
        <v>80</v>
      </c>
    </row>
    <row r="237" s="13" customFormat="1">
      <c r="A237" s="13"/>
      <c r="B237" s="222"/>
      <c r="C237" s="223"/>
      <c r="D237" s="224" t="s">
        <v>148</v>
      </c>
      <c r="E237" s="223"/>
      <c r="F237" s="226" t="s">
        <v>1285</v>
      </c>
      <c r="G237" s="223"/>
      <c r="H237" s="227">
        <v>66.430000000000007</v>
      </c>
      <c r="I237" s="228"/>
      <c r="J237" s="223"/>
      <c r="K237" s="223"/>
      <c r="L237" s="229"/>
      <c r="M237" s="230"/>
      <c r="N237" s="231"/>
      <c r="O237" s="231"/>
      <c r="P237" s="231"/>
      <c r="Q237" s="231"/>
      <c r="R237" s="231"/>
      <c r="S237" s="231"/>
      <c r="T237" s="23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3" t="s">
        <v>148</v>
      </c>
      <c r="AU237" s="233" t="s">
        <v>80</v>
      </c>
      <c r="AV237" s="13" t="s">
        <v>80</v>
      </c>
      <c r="AW237" s="13" t="s">
        <v>4</v>
      </c>
      <c r="AX237" s="13" t="s">
        <v>83</v>
      </c>
      <c r="AY237" s="233" t="s">
        <v>138</v>
      </c>
    </row>
    <row r="238" s="2" customFormat="1" ht="21.75" customHeight="1">
      <c r="A238" s="38"/>
      <c r="B238" s="39"/>
      <c r="C238" s="204" t="s">
        <v>399</v>
      </c>
      <c r="D238" s="204" t="s">
        <v>140</v>
      </c>
      <c r="E238" s="205" t="s">
        <v>548</v>
      </c>
      <c r="F238" s="206" t="s">
        <v>549</v>
      </c>
      <c r="G238" s="207" t="s">
        <v>178</v>
      </c>
      <c r="H238" s="208">
        <v>4.7450000000000001</v>
      </c>
      <c r="I238" s="209"/>
      <c r="J238" s="210">
        <f>ROUND(I238*H238,2)</f>
        <v>0</v>
      </c>
      <c r="K238" s="206" t="s">
        <v>144</v>
      </c>
      <c r="L238" s="44"/>
      <c r="M238" s="211" t="s">
        <v>19</v>
      </c>
      <c r="N238" s="212" t="s">
        <v>46</v>
      </c>
      <c r="O238" s="84"/>
      <c r="P238" s="213">
        <f>O238*H238</f>
        <v>0</v>
      </c>
      <c r="Q238" s="213">
        <v>0</v>
      </c>
      <c r="R238" s="213">
        <f>Q238*H238</f>
        <v>0</v>
      </c>
      <c r="S238" s="213">
        <v>0</v>
      </c>
      <c r="T238" s="21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15" t="s">
        <v>88</v>
      </c>
      <c r="AT238" s="215" t="s">
        <v>140</v>
      </c>
      <c r="AU238" s="215" t="s">
        <v>80</v>
      </c>
      <c r="AY238" s="17" t="s">
        <v>138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17" t="s">
        <v>83</v>
      </c>
      <c r="BK238" s="216">
        <f>ROUND(I238*H238,2)</f>
        <v>0</v>
      </c>
      <c r="BL238" s="17" t="s">
        <v>88</v>
      </c>
      <c r="BM238" s="215" t="s">
        <v>1286</v>
      </c>
    </row>
    <row r="239" s="2" customFormat="1">
      <c r="A239" s="38"/>
      <c r="B239" s="39"/>
      <c r="C239" s="40"/>
      <c r="D239" s="217" t="s">
        <v>146</v>
      </c>
      <c r="E239" s="40"/>
      <c r="F239" s="218" t="s">
        <v>551</v>
      </c>
      <c r="G239" s="40"/>
      <c r="H239" s="40"/>
      <c r="I239" s="219"/>
      <c r="J239" s="40"/>
      <c r="K239" s="40"/>
      <c r="L239" s="44"/>
      <c r="M239" s="220"/>
      <c r="N239" s="221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146</v>
      </c>
      <c r="AU239" s="17" t="s">
        <v>80</v>
      </c>
    </row>
    <row r="240" s="2" customFormat="1" ht="21.75" customHeight="1">
      <c r="A240" s="38"/>
      <c r="B240" s="39"/>
      <c r="C240" s="234" t="s">
        <v>404</v>
      </c>
      <c r="D240" s="234" t="s">
        <v>175</v>
      </c>
      <c r="E240" s="235" t="s">
        <v>553</v>
      </c>
      <c r="F240" s="236" t="s">
        <v>554</v>
      </c>
      <c r="G240" s="237" t="s">
        <v>178</v>
      </c>
      <c r="H240" s="238">
        <v>1.7310000000000001</v>
      </c>
      <c r="I240" s="239"/>
      <c r="J240" s="240">
        <f>ROUND(I240*H240,2)</f>
        <v>0</v>
      </c>
      <c r="K240" s="236" t="s">
        <v>144</v>
      </c>
      <c r="L240" s="241"/>
      <c r="M240" s="242" t="s">
        <v>19</v>
      </c>
      <c r="N240" s="243" t="s">
        <v>46</v>
      </c>
      <c r="O240" s="84"/>
      <c r="P240" s="213">
        <f>O240*H240</f>
        <v>0</v>
      </c>
      <c r="Q240" s="213">
        <v>0</v>
      </c>
      <c r="R240" s="213">
        <f>Q240*H240</f>
        <v>0</v>
      </c>
      <c r="S240" s="213">
        <v>0</v>
      </c>
      <c r="T240" s="21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15" t="s">
        <v>179</v>
      </c>
      <c r="AT240" s="215" t="s">
        <v>175</v>
      </c>
      <c r="AU240" s="215" t="s">
        <v>80</v>
      </c>
      <c r="AY240" s="17" t="s">
        <v>138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7" t="s">
        <v>83</v>
      </c>
      <c r="BK240" s="216">
        <f>ROUND(I240*H240,2)</f>
        <v>0</v>
      </c>
      <c r="BL240" s="17" t="s">
        <v>88</v>
      </c>
      <c r="BM240" s="215" t="s">
        <v>1287</v>
      </c>
    </row>
    <row r="241" s="2" customFormat="1" ht="21.75" customHeight="1">
      <c r="A241" s="38"/>
      <c r="B241" s="39"/>
      <c r="C241" s="234" t="s">
        <v>409</v>
      </c>
      <c r="D241" s="234" t="s">
        <v>175</v>
      </c>
      <c r="E241" s="235" t="s">
        <v>557</v>
      </c>
      <c r="F241" s="236" t="s">
        <v>558</v>
      </c>
      <c r="G241" s="237" t="s">
        <v>178</v>
      </c>
      <c r="H241" s="238">
        <v>1.73</v>
      </c>
      <c r="I241" s="239"/>
      <c r="J241" s="240">
        <f>ROUND(I241*H241,2)</f>
        <v>0</v>
      </c>
      <c r="K241" s="236" t="s">
        <v>144</v>
      </c>
      <c r="L241" s="241"/>
      <c r="M241" s="242" t="s">
        <v>19</v>
      </c>
      <c r="N241" s="243" t="s">
        <v>46</v>
      </c>
      <c r="O241" s="84"/>
      <c r="P241" s="213">
        <f>O241*H241</f>
        <v>0</v>
      </c>
      <c r="Q241" s="213">
        <v>0</v>
      </c>
      <c r="R241" s="213">
        <f>Q241*H241</f>
        <v>0</v>
      </c>
      <c r="S241" s="213">
        <v>0</v>
      </c>
      <c r="T241" s="21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15" t="s">
        <v>179</v>
      </c>
      <c r="AT241" s="215" t="s">
        <v>175</v>
      </c>
      <c r="AU241" s="215" t="s">
        <v>80</v>
      </c>
      <c r="AY241" s="17" t="s">
        <v>138</v>
      </c>
      <c r="BE241" s="216">
        <f>IF(N241="základní",J241,0)</f>
        <v>0</v>
      </c>
      <c r="BF241" s="216">
        <f>IF(N241="snížená",J241,0)</f>
        <v>0</v>
      </c>
      <c r="BG241" s="216">
        <f>IF(N241="zákl. přenesená",J241,0)</f>
        <v>0</v>
      </c>
      <c r="BH241" s="216">
        <f>IF(N241="sníž. přenesená",J241,0)</f>
        <v>0</v>
      </c>
      <c r="BI241" s="216">
        <f>IF(N241="nulová",J241,0)</f>
        <v>0</v>
      </c>
      <c r="BJ241" s="17" t="s">
        <v>83</v>
      </c>
      <c r="BK241" s="216">
        <f>ROUND(I241*H241,2)</f>
        <v>0</v>
      </c>
      <c r="BL241" s="17" t="s">
        <v>88</v>
      </c>
      <c r="BM241" s="215" t="s">
        <v>1288</v>
      </c>
    </row>
    <row r="242" s="2" customFormat="1" ht="21.75" customHeight="1">
      <c r="A242" s="38"/>
      <c r="B242" s="39"/>
      <c r="C242" s="234" t="s">
        <v>414</v>
      </c>
      <c r="D242" s="234" t="s">
        <v>175</v>
      </c>
      <c r="E242" s="235" t="s">
        <v>561</v>
      </c>
      <c r="F242" s="236" t="s">
        <v>562</v>
      </c>
      <c r="G242" s="237" t="s">
        <v>178</v>
      </c>
      <c r="H242" s="238">
        <v>0.32000000000000001</v>
      </c>
      <c r="I242" s="239"/>
      <c r="J242" s="240">
        <f>ROUND(I242*H242,2)</f>
        <v>0</v>
      </c>
      <c r="K242" s="236" t="s">
        <v>144</v>
      </c>
      <c r="L242" s="241"/>
      <c r="M242" s="242" t="s">
        <v>19</v>
      </c>
      <c r="N242" s="243" t="s">
        <v>46</v>
      </c>
      <c r="O242" s="84"/>
      <c r="P242" s="213">
        <f>O242*H242</f>
        <v>0</v>
      </c>
      <c r="Q242" s="213">
        <v>0</v>
      </c>
      <c r="R242" s="213">
        <f>Q242*H242</f>
        <v>0</v>
      </c>
      <c r="S242" s="213">
        <v>0</v>
      </c>
      <c r="T242" s="21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179</v>
      </c>
      <c r="AT242" s="215" t="s">
        <v>175</v>
      </c>
      <c r="AU242" s="215" t="s">
        <v>80</v>
      </c>
      <c r="AY242" s="17" t="s">
        <v>138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83</v>
      </c>
      <c r="BK242" s="216">
        <f>ROUND(I242*H242,2)</f>
        <v>0</v>
      </c>
      <c r="BL242" s="17" t="s">
        <v>88</v>
      </c>
      <c r="BM242" s="215" t="s">
        <v>1289</v>
      </c>
    </row>
    <row r="243" s="2" customFormat="1" ht="16.5" customHeight="1">
      <c r="A243" s="38"/>
      <c r="B243" s="39"/>
      <c r="C243" s="234" t="s">
        <v>420</v>
      </c>
      <c r="D243" s="234" t="s">
        <v>175</v>
      </c>
      <c r="E243" s="235" t="s">
        <v>565</v>
      </c>
      <c r="F243" s="236" t="s">
        <v>566</v>
      </c>
      <c r="G243" s="237" t="s">
        <v>178</v>
      </c>
      <c r="H243" s="238">
        <v>0.96399999999999997</v>
      </c>
      <c r="I243" s="239"/>
      <c r="J243" s="240">
        <f>ROUND(I243*H243,2)</f>
        <v>0</v>
      </c>
      <c r="K243" s="236" t="s">
        <v>144</v>
      </c>
      <c r="L243" s="241"/>
      <c r="M243" s="242" t="s">
        <v>19</v>
      </c>
      <c r="N243" s="243" t="s">
        <v>46</v>
      </c>
      <c r="O243" s="84"/>
      <c r="P243" s="213">
        <f>O243*H243</f>
        <v>0</v>
      </c>
      <c r="Q243" s="213">
        <v>0</v>
      </c>
      <c r="R243" s="213">
        <f>Q243*H243</f>
        <v>0</v>
      </c>
      <c r="S243" s="213">
        <v>0</v>
      </c>
      <c r="T243" s="21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15" t="s">
        <v>179</v>
      </c>
      <c r="AT243" s="215" t="s">
        <v>175</v>
      </c>
      <c r="AU243" s="215" t="s">
        <v>80</v>
      </c>
      <c r="AY243" s="17" t="s">
        <v>138</v>
      </c>
      <c r="BE243" s="216">
        <f>IF(N243="základní",J243,0)</f>
        <v>0</v>
      </c>
      <c r="BF243" s="216">
        <f>IF(N243="snížená",J243,0)</f>
        <v>0</v>
      </c>
      <c r="BG243" s="216">
        <f>IF(N243="zákl. přenesená",J243,0)</f>
        <v>0</v>
      </c>
      <c r="BH243" s="216">
        <f>IF(N243="sníž. přenesená",J243,0)</f>
        <v>0</v>
      </c>
      <c r="BI243" s="216">
        <f>IF(N243="nulová",J243,0)</f>
        <v>0</v>
      </c>
      <c r="BJ243" s="17" t="s">
        <v>83</v>
      </c>
      <c r="BK243" s="216">
        <f>ROUND(I243*H243,2)</f>
        <v>0</v>
      </c>
      <c r="BL243" s="17" t="s">
        <v>88</v>
      </c>
      <c r="BM243" s="215" t="s">
        <v>1290</v>
      </c>
    </row>
    <row r="244" s="12" customFormat="1" ht="22.8" customHeight="1">
      <c r="A244" s="12"/>
      <c r="B244" s="188"/>
      <c r="C244" s="189"/>
      <c r="D244" s="190" t="s">
        <v>74</v>
      </c>
      <c r="E244" s="202" t="s">
        <v>568</v>
      </c>
      <c r="F244" s="202" t="s">
        <v>569</v>
      </c>
      <c r="G244" s="189"/>
      <c r="H244" s="189"/>
      <c r="I244" s="192"/>
      <c r="J244" s="203">
        <f>BK244</f>
        <v>0</v>
      </c>
      <c r="K244" s="189"/>
      <c r="L244" s="194"/>
      <c r="M244" s="195"/>
      <c r="N244" s="196"/>
      <c r="O244" s="196"/>
      <c r="P244" s="197">
        <f>SUM(P245:P246)</f>
        <v>0</v>
      </c>
      <c r="Q244" s="196"/>
      <c r="R244" s="197">
        <f>SUM(R245:R246)</f>
        <v>0</v>
      </c>
      <c r="S244" s="196"/>
      <c r="T244" s="198">
        <f>SUM(T245:T246)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199" t="s">
        <v>83</v>
      </c>
      <c r="AT244" s="200" t="s">
        <v>74</v>
      </c>
      <c r="AU244" s="200" t="s">
        <v>83</v>
      </c>
      <c r="AY244" s="199" t="s">
        <v>138</v>
      </c>
      <c r="BK244" s="201">
        <f>SUM(BK245:BK246)</f>
        <v>0</v>
      </c>
    </row>
    <row r="245" s="2" customFormat="1" ht="33" customHeight="1">
      <c r="A245" s="38"/>
      <c r="B245" s="39"/>
      <c r="C245" s="204" t="s">
        <v>425</v>
      </c>
      <c r="D245" s="204" t="s">
        <v>140</v>
      </c>
      <c r="E245" s="205" t="s">
        <v>571</v>
      </c>
      <c r="F245" s="206" t="s">
        <v>572</v>
      </c>
      <c r="G245" s="207" t="s">
        <v>178</v>
      </c>
      <c r="H245" s="208">
        <v>4.0839999999999996</v>
      </c>
      <c r="I245" s="209"/>
      <c r="J245" s="210">
        <f>ROUND(I245*H245,2)</f>
        <v>0</v>
      </c>
      <c r="K245" s="206" t="s">
        <v>144</v>
      </c>
      <c r="L245" s="44"/>
      <c r="M245" s="211" t="s">
        <v>19</v>
      </c>
      <c r="N245" s="212" t="s">
        <v>46</v>
      </c>
      <c r="O245" s="84"/>
      <c r="P245" s="213">
        <f>O245*H245</f>
        <v>0</v>
      </c>
      <c r="Q245" s="213">
        <v>0</v>
      </c>
      <c r="R245" s="213">
        <f>Q245*H245</f>
        <v>0</v>
      </c>
      <c r="S245" s="213">
        <v>0</v>
      </c>
      <c r="T245" s="21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15" t="s">
        <v>88</v>
      </c>
      <c r="AT245" s="215" t="s">
        <v>140</v>
      </c>
      <c r="AU245" s="215" t="s">
        <v>80</v>
      </c>
      <c r="AY245" s="17" t="s">
        <v>138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83</v>
      </c>
      <c r="BK245" s="216">
        <f>ROUND(I245*H245,2)</f>
        <v>0</v>
      </c>
      <c r="BL245" s="17" t="s">
        <v>88</v>
      </c>
      <c r="BM245" s="215" t="s">
        <v>1291</v>
      </c>
    </row>
    <row r="246" s="2" customFormat="1">
      <c r="A246" s="38"/>
      <c r="B246" s="39"/>
      <c r="C246" s="40"/>
      <c r="D246" s="217" t="s">
        <v>146</v>
      </c>
      <c r="E246" s="40"/>
      <c r="F246" s="218" t="s">
        <v>574</v>
      </c>
      <c r="G246" s="40"/>
      <c r="H246" s="40"/>
      <c r="I246" s="219"/>
      <c r="J246" s="40"/>
      <c r="K246" s="40"/>
      <c r="L246" s="44"/>
      <c r="M246" s="220"/>
      <c r="N246" s="221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146</v>
      </c>
      <c r="AU246" s="17" t="s">
        <v>80</v>
      </c>
    </row>
    <row r="247" s="12" customFormat="1" ht="25.92" customHeight="1">
      <c r="A247" s="12"/>
      <c r="B247" s="188"/>
      <c r="C247" s="189"/>
      <c r="D247" s="190" t="s">
        <v>74</v>
      </c>
      <c r="E247" s="191" t="s">
        <v>575</v>
      </c>
      <c r="F247" s="191" t="s">
        <v>576</v>
      </c>
      <c r="G247" s="189"/>
      <c r="H247" s="189"/>
      <c r="I247" s="192"/>
      <c r="J247" s="193">
        <f>BK247</f>
        <v>0</v>
      </c>
      <c r="K247" s="189"/>
      <c r="L247" s="194"/>
      <c r="M247" s="195"/>
      <c r="N247" s="196"/>
      <c r="O247" s="196"/>
      <c r="P247" s="197">
        <f>P248+P251+P272+P290+P307+P313+P323+P366+P391+P397+P406+P423+P450+P473</f>
        <v>0</v>
      </c>
      <c r="Q247" s="196"/>
      <c r="R247" s="197">
        <f>R248+R251+R272+R290+R307+R313+R323+R366+R391+R397+R406+R423+R450+R473</f>
        <v>1.15800116</v>
      </c>
      <c r="S247" s="196"/>
      <c r="T247" s="198">
        <f>T248+T251+T272+T290+T307+T313+T323+T366+T391+T397+T406+T423+T450+T473</f>
        <v>0.0032288999999999998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99" t="s">
        <v>80</v>
      </c>
      <c r="AT247" s="200" t="s">
        <v>74</v>
      </c>
      <c r="AU247" s="200" t="s">
        <v>75</v>
      </c>
      <c r="AY247" s="199" t="s">
        <v>138</v>
      </c>
      <c r="BK247" s="201">
        <f>BK248+BK251+BK272+BK290+BK307+BK313+BK323+BK366+BK391+BK397+BK406+BK423+BK450+BK473</f>
        <v>0</v>
      </c>
    </row>
    <row r="248" s="12" customFormat="1" ht="22.8" customHeight="1">
      <c r="A248" s="12"/>
      <c r="B248" s="188"/>
      <c r="C248" s="189"/>
      <c r="D248" s="190" t="s">
        <v>74</v>
      </c>
      <c r="E248" s="202" t="s">
        <v>1292</v>
      </c>
      <c r="F248" s="202" t="s">
        <v>1293</v>
      </c>
      <c r="G248" s="189"/>
      <c r="H248" s="189"/>
      <c r="I248" s="192"/>
      <c r="J248" s="203">
        <f>BK248</f>
        <v>0</v>
      </c>
      <c r="K248" s="189"/>
      <c r="L248" s="194"/>
      <c r="M248" s="195"/>
      <c r="N248" s="196"/>
      <c r="O248" s="196"/>
      <c r="P248" s="197">
        <f>SUM(P249:P250)</f>
        <v>0</v>
      </c>
      <c r="Q248" s="196"/>
      <c r="R248" s="197">
        <f>SUM(R249:R250)</f>
        <v>0.00089999999999999998</v>
      </c>
      <c r="S248" s="196"/>
      <c r="T248" s="198">
        <f>SUM(T249:T250)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99" t="s">
        <v>80</v>
      </c>
      <c r="AT248" s="200" t="s">
        <v>74</v>
      </c>
      <c r="AU248" s="200" t="s">
        <v>83</v>
      </c>
      <c r="AY248" s="199" t="s">
        <v>138</v>
      </c>
      <c r="BK248" s="201">
        <f>SUM(BK249:BK250)</f>
        <v>0</v>
      </c>
    </row>
    <row r="249" s="2" customFormat="1" ht="16.5" customHeight="1">
      <c r="A249" s="38"/>
      <c r="B249" s="39"/>
      <c r="C249" s="204" t="s">
        <v>430</v>
      </c>
      <c r="D249" s="204" t="s">
        <v>140</v>
      </c>
      <c r="E249" s="205" t="s">
        <v>1294</v>
      </c>
      <c r="F249" s="206" t="s">
        <v>1295</v>
      </c>
      <c r="G249" s="207" t="s">
        <v>330</v>
      </c>
      <c r="H249" s="208">
        <v>1</v>
      </c>
      <c r="I249" s="209"/>
      <c r="J249" s="210">
        <f>ROUND(I249*H249,2)</f>
        <v>0</v>
      </c>
      <c r="K249" s="206" t="s">
        <v>582</v>
      </c>
      <c r="L249" s="44"/>
      <c r="M249" s="211" t="s">
        <v>19</v>
      </c>
      <c r="N249" s="212" t="s">
        <v>46</v>
      </c>
      <c r="O249" s="84"/>
      <c r="P249" s="213">
        <f>O249*H249</f>
        <v>0</v>
      </c>
      <c r="Q249" s="213">
        <v>0.00044999999999999999</v>
      </c>
      <c r="R249" s="213">
        <f>Q249*H249</f>
        <v>0.00044999999999999999</v>
      </c>
      <c r="S249" s="213">
        <v>0</v>
      </c>
      <c r="T249" s="21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15" t="s">
        <v>232</v>
      </c>
      <c r="AT249" s="215" t="s">
        <v>140</v>
      </c>
      <c r="AU249" s="215" t="s">
        <v>80</v>
      </c>
      <c r="AY249" s="17" t="s">
        <v>138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83</v>
      </c>
      <c r="BK249" s="216">
        <f>ROUND(I249*H249,2)</f>
        <v>0</v>
      </c>
      <c r="BL249" s="17" t="s">
        <v>232</v>
      </c>
      <c r="BM249" s="215" t="s">
        <v>1296</v>
      </c>
    </row>
    <row r="250" s="2" customFormat="1" ht="16.5" customHeight="1">
      <c r="A250" s="38"/>
      <c r="B250" s="39"/>
      <c r="C250" s="204" t="s">
        <v>435</v>
      </c>
      <c r="D250" s="204" t="s">
        <v>140</v>
      </c>
      <c r="E250" s="205" t="s">
        <v>1297</v>
      </c>
      <c r="F250" s="206" t="s">
        <v>1298</v>
      </c>
      <c r="G250" s="207" t="s">
        <v>330</v>
      </c>
      <c r="H250" s="208">
        <v>1</v>
      </c>
      <c r="I250" s="209"/>
      <c r="J250" s="210">
        <f>ROUND(I250*H250,2)</f>
        <v>0</v>
      </c>
      <c r="K250" s="206" t="s">
        <v>582</v>
      </c>
      <c r="L250" s="44"/>
      <c r="M250" s="211" t="s">
        <v>19</v>
      </c>
      <c r="N250" s="212" t="s">
        <v>46</v>
      </c>
      <c r="O250" s="84"/>
      <c r="P250" s="213">
        <f>O250*H250</f>
        <v>0</v>
      </c>
      <c r="Q250" s="213">
        <v>0.00044999999999999999</v>
      </c>
      <c r="R250" s="213">
        <f>Q250*H250</f>
        <v>0.00044999999999999999</v>
      </c>
      <c r="S250" s="213">
        <v>0</v>
      </c>
      <c r="T250" s="21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15" t="s">
        <v>232</v>
      </c>
      <c r="AT250" s="215" t="s">
        <v>140</v>
      </c>
      <c r="AU250" s="215" t="s">
        <v>80</v>
      </c>
      <c r="AY250" s="17" t="s">
        <v>138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7" t="s">
        <v>83</v>
      </c>
      <c r="BK250" s="216">
        <f>ROUND(I250*H250,2)</f>
        <v>0</v>
      </c>
      <c r="BL250" s="17" t="s">
        <v>232</v>
      </c>
      <c r="BM250" s="215" t="s">
        <v>1299</v>
      </c>
    </row>
    <row r="251" s="12" customFormat="1" ht="22.8" customHeight="1">
      <c r="A251" s="12"/>
      <c r="B251" s="188"/>
      <c r="C251" s="189"/>
      <c r="D251" s="190" t="s">
        <v>74</v>
      </c>
      <c r="E251" s="202" t="s">
        <v>577</v>
      </c>
      <c r="F251" s="202" t="s">
        <v>578</v>
      </c>
      <c r="G251" s="189"/>
      <c r="H251" s="189"/>
      <c r="I251" s="192"/>
      <c r="J251" s="203">
        <f>BK251</f>
        <v>0</v>
      </c>
      <c r="K251" s="189"/>
      <c r="L251" s="194"/>
      <c r="M251" s="195"/>
      <c r="N251" s="196"/>
      <c r="O251" s="196"/>
      <c r="P251" s="197">
        <f>SUM(P252:P271)</f>
        <v>0</v>
      </c>
      <c r="Q251" s="196"/>
      <c r="R251" s="197">
        <f>SUM(R252:R271)</f>
        <v>0.03107</v>
      </c>
      <c r="S251" s="196"/>
      <c r="T251" s="198">
        <f>SUM(T252:T271)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99" t="s">
        <v>80</v>
      </c>
      <c r="AT251" s="200" t="s">
        <v>74</v>
      </c>
      <c r="AU251" s="200" t="s">
        <v>83</v>
      </c>
      <c r="AY251" s="199" t="s">
        <v>138</v>
      </c>
      <c r="BK251" s="201">
        <f>SUM(BK252:BK271)</f>
        <v>0</v>
      </c>
    </row>
    <row r="252" s="2" customFormat="1" ht="16.5" customHeight="1">
      <c r="A252" s="38"/>
      <c r="B252" s="39"/>
      <c r="C252" s="204" t="s">
        <v>441</v>
      </c>
      <c r="D252" s="204" t="s">
        <v>140</v>
      </c>
      <c r="E252" s="205" t="s">
        <v>580</v>
      </c>
      <c r="F252" s="206" t="s">
        <v>581</v>
      </c>
      <c r="G252" s="207" t="s">
        <v>330</v>
      </c>
      <c r="H252" s="208">
        <v>2</v>
      </c>
      <c r="I252" s="209"/>
      <c r="J252" s="210">
        <f>ROUND(I252*H252,2)</f>
        <v>0</v>
      </c>
      <c r="K252" s="206" t="s">
        <v>582</v>
      </c>
      <c r="L252" s="44"/>
      <c r="M252" s="211" t="s">
        <v>19</v>
      </c>
      <c r="N252" s="212" t="s">
        <v>46</v>
      </c>
      <c r="O252" s="84"/>
      <c r="P252" s="213">
        <f>O252*H252</f>
        <v>0</v>
      </c>
      <c r="Q252" s="213">
        <v>0</v>
      </c>
      <c r="R252" s="213">
        <f>Q252*H252</f>
        <v>0</v>
      </c>
      <c r="S252" s="213">
        <v>0</v>
      </c>
      <c r="T252" s="21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15" t="s">
        <v>232</v>
      </c>
      <c r="AT252" s="215" t="s">
        <v>140</v>
      </c>
      <c r="AU252" s="215" t="s">
        <v>80</v>
      </c>
      <c r="AY252" s="17" t="s">
        <v>138</v>
      </c>
      <c r="BE252" s="216">
        <f>IF(N252="základní",J252,0)</f>
        <v>0</v>
      </c>
      <c r="BF252" s="216">
        <f>IF(N252="snížená",J252,0)</f>
        <v>0</v>
      </c>
      <c r="BG252" s="216">
        <f>IF(N252="zákl. přenesená",J252,0)</f>
        <v>0</v>
      </c>
      <c r="BH252" s="216">
        <f>IF(N252="sníž. přenesená",J252,0)</f>
        <v>0</v>
      </c>
      <c r="BI252" s="216">
        <f>IF(N252="nulová",J252,0)</f>
        <v>0</v>
      </c>
      <c r="BJ252" s="17" t="s">
        <v>83</v>
      </c>
      <c r="BK252" s="216">
        <f>ROUND(I252*H252,2)</f>
        <v>0</v>
      </c>
      <c r="BL252" s="17" t="s">
        <v>232</v>
      </c>
      <c r="BM252" s="215" t="s">
        <v>1300</v>
      </c>
    </row>
    <row r="253" s="2" customFormat="1" ht="16.5" customHeight="1">
      <c r="A253" s="38"/>
      <c r="B253" s="39"/>
      <c r="C253" s="204" t="s">
        <v>447</v>
      </c>
      <c r="D253" s="204" t="s">
        <v>140</v>
      </c>
      <c r="E253" s="205" t="s">
        <v>1301</v>
      </c>
      <c r="F253" s="206" t="s">
        <v>1302</v>
      </c>
      <c r="G253" s="207" t="s">
        <v>482</v>
      </c>
      <c r="H253" s="208">
        <v>4</v>
      </c>
      <c r="I253" s="209"/>
      <c r="J253" s="210">
        <f>ROUND(I253*H253,2)</f>
        <v>0</v>
      </c>
      <c r="K253" s="206" t="s">
        <v>144</v>
      </c>
      <c r="L253" s="44"/>
      <c r="M253" s="211" t="s">
        <v>19</v>
      </c>
      <c r="N253" s="212" t="s">
        <v>46</v>
      </c>
      <c r="O253" s="84"/>
      <c r="P253" s="213">
        <f>O253*H253</f>
        <v>0</v>
      </c>
      <c r="Q253" s="213">
        <v>0.0020100000000000001</v>
      </c>
      <c r="R253" s="213">
        <f>Q253*H253</f>
        <v>0.0080400000000000003</v>
      </c>
      <c r="S253" s="213">
        <v>0</v>
      </c>
      <c r="T253" s="21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15" t="s">
        <v>232</v>
      </c>
      <c r="AT253" s="215" t="s">
        <v>140</v>
      </c>
      <c r="AU253" s="215" t="s">
        <v>80</v>
      </c>
      <c r="AY253" s="17" t="s">
        <v>138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83</v>
      </c>
      <c r="BK253" s="216">
        <f>ROUND(I253*H253,2)</f>
        <v>0</v>
      </c>
      <c r="BL253" s="17" t="s">
        <v>232</v>
      </c>
      <c r="BM253" s="215" t="s">
        <v>1303</v>
      </c>
    </row>
    <row r="254" s="2" customFormat="1">
      <c r="A254" s="38"/>
      <c r="B254" s="39"/>
      <c r="C254" s="40"/>
      <c r="D254" s="217" t="s">
        <v>146</v>
      </c>
      <c r="E254" s="40"/>
      <c r="F254" s="218" t="s">
        <v>1304</v>
      </c>
      <c r="G254" s="40"/>
      <c r="H254" s="40"/>
      <c r="I254" s="219"/>
      <c r="J254" s="40"/>
      <c r="K254" s="40"/>
      <c r="L254" s="44"/>
      <c r="M254" s="220"/>
      <c r="N254" s="221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146</v>
      </c>
      <c r="AU254" s="17" t="s">
        <v>80</v>
      </c>
    </row>
    <row r="255" s="2" customFormat="1" ht="16.5" customHeight="1">
      <c r="A255" s="38"/>
      <c r="B255" s="39"/>
      <c r="C255" s="234" t="s">
        <v>454</v>
      </c>
      <c r="D255" s="234" t="s">
        <v>175</v>
      </c>
      <c r="E255" s="235" t="s">
        <v>1305</v>
      </c>
      <c r="F255" s="236" t="s">
        <v>1306</v>
      </c>
      <c r="G255" s="237" t="s">
        <v>330</v>
      </c>
      <c r="H255" s="238">
        <v>1</v>
      </c>
      <c r="I255" s="239"/>
      <c r="J255" s="240">
        <f>ROUND(I255*H255,2)</f>
        <v>0</v>
      </c>
      <c r="K255" s="236" t="s">
        <v>144</v>
      </c>
      <c r="L255" s="241"/>
      <c r="M255" s="242" t="s">
        <v>19</v>
      </c>
      <c r="N255" s="243" t="s">
        <v>46</v>
      </c>
      <c r="O255" s="84"/>
      <c r="P255" s="213">
        <f>O255*H255</f>
        <v>0</v>
      </c>
      <c r="Q255" s="213">
        <v>0.00033</v>
      </c>
      <c r="R255" s="213">
        <f>Q255*H255</f>
        <v>0.00033</v>
      </c>
      <c r="S255" s="213">
        <v>0</v>
      </c>
      <c r="T255" s="21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333</v>
      </c>
      <c r="AT255" s="215" t="s">
        <v>175</v>
      </c>
      <c r="AU255" s="215" t="s">
        <v>80</v>
      </c>
      <c r="AY255" s="17" t="s">
        <v>138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83</v>
      </c>
      <c r="BK255" s="216">
        <f>ROUND(I255*H255,2)</f>
        <v>0</v>
      </c>
      <c r="BL255" s="17" t="s">
        <v>232</v>
      </c>
      <c r="BM255" s="215" t="s">
        <v>1307</v>
      </c>
    </row>
    <row r="256" s="2" customFormat="1" ht="16.5" customHeight="1">
      <c r="A256" s="38"/>
      <c r="B256" s="39"/>
      <c r="C256" s="204" t="s">
        <v>461</v>
      </c>
      <c r="D256" s="204" t="s">
        <v>140</v>
      </c>
      <c r="E256" s="205" t="s">
        <v>585</v>
      </c>
      <c r="F256" s="206" t="s">
        <v>586</v>
      </c>
      <c r="G256" s="207" t="s">
        <v>482</v>
      </c>
      <c r="H256" s="208">
        <v>5</v>
      </c>
      <c r="I256" s="209"/>
      <c r="J256" s="210">
        <f>ROUND(I256*H256,2)</f>
        <v>0</v>
      </c>
      <c r="K256" s="206" t="s">
        <v>144</v>
      </c>
      <c r="L256" s="44"/>
      <c r="M256" s="211" t="s">
        <v>19</v>
      </c>
      <c r="N256" s="212" t="s">
        <v>46</v>
      </c>
      <c r="O256" s="84"/>
      <c r="P256" s="213">
        <f>O256*H256</f>
        <v>0</v>
      </c>
      <c r="Q256" s="213">
        <v>0.00040999999999999999</v>
      </c>
      <c r="R256" s="213">
        <f>Q256*H256</f>
        <v>0.0020499999999999997</v>
      </c>
      <c r="S256" s="213">
        <v>0</v>
      </c>
      <c r="T256" s="21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15" t="s">
        <v>232</v>
      </c>
      <c r="AT256" s="215" t="s">
        <v>140</v>
      </c>
      <c r="AU256" s="215" t="s">
        <v>80</v>
      </c>
      <c r="AY256" s="17" t="s">
        <v>138</v>
      </c>
      <c r="BE256" s="216">
        <f>IF(N256="základní",J256,0)</f>
        <v>0</v>
      </c>
      <c r="BF256" s="216">
        <f>IF(N256="snížená",J256,0)</f>
        <v>0</v>
      </c>
      <c r="BG256" s="216">
        <f>IF(N256="zákl. přenesená",J256,0)</f>
        <v>0</v>
      </c>
      <c r="BH256" s="216">
        <f>IF(N256="sníž. přenesená",J256,0)</f>
        <v>0</v>
      </c>
      <c r="BI256" s="216">
        <f>IF(N256="nulová",J256,0)</f>
        <v>0</v>
      </c>
      <c r="BJ256" s="17" t="s">
        <v>83</v>
      </c>
      <c r="BK256" s="216">
        <f>ROUND(I256*H256,2)</f>
        <v>0</v>
      </c>
      <c r="BL256" s="17" t="s">
        <v>232</v>
      </c>
      <c r="BM256" s="215" t="s">
        <v>1308</v>
      </c>
    </row>
    <row r="257" s="2" customFormat="1">
      <c r="A257" s="38"/>
      <c r="B257" s="39"/>
      <c r="C257" s="40"/>
      <c r="D257" s="217" t="s">
        <v>146</v>
      </c>
      <c r="E257" s="40"/>
      <c r="F257" s="218" t="s">
        <v>588</v>
      </c>
      <c r="G257" s="40"/>
      <c r="H257" s="40"/>
      <c r="I257" s="219"/>
      <c r="J257" s="40"/>
      <c r="K257" s="40"/>
      <c r="L257" s="44"/>
      <c r="M257" s="220"/>
      <c r="N257" s="221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146</v>
      </c>
      <c r="AU257" s="17" t="s">
        <v>80</v>
      </c>
    </row>
    <row r="258" s="2" customFormat="1" ht="16.5" customHeight="1">
      <c r="A258" s="38"/>
      <c r="B258" s="39"/>
      <c r="C258" s="204" t="s">
        <v>467</v>
      </c>
      <c r="D258" s="204" t="s">
        <v>140</v>
      </c>
      <c r="E258" s="205" t="s">
        <v>595</v>
      </c>
      <c r="F258" s="206" t="s">
        <v>596</v>
      </c>
      <c r="G258" s="207" t="s">
        <v>482</v>
      </c>
      <c r="H258" s="208">
        <v>4</v>
      </c>
      <c r="I258" s="209"/>
      <c r="J258" s="210">
        <f>ROUND(I258*H258,2)</f>
        <v>0</v>
      </c>
      <c r="K258" s="206" t="s">
        <v>144</v>
      </c>
      <c r="L258" s="44"/>
      <c r="M258" s="211" t="s">
        <v>19</v>
      </c>
      <c r="N258" s="212" t="s">
        <v>46</v>
      </c>
      <c r="O258" s="84"/>
      <c r="P258" s="213">
        <f>O258*H258</f>
        <v>0</v>
      </c>
      <c r="Q258" s="213">
        <v>0.0022399999999999998</v>
      </c>
      <c r="R258" s="213">
        <f>Q258*H258</f>
        <v>0.0089599999999999992</v>
      </c>
      <c r="S258" s="213">
        <v>0</v>
      </c>
      <c r="T258" s="21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15" t="s">
        <v>232</v>
      </c>
      <c r="AT258" s="215" t="s">
        <v>140</v>
      </c>
      <c r="AU258" s="215" t="s">
        <v>80</v>
      </c>
      <c r="AY258" s="17" t="s">
        <v>138</v>
      </c>
      <c r="BE258" s="216">
        <f>IF(N258="základní",J258,0)</f>
        <v>0</v>
      </c>
      <c r="BF258" s="216">
        <f>IF(N258="snížená",J258,0)</f>
        <v>0</v>
      </c>
      <c r="BG258" s="216">
        <f>IF(N258="zákl. přenesená",J258,0)</f>
        <v>0</v>
      </c>
      <c r="BH258" s="216">
        <f>IF(N258="sníž. přenesená",J258,0)</f>
        <v>0</v>
      </c>
      <c r="BI258" s="216">
        <f>IF(N258="nulová",J258,0)</f>
        <v>0</v>
      </c>
      <c r="BJ258" s="17" t="s">
        <v>83</v>
      </c>
      <c r="BK258" s="216">
        <f>ROUND(I258*H258,2)</f>
        <v>0</v>
      </c>
      <c r="BL258" s="17" t="s">
        <v>232</v>
      </c>
      <c r="BM258" s="215" t="s">
        <v>1309</v>
      </c>
    </row>
    <row r="259" s="2" customFormat="1">
      <c r="A259" s="38"/>
      <c r="B259" s="39"/>
      <c r="C259" s="40"/>
      <c r="D259" s="217" t="s">
        <v>146</v>
      </c>
      <c r="E259" s="40"/>
      <c r="F259" s="218" t="s">
        <v>598</v>
      </c>
      <c r="G259" s="40"/>
      <c r="H259" s="40"/>
      <c r="I259" s="219"/>
      <c r="J259" s="40"/>
      <c r="K259" s="40"/>
      <c r="L259" s="44"/>
      <c r="M259" s="220"/>
      <c r="N259" s="221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146</v>
      </c>
      <c r="AU259" s="17" t="s">
        <v>80</v>
      </c>
    </row>
    <row r="260" s="2" customFormat="1" ht="16.5" customHeight="1">
      <c r="A260" s="38"/>
      <c r="B260" s="39"/>
      <c r="C260" s="204" t="s">
        <v>473</v>
      </c>
      <c r="D260" s="204" t="s">
        <v>140</v>
      </c>
      <c r="E260" s="205" t="s">
        <v>1310</v>
      </c>
      <c r="F260" s="206" t="s">
        <v>1311</v>
      </c>
      <c r="G260" s="207" t="s">
        <v>482</v>
      </c>
      <c r="H260" s="208">
        <v>6</v>
      </c>
      <c r="I260" s="209"/>
      <c r="J260" s="210">
        <f>ROUND(I260*H260,2)</f>
        <v>0</v>
      </c>
      <c r="K260" s="206" t="s">
        <v>144</v>
      </c>
      <c r="L260" s="44"/>
      <c r="M260" s="211" t="s">
        <v>19</v>
      </c>
      <c r="N260" s="212" t="s">
        <v>46</v>
      </c>
      <c r="O260" s="84"/>
      <c r="P260" s="213">
        <f>O260*H260</f>
        <v>0</v>
      </c>
      <c r="Q260" s="213">
        <v>0.0019</v>
      </c>
      <c r="R260" s="213">
        <f>Q260*H260</f>
        <v>0.0114</v>
      </c>
      <c r="S260" s="213">
        <v>0</v>
      </c>
      <c r="T260" s="21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15" t="s">
        <v>232</v>
      </c>
      <c r="AT260" s="215" t="s">
        <v>140</v>
      </c>
      <c r="AU260" s="215" t="s">
        <v>80</v>
      </c>
      <c r="AY260" s="17" t="s">
        <v>138</v>
      </c>
      <c r="BE260" s="216">
        <f>IF(N260="základní",J260,0)</f>
        <v>0</v>
      </c>
      <c r="BF260" s="216">
        <f>IF(N260="snížená",J260,0)</f>
        <v>0</v>
      </c>
      <c r="BG260" s="216">
        <f>IF(N260="zákl. přenesená",J260,0)</f>
        <v>0</v>
      </c>
      <c r="BH260" s="216">
        <f>IF(N260="sníž. přenesená",J260,0)</f>
        <v>0</v>
      </c>
      <c r="BI260" s="216">
        <f>IF(N260="nulová",J260,0)</f>
        <v>0</v>
      </c>
      <c r="BJ260" s="17" t="s">
        <v>83</v>
      </c>
      <c r="BK260" s="216">
        <f>ROUND(I260*H260,2)</f>
        <v>0</v>
      </c>
      <c r="BL260" s="17" t="s">
        <v>232</v>
      </c>
      <c r="BM260" s="215" t="s">
        <v>1312</v>
      </c>
    </row>
    <row r="261" s="2" customFormat="1">
      <c r="A261" s="38"/>
      <c r="B261" s="39"/>
      <c r="C261" s="40"/>
      <c r="D261" s="217" t="s">
        <v>146</v>
      </c>
      <c r="E261" s="40"/>
      <c r="F261" s="218" t="s">
        <v>1313</v>
      </c>
      <c r="G261" s="40"/>
      <c r="H261" s="40"/>
      <c r="I261" s="219"/>
      <c r="J261" s="40"/>
      <c r="K261" s="40"/>
      <c r="L261" s="44"/>
      <c r="M261" s="220"/>
      <c r="N261" s="221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146</v>
      </c>
      <c r="AU261" s="17" t="s">
        <v>80</v>
      </c>
    </row>
    <row r="262" s="2" customFormat="1" ht="16.5" customHeight="1">
      <c r="A262" s="38"/>
      <c r="B262" s="39"/>
      <c r="C262" s="204" t="s">
        <v>479</v>
      </c>
      <c r="D262" s="204" t="s">
        <v>140</v>
      </c>
      <c r="E262" s="205" t="s">
        <v>600</v>
      </c>
      <c r="F262" s="206" t="s">
        <v>601</v>
      </c>
      <c r="G262" s="207" t="s">
        <v>330</v>
      </c>
      <c r="H262" s="208">
        <v>4</v>
      </c>
      <c r="I262" s="209"/>
      <c r="J262" s="210">
        <f>ROUND(I262*H262,2)</f>
        <v>0</v>
      </c>
      <c r="K262" s="206" t="s">
        <v>144</v>
      </c>
      <c r="L262" s="44"/>
      <c r="M262" s="211" t="s">
        <v>19</v>
      </c>
      <c r="N262" s="212" t="s">
        <v>46</v>
      </c>
      <c r="O262" s="84"/>
      <c r="P262" s="213">
        <f>O262*H262</f>
        <v>0</v>
      </c>
      <c r="Q262" s="213">
        <v>0</v>
      </c>
      <c r="R262" s="213">
        <f>Q262*H262</f>
        <v>0</v>
      </c>
      <c r="S262" s="213">
        <v>0</v>
      </c>
      <c r="T262" s="21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15" t="s">
        <v>232</v>
      </c>
      <c r="AT262" s="215" t="s">
        <v>140</v>
      </c>
      <c r="AU262" s="215" t="s">
        <v>80</v>
      </c>
      <c r="AY262" s="17" t="s">
        <v>138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83</v>
      </c>
      <c r="BK262" s="216">
        <f>ROUND(I262*H262,2)</f>
        <v>0</v>
      </c>
      <c r="BL262" s="17" t="s">
        <v>232</v>
      </c>
      <c r="BM262" s="215" t="s">
        <v>1314</v>
      </c>
    </row>
    <row r="263" s="2" customFormat="1">
      <c r="A263" s="38"/>
      <c r="B263" s="39"/>
      <c r="C263" s="40"/>
      <c r="D263" s="217" t="s">
        <v>146</v>
      </c>
      <c r="E263" s="40"/>
      <c r="F263" s="218" t="s">
        <v>603</v>
      </c>
      <c r="G263" s="40"/>
      <c r="H263" s="40"/>
      <c r="I263" s="219"/>
      <c r="J263" s="40"/>
      <c r="K263" s="40"/>
      <c r="L263" s="44"/>
      <c r="M263" s="220"/>
      <c r="N263" s="221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146</v>
      </c>
      <c r="AU263" s="17" t="s">
        <v>80</v>
      </c>
    </row>
    <row r="264" s="2" customFormat="1" ht="16.5" customHeight="1">
      <c r="A264" s="38"/>
      <c r="B264" s="39"/>
      <c r="C264" s="204" t="s">
        <v>486</v>
      </c>
      <c r="D264" s="204" t="s">
        <v>140</v>
      </c>
      <c r="E264" s="205" t="s">
        <v>610</v>
      </c>
      <c r="F264" s="206" t="s">
        <v>611</v>
      </c>
      <c r="G264" s="207" t="s">
        <v>330</v>
      </c>
      <c r="H264" s="208">
        <v>2</v>
      </c>
      <c r="I264" s="209"/>
      <c r="J264" s="210">
        <f>ROUND(I264*H264,2)</f>
        <v>0</v>
      </c>
      <c r="K264" s="206" t="s">
        <v>144</v>
      </c>
      <c r="L264" s="44"/>
      <c r="M264" s="211" t="s">
        <v>19</v>
      </c>
      <c r="N264" s="212" t="s">
        <v>46</v>
      </c>
      <c r="O264" s="84"/>
      <c r="P264" s="213">
        <f>O264*H264</f>
        <v>0</v>
      </c>
      <c r="Q264" s="213">
        <v>0</v>
      </c>
      <c r="R264" s="213">
        <f>Q264*H264</f>
        <v>0</v>
      </c>
      <c r="S264" s="213">
        <v>0</v>
      </c>
      <c r="T264" s="21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15" t="s">
        <v>232</v>
      </c>
      <c r="AT264" s="215" t="s">
        <v>140</v>
      </c>
      <c r="AU264" s="215" t="s">
        <v>80</v>
      </c>
      <c r="AY264" s="17" t="s">
        <v>138</v>
      </c>
      <c r="BE264" s="216">
        <f>IF(N264="základní",J264,0)</f>
        <v>0</v>
      </c>
      <c r="BF264" s="216">
        <f>IF(N264="snížená",J264,0)</f>
        <v>0</v>
      </c>
      <c r="BG264" s="216">
        <f>IF(N264="zákl. přenesená",J264,0)</f>
        <v>0</v>
      </c>
      <c r="BH264" s="216">
        <f>IF(N264="sníž. přenesená",J264,0)</f>
        <v>0</v>
      </c>
      <c r="BI264" s="216">
        <f>IF(N264="nulová",J264,0)</f>
        <v>0</v>
      </c>
      <c r="BJ264" s="17" t="s">
        <v>83</v>
      </c>
      <c r="BK264" s="216">
        <f>ROUND(I264*H264,2)</f>
        <v>0</v>
      </c>
      <c r="BL264" s="17" t="s">
        <v>232</v>
      </c>
      <c r="BM264" s="215" t="s">
        <v>1315</v>
      </c>
    </row>
    <row r="265" s="2" customFormat="1">
      <c r="A265" s="38"/>
      <c r="B265" s="39"/>
      <c r="C265" s="40"/>
      <c r="D265" s="217" t="s">
        <v>146</v>
      </c>
      <c r="E265" s="40"/>
      <c r="F265" s="218" t="s">
        <v>613</v>
      </c>
      <c r="G265" s="40"/>
      <c r="H265" s="40"/>
      <c r="I265" s="219"/>
      <c r="J265" s="40"/>
      <c r="K265" s="40"/>
      <c r="L265" s="44"/>
      <c r="M265" s="220"/>
      <c r="N265" s="221"/>
      <c r="O265" s="84"/>
      <c r="P265" s="84"/>
      <c r="Q265" s="84"/>
      <c r="R265" s="84"/>
      <c r="S265" s="84"/>
      <c r="T265" s="85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146</v>
      </c>
      <c r="AU265" s="17" t="s">
        <v>80</v>
      </c>
    </row>
    <row r="266" s="2" customFormat="1" ht="16.5" customHeight="1">
      <c r="A266" s="38"/>
      <c r="B266" s="39"/>
      <c r="C266" s="204" t="s">
        <v>492</v>
      </c>
      <c r="D266" s="204" t="s">
        <v>140</v>
      </c>
      <c r="E266" s="205" t="s">
        <v>1316</v>
      </c>
      <c r="F266" s="206" t="s">
        <v>1317</v>
      </c>
      <c r="G266" s="207" t="s">
        <v>330</v>
      </c>
      <c r="H266" s="208">
        <v>1</v>
      </c>
      <c r="I266" s="209"/>
      <c r="J266" s="210">
        <f>ROUND(I266*H266,2)</f>
        <v>0</v>
      </c>
      <c r="K266" s="206" t="s">
        <v>144</v>
      </c>
      <c r="L266" s="44"/>
      <c r="M266" s="211" t="s">
        <v>19</v>
      </c>
      <c r="N266" s="212" t="s">
        <v>46</v>
      </c>
      <c r="O266" s="84"/>
      <c r="P266" s="213">
        <f>O266*H266</f>
        <v>0</v>
      </c>
      <c r="Q266" s="213">
        <v>0.00029</v>
      </c>
      <c r="R266" s="213">
        <f>Q266*H266</f>
        <v>0.00029</v>
      </c>
      <c r="S266" s="213">
        <v>0</v>
      </c>
      <c r="T266" s="21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15" t="s">
        <v>232</v>
      </c>
      <c r="AT266" s="215" t="s">
        <v>140</v>
      </c>
      <c r="AU266" s="215" t="s">
        <v>80</v>
      </c>
      <c r="AY266" s="17" t="s">
        <v>138</v>
      </c>
      <c r="BE266" s="216">
        <f>IF(N266="základní",J266,0)</f>
        <v>0</v>
      </c>
      <c r="BF266" s="216">
        <f>IF(N266="snížená",J266,0)</f>
        <v>0</v>
      </c>
      <c r="BG266" s="216">
        <f>IF(N266="zákl. přenesená",J266,0)</f>
        <v>0</v>
      </c>
      <c r="BH266" s="216">
        <f>IF(N266="sníž. přenesená",J266,0)</f>
        <v>0</v>
      </c>
      <c r="BI266" s="216">
        <f>IF(N266="nulová",J266,0)</f>
        <v>0</v>
      </c>
      <c r="BJ266" s="17" t="s">
        <v>83</v>
      </c>
      <c r="BK266" s="216">
        <f>ROUND(I266*H266,2)</f>
        <v>0</v>
      </c>
      <c r="BL266" s="17" t="s">
        <v>232</v>
      </c>
      <c r="BM266" s="215" t="s">
        <v>1318</v>
      </c>
    </row>
    <row r="267" s="2" customFormat="1">
      <c r="A267" s="38"/>
      <c r="B267" s="39"/>
      <c r="C267" s="40"/>
      <c r="D267" s="217" t="s">
        <v>146</v>
      </c>
      <c r="E267" s="40"/>
      <c r="F267" s="218" t="s">
        <v>1319</v>
      </c>
      <c r="G267" s="40"/>
      <c r="H267" s="40"/>
      <c r="I267" s="219"/>
      <c r="J267" s="40"/>
      <c r="K267" s="40"/>
      <c r="L267" s="44"/>
      <c r="M267" s="220"/>
      <c r="N267" s="221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146</v>
      </c>
      <c r="AU267" s="17" t="s">
        <v>80</v>
      </c>
    </row>
    <row r="268" s="2" customFormat="1" ht="16.5" customHeight="1">
      <c r="A268" s="38"/>
      <c r="B268" s="39"/>
      <c r="C268" s="204" t="s">
        <v>230</v>
      </c>
      <c r="D268" s="204" t="s">
        <v>140</v>
      </c>
      <c r="E268" s="205" t="s">
        <v>620</v>
      </c>
      <c r="F268" s="206" t="s">
        <v>621</v>
      </c>
      <c r="G268" s="207" t="s">
        <v>482</v>
      </c>
      <c r="H268" s="208">
        <v>17</v>
      </c>
      <c r="I268" s="209"/>
      <c r="J268" s="210">
        <f>ROUND(I268*H268,2)</f>
        <v>0</v>
      </c>
      <c r="K268" s="206" t="s">
        <v>144</v>
      </c>
      <c r="L268" s="44"/>
      <c r="M268" s="211" t="s">
        <v>19</v>
      </c>
      <c r="N268" s="212" t="s">
        <v>46</v>
      </c>
      <c r="O268" s="84"/>
      <c r="P268" s="213">
        <f>O268*H268</f>
        <v>0</v>
      </c>
      <c r="Q268" s="213">
        <v>0</v>
      </c>
      <c r="R268" s="213">
        <f>Q268*H268</f>
        <v>0</v>
      </c>
      <c r="S268" s="213">
        <v>0</v>
      </c>
      <c r="T268" s="214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15" t="s">
        <v>232</v>
      </c>
      <c r="AT268" s="215" t="s">
        <v>140</v>
      </c>
      <c r="AU268" s="215" t="s">
        <v>80</v>
      </c>
      <c r="AY268" s="17" t="s">
        <v>138</v>
      </c>
      <c r="BE268" s="216">
        <f>IF(N268="základní",J268,0)</f>
        <v>0</v>
      </c>
      <c r="BF268" s="216">
        <f>IF(N268="snížená",J268,0)</f>
        <v>0</v>
      </c>
      <c r="BG268" s="216">
        <f>IF(N268="zákl. přenesená",J268,0)</f>
        <v>0</v>
      </c>
      <c r="BH268" s="216">
        <f>IF(N268="sníž. přenesená",J268,0)</f>
        <v>0</v>
      </c>
      <c r="BI268" s="216">
        <f>IF(N268="nulová",J268,0)</f>
        <v>0</v>
      </c>
      <c r="BJ268" s="17" t="s">
        <v>83</v>
      </c>
      <c r="BK268" s="216">
        <f>ROUND(I268*H268,2)</f>
        <v>0</v>
      </c>
      <c r="BL268" s="17" t="s">
        <v>232</v>
      </c>
      <c r="BM268" s="215" t="s">
        <v>1320</v>
      </c>
    </row>
    <row r="269" s="2" customFormat="1">
      <c r="A269" s="38"/>
      <c r="B269" s="39"/>
      <c r="C269" s="40"/>
      <c r="D269" s="217" t="s">
        <v>146</v>
      </c>
      <c r="E269" s="40"/>
      <c r="F269" s="218" t="s">
        <v>623</v>
      </c>
      <c r="G269" s="40"/>
      <c r="H269" s="40"/>
      <c r="I269" s="219"/>
      <c r="J269" s="40"/>
      <c r="K269" s="40"/>
      <c r="L269" s="44"/>
      <c r="M269" s="220"/>
      <c r="N269" s="221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146</v>
      </c>
      <c r="AU269" s="17" t="s">
        <v>80</v>
      </c>
    </row>
    <row r="270" s="2" customFormat="1" ht="24.15" customHeight="1">
      <c r="A270" s="38"/>
      <c r="B270" s="39"/>
      <c r="C270" s="204" t="s">
        <v>503</v>
      </c>
      <c r="D270" s="204" t="s">
        <v>140</v>
      </c>
      <c r="E270" s="205" t="s">
        <v>625</v>
      </c>
      <c r="F270" s="206" t="s">
        <v>626</v>
      </c>
      <c r="G270" s="207" t="s">
        <v>178</v>
      </c>
      <c r="H270" s="208">
        <v>0.031</v>
      </c>
      <c r="I270" s="209"/>
      <c r="J270" s="210">
        <f>ROUND(I270*H270,2)</f>
        <v>0</v>
      </c>
      <c r="K270" s="206" t="s">
        <v>144</v>
      </c>
      <c r="L270" s="44"/>
      <c r="M270" s="211" t="s">
        <v>19</v>
      </c>
      <c r="N270" s="212" t="s">
        <v>46</v>
      </c>
      <c r="O270" s="84"/>
      <c r="P270" s="213">
        <f>O270*H270</f>
        <v>0</v>
      </c>
      <c r="Q270" s="213">
        <v>0</v>
      </c>
      <c r="R270" s="213">
        <f>Q270*H270</f>
        <v>0</v>
      </c>
      <c r="S270" s="213">
        <v>0</v>
      </c>
      <c r="T270" s="214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15" t="s">
        <v>232</v>
      </c>
      <c r="AT270" s="215" t="s">
        <v>140</v>
      </c>
      <c r="AU270" s="215" t="s">
        <v>80</v>
      </c>
      <c r="AY270" s="17" t="s">
        <v>138</v>
      </c>
      <c r="BE270" s="216">
        <f>IF(N270="základní",J270,0)</f>
        <v>0</v>
      </c>
      <c r="BF270" s="216">
        <f>IF(N270="snížená",J270,0)</f>
        <v>0</v>
      </c>
      <c r="BG270" s="216">
        <f>IF(N270="zákl. přenesená",J270,0)</f>
        <v>0</v>
      </c>
      <c r="BH270" s="216">
        <f>IF(N270="sníž. přenesená",J270,0)</f>
        <v>0</v>
      </c>
      <c r="BI270" s="216">
        <f>IF(N270="nulová",J270,0)</f>
        <v>0</v>
      </c>
      <c r="BJ270" s="17" t="s">
        <v>83</v>
      </c>
      <c r="BK270" s="216">
        <f>ROUND(I270*H270,2)</f>
        <v>0</v>
      </c>
      <c r="BL270" s="17" t="s">
        <v>232</v>
      </c>
      <c r="BM270" s="215" t="s">
        <v>1321</v>
      </c>
    </row>
    <row r="271" s="2" customFormat="1">
      <c r="A271" s="38"/>
      <c r="B271" s="39"/>
      <c r="C271" s="40"/>
      <c r="D271" s="217" t="s">
        <v>146</v>
      </c>
      <c r="E271" s="40"/>
      <c r="F271" s="218" t="s">
        <v>628</v>
      </c>
      <c r="G271" s="40"/>
      <c r="H271" s="40"/>
      <c r="I271" s="219"/>
      <c r="J271" s="40"/>
      <c r="K271" s="40"/>
      <c r="L271" s="44"/>
      <c r="M271" s="220"/>
      <c r="N271" s="221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146</v>
      </c>
      <c r="AU271" s="17" t="s">
        <v>80</v>
      </c>
    </row>
    <row r="272" s="12" customFormat="1" ht="22.8" customHeight="1">
      <c r="A272" s="12"/>
      <c r="B272" s="188"/>
      <c r="C272" s="189"/>
      <c r="D272" s="190" t="s">
        <v>74</v>
      </c>
      <c r="E272" s="202" t="s">
        <v>629</v>
      </c>
      <c r="F272" s="202" t="s">
        <v>630</v>
      </c>
      <c r="G272" s="189"/>
      <c r="H272" s="189"/>
      <c r="I272" s="192"/>
      <c r="J272" s="203">
        <f>BK272</f>
        <v>0</v>
      </c>
      <c r="K272" s="189"/>
      <c r="L272" s="194"/>
      <c r="M272" s="195"/>
      <c r="N272" s="196"/>
      <c r="O272" s="196"/>
      <c r="P272" s="197">
        <f>SUM(P273:P289)</f>
        <v>0</v>
      </c>
      <c r="Q272" s="196"/>
      <c r="R272" s="197">
        <f>SUM(R273:R289)</f>
        <v>0.019800000000000002</v>
      </c>
      <c r="S272" s="196"/>
      <c r="T272" s="198">
        <f>SUM(T273:T289)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99" t="s">
        <v>80</v>
      </c>
      <c r="AT272" s="200" t="s">
        <v>74</v>
      </c>
      <c r="AU272" s="200" t="s">
        <v>83</v>
      </c>
      <c r="AY272" s="199" t="s">
        <v>138</v>
      </c>
      <c r="BK272" s="201">
        <f>SUM(BK273:BK289)</f>
        <v>0</v>
      </c>
    </row>
    <row r="273" s="2" customFormat="1" ht="16.5" customHeight="1">
      <c r="A273" s="38"/>
      <c r="B273" s="39"/>
      <c r="C273" s="204" t="s">
        <v>306</v>
      </c>
      <c r="D273" s="204" t="s">
        <v>140</v>
      </c>
      <c r="E273" s="205" t="s">
        <v>632</v>
      </c>
      <c r="F273" s="206" t="s">
        <v>633</v>
      </c>
      <c r="G273" s="207" t="s">
        <v>330</v>
      </c>
      <c r="H273" s="208">
        <v>4</v>
      </c>
      <c r="I273" s="209"/>
      <c r="J273" s="210">
        <f>ROUND(I273*H273,2)</f>
        <v>0</v>
      </c>
      <c r="K273" s="206" t="s">
        <v>582</v>
      </c>
      <c r="L273" s="44"/>
      <c r="M273" s="211" t="s">
        <v>19</v>
      </c>
      <c r="N273" s="212" t="s">
        <v>46</v>
      </c>
      <c r="O273" s="84"/>
      <c r="P273" s="213">
        <f>O273*H273</f>
        <v>0</v>
      </c>
      <c r="Q273" s="213">
        <v>0</v>
      </c>
      <c r="R273" s="213">
        <f>Q273*H273</f>
        <v>0</v>
      </c>
      <c r="S273" s="213">
        <v>0</v>
      </c>
      <c r="T273" s="21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15" t="s">
        <v>232</v>
      </c>
      <c r="AT273" s="215" t="s">
        <v>140</v>
      </c>
      <c r="AU273" s="215" t="s">
        <v>80</v>
      </c>
      <c r="AY273" s="17" t="s">
        <v>138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83</v>
      </c>
      <c r="BK273" s="216">
        <f>ROUND(I273*H273,2)</f>
        <v>0</v>
      </c>
      <c r="BL273" s="17" t="s">
        <v>232</v>
      </c>
      <c r="BM273" s="215" t="s">
        <v>1322</v>
      </c>
    </row>
    <row r="274" s="2" customFormat="1" ht="21.75" customHeight="1">
      <c r="A274" s="38"/>
      <c r="B274" s="39"/>
      <c r="C274" s="204" t="s">
        <v>325</v>
      </c>
      <c r="D274" s="204" t="s">
        <v>140</v>
      </c>
      <c r="E274" s="205" t="s">
        <v>636</v>
      </c>
      <c r="F274" s="206" t="s">
        <v>637</v>
      </c>
      <c r="G274" s="207" t="s">
        <v>482</v>
      </c>
      <c r="H274" s="208">
        <v>10</v>
      </c>
      <c r="I274" s="209"/>
      <c r="J274" s="210">
        <f>ROUND(I274*H274,2)</f>
        <v>0</v>
      </c>
      <c r="K274" s="206" t="s">
        <v>144</v>
      </c>
      <c r="L274" s="44"/>
      <c r="M274" s="211" t="s">
        <v>19</v>
      </c>
      <c r="N274" s="212" t="s">
        <v>46</v>
      </c>
      <c r="O274" s="84"/>
      <c r="P274" s="213">
        <f>O274*H274</f>
        <v>0</v>
      </c>
      <c r="Q274" s="213">
        <v>0.00084000000000000003</v>
      </c>
      <c r="R274" s="213">
        <f>Q274*H274</f>
        <v>0.0084000000000000012</v>
      </c>
      <c r="S274" s="213">
        <v>0</v>
      </c>
      <c r="T274" s="21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15" t="s">
        <v>232</v>
      </c>
      <c r="AT274" s="215" t="s">
        <v>140</v>
      </c>
      <c r="AU274" s="215" t="s">
        <v>80</v>
      </c>
      <c r="AY274" s="17" t="s">
        <v>138</v>
      </c>
      <c r="BE274" s="216">
        <f>IF(N274="základní",J274,0)</f>
        <v>0</v>
      </c>
      <c r="BF274" s="216">
        <f>IF(N274="snížená",J274,0)</f>
        <v>0</v>
      </c>
      <c r="BG274" s="216">
        <f>IF(N274="zákl. přenesená",J274,0)</f>
        <v>0</v>
      </c>
      <c r="BH274" s="216">
        <f>IF(N274="sníž. přenesená",J274,0)</f>
        <v>0</v>
      </c>
      <c r="BI274" s="216">
        <f>IF(N274="nulová",J274,0)</f>
        <v>0</v>
      </c>
      <c r="BJ274" s="17" t="s">
        <v>83</v>
      </c>
      <c r="BK274" s="216">
        <f>ROUND(I274*H274,2)</f>
        <v>0</v>
      </c>
      <c r="BL274" s="17" t="s">
        <v>232</v>
      </c>
      <c r="BM274" s="215" t="s">
        <v>1323</v>
      </c>
    </row>
    <row r="275" s="2" customFormat="1">
      <c r="A275" s="38"/>
      <c r="B275" s="39"/>
      <c r="C275" s="40"/>
      <c r="D275" s="217" t="s">
        <v>146</v>
      </c>
      <c r="E275" s="40"/>
      <c r="F275" s="218" t="s">
        <v>639</v>
      </c>
      <c r="G275" s="40"/>
      <c r="H275" s="40"/>
      <c r="I275" s="219"/>
      <c r="J275" s="40"/>
      <c r="K275" s="40"/>
      <c r="L275" s="44"/>
      <c r="M275" s="220"/>
      <c r="N275" s="221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146</v>
      </c>
      <c r="AU275" s="17" t="s">
        <v>80</v>
      </c>
    </row>
    <row r="276" s="2" customFormat="1" ht="21.75" customHeight="1">
      <c r="A276" s="38"/>
      <c r="B276" s="39"/>
      <c r="C276" s="204" t="s">
        <v>519</v>
      </c>
      <c r="D276" s="204" t="s">
        <v>140</v>
      </c>
      <c r="E276" s="205" t="s">
        <v>641</v>
      </c>
      <c r="F276" s="206" t="s">
        <v>642</v>
      </c>
      <c r="G276" s="207" t="s">
        <v>482</v>
      </c>
      <c r="H276" s="208">
        <v>6</v>
      </c>
      <c r="I276" s="209"/>
      <c r="J276" s="210">
        <f>ROUND(I276*H276,2)</f>
        <v>0</v>
      </c>
      <c r="K276" s="206" t="s">
        <v>144</v>
      </c>
      <c r="L276" s="44"/>
      <c r="M276" s="211" t="s">
        <v>19</v>
      </c>
      <c r="N276" s="212" t="s">
        <v>46</v>
      </c>
      <c r="O276" s="84"/>
      <c r="P276" s="213">
        <f>O276*H276</f>
        <v>0</v>
      </c>
      <c r="Q276" s="213">
        <v>0.00116</v>
      </c>
      <c r="R276" s="213">
        <f>Q276*H276</f>
        <v>0.00696</v>
      </c>
      <c r="S276" s="213">
        <v>0</v>
      </c>
      <c r="T276" s="21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15" t="s">
        <v>232</v>
      </c>
      <c r="AT276" s="215" t="s">
        <v>140</v>
      </c>
      <c r="AU276" s="215" t="s">
        <v>80</v>
      </c>
      <c r="AY276" s="17" t="s">
        <v>138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7" t="s">
        <v>83</v>
      </c>
      <c r="BK276" s="216">
        <f>ROUND(I276*H276,2)</f>
        <v>0</v>
      </c>
      <c r="BL276" s="17" t="s">
        <v>232</v>
      </c>
      <c r="BM276" s="215" t="s">
        <v>1324</v>
      </c>
    </row>
    <row r="277" s="2" customFormat="1">
      <c r="A277" s="38"/>
      <c r="B277" s="39"/>
      <c r="C277" s="40"/>
      <c r="D277" s="217" t="s">
        <v>146</v>
      </c>
      <c r="E277" s="40"/>
      <c r="F277" s="218" t="s">
        <v>644</v>
      </c>
      <c r="G277" s="40"/>
      <c r="H277" s="40"/>
      <c r="I277" s="219"/>
      <c r="J277" s="40"/>
      <c r="K277" s="40"/>
      <c r="L277" s="44"/>
      <c r="M277" s="220"/>
      <c r="N277" s="221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146</v>
      </c>
      <c r="AU277" s="17" t="s">
        <v>80</v>
      </c>
    </row>
    <row r="278" s="2" customFormat="1" ht="24.15" customHeight="1">
      <c r="A278" s="38"/>
      <c r="B278" s="39"/>
      <c r="C278" s="204" t="s">
        <v>524</v>
      </c>
      <c r="D278" s="204" t="s">
        <v>140</v>
      </c>
      <c r="E278" s="205" t="s">
        <v>646</v>
      </c>
      <c r="F278" s="206" t="s">
        <v>647</v>
      </c>
      <c r="G278" s="207" t="s">
        <v>482</v>
      </c>
      <c r="H278" s="208">
        <v>10</v>
      </c>
      <c r="I278" s="209"/>
      <c r="J278" s="210">
        <f>ROUND(I278*H278,2)</f>
        <v>0</v>
      </c>
      <c r="K278" s="206" t="s">
        <v>144</v>
      </c>
      <c r="L278" s="44"/>
      <c r="M278" s="211" t="s">
        <v>19</v>
      </c>
      <c r="N278" s="212" t="s">
        <v>46</v>
      </c>
      <c r="O278" s="84"/>
      <c r="P278" s="213">
        <f>O278*H278</f>
        <v>0</v>
      </c>
      <c r="Q278" s="213">
        <v>6.9999999999999994E-05</v>
      </c>
      <c r="R278" s="213">
        <f>Q278*H278</f>
        <v>0.00069999999999999988</v>
      </c>
      <c r="S278" s="213">
        <v>0</v>
      </c>
      <c r="T278" s="21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15" t="s">
        <v>232</v>
      </c>
      <c r="AT278" s="215" t="s">
        <v>140</v>
      </c>
      <c r="AU278" s="215" t="s">
        <v>80</v>
      </c>
      <c r="AY278" s="17" t="s">
        <v>138</v>
      </c>
      <c r="BE278" s="216">
        <f>IF(N278="základní",J278,0)</f>
        <v>0</v>
      </c>
      <c r="BF278" s="216">
        <f>IF(N278="snížená",J278,0)</f>
        <v>0</v>
      </c>
      <c r="BG278" s="216">
        <f>IF(N278="zákl. přenesená",J278,0)</f>
        <v>0</v>
      </c>
      <c r="BH278" s="216">
        <f>IF(N278="sníž. přenesená",J278,0)</f>
        <v>0</v>
      </c>
      <c r="BI278" s="216">
        <f>IF(N278="nulová",J278,0)</f>
        <v>0</v>
      </c>
      <c r="BJ278" s="17" t="s">
        <v>83</v>
      </c>
      <c r="BK278" s="216">
        <f>ROUND(I278*H278,2)</f>
        <v>0</v>
      </c>
      <c r="BL278" s="17" t="s">
        <v>232</v>
      </c>
      <c r="BM278" s="215" t="s">
        <v>1325</v>
      </c>
    </row>
    <row r="279" s="2" customFormat="1">
      <c r="A279" s="38"/>
      <c r="B279" s="39"/>
      <c r="C279" s="40"/>
      <c r="D279" s="217" t="s">
        <v>146</v>
      </c>
      <c r="E279" s="40"/>
      <c r="F279" s="218" t="s">
        <v>649</v>
      </c>
      <c r="G279" s="40"/>
      <c r="H279" s="40"/>
      <c r="I279" s="219"/>
      <c r="J279" s="40"/>
      <c r="K279" s="40"/>
      <c r="L279" s="44"/>
      <c r="M279" s="220"/>
      <c r="N279" s="221"/>
      <c r="O279" s="84"/>
      <c r="P279" s="84"/>
      <c r="Q279" s="84"/>
      <c r="R279" s="84"/>
      <c r="S279" s="84"/>
      <c r="T279" s="85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146</v>
      </c>
      <c r="AU279" s="17" t="s">
        <v>80</v>
      </c>
    </row>
    <row r="280" s="2" customFormat="1" ht="33" customHeight="1">
      <c r="A280" s="38"/>
      <c r="B280" s="39"/>
      <c r="C280" s="204" t="s">
        <v>529</v>
      </c>
      <c r="D280" s="204" t="s">
        <v>140</v>
      </c>
      <c r="E280" s="205" t="s">
        <v>651</v>
      </c>
      <c r="F280" s="206" t="s">
        <v>652</v>
      </c>
      <c r="G280" s="207" t="s">
        <v>482</v>
      </c>
      <c r="H280" s="208">
        <v>6</v>
      </c>
      <c r="I280" s="209"/>
      <c r="J280" s="210">
        <f>ROUND(I280*H280,2)</f>
        <v>0</v>
      </c>
      <c r="K280" s="206" t="s">
        <v>144</v>
      </c>
      <c r="L280" s="44"/>
      <c r="M280" s="211" t="s">
        <v>19</v>
      </c>
      <c r="N280" s="212" t="s">
        <v>46</v>
      </c>
      <c r="O280" s="84"/>
      <c r="P280" s="213">
        <f>O280*H280</f>
        <v>0</v>
      </c>
      <c r="Q280" s="213">
        <v>9.0000000000000006E-05</v>
      </c>
      <c r="R280" s="213">
        <f>Q280*H280</f>
        <v>0.00054000000000000001</v>
      </c>
      <c r="S280" s="213">
        <v>0</v>
      </c>
      <c r="T280" s="214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15" t="s">
        <v>232</v>
      </c>
      <c r="AT280" s="215" t="s">
        <v>140</v>
      </c>
      <c r="AU280" s="215" t="s">
        <v>80</v>
      </c>
      <c r="AY280" s="17" t="s">
        <v>138</v>
      </c>
      <c r="BE280" s="216">
        <f>IF(N280="základní",J280,0)</f>
        <v>0</v>
      </c>
      <c r="BF280" s="216">
        <f>IF(N280="snížená",J280,0)</f>
        <v>0</v>
      </c>
      <c r="BG280" s="216">
        <f>IF(N280="zákl. přenesená",J280,0)</f>
        <v>0</v>
      </c>
      <c r="BH280" s="216">
        <f>IF(N280="sníž. přenesená",J280,0)</f>
        <v>0</v>
      </c>
      <c r="BI280" s="216">
        <f>IF(N280="nulová",J280,0)</f>
        <v>0</v>
      </c>
      <c r="BJ280" s="17" t="s">
        <v>83</v>
      </c>
      <c r="BK280" s="216">
        <f>ROUND(I280*H280,2)</f>
        <v>0</v>
      </c>
      <c r="BL280" s="17" t="s">
        <v>232</v>
      </c>
      <c r="BM280" s="215" t="s">
        <v>1326</v>
      </c>
    </row>
    <row r="281" s="2" customFormat="1">
      <c r="A281" s="38"/>
      <c r="B281" s="39"/>
      <c r="C281" s="40"/>
      <c r="D281" s="217" t="s">
        <v>146</v>
      </c>
      <c r="E281" s="40"/>
      <c r="F281" s="218" t="s">
        <v>654</v>
      </c>
      <c r="G281" s="40"/>
      <c r="H281" s="40"/>
      <c r="I281" s="219"/>
      <c r="J281" s="40"/>
      <c r="K281" s="40"/>
      <c r="L281" s="44"/>
      <c r="M281" s="220"/>
      <c r="N281" s="221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146</v>
      </c>
      <c r="AU281" s="17" t="s">
        <v>80</v>
      </c>
    </row>
    <row r="282" s="2" customFormat="1" ht="16.5" customHeight="1">
      <c r="A282" s="38"/>
      <c r="B282" s="39"/>
      <c r="C282" s="204" t="s">
        <v>536</v>
      </c>
      <c r="D282" s="204" t="s">
        <v>140</v>
      </c>
      <c r="E282" s="205" t="s">
        <v>656</v>
      </c>
      <c r="F282" s="206" t="s">
        <v>657</v>
      </c>
      <c r="G282" s="207" t="s">
        <v>330</v>
      </c>
      <c r="H282" s="208">
        <v>6</v>
      </c>
      <c r="I282" s="209"/>
      <c r="J282" s="210">
        <f>ROUND(I282*H282,2)</f>
        <v>0</v>
      </c>
      <c r="K282" s="206" t="s">
        <v>144</v>
      </c>
      <c r="L282" s="44"/>
      <c r="M282" s="211" t="s">
        <v>19</v>
      </c>
      <c r="N282" s="212" t="s">
        <v>46</v>
      </c>
      <c r="O282" s="84"/>
      <c r="P282" s="213">
        <f>O282*H282</f>
        <v>0</v>
      </c>
      <c r="Q282" s="213">
        <v>0</v>
      </c>
      <c r="R282" s="213">
        <f>Q282*H282</f>
        <v>0</v>
      </c>
      <c r="S282" s="213">
        <v>0</v>
      </c>
      <c r="T282" s="21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15" t="s">
        <v>232</v>
      </c>
      <c r="AT282" s="215" t="s">
        <v>140</v>
      </c>
      <c r="AU282" s="215" t="s">
        <v>80</v>
      </c>
      <c r="AY282" s="17" t="s">
        <v>138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83</v>
      </c>
      <c r="BK282" s="216">
        <f>ROUND(I282*H282,2)</f>
        <v>0</v>
      </c>
      <c r="BL282" s="17" t="s">
        <v>232</v>
      </c>
      <c r="BM282" s="215" t="s">
        <v>1327</v>
      </c>
    </row>
    <row r="283" s="2" customFormat="1">
      <c r="A283" s="38"/>
      <c r="B283" s="39"/>
      <c r="C283" s="40"/>
      <c r="D283" s="217" t="s">
        <v>146</v>
      </c>
      <c r="E283" s="40"/>
      <c r="F283" s="218" t="s">
        <v>659</v>
      </c>
      <c r="G283" s="40"/>
      <c r="H283" s="40"/>
      <c r="I283" s="219"/>
      <c r="J283" s="40"/>
      <c r="K283" s="40"/>
      <c r="L283" s="44"/>
      <c r="M283" s="220"/>
      <c r="N283" s="221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146</v>
      </c>
      <c r="AU283" s="17" t="s">
        <v>80</v>
      </c>
    </row>
    <row r="284" s="2" customFormat="1" ht="24.15" customHeight="1">
      <c r="A284" s="38"/>
      <c r="B284" s="39"/>
      <c r="C284" s="204" t="s">
        <v>541</v>
      </c>
      <c r="D284" s="204" t="s">
        <v>140</v>
      </c>
      <c r="E284" s="205" t="s">
        <v>666</v>
      </c>
      <c r="F284" s="206" t="s">
        <v>667</v>
      </c>
      <c r="G284" s="207" t="s">
        <v>482</v>
      </c>
      <c r="H284" s="208">
        <v>16</v>
      </c>
      <c r="I284" s="209"/>
      <c r="J284" s="210">
        <f>ROUND(I284*H284,2)</f>
        <v>0</v>
      </c>
      <c r="K284" s="206" t="s">
        <v>144</v>
      </c>
      <c r="L284" s="44"/>
      <c r="M284" s="211" t="s">
        <v>19</v>
      </c>
      <c r="N284" s="212" t="s">
        <v>46</v>
      </c>
      <c r="O284" s="84"/>
      <c r="P284" s="213">
        <f>O284*H284</f>
        <v>0</v>
      </c>
      <c r="Q284" s="213">
        <v>0.00019000000000000001</v>
      </c>
      <c r="R284" s="213">
        <f>Q284*H284</f>
        <v>0.0030400000000000002</v>
      </c>
      <c r="S284" s="213">
        <v>0</v>
      </c>
      <c r="T284" s="21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15" t="s">
        <v>232</v>
      </c>
      <c r="AT284" s="215" t="s">
        <v>140</v>
      </c>
      <c r="AU284" s="215" t="s">
        <v>80</v>
      </c>
      <c r="AY284" s="17" t="s">
        <v>138</v>
      </c>
      <c r="BE284" s="216">
        <f>IF(N284="základní",J284,0)</f>
        <v>0</v>
      </c>
      <c r="BF284" s="216">
        <f>IF(N284="snížená",J284,0)</f>
        <v>0</v>
      </c>
      <c r="BG284" s="216">
        <f>IF(N284="zákl. přenesená",J284,0)</f>
        <v>0</v>
      </c>
      <c r="BH284" s="216">
        <f>IF(N284="sníž. přenesená",J284,0)</f>
        <v>0</v>
      </c>
      <c r="BI284" s="216">
        <f>IF(N284="nulová",J284,0)</f>
        <v>0</v>
      </c>
      <c r="BJ284" s="17" t="s">
        <v>83</v>
      </c>
      <c r="BK284" s="216">
        <f>ROUND(I284*H284,2)</f>
        <v>0</v>
      </c>
      <c r="BL284" s="17" t="s">
        <v>232</v>
      </c>
      <c r="BM284" s="215" t="s">
        <v>1328</v>
      </c>
    </row>
    <row r="285" s="2" customFormat="1">
      <c r="A285" s="38"/>
      <c r="B285" s="39"/>
      <c r="C285" s="40"/>
      <c r="D285" s="217" t="s">
        <v>146</v>
      </c>
      <c r="E285" s="40"/>
      <c r="F285" s="218" t="s">
        <v>669</v>
      </c>
      <c r="G285" s="40"/>
      <c r="H285" s="40"/>
      <c r="I285" s="219"/>
      <c r="J285" s="40"/>
      <c r="K285" s="40"/>
      <c r="L285" s="44"/>
      <c r="M285" s="220"/>
      <c r="N285" s="221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146</v>
      </c>
      <c r="AU285" s="17" t="s">
        <v>80</v>
      </c>
    </row>
    <row r="286" s="2" customFormat="1" ht="21.75" customHeight="1">
      <c r="A286" s="38"/>
      <c r="B286" s="39"/>
      <c r="C286" s="204" t="s">
        <v>547</v>
      </c>
      <c r="D286" s="204" t="s">
        <v>140</v>
      </c>
      <c r="E286" s="205" t="s">
        <v>670</v>
      </c>
      <c r="F286" s="206" t="s">
        <v>671</v>
      </c>
      <c r="G286" s="207" t="s">
        <v>482</v>
      </c>
      <c r="H286" s="208">
        <v>16</v>
      </c>
      <c r="I286" s="209"/>
      <c r="J286" s="210">
        <f>ROUND(I286*H286,2)</f>
        <v>0</v>
      </c>
      <c r="K286" s="206" t="s">
        <v>144</v>
      </c>
      <c r="L286" s="44"/>
      <c r="M286" s="211" t="s">
        <v>19</v>
      </c>
      <c r="N286" s="212" t="s">
        <v>46</v>
      </c>
      <c r="O286" s="84"/>
      <c r="P286" s="213">
        <f>O286*H286</f>
        <v>0</v>
      </c>
      <c r="Q286" s="213">
        <v>1.0000000000000001E-05</v>
      </c>
      <c r="R286" s="213">
        <f>Q286*H286</f>
        <v>0.00016000000000000001</v>
      </c>
      <c r="S286" s="213">
        <v>0</v>
      </c>
      <c r="T286" s="214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15" t="s">
        <v>232</v>
      </c>
      <c r="AT286" s="215" t="s">
        <v>140</v>
      </c>
      <c r="AU286" s="215" t="s">
        <v>80</v>
      </c>
      <c r="AY286" s="17" t="s">
        <v>138</v>
      </c>
      <c r="BE286" s="216">
        <f>IF(N286="základní",J286,0)</f>
        <v>0</v>
      </c>
      <c r="BF286" s="216">
        <f>IF(N286="snížená",J286,0)</f>
        <v>0</v>
      </c>
      <c r="BG286" s="216">
        <f>IF(N286="zákl. přenesená",J286,0)</f>
        <v>0</v>
      </c>
      <c r="BH286" s="216">
        <f>IF(N286="sníž. přenesená",J286,0)</f>
        <v>0</v>
      </c>
      <c r="BI286" s="216">
        <f>IF(N286="nulová",J286,0)</f>
        <v>0</v>
      </c>
      <c r="BJ286" s="17" t="s">
        <v>83</v>
      </c>
      <c r="BK286" s="216">
        <f>ROUND(I286*H286,2)</f>
        <v>0</v>
      </c>
      <c r="BL286" s="17" t="s">
        <v>232</v>
      </c>
      <c r="BM286" s="215" t="s">
        <v>1329</v>
      </c>
    </row>
    <row r="287" s="2" customFormat="1">
      <c r="A287" s="38"/>
      <c r="B287" s="39"/>
      <c r="C287" s="40"/>
      <c r="D287" s="217" t="s">
        <v>146</v>
      </c>
      <c r="E287" s="40"/>
      <c r="F287" s="218" t="s">
        <v>673</v>
      </c>
      <c r="G287" s="40"/>
      <c r="H287" s="40"/>
      <c r="I287" s="219"/>
      <c r="J287" s="40"/>
      <c r="K287" s="40"/>
      <c r="L287" s="44"/>
      <c r="M287" s="220"/>
      <c r="N287" s="221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146</v>
      </c>
      <c r="AU287" s="17" t="s">
        <v>80</v>
      </c>
    </row>
    <row r="288" s="2" customFormat="1" ht="24.15" customHeight="1">
      <c r="A288" s="38"/>
      <c r="B288" s="39"/>
      <c r="C288" s="204" t="s">
        <v>552</v>
      </c>
      <c r="D288" s="204" t="s">
        <v>140</v>
      </c>
      <c r="E288" s="205" t="s">
        <v>674</v>
      </c>
      <c r="F288" s="206" t="s">
        <v>675</v>
      </c>
      <c r="G288" s="207" t="s">
        <v>178</v>
      </c>
      <c r="H288" s="208">
        <v>0.02</v>
      </c>
      <c r="I288" s="209"/>
      <c r="J288" s="210">
        <f>ROUND(I288*H288,2)</f>
        <v>0</v>
      </c>
      <c r="K288" s="206" t="s">
        <v>144</v>
      </c>
      <c r="L288" s="44"/>
      <c r="M288" s="211" t="s">
        <v>19</v>
      </c>
      <c r="N288" s="212" t="s">
        <v>46</v>
      </c>
      <c r="O288" s="84"/>
      <c r="P288" s="213">
        <f>O288*H288</f>
        <v>0</v>
      </c>
      <c r="Q288" s="213">
        <v>0</v>
      </c>
      <c r="R288" s="213">
        <f>Q288*H288</f>
        <v>0</v>
      </c>
      <c r="S288" s="213">
        <v>0</v>
      </c>
      <c r="T288" s="21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15" t="s">
        <v>232</v>
      </c>
      <c r="AT288" s="215" t="s">
        <v>140</v>
      </c>
      <c r="AU288" s="215" t="s">
        <v>80</v>
      </c>
      <c r="AY288" s="17" t="s">
        <v>138</v>
      </c>
      <c r="BE288" s="216">
        <f>IF(N288="základní",J288,0)</f>
        <v>0</v>
      </c>
      <c r="BF288" s="216">
        <f>IF(N288="snížená",J288,0)</f>
        <v>0</v>
      </c>
      <c r="BG288" s="216">
        <f>IF(N288="zákl. přenesená",J288,0)</f>
        <v>0</v>
      </c>
      <c r="BH288" s="216">
        <f>IF(N288="sníž. přenesená",J288,0)</f>
        <v>0</v>
      </c>
      <c r="BI288" s="216">
        <f>IF(N288="nulová",J288,0)</f>
        <v>0</v>
      </c>
      <c r="BJ288" s="17" t="s">
        <v>83</v>
      </c>
      <c r="BK288" s="216">
        <f>ROUND(I288*H288,2)</f>
        <v>0</v>
      </c>
      <c r="BL288" s="17" t="s">
        <v>232</v>
      </c>
      <c r="BM288" s="215" t="s">
        <v>1330</v>
      </c>
    </row>
    <row r="289" s="2" customFormat="1">
      <c r="A289" s="38"/>
      <c r="B289" s="39"/>
      <c r="C289" s="40"/>
      <c r="D289" s="217" t="s">
        <v>146</v>
      </c>
      <c r="E289" s="40"/>
      <c r="F289" s="218" t="s">
        <v>677</v>
      </c>
      <c r="G289" s="40"/>
      <c r="H289" s="40"/>
      <c r="I289" s="219"/>
      <c r="J289" s="40"/>
      <c r="K289" s="40"/>
      <c r="L289" s="44"/>
      <c r="M289" s="220"/>
      <c r="N289" s="221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146</v>
      </c>
      <c r="AU289" s="17" t="s">
        <v>80</v>
      </c>
    </row>
    <row r="290" s="12" customFormat="1" ht="22.8" customHeight="1">
      <c r="A290" s="12"/>
      <c r="B290" s="188"/>
      <c r="C290" s="189"/>
      <c r="D290" s="190" t="s">
        <v>74</v>
      </c>
      <c r="E290" s="202" t="s">
        <v>678</v>
      </c>
      <c r="F290" s="202" t="s">
        <v>679</v>
      </c>
      <c r="G290" s="189"/>
      <c r="H290" s="189"/>
      <c r="I290" s="192"/>
      <c r="J290" s="203">
        <f>BK290</f>
        <v>0</v>
      </c>
      <c r="K290" s="189"/>
      <c r="L290" s="194"/>
      <c r="M290" s="195"/>
      <c r="N290" s="196"/>
      <c r="O290" s="196"/>
      <c r="P290" s="197">
        <f>SUM(P291:P306)</f>
        <v>0</v>
      </c>
      <c r="Q290" s="196"/>
      <c r="R290" s="197">
        <f>SUM(R291:R306)</f>
        <v>0.06268</v>
      </c>
      <c r="S290" s="196"/>
      <c r="T290" s="198">
        <f>SUM(T291:T306)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99" t="s">
        <v>80</v>
      </c>
      <c r="AT290" s="200" t="s">
        <v>74</v>
      </c>
      <c r="AU290" s="200" t="s">
        <v>83</v>
      </c>
      <c r="AY290" s="199" t="s">
        <v>138</v>
      </c>
      <c r="BK290" s="201">
        <f>SUM(BK291:BK306)</f>
        <v>0</v>
      </c>
    </row>
    <row r="291" s="2" customFormat="1" ht="21.75" customHeight="1">
      <c r="A291" s="38"/>
      <c r="B291" s="39"/>
      <c r="C291" s="204" t="s">
        <v>556</v>
      </c>
      <c r="D291" s="204" t="s">
        <v>140</v>
      </c>
      <c r="E291" s="205" t="s">
        <v>680</v>
      </c>
      <c r="F291" s="206" t="s">
        <v>681</v>
      </c>
      <c r="G291" s="207" t="s">
        <v>366</v>
      </c>
      <c r="H291" s="208">
        <v>1</v>
      </c>
      <c r="I291" s="209"/>
      <c r="J291" s="210">
        <f>ROUND(I291*H291,2)</f>
        <v>0</v>
      </c>
      <c r="K291" s="206" t="s">
        <v>144</v>
      </c>
      <c r="L291" s="44"/>
      <c r="M291" s="211" t="s">
        <v>19</v>
      </c>
      <c r="N291" s="212" t="s">
        <v>46</v>
      </c>
      <c r="O291" s="84"/>
      <c r="P291" s="213">
        <f>O291*H291</f>
        <v>0</v>
      </c>
      <c r="Q291" s="213">
        <v>0.016969999999999999</v>
      </c>
      <c r="R291" s="213">
        <f>Q291*H291</f>
        <v>0.016969999999999999</v>
      </c>
      <c r="S291" s="213">
        <v>0</v>
      </c>
      <c r="T291" s="214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15" t="s">
        <v>232</v>
      </c>
      <c r="AT291" s="215" t="s">
        <v>140</v>
      </c>
      <c r="AU291" s="215" t="s">
        <v>80</v>
      </c>
      <c r="AY291" s="17" t="s">
        <v>138</v>
      </c>
      <c r="BE291" s="216">
        <f>IF(N291="základní",J291,0)</f>
        <v>0</v>
      </c>
      <c r="BF291" s="216">
        <f>IF(N291="snížená",J291,0)</f>
        <v>0</v>
      </c>
      <c r="BG291" s="216">
        <f>IF(N291="zákl. přenesená",J291,0)</f>
        <v>0</v>
      </c>
      <c r="BH291" s="216">
        <f>IF(N291="sníž. přenesená",J291,0)</f>
        <v>0</v>
      </c>
      <c r="BI291" s="216">
        <f>IF(N291="nulová",J291,0)</f>
        <v>0</v>
      </c>
      <c r="BJ291" s="17" t="s">
        <v>83</v>
      </c>
      <c r="BK291" s="216">
        <f>ROUND(I291*H291,2)</f>
        <v>0</v>
      </c>
      <c r="BL291" s="17" t="s">
        <v>232</v>
      </c>
      <c r="BM291" s="215" t="s">
        <v>1331</v>
      </c>
    </row>
    <row r="292" s="2" customFormat="1">
      <c r="A292" s="38"/>
      <c r="B292" s="39"/>
      <c r="C292" s="40"/>
      <c r="D292" s="217" t="s">
        <v>146</v>
      </c>
      <c r="E292" s="40"/>
      <c r="F292" s="218" t="s">
        <v>683</v>
      </c>
      <c r="G292" s="40"/>
      <c r="H292" s="40"/>
      <c r="I292" s="219"/>
      <c r="J292" s="40"/>
      <c r="K292" s="40"/>
      <c r="L292" s="44"/>
      <c r="M292" s="220"/>
      <c r="N292" s="221"/>
      <c r="O292" s="84"/>
      <c r="P292" s="84"/>
      <c r="Q292" s="84"/>
      <c r="R292" s="84"/>
      <c r="S292" s="84"/>
      <c r="T292" s="85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146</v>
      </c>
      <c r="AU292" s="17" t="s">
        <v>80</v>
      </c>
    </row>
    <row r="293" s="2" customFormat="1" ht="21.75" customHeight="1">
      <c r="A293" s="38"/>
      <c r="B293" s="39"/>
      <c r="C293" s="204" t="s">
        <v>560</v>
      </c>
      <c r="D293" s="204" t="s">
        <v>140</v>
      </c>
      <c r="E293" s="205" t="s">
        <v>685</v>
      </c>
      <c r="F293" s="206" t="s">
        <v>686</v>
      </c>
      <c r="G293" s="207" t="s">
        <v>366</v>
      </c>
      <c r="H293" s="208">
        <v>1</v>
      </c>
      <c r="I293" s="209"/>
      <c r="J293" s="210">
        <f>ROUND(I293*H293,2)</f>
        <v>0</v>
      </c>
      <c r="K293" s="206" t="s">
        <v>144</v>
      </c>
      <c r="L293" s="44"/>
      <c r="M293" s="211" t="s">
        <v>19</v>
      </c>
      <c r="N293" s="212" t="s">
        <v>46</v>
      </c>
      <c r="O293" s="84"/>
      <c r="P293" s="213">
        <f>O293*H293</f>
        <v>0</v>
      </c>
      <c r="Q293" s="213">
        <v>0.014970000000000001</v>
      </c>
      <c r="R293" s="213">
        <f>Q293*H293</f>
        <v>0.014970000000000001</v>
      </c>
      <c r="S293" s="213">
        <v>0</v>
      </c>
      <c r="T293" s="21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5" t="s">
        <v>232</v>
      </c>
      <c r="AT293" s="215" t="s">
        <v>140</v>
      </c>
      <c r="AU293" s="215" t="s">
        <v>80</v>
      </c>
      <c r="AY293" s="17" t="s">
        <v>138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7" t="s">
        <v>83</v>
      </c>
      <c r="BK293" s="216">
        <f>ROUND(I293*H293,2)</f>
        <v>0</v>
      </c>
      <c r="BL293" s="17" t="s">
        <v>232</v>
      </c>
      <c r="BM293" s="215" t="s">
        <v>1332</v>
      </c>
    </row>
    <row r="294" s="2" customFormat="1">
      <c r="A294" s="38"/>
      <c r="B294" s="39"/>
      <c r="C294" s="40"/>
      <c r="D294" s="217" t="s">
        <v>146</v>
      </c>
      <c r="E294" s="40"/>
      <c r="F294" s="218" t="s">
        <v>688</v>
      </c>
      <c r="G294" s="40"/>
      <c r="H294" s="40"/>
      <c r="I294" s="219"/>
      <c r="J294" s="40"/>
      <c r="K294" s="40"/>
      <c r="L294" s="44"/>
      <c r="M294" s="220"/>
      <c r="N294" s="221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146</v>
      </c>
      <c r="AU294" s="17" t="s">
        <v>80</v>
      </c>
    </row>
    <row r="295" s="2" customFormat="1" ht="21.75" customHeight="1">
      <c r="A295" s="38"/>
      <c r="B295" s="39"/>
      <c r="C295" s="204" t="s">
        <v>564</v>
      </c>
      <c r="D295" s="204" t="s">
        <v>140</v>
      </c>
      <c r="E295" s="205" t="s">
        <v>690</v>
      </c>
      <c r="F295" s="206" t="s">
        <v>691</v>
      </c>
      <c r="G295" s="207" t="s">
        <v>366</v>
      </c>
      <c r="H295" s="208">
        <v>1</v>
      </c>
      <c r="I295" s="209"/>
      <c r="J295" s="210">
        <f>ROUND(I295*H295,2)</f>
        <v>0</v>
      </c>
      <c r="K295" s="206" t="s">
        <v>144</v>
      </c>
      <c r="L295" s="44"/>
      <c r="M295" s="211" t="s">
        <v>19</v>
      </c>
      <c r="N295" s="212" t="s">
        <v>46</v>
      </c>
      <c r="O295" s="84"/>
      <c r="P295" s="213">
        <f>O295*H295</f>
        <v>0</v>
      </c>
      <c r="Q295" s="213">
        <v>0.0094599999999999997</v>
      </c>
      <c r="R295" s="213">
        <f>Q295*H295</f>
        <v>0.0094599999999999997</v>
      </c>
      <c r="S295" s="213">
        <v>0</v>
      </c>
      <c r="T295" s="21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15" t="s">
        <v>232</v>
      </c>
      <c r="AT295" s="215" t="s">
        <v>140</v>
      </c>
      <c r="AU295" s="215" t="s">
        <v>80</v>
      </c>
      <c r="AY295" s="17" t="s">
        <v>138</v>
      </c>
      <c r="BE295" s="216">
        <f>IF(N295="základní",J295,0)</f>
        <v>0</v>
      </c>
      <c r="BF295" s="216">
        <f>IF(N295="snížená",J295,0)</f>
        <v>0</v>
      </c>
      <c r="BG295" s="216">
        <f>IF(N295="zákl. přenesená",J295,0)</f>
        <v>0</v>
      </c>
      <c r="BH295" s="216">
        <f>IF(N295="sníž. přenesená",J295,0)</f>
        <v>0</v>
      </c>
      <c r="BI295" s="216">
        <f>IF(N295="nulová",J295,0)</f>
        <v>0</v>
      </c>
      <c r="BJ295" s="17" t="s">
        <v>83</v>
      </c>
      <c r="BK295" s="216">
        <f>ROUND(I295*H295,2)</f>
        <v>0</v>
      </c>
      <c r="BL295" s="17" t="s">
        <v>232</v>
      </c>
      <c r="BM295" s="215" t="s">
        <v>1333</v>
      </c>
    </row>
    <row r="296" s="2" customFormat="1">
      <c r="A296" s="38"/>
      <c r="B296" s="39"/>
      <c r="C296" s="40"/>
      <c r="D296" s="217" t="s">
        <v>146</v>
      </c>
      <c r="E296" s="40"/>
      <c r="F296" s="218" t="s">
        <v>693</v>
      </c>
      <c r="G296" s="40"/>
      <c r="H296" s="40"/>
      <c r="I296" s="219"/>
      <c r="J296" s="40"/>
      <c r="K296" s="40"/>
      <c r="L296" s="44"/>
      <c r="M296" s="220"/>
      <c r="N296" s="221"/>
      <c r="O296" s="84"/>
      <c r="P296" s="84"/>
      <c r="Q296" s="84"/>
      <c r="R296" s="84"/>
      <c r="S296" s="84"/>
      <c r="T296" s="85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146</v>
      </c>
      <c r="AU296" s="17" t="s">
        <v>80</v>
      </c>
    </row>
    <row r="297" s="2" customFormat="1" ht="16.5" customHeight="1">
      <c r="A297" s="38"/>
      <c r="B297" s="39"/>
      <c r="C297" s="204" t="s">
        <v>570</v>
      </c>
      <c r="D297" s="204" t="s">
        <v>140</v>
      </c>
      <c r="E297" s="205" t="s">
        <v>700</v>
      </c>
      <c r="F297" s="206" t="s">
        <v>701</v>
      </c>
      <c r="G297" s="207" t="s">
        <v>366</v>
      </c>
      <c r="H297" s="208">
        <v>1</v>
      </c>
      <c r="I297" s="209"/>
      <c r="J297" s="210">
        <f>ROUND(I297*H297,2)</f>
        <v>0</v>
      </c>
      <c r="K297" s="206" t="s">
        <v>144</v>
      </c>
      <c r="L297" s="44"/>
      <c r="M297" s="211" t="s">
        <v>19</v>
      </c>
      <c r="N297" s="212" t="s">
        <v>46</v>
      </c>
      <c r="O297" s="84"/>
      <c r="P297" s="213">
        <f>O297*H297</f>
        <v>0</v>
      </c>
      <c r="Q297" s="213">
        <v>0.00064000000000000005</v>
      </c>
      <c r="R297" s="213">
        <f>Q297*H297</f>
        <v>0.00064000000000000005</v>
      </c>
      <c r="S297" s="213">
        <v>0</v>
      </c>
      <c r="T297" s="21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15" t="s">
        <v>232</v>
      </c>
      <c r="AT297" s="215" t="s">
        <v>140</v>
      </c>
      <c r="AU297" s="215" t="s">
        <v>80</v>
      </c>
      <c r="AY297" s="17" t="s">
        <v>138</v>
      </c>
      <c r="BE297" s="216">
        <f>IF(N297="základní",J297,0)</f>
        <v>0</v>
      </c>
      <c r="BF297" s="216">
        <f>IF(N297="snížená",J297,0)</f>
        <v>0</v>
      </c>
      <c r="BG297" s="216">
        <f>IF(N297="zákl. přenesená",J297,0)</f>
        <v>0</v>
      </c>
      <c r="BH297" s="216">
        <f>IF(N297="sníž. přenesená",J297,0)</f>
        <v>0</v>
      </c>
      <c r="BI297" s="216">
        <f>IF(N297="nulová",J297,0)</f>
        <v>0</v>
      </c>
      <c r="BJ297" s="17" t="s">
        <v>83</v>
      </c>
      <c r="BK297" s="216">
        <f>ROUND(I297*H297,2)</f>
        <v>0</v>
      </c>
      <c r="BL297" s="17" t="s">
        <v>232</v>
      </c>
      <c r="BM297" s="215" t="s">
        <v>1334</v>
      </c>
    </row>
    <row r="298" s="2" customFormat="1">
      <c r="A298" s="38"/>
      <c r="B298" s="39"/>
      <c r="C298" s="40"/>
      <c r="D298" s="217" t="s">
        <v>146</v>
      </c>
      <c r="E298" s="40"/>
      <c r="F298" s="218" t="s">
        <v>703</v>
      </c>
      <c r="G298" s="40"/>
      <c r="H298" s="40"/>
      <c r="I298" s="219"/>
      <c r="J298" s="40"/>
      <c r="K298" s="40"/>
      <c r="L298" s="44"/>
      <c r="M298" s="220"/>
      <c r="N298" s="221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146</v>
      </c>
      <c r="AU298" s="17" t="s">
        <v>80</v>
      </c>
    </row>
    <row r="299" s="2" customFormat="1" ht="16.5" customHeight="1">
      <c r="A299" s="38"/>
      <c r="B299" s="39"/>
      <c r="C299" s="234" t="s">
        <v>579</v>
      </c>
      <c r="D299" s="234" t="s">
        <v>175</v>
      </c>
      <c r="E299" s="235" t="s">
        <v>705</v>
      </c>
      <c r="F299" s="236" t="s">
        <v>706</v>
      </c>
      <c r="G299" s="237" t="s">
        <v>330</v>
      </c>
      <c r="H299" s="238">
        <v>1</v>
      </c>
      <c r="I299" s="239"/>
      <c r="J299" s="240">
        <f>ROUND(I299*H299,2)</f>
        <v>0</v>
      </c>
      <c r="K299" s="236" t="s">
        <v>582</v>
      </c>
      <c r="L299" s="241"/>
      <c r="M299" s="242" t="s">
        <v>19</v>
      </c>
      <c r="N299" s="243" t="s">
        <v>46</v>
      </c>
      <c r="O299" s="84"/>
      <c r="P299" s="213">
        <f>O299*H299</f>
        <v>0</v>
      </c>
      <c r="Q299" s="213">
        <v>0.014</v>
      </c>
      <c r="R299" s="213">
        <f>Q299*H299</f>
        <v>0.014</v>
      </c>
      <c r="S299" s="213">
        <v>0</v>
      </c>
      <c r="T299" s="214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15" t="s">
        <v>333</v>
      </c>
      <c r="AT299" s="215" t="s">
        <v>175</v>
      </c>
      <c r="AU299" s="215" t="s">
        <v>80</v>
      </c>
      <c r="AY299" s="17" t="s">
        <v>138</v>
      </c>
      <c r="BE299" s="216">
        <f>IF(N299="základní",J299,0)</f>
        <v>0</v>
      </c>
      <c r="BF299" s="216">
        <f>IF(N299="snížená",J299,0)</f>
        <v>0</v>
      </c>
      <c r="BG299" s="216">
        <f>IF(N299="zákl. přenesená",J299,0)</f>
        <v>0</v>
      </c>
      <c r="BH299" s="216">
        <f>IF(N299="sníž. přenesená",J299,0)</f>
        <v>0</v>
      </c>
      <c r="BI299" s="216">
        <f>IF(N299="nulová",J299,0)</f>
        <v>0</v>
      </c>
      <c r="BJ299" s="17" t="s">
        <v>83</v>
      </c>
      <c r="BK299" s="216">
        <f>ROUND(I299*H299,2)</f>
        <v>0</v>
      </c>
      <c r="BL299" s="17" t="s">
        <v>232</v>
      </c>
      <c r="BM299" s="215" t="s">
        <v>1335</v>
      </c>
    </row>
    <row r="300" s="2" customFormat="1" ht="16.5" customHeight="1">
      <c r="A300" s="38"/>
      <c r="B300" s="39"/>
      <c r="C300" s="204" t="s">
        <v>584</v>
      </c>
      <c r="D300" s="204" t="s">
        <v>140</v>
      </c>
      <c r="E300" s="205" t="s">
        <v>709</v>
      </c>
      <c r="F300" s="206" t="s">
        <v>710</v>
      </c>
      <c r="G300" s="207" t="s">
        <v>366</v>
      </c>
      <c r="H300" s="208">
        <v>4</v>
      </c>
      <c r="I300" s="209"/>
      <c r="J300" s="210">
        <f>ROUND(I300*H300,2)</f>
        <v>0</v>
      </c>
      <c r="K300" s="206" t="s">
        <v>144</v>
      </c>
      <c r="L300" s="44"/>
      <c r="M300" s="211" t="s">
        <v>19</v>
      </c>
      <c r="N300" s="212" t="s">
        <v>46</v>
      </c>
      <c r="O300" s="84"/>
      <c r="P300" s="213">
        <f>O300*H300</f>
        <v>0</v>
      </c>
      <c r="Q300" s="213">
        <v>0.00024000000000000001</v>
      </c>
      <c r="R300" s="213">
        <f>Q300*H300</f>
        <v>0.00096000000000000002</v>
      </c>
      <c r="S300" s="213">
        <v>0</v>
      </c>
      <c r="T300" s="21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15" t="s">
        <v>232</v>
      </c>
      <c r="AT300" s="215" t="s">
        <v>140</v>
      </c>
      <c r="AU300" s="215" t="s">
        <v>80</v>
      </c>
      <c r="AY300" s="17" t="s">
        <v>138</v>
      </c>
      <c r="BE300" s="216">
        <f>IF(N300="základní",J300,0)</f>
        <v>0</v>
      </c>
      <c r="BF300" s="216">
        <f>IF(N300="snížená",J300,0)</f>
        <v>0</v>
      </c>
      <c r="BG300" s="216">
        <f>IF(N300="zákl. přenesená",J300,0)</f>
        <v>0</v>
      </c>
      <c r="BH300" s="216">
        <f>IF(N300="sníž. přenesená",J300,0)</f>
        <v>0</v>
      </c>
      <c r="BI300" s="216">
        <f>IF(N300="nulová",J300,0)</f>
        <v>0</v>
      </c>
      <c r="BJ300" s="17" t="s">
        <v>83</v>
      </c>
      <c r="BK300" s="216">
        <f>ROUND(I300*H300,2)</f>
        <v>0</v>
      </c>
      <c r="BL300" s="17" t="s">
        <v>232</v>
      </c>
      <c r="BM300" s="215" t="s">
        <v>1336</v>
      </c>
    </row>
    <row r="301" s="2" customFormat="1">
      <c r="A301" s="38"/>
      <c r="B301" s="39"/>
      <c r="C301" s="40"/>
      <c r="D301" s="217" t="s">
        <v>146</v>
      </c>
      <c r="E301" s="40"/>
      <c r="F301" s="218" t="s">
        <v>712</v>
      </c>
      <c r="G301" s="40"/>
      <c r="H301" s="40"/>
      <c r="I301" s="219"/>
      <c r="J301" s="40"/>
      <c r="K301" s="40"/>
      <c r="L301" s="44"/>
      <c r="M301" s="220"/>
      <c r="N301" s="221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146</v>
      </c>
      <c r="AU301" s="17" t="s">
        <v>80</v>
      </c>
    </row>
    <row r="302" s="2" customFormat="1" ht="16.5" customHeight="1">
      <c r="A302" s="38"/>
      <c r="B302" s="39"/>
      <c r="C302" s="204" t="s">
        <v>589</v>
      </c>
      <c r="D302" s="204" t="s">
        <v>140</v>
      </c>
      <c r="E302" s="205" t="s">
        <v>714</v>
      </c>
      <c r="F302" s="206" t="s">
        <v>715</v>
      </c>
      <c r="G302" s="207" t="s">
        <v>366</v>
      </c>
      <c r="H302" s="208">
        <v>1</v>
      </c>
      <c r="I302" s="209"/>
      <c r="J302" s="210">
        <f>ROUND(I302*H302,2)</f>
        <v>0</v>
      </c>
      <c r="K302" s="206" t="s">
        <v>582</v>
      </c>
      <c r="L302" s="44"/>
      <c r="M302" s="211" t="s">
        <v>19</v>
      </c>
      <c r="N302" s="212" t="s">
        <v>46</v>
      </c>
      <c r="O302" s="84"/>
      <c r="P302" s="213">
        <f>O302*H302</f>
        <v>0</v>
      </c>
      <c r="Q302" s="213">
        <v>0.0020799999999999998</v>
      </c>
      <c r="R302" s="213">
        <f>Q302*H302</f>
        <v>0.0020799999999999998</v>
      </c>
      <c r="S302" s="213">
        <v>0</v>
      </c>
      <c r="T302" s="214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15" t="s">
        <v>232</v>
      </c>
      <c r="AT302" s="215" t="s">
        <v>140</v>
      </c>
      <c r="AU302" s="215" t="s">
        <v>80</v>
      </c>
      <c r="AY302" s="17" t="s">
        <v>138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7" t="s">
        <v>83</v>
      </c>
      <c r="BK302" s="216">
        <f>ROUND(I302*H302,2)</f>
        <v>0</v>
      </c>
      <c r="BL302" s="17" t="s">
        <v>232</v>
      </c>
      <c r="BM302" s="215" t="s">
        <v>1337</v>
      </c>
    </row>
    <row r="303" s="2" customFormat="1" ht="16.5" customHeight="1">
      <c r="A303" s="38"/>
      <c r="B303" s="39"/>
      <c r="C303" s="204" t="s">
        <v>594</v>
      </c>
      <c r="D303" s="204" t="s">
        <v>140</v>
      </c>
      <c r="E303" s="205" t="s">
        <v>718</v>
      </c>
      <c r="F303" s="206" t="s">
        <v>719</v>
      </c>
      <c r="G303" s="207" t="s">
        <v>366</v>
      </c>
      <c r="H303" s="208">
        <v>2</v>
      </c>
      <c r="I303" s="209"/>
      <c r="J303" s="210">
        <f>ROUND(I303*H303,2)</f>
        <v>0</v>
      </c>
      <c r="K303" s="206" t="s">
        <v>144</v>
      </c>
      <c r="L303" s="44"/>
      <c r="M303" s="211" t="s">
        <v>19</v>
      </c>
      <c r="N303" s="212" t="s">
        <v>46</v>
      </c>
      <c r="O303" s="84"/>
      <c r="P303" s="213">
        <f>O303*H303</f>
        <v>0</v>
      </c>
      <c r="Q303" s="213">
        <v>0.0018</v>
      </c>
      <c r="R303" s="213">
        <f>Q303*H303</f>
        <v>0.0035999999999999999</v>
      </c>
      <c r="S303" s="213">
        <v>0</v>
      </c>
      <c r="T303" s="21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15" t="s">
        <v>232</v>
      </c>
      <c r="AT303" s="215" t="s">
        <v>140</v>
      </c>
      <c r="AU303" s="215" t="s">
        <v>80</v>
      </c>
      <c r="AY303" s="17" t="s">
        <v>138</v>
      </c>
      <c r="BE303" s="216">
        <f>IF(N303="základní",J303,0)</f>
        <v>0</v>
      </c>
      <c r="BF303" s="216">
        <f>IF(N303="snížená",J303,0)</f>
        <v>0</v>
      </c>
      <c r="BG303" s="216">
        <f>IF(N303="zákl. přenesená",J303,0)</f>
        <v>0</v>
      </c>
      <c r="BH303" s="216">
        <f>IF(N303="sníž. přenesená",J303,0)</f>
        <v>0</v>
      </c>
      <c r="BI303" s="216">
        <f>IF(N303="nulová",J303,0)</f>
        <v>0</v>
      </c>
      <c r="BJ303" s="17" t="s">
        <v>83</v>
      </c>
      <c r="BK303" s="216">
        <f>ROUND(I303*H303,2)</f>
        <v>0</v>
      </c>
      <c r="BL303" s="17" t="s">
        <v>232</v>
      </c>
      <c r="BM303" s="215" t="s">
        <v>1338</v>
      </c>
    </row>
    <row r="304" s="2" customFormat="1">
      <c r="A304" s="38"/>
      <c r="B304" s="39"/>
      <c r="C304" s="40"/>
      <c r="D304" s="217" t="s">
        <v>146</v>
      </c>
      <c r="E304" s="40"/>
      <c r="F304" s="218" t="s">
        <v>721</v>
      </c>
      <c r="G304" s="40"/>
      <c r="H304" s="40"/>
      <c r="I304" s="219"/>
      <c r="J304" s="40"/>
      <c r="K304" s="40"/>
      <c r="L304" s="44"/>
      <c r="M304" s="220"/>
      <c r="N304" s="221"/>
      <c r="O304" s="84"/>
      <c r="P304" s="84"/>
      <c r="Q304" s="84"/>
      <c r="R304" s="84"/>
      <c r="S304" s="84"/>
      <c r="T304" s="85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146</v>
      </c>
      <c r="AU304" s="17" t="s">
        <v>80</v>
      </c>
    </row>
    <row r="305" s="2" customFormat="1" ht="24.15" customHeight="1">
      <c r="A305" s="38"/>
      <c r="B305" s="39"/>
      <c r="C305" s="204" t="s">
        <v>599</v>
      </c>
      <c r="D305" s="204" t="s">
        <v>140</v>
      </c>
      <c r="E305" s="205" t="s">
        <v>728</v>
      </c>
      <c r="F305" s="206" t="s">
        <v>729</v>
      </c>
      <c r="G305" s="207" t="s">
        <v>178</v>
      </c>
      <c r="H305" s="208">
        <v>0.063</v>
      </c>
      <c r="I305" s="209"/>
      <c r="J305" s="210">
        <f>ROUND(I305*H305,2)</f>
        <v>0</v>
      </c>
      <c r="K305" s="206" t="s">
        <v>144</v>
      </c>
      <c r="L305" s="44"/>
      <c r="M305" s="211" t="s">
        <v>19</v>
      </c>
      <c r="N305" s="212" t="s">
        <v>46</v>
      </c>
      <c r="O305" s="84"/>
      <c r="P305" s="213">
        <f>O305*H305</f>
        <v>0</v>
      </c>
      <c r="Q305" s="213">
        <v>0</v>
      </c>
      <c r="R305" s="213">
        <f>Q305*H305</f>
        <v>0</v>
      </c>
      <c r="S305" s="213">
        <v>0</v>
      </c>
      <c r="T305" s="214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15" t="s">
        <v>232</v>
      </c>
      <c r="AT305" s="215" t="s">
        <v>140</v>
      </c>
      <c r="AU305" s="215" t="s">
        <v>80</v>
      </c>
      <c r="AY305" s="17" t="s">
        <v>138</v>
      </c>
      <c r="BE305" s="216">
        <f>IF(N305="základní",J305,0)</f>
        <v>0</v>
      </c>
      <c r="BF305" s="216">
        <f>IF(N305="snížená",J305,0)</f>
        <v>0</v>
      </c>
      <c r="BG305" s="216">
        <f>IF(N305="zákl. přenesená",J305,0)</f>
        <v>0</v>
      </c>
      <c r="BH305" s="216">
        <f>IF(N305="sníž. přenesená",J305,0)</f>
        <v>0</v>
      </c>
      <c r="BI305" s="216">
        <f>IF(N305="nulová",J305,0)</f>
        <v>0</v>
      </c>
      <c r="BJ305" s="17" t="s">
        <v>83</v>
      </c>
      <c r="BK305" s="216">
        <f>ROUND(I305*H305,2)</f>
        <v>0</v>
      </c>
      <c r="BL305" s="17" t="s">
        <v>232</v>
      </c>
      <c r="BM305" s="215" t="s">
        <v>1339</v>
      </c>
    </row>
    <row r="306" s="2" customFormat="1">
      <c r="A306" s="38"/>
      <c r="B306" s="39"/>
      <c r="C306" s="40"/>
      <c r="D306" s="217" t="s">
        <v>146</v>
      </c>
      <c r="E306" s="40"/>
      <c r="F306" s="218" t="s">
        <v>731</v>
      </c>
      <c r="G306" s="40"/>
      <c r="H306" s="40"/>
      <c r="I306" s="219"/>
      <c r="J306" s="40"/>
      <c r="K306" s="40"/>
      <c r="L306" s="44"/>
      <c r="M306" s="220"/>
      <c r="N306" s="221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146</v>
      </c>
      <c r="AU306" s="17" t="s">
        <v>80</v>
      </c>
    </row>
    <row r="307" s="12" customFormat="1" ht="22.8" customHeight="1">
      <c r="A307" s="12"/>
      <c r="B307" s="188"/>
      <c r="C307" s="189"/>
      <c r="D307" s="190" t="s">
        <v>74</v>
      </c>
      <c r="E307" s="202" t="s">
        <v>732</v>
      </c>
      <c r="F307" s="202" t="s">
        <v>733</v>
      </c>
      <c r="G307" s="189"/>
      <c r="H307" s="189"/>
      <c r="I307" s="192"/>
      <c r="J307" s="203">
        <f>BK307</f>
        <v>0</v>
      </c>
      <c r="K307" s="189"/>
      <c r="L307" s="194"/>
      <c r="M307" s="195"/>
      <c r="N307" s="196"/>
      <c r="O307" s="196"/>
      <c r="P307" s="197">
        <f>SUM(P308:P312)</f>
        <v>0</v>
      </c>
      <c r="Q307" s="196"/>
      <c r="R307" s="197">
        <f>SUM(R308:R312)</f>
        <v>0.0184</v>
      </c>
      <c r="S307" s="196"/>
      <c r="T307" s="198">
        <f>SUM(T308:T312)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99" t="s">
        <v>80</v>
      </c>
      <c r="AT307" s="200" t="s">
        <v>74</v>
      </c>
      <c r="AU307" s="200" t="s">
        <v>83</v>
      </c>
      <c r="AY307" s="199" t="s">
        <v>138</v>
      </c>
      <c r="BK307" s="201">
        <f>SUM(BK308:BK312)</f>
        <v>0</v>
      </c>
    </row>
    <row r="308" s="2" customFormat="1" ht="24.15" customHeight="1">
      <c r="A308" s="38"/>
      <c r="B308" s="39"/>
      <c r="C308" s="204" t="s">
        <v>604</v>
      </c>
      <c r="D308" s="204" t="s">
        <v>140</v>
      </c>
      <c r="E308" s="205" t="s">
        <v>735</v>
      </c>
      <c r="F308" s="206" t="s">
        <v>736</v>
      </c>
      <c r="G308" s="207" t="s">
        <v>366</v>
      </c>
      <c r="H308" s="208">
        <v>1</v>
      </c>
      <c r="I308" s="209"/>
      <c r="J308" s="210">
        <f>ROUND(I308*H308,2)</f>
        <v>0</v>
      </c>
      <c r="K308" s="206" t="s">
        <v>144</v>
      </c>
      <c r="L308" s="44"/>
      <c r="M308" s="211" t="s">
        <v>19</v>
      </c>
      <c r="N308" s="212" t="s">
        <v>46</v>
      </c>
      <c r="O308" s="84"/>
      <c r="P308" s="213">
        <f>O308*H308</f>
        <v>0</v>
      </c>
      <c r="Q308" s="213">
        <v>0.0091999999999999998</v>
      </c>
      <c r="R308" s="213">
        <f>Q308*H308</f>
        <v>0.0091999999999999998</v>
      </c>
      <c r="S308" s="213">
        <v>0</v>
      </c>
      <c r="T308" s="21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15" t="s">
        <v>232</v>
      </c>
      <c r="AT308" s="215" t="s">
        <v>140</v>
      </c>
      <c r="AU308" s="215" t="s">
        <v>80</v>
      </c>
      <c r="AY308" s="17" t="s">
        <v>138</v>
      </c>
      <c r="BE308" s="216">
        <f>IF(N308="základní",J308,0)</f>
        <v>0</v>
      </c>
      <c r="BF308" s="216">
        <f>IF(N308="snížená",J308,0)</f>
        <v>0</v>
      </c>
      <c r="BG308" s="216">
        <f>IF(N308="zákl. přenesená",J308,0)</f>
        <v>0</v>
      </c>
      <c r="BH308" s="216">
        <f>IF(N308="sníž. přenesená",J308,0)</f>
        <v>0</v>
      </c>
      <c r="BI308" s="216">
        <f>IF(N308="nulová",J308,0)</f>
        <v>0</v>
      </c>
      <c r="BJ308" s="17" t="s">
        <v>83</v>
      </c>
      <c r="BK308" s="216">
        <f>ROUND(I308*H308,2)</f>
        <v>0</v>
      </c>
      <c r="BL308" s="17" t="s">
        <v>232</v>
      </c>
      <c r="BM308" s="215" t="s">
        <v>1340</v>
      </c>
    </row>
    <row r="309" s="2" customFormat="1">
      <c r="A309" s="38"/>
      <c r="B309" s="39"/>
      <c r="C309" s="40"/>
      <c r="D309" s="217" t="s">
        <v>146</v>
      </c>
      <c r="E309" s="40"/>
      <c r="F309" s="218" t="s">
        <v>738</v>
      </c>
      <c r="G309" s="40"/>
      <c r="H309" s="40"/>
      <c r="I309" s="219"/>
      <c r="J309" s="40"/>
      <c r="K309" s="40"/>
      <c r="L309" s="44"/>
      <c r="M309" s="220"/>
      <c r="N309" s="221"/>
      <c r="O309" s="84"/>
      <c r="P309" s="84"/>
      <c r="Q309" s="84"/>
      <c r="R309" s="84"/>
      <c r="S309" s="84"/>
      <c r="T309" s="85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146</v>
      </c>
      <c r="AU309" s="17" t="s">
        <v>80</v>
      </c>
    </row>
    <row r="310" s="2" customFormat="1" ht="16.5" customHeight="1">
      <c r="A310" s="38"/>
      <c r="B310" s="39"/>
      <c r="C310" s="204" t="s">
        <v>609</v>
      </c>
      <c r="D310" s="204" t="s">
        <v>140</v>
      </c>
      <c r="E310" s="205" t="s">
        <v>740</v>
      </c>
      <c r="F310" s="206" t="s">
        <v>741</v>
      </c>
      <c r="G310" s="207" t="s">
        <v>366</v>
      </c>
      <c r="H310" s="208">
        <v>1</v>
      </c>
      <c r="I310" s="209"/>
      <c r="J310" s="210">
        <f>ROUND(I310*H310,2)</f>
        <v>0</v>
      </c>
      <c r="K310" s="206" t="s">
        <v>582</v>
      </c>
      <c r="L310" s="44"/>
      <c r="M310" s="211" t="s">
        <v>19</v>
      </c>
      <c r="N310" s="212" t="s">
        <v>46</v>
      </c>
      <c r="O310" s="84"/>
      <c r="P310" s="213">
        <f>O310*H310</f>
        <v>0</v>
      </c>
      <c r="Q310" s="213">
        <v>0.0091999999999999998</v>
      </c>
      <c r="R310" s="213">
        <f>Q310*H310</f>
        <v>0.0091999999999999998</v>
      </c>
      <c r="S310" s="213">
        <v>0</v>
      </c>
      <c r="T310" s="21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15" t="s">
        <v>232</v>
      </c>
      <c r="AT310" s="215" t="s">
        <v>140</v>
      </c>
      <c r="AU310" s="215" t="s">
        <v>80</v>
      </c>
      <c r="AY310" s="17" t="s">
        <v>138</v>
      </c>
      <c r="BE310" s="216">
        <f>IF(N310="základní",J310,0)</f>
        <v>0</v>
      </c>
      <c r="BF310" s="216">
        <f>IF(N310="snížená",J310,0)</f>
        <v>0</v>
      </c>
      <c r="BG310" s="216">
        <f>IF(N310="zákl. přenesená",J310,0)</f>
        <v>0</v>
      </c>
      <c r="BH310" s="216">
        <f>IF(N310="sníž. přenesená",J310,0)</f>
        <v>0</v>
      </c>
      <c r="BI310" s="216">
        <f>IF(N310="nulová",J310,0)</f>
        <v>0</v>
      </c>
      <c r="BJ310" s="17" t="s">
        <v>83</v>
      </c>
      <c r="BK310" s="216">
        <f>ROUND(I310*H310,2)</f>
        <v>0</v>
      </c>
      <c r="BL310" s="17" t="s">
        <v>232</v>
      </c>
      <c r="BM310" s="215" t="s">
        <v>1341</v>
      </c>
    </row>
    <row r="311" s="2" customFormat="1" ht="24.15" customHeight="1">
      <c r="A311" s="38"/>
      <c r="B311" s="39"/>
      <c r="C311" s="204" t="s">
        <v>614</v>
      </c>
      <c r="D311" s="204" t="s">
        <v>140</v>
      </c>
      <c r="E311" s="205" t="s">
        <v>744</v>
      </c>
      <c r="F311" s="206" t="s">
        <v>745</v>
      </c>
      <c r="G311" s="207" t="s">
        <v>178</v>
      </c>
      <c r="H311" s="208">
        <v>0.017999999999999999</v>
      </c>
      <c r="I311" s="209"/>
      <c r="J311" s="210">
        <f>ROUND(I311*H311,2)</f>
        <v>0</v>
      </c>
      <c r="K311" s="206" t="s">
        <v>144</v>
      </c>
      <c r="L311" s="44"/>
      <c r="M311" s="211" t="s">
        <v>19</v>
      </c>
      <c r="N311" s="212" t="s">
        <v>46</v>
      </c>
      <c r="O311" s="84"/>
      <c r="P311" s="213">
        <f>O311*H311</f>
        <v>0</v>
      </c>
      <c r="Q311" s="213">
        <v>0</v>
      </c>
      <c r="R311" s="213">
        <f>Q311*H311</f>
        <v>0</v>
      </c>
      <c r="S311" s="213">
        <v>0</v>
      </c>
      <c r="T311" s="21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15" t="s">
        <v>232</v>
      </c>
      <c r="AT311" s="215" t="s">
        <v>140</v>
      </c>
      <c r="AU311" s="215" t="s">
        <v>80</v>
      </c>
      <c r="AY311" s="17" t="s">
        <v>138</v>
      </c>
      <c r="BE311" s="216">
        <f>IF(N311="základní",J311,0)</f>
        <v>0</v>
      </c>
      <c r="BF311" s="216">
        <f>IF(N311="snížená",J311,0)</f>
        <v>0</v>
      </c>
      <c r="BG311" s="216">
        <f>IF(N311="zákl. přenesená",J311,0)</f>
        <v>0</v>
      </c>
      <c r="BH311" s="216">
        <f>IF(N311="sníž. přenesená",J311,0)</f>
        <v>0</v>
      </c>
      <c r="BI311" s="216">
        <f>IF(N311="nulová",J311,0)</f>
        <v>0</v>
      </c>
      <c r="BJ311" s="17" t="s">
        <v>83</v>
      </c>
      <c r="BK311" s="216">
        <f>ROUND(I311*H311,2)</f>
        <v>0</v>
      </c>
      <c r="BL311" s="17" t="s">
        <v>232</v>
      </c>
      <c r="BM311" s="215" t="s">
        <v>1342</v>
      </c>
    </row>
    <row r="312" s="2" customFormat="1">
      <c r="A312" s="38"/>
      <c r="B312" s="39"/>
      <c r="C312" s="40"/>
      <c r="D312" s="217" t="s">
        <v>146</v>
      </c>
      <c r="E312" s="40"/>
      <c r="F312" s="218" t="s">
        <v>747</v>
      </c>
      <c r="G312" s="40"/>
      <c r="H312" s="40"/>
      <c r="I312" s="219"/>
      <c r="J312" s="40"/>
      <c r="K312" s="40"/>
      <c r="L312" s="44"/>
      <c r="M312" s="220"/>
      <c r="N312" s="221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146</v>
      </c>
      <c r="AU312" s="17" t="s">
        <v>80</v>
      </c>
    </row>
    <row r="313" s="12" customFormat="1" ht="22.8" customHeight="1">
      <c r="A313" s="12"/>
      <c r="B313" s="188"/>
      <c r="C313" s="189"/>
      <c r="D313" s="190" t="s">
        <v>74</v>
      </c>
      <c r="E313" s="202" t="s">
        <v>748</v>
      </c>
      <c r="F313" s="202" t="s">
        <v>749</v>
      </c>
      <c r="G313" s="189"/>
      <c r="H313" s="189"/>
      <c r="I313" s="192"/>
      <c r="J313" s="203">
        <f>BK313</f>
        <v>0</v>
      </c>
      <c r="K313" s="189"/>
      <c r="L313" s="194"/>
      <c r="M313" s="195"/>
      <c r="N313" s="196"/>
      <c r="O313" s="196"/>
      <c r="P313" s="197">
        <f>SUM(P314:P322)</f>
        <v>0</v>
      </c>
      <c r="Q313" s="196"/>
      <c r="R313" s="197">
        <f>SUM(R314:R322)</f>
        <v>0</v>
      </c>
      <c r="S313" s="196"/>
      <c r="T313" s="198">
        <f>SUM(T314:T322)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99" t="s">
        <v>80</v>
      </c>
      <c r="AT313" s="200" t="s">
        <v>74</v>
      </c>
      <c r="AU313" s="200" t="s">
        <v>83</v>
      </c>
      <c r="AY313" s="199" t="s">
        <v>138</v>
      </c>
      <c r="BK313" s="201">
        <f>SUM(BK314:BK322)</f>
        <v>0</v>
      </c>
    </row>
    <row r="314" s="2" customFormat="1" ht="21.75" customHeight="1">
      <c r="A314" s="38"/>
      <c r="B314" s="39"/>
      <c r="C314" s="204" t="s">
        <v>619</v>
      </c>
      <c r="D314" s="204" t="s">
        <v>140</v>
      </c>
      <c r="E314" s="205" t="s">
        <v>751</v>
      </c>
      <c r="F314" s="206" t="s">
        <v>752</v>
      </c>
      <c r="G314" s="207" t="s">
        <v>207</v>
      </c>
      <c r="H314" s="208">
        <v>7.4400000000000004</v>
      </c>
      <c r="I314" s="209"/>
      <c r="J314" s="210">
        <f>ROUND(I314*H314,2)</f>
        <v>0</v>
      </c>
      <c r="K314" s="206" t="s">
        <v>144</v>
      </c>
      <c r="L314" s="44"/>
      <c r="M314" s="211" t="s">
        <v>19</v>
      </c>
      <c r="N314" s="212" t="s">
        <v>46</v>
      </c>
      <c r="O314" s="84"/>
      <c r="P314" s="213">
        <f>O314*H314</f>
        <v>0</v>
      </c>
      <c r="Q314" s="213">
        <v>0</v>
      </c>
      <c r="R314" s="213">
        <f>Q314*H314</f>
        <v>0</v>
      </c>
      <c r="S314" s="213">
        <v>0</v>
      </c>
      <c r="T314" s="214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15" t="s">
        <v>232</v>
      </c>
      <c r="AT314" s="215" t="s">
        <v>140</v>
      </c>
      <c r="AU314" s="215" t="s">
        <v>80</v>
      </c>
      <c r="AY314" s="17" t="s">
        <v>138</v>
      </c>
      <c r="BE314" s="216">
        <f>IF(N314="základní",J314,0)</f>
        <v>0</v>
      </c>
      <c r="BF314" s="216">
        <f>IF(N314="snížená",J314,0)</f>
        <v>0</v>
      </c>
      <c r="BG314" s="216">
        <f>IF(N314="zákl. přenesená",J314,0)</f>
        <v>0</v>
      </c>
      <c r="BH314" s="216">
        <f>IF(N314="sníž. přenesená",J314,0)</f>
        <v>0</v>
      </c>
      <c r="BI314" s="216">
        <f>IF(N314="nulová",J314,0)</f>
        <v>0</v>
      </c>
      <c r="BJ314" s="17" t="s">
        <v>83</v>
      </c>
      <c r="BK314" s="216">
        <f>ROUND(I314*H314,2)</f>
        <v>0</v>
      </c>
      <c r="BL314" s="17" t="s">
        <v>232</v>
      </c>
      <c r="BM314" s="215" t="s">
        <v>1343</v>
      </c>
    </row>
    <row r="315" s="2" customFormat="1">
      <c r="A315" s="38"/>
      <c r="B315" s="39"/>
      <c r="C315" s="40"/>
      <c r="D315" s="217" t="s">
        <v>146</v>
      </c>
      <c r="E315" s="40"/>
      <c r="F315" s="218" t="s">
        <v>754</v>
      </c>
      <c r="G315" s="40"/>
      <c r="H315" s="40"/>
      <c r="I315" s="219"/>
      <c r="J315" s="40"/>
      <c r="K315" s="40"/>
      <c r="L315" s="44"/>
      <c r="M315" s="220"/>
      <c r="N315" s="221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146</v>
      </c>
      <c r="AU315" s="17" t="s">
        <v>80</v>
      </c>
    </row>
    <row r="316" s="13" customFormat="1">
      <c r="A316" s="13"/>
      <c r="B316" s="222"/>
      <c r="C316" s="223"/>
      <c r="D316" s="224" t="s">
        <v>148</v>
      </c>
      <c r="E316" s="225" t="s">
        <v>19</v>
      </c>
      <c r="F316" s="226" t="s">
        <v>755</v>
      </c>
      <c r="G316" s="223"/>
      <c r="H316" s="227">
        <v>7.4400000000000004</v>
      </c>
      <c r="I316" s="228"/>
      <c r="J316" s="223"/>
      <c r="K316" s="223"/>
      <c r="L316" s="229"/>
      <c r="M316" s="230"/>
      <c r="N316" s="231"/>
      <c r="O316" s="231"/>
      <c r="P316" s="231"/>
      <c r="Q316" s="231"/>
      <c r="R316" s="231"/>
      <c r="S316" s="231"/>
      <c r="T316" s="23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3" t="s">
        <v>148</v>
      </c>
      <c r="AU316" s="233" t="s">
        <v>80</v>
      </c>
      <c r="AV316" s="13" t="s">
        <v>80</v>
      </c>
      <c r="AW316" s="13" t="s">
        <v>36</v>
      </c>
      <c r="AX316" s="13" t="s">
        <v>83</v>
      </c>
      <c r="AY316" s="233" t="s">
        <v>138</v>
      </c>
    </row>
    <row r="317" s="2" customFormat="1" ht="24.15" customHeight="1">
      <c r="A317" s="38"/>
      <c r="B317" s="39"/>
      <c r="C317" s="204" t="s">
        <v>624</v>
      </c>
      <c r="D317" s="204" t="s">
        <v>140</v>
      </c>
      <c r="E317" s="205" t="s">
        <v>757</v>
      </c>
      <c r="F317" s="206" t="s">
        <v>758</v>
      </c>
      <c r="G317" s="207" t="s">
        <v>207</v>
      </c>
      <c r="H317" s="208">
        <v>7.4400000000000004</v>
      </c>
      <c r="I317" s="209"/>
      <c r="J317" s="210">
        <f>ROUND(I317*H317,2)</f>
        <v>0</v>
      </c>
      <c r="K317" s="206" t="s">
        <v>144</v>
      </c>
      <c r="L317" s="44"/>
      <c r="M317" s="211" t="s">
        <v>19</v>
      </c>
      <c r="N317" s="212" t="s">
        <v>46</v>
      </c>
      <c r="O317" s="84"/>
      <c r="P317" s="213">
        <f>O317*H317</f>
        <v>0</v>
      </c>
      <c r="Q317" s="213">
        <v>0</v>
      </c>
      <c r="R317" s="213">
        <f>Q317*H317</f>
        <v>0</v>
      </c>
      <c r="S317" s="213">
        <v>0</v>
      </c>
      <c r="T317" s="214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15" t="s">
        <v>232</v>
      </c>
      <c r="AT317" s="215" t="s">
        <v>140</v>
      </c>
      <c r="AU317" s="215" t="s">
        <v>80</v>
      </c>
      <c r="AY317" s="17" t="s">
        <v>138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83</v>
      </c>
      <c r="BK317" s="216">
        <f>ROUND(I317*H317,2)</f>
        <v>0</v>
      </c>
      <c r="BL317" s="17" t="s">
        <v>232</v>
      </c>
      <c r="BM317" s="215" t="s">
        <v>1344</v>
      </c>
    </row>
    <row r="318" s="2" customFormat="1">
      <c r="A318" s="38"/>
      <c r="B318" s="39"/>
      <c r="C318" s="40"/>
      <c r="D318" s="217" t="s">
        <v>146</v>
      </c>
      <c r="E318" s="40"/>
      <c r="F318" s="218" t="s">
        <v>760</v>
      </c>
      <c r="G318" s="40"/>
      <c r="H318" s="40"/>
      <c r="I318" s="219"/>
      <c r="J318" s="40"/>
      <c r="K318" s="40"/>
      <c r="L318" s="44"/>
      <c r="M318" s="220"/>
      <c r="N318" s="221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146</v>
      </c>
      <c r="AU318" s="17" t="s">
        <v>80</v>
      </c>
    </row>
    <row r="319" s="2" customFormat="1" ht="16.5" customHeight="1">
      <c r="A319" s="38"/>
      <c r="B319" s="39"/>
      <c r="C319" s="204" t="s">
        <v>631</v>
      </c>
      <c r="D319" s="204" t="s">
        <v>140</v>
      </c>
      <c r="E319" s="205" t="s">
        <v>762</v>
      </c>
      <c r="F319" s="206" t="s">
        <v>763</v>
      </c>
      <c r="G319" s="207" t="s">
        <v>207</v>
      </c>
      <c r="H319" s="208">
        <v>7.4400000000000004</v>
      </c>
      <c r="I319" s="209"/>
      <c r="J319" s="210">
        <f>ROUND(I319*H319,2)</f>
        <v>0</v>
      </c>
      <c r="K319" s="206" t="s">
        <v>144</v>
      </c>
      <c r="L319" s="44"/>
      <c r="M319" s="211" t="s">
        <v>19</v>
      </c>
      <c r="N319" s="212" t="s">
        <v>46</v>
      </c>
      <c r="O319" s="84"/>
      <c r="P319" s="213">
        <f>O319*H319</f>
        <v>0</v>
      </c>
      <c r="Q319" s="213">
        <v>0</v>
      </c>
      <c r="R319" s="213">
        <f>Q319*H319</f>
        <v>0</v>
      </c>
      <c r="S319" s="213">
        <v>0</v>
      </c>
      <c r="T319" s="214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15" t="s">
        <v>232</v>
      </c>
      <c r="AT319" s="215" t="s">
        <v>140</v>
      </c>
      <c r="AU319" s="215" t="s">
        <v>80</v>
      </c>
      <c r="AY319" s="17" t="s">
        <v>138</v>
      </c>
      <c r="BE319" s="216">
        <f>IF(N319="základní",J319,0)</f>
        <v>0</v>
      </c>
      <c r="BF319" s="216">
        <f>IF(N319="snížená",J319,0)</f>
        <v>0</v>
      </c>
      <c r="BG319" s="216">
        <f>IF(N319="zákl. přenesená",J319,0)</f>
        <v>0</v>
      </c>
      <c r="BH319" s="216">
        <f>IF(N319="sníž. přenesená",J319,0)</f>
        <v>0</v>
      </c>
      <c r="BI319" s="216">
        <f>IF(N319="nulová",J319,0)</f>
        <v>0</v>
      </c>
      <c r="BJ319" s="17" t="s">
        <v>83</v>
      </c>
      <c r="BK319" s="216">
        <f>ROUND(I319*H319,2)</f>
        <v>0</v>
      </c>
      <c r="BL319" s="17" t="s">
        <v>232</v>
      </c>
      <c r="BM319" s="215" t="s">
        <v>1345</v>
      </c>
    </row>
    <row r="320" s="2" customFormat="1">
      <c r="A320" s="38"/>
      <c r="B320" s="39"/>
      <c r="C320" s="40"/>
      <c r="D320" s="217" t="s">
        <v>146</v>
      </c>
      <c r="E320" s="40"/>
      <c r="F320" s="218" t="s">
        <v>765</v>
      </c>
      <c r="G320" s="40"/>
      <c r="H320" s="40"/>
      <c r="I320" s="219"/>
      <c r="J320" s="40"/>
      <c r="K320" s="40"/>
      <c r="L320" s="44"/>
      <c r="M320" s="220"/>
      <c r="N320" s="221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146</v>
      </c>
      <c r="AU320" s="17" t="s">
        <v>80</v>
      </c>
    </row>
    <row r="321" s="2" customFormat="1" ht="24.15" customHeight="1">
      <c r="A321" s="38"/>
      <c r="B321" s="39"/>
      <c r="C321" s="204" t="s">
        <v>635</v>
      </c>
      <c r="D321" s="204" t="s">
        <v>140</v>
      </c>
      <c r="E321" s="205" t="s">
        <v>767</v>
      </c>
      <c r="F321" s="206" t="s">
        <v>768</v>
      </c>
      <c r="G321" s="207" t="s">
        <v>769</v>
      </c>
      <c r="H321" s="255"/>
      <c r="I321" s="209"/>
      <c r="J321" s="210">
        <f>ROUND(I321*H321,2)</f>
        <v>0</v>
      </c>
      <c r="K321" s="206" t="s">
        <v>144</v>
      </c>
      <c r="L321" s="44"/>
      <c r="M321" s="211" t="s">
        <v>19</v>
      </c>
      <c r="N321" s="212" t="s">
        <v>46</v>
      </c>
      <c r="O321" s="84"/>
      <c r="P321" s="213">
        <f>O321*H321</f>
        <v>0</v>
      </c>
      <c r="Q321" s="213">
        <v>0</v>
      </c>
      <c r="R321" s="213">
        <f>Q321*H321</f>
        <v>0</v>
      </c>
      <c r="S321" s="213">
        <v>0</v>
      </c>
      <c r="T321" s="214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15" t="s">
        <v>232</v>
      </c>
      <c r="AT321" s="215" t="s">
        <v>140</v>
      </c>
      <c r="AU321" s="215" t="s">
        <v>80</v>
      </c>
      <c r="AY321" s="17" t="s">
        <v>138</v>
      </c>
      <c r="BE321" s="216">
        <f>IF(N321="základní",J321,0)</f>
        <v>0</v>
      </c>
      <c r="BF321" s="216">
        <f>IF(N321="snížená",J321,0)</f>
        <v>0</v>
      </c>
      <c r="BG321" s="216">
        <f>IF(N321="zákl. přenesená",J321,0)</f>
        <v>0</v>
      </c>
      <c r="BH321" s="216">
        <f>IF(N321="sníž. přenesená",J321,0)</f>
        <v>0</v>
      </c>
      <c r="BI321" s="216">
        <f>IF(N321="nulová",J321,0)</f>
        <v>0</v>
      </c>
      <c r="BJ321" s="17" t="s">
        <v>83</v>
      </c>
      <c r="BK321" s="216">
        <f>ROUND(I321*H321,2)</f>
        <v>0</v>
      </c>
      <c r="BL321" s="17" t="s">
        <v>232</v>
      </c>
      <c r="BM321" s="215" t="s">
        <v>1346</v>
      </c>
    </row>
    <row r="322" s="2" customFormat="1">
      <c r="A322" s="38"/>
      <c r="B322" s="39"/>
      <c r="C322" s="40"/>
      <c r="D322" s="217" t="s">
        <v>146</v>
      </c>
      <c r="E322" s="40"/>
      <c r="F322" s="218" t="s">
        <v>771</v>
      </c>
      <c r="G322" s="40"/>
      <c r="H322" s="40"/>
      <c r="I322" s="219"/>
      <c r="J322" s="40"/>
      <c r="K322" s="40"/>
      <c r="L322" s="44"/>
      <c r="M322" s="220"/>
      <c r="N322" s="221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146</v>
      </c>
      <c r="AU322" s="17" t="s">
        <v>80</v>
      </c>
    </row>
    <row r="323" s="12" customFormat="1" ht="22.8" customHeight="1">
      <c r="A323" s="12"/>
      <c r="B323" s="188"/>
      <c r="C323" s="189"/>
      <c r="D323" s="190" t="s">
        <v>74</v>
      </c>
      <c r="E323" s="202" t="s">
        <v>772</v>
      </c>
      <c r="F323" s="202" t="s">
        <v>773</v>
      </c>
      <c r="G323" s="189"/>
      <c r="H323" s="189"/>
      <c r="I323" s="192"/>
      <c r="J323" s="203">
        <f>BK323</f>
        <v>0</v>
      </c>
      <c r="K323" s="189"/>
      <c r="L323" s="194"/>
      <c r="M323" s="195"/>
      <c r="N323" s="196"/>
      <c r="O323" s="196"/>
      <c r="P323" s="197">
        <f>SUM(P324:P365)</f>
        <v>0</v>
      </c>
      <c r="Q323" s="196"/>
      <c r="R323" s="197">
        <f>SUM(R324:R365)</f>
        <v>0.020183499999999997</v>
      </c>
      <c r="S323" s="196"/>
      <c r="T323" s="198">
        <f>SUM(T324:T365)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199" t="s">
        <v>80</v>
      </c>
      <c r="AT323" s="200" t="s">
        <v>74</v>
      </c>
      <c r="AU323" s="200" t="s">
        <v>83</v>
      </c>
      <c r="AY323" s="199" t="s">
        <v>138</v>
      </c>
      <c r="BK323" s="201">
        <f>SUM(BK324:BK365)</f>
        <v>0</v>
      </c>
    </row>
    <row r="324" s="2" customFormat="1" ht="24.15" customHeight="1">
      <c r="A324" s="38"/>
      <c r="B324" s="39"/>
      <c r="C324" s="204" t="s">
        <v>640</v>
      </c>
      <c r="D324" s="204" t="s">
        <v>140</v>
      </c>
      <c r="E324" s="205" t="s">
        <v>775</v>
      </c>
      <c r="F324" s="206" t="s">
        <v>776</v>
      </c>
      <c r="G324" s="207" t="s">
        <v>482</v>
      </c>
      <c r="H324" s="208">
        <v>8</v>
      </c>
      <c r="I324" s="209"/>
      <c r="J324" s="210">
        <f>ROUND(I324*H324,2)</f>
        <v>0</v>
      </c>
      <c r="K324" s="206" t="s">
        <v>144</v>
      </c>
      <c r="L324" s="44"/>
      <c r="M324" s="211" t="s">
        <v>19</v>
      </c>
      <c r="N324" s="212" t="s">
        <v>46</v>
      </c>
      <c r="O324" s="84"/>
      <c r="P324" s="213">
        <f>O324*H324</f>
        <v>0</v>
      </c>
      <c r="Q324" s="213">
        <v>0</v>
      </c>
      <c r="R324" s="213">
        <f>Q324*H324</f>
        <v>0</v>
      </c>
      <c r="S324" s="213">
        <v>0</v>
      </c>
      <c r="T324" s="214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15" t="s">
        <v>232</v>
      </c>
      <c r="AT324" s="215" t="s">
        <v>140</v>
      </c>
      <c r="AU324" s="215" t="s">
        <v>80</v>
      </c>
      <c r="AY324" s="17" t="s">
        <v>138</v>
      </c>
      <c r="BE324" s="216">
        <f>IF(N324="základní",J324,0)</f>
        <v>0</v>
      </c>
      <c r="BF324" s="216">
        <f>IF(N324="snížená",J324,0)</f>
        <v>0</v>
      </c>
      <c r="BG324" s="216">
        <f>IF(N324="zákl. přenesená",J324,0)</f>
        <v>0</v>
      </c>
      <c r="BH324" s="216">
        <f>IF(N324="sníž. přenesená",J324,0)</f>
        <v>0</v>
      </c>
      <c r="BI324" s="216">
        <f>IF(N324="nulová",J324,0)</f>
        <v>0</v>
      </c>
      <c r="BJ324" s="17" t="s">
        <v>83</v>
      </c>
      <c r="BK324" s="216">
        <f>ROUND(I324*H324,2)</f>
        <v>0</v>
      </c>
      <c r="BL324" s="17" t="s">
        <v>232</v>
      </c>
      <c r="BM324" s="215" t="s">
        <v>1347</v>
      </c>
    </row>
    <row r="325" s="2" customFormat="1">
      <c r="A325" s="38"/>
      <c r="B325" s="39"/>
      <c r="C325" s="40"/>
      <c r="D325" s="217" t="s">
        <v>146</v>
      </c>
      <c r="E325" s="40"/>
      <c r="F325" s="218" t="s">
        <v>778</v>
      </c>
      <c r="G325" s="40"/>
      <c r="H325" s="40"/>
      <c r="I325" s="219"/>
      <c r="J325" s="40"/>
      <c r="K325" s="40"/>
      <c r="L325" s="44"/>
      <c r="M325" s="220"/>
      <c r="N325" s="221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146</v>
      </c>
      <c r="AU325" s="17" t="s">
        <v>80</v>
      </c>
    </row>
    <row r="326" s="2" customFormat="1" ht="16.5" customHeight="1">
      <c r="A326" s="38"/>
      <c r="B326" s="39"/>
      <c r="C326" s="234" t="s">
        <v>645</v>
      </c>
      <c r="D326" s="234" t="s">
        <v>175</v>
      </c>
      <c r="E326" s="235" t="s">
        <v>780</v>
      </c>
      <c r="F326" s="236" t="s">
        <v>781</v>
      </c>
      <c r="G326" s="237" t="s">
        <v>482</v>
      </c>
      <c r="H326" s="238">
        <v>8.4000000000000004</v>
      </c>
      <c r="I326" s="239"/>
      <c r="J326" s="240">
        <f>ROUND(I326*H326,2)</f>
        <v>0</v>
      </c>
      <c r="K326" s="236" t="s">
        <v>144</v>
      </c>
      <c r="L326" s="241"/>
      <c r="M326" s="242" t="s">
        <v>19</v>
      </c>
      <c r="N326" s="243" t="s">
        <v>46</v>
      </c>
      <c r="O326" s="84"/>
      <c r="P326" s="213">
        <f>O326*H326</f>
        <v>0</v>
      </c>
      <c r="Q326" s="213">
        <v>0.00023000000000000001</v>
      </c>
      <c r="R326" s="213">
        <f>Q326*H326</f>
        <v>0.0019320000000000001</v>
      </c>
      <c r="S326" s="213">
        <v>0</v>
      </c>
      <c r="T326" s="214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15" t="s">
        <v>333</v>
      </c>
      <c r="AT326" s="215" t="s">
        <v>175</v>
      </c>
      <c r="AU326" s="215" t="s">
        <v>80</v>
      </c>
      <c r="AY326" s="17" t="s">
        <v>138</v>
      </c>
      <c r="BE326" s="216">
        <f>IF(N326="základní",J326,0)</f>
        <v>0</v>
      </c>
      <c r="BF326" s="216">
        <f>IF(N326="snížená",J326,0)</f>
        <v>0</v>
      </c>
      <c r="BG326" s="216">
        <f>IF(N326="zákl. přenesená",J326,0)</f>
        <v>0</v>
      </c>
      <c r="BH326" s="216">
        <f>IF(N326="sníž. přenesená",J326,0)</f>
        <v>0</v>
      </c>
      <c r="BI326" s="216">
        <f>IF(N326="nulová",J326,0)</f>
        <v>0</v>
      </c>
      <c r="BJ326" s="17" t="s">
        <v>83</v>
      </c>
      <c r="BK326" s="216">
        <f>ROUND(I326*H326,2)</f>
        <v>0</v>
      </c>
      <c r="BL326" s="17" t="s">
        <v>232</v>
      </c>
      <c r="BM326" s="215" t="s">
        <v>1348</v>
      </c>
    </row>
    <row r="327" s="13" customFormat="1">
      <c r="A327" s="13"/>
      <c r="B327" s="222"/>
      <c r="C327" s="223"/>
      <c r="D327" s="224" t="s">
        <v>148</v>
      </c>
      <c r="E327" s="223"/>
      <c r="F327" s="226" t="s">
        <v>1349</v>
      </c>
      <c r="G327" s="223"/>
      <c r="H327" s="227">
        <v>8.4000000000000004</v>
      </c>
      <c r="I327" s="228"/>
      <c r="J327" s="223"/>
      <c r="K327" s="223"/>
      <c r="L327" s="229"/>
      <c r="M327" s="230"/>
      <c r="N327" s="231"/>
      <c r="O327" s="231"/>
      <c r="P327" s="231"/>
      <c r="Q327" s="231"/>
      <c r="R327" s="231"/>
      <c r="S327" s="231"/>
      <c r="T327" s="23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3" t="s">
        <v>148</v>
      </c>
      <c r="AU327" s="233" t="s">
        <v>80</v>
      </c>
      <c r="AV327" s="13" t="s">
        <v>80</v>
      </c>
      <c r="AW327" s="13" t="s">
        <v>4</v>
      </c>
      <c r="AX327" s="13" t="s">
        <v>83</v>
      </c>
      <c r="AY327" s="233" t="s">
        <v>138</v>
      </c>
    </row>
    <row r="328" s="2" customFormat="1" ht="24.15" customHeight="1">
      <c r="A328" s="38"/>
      <c r="B328" s="39"/>
      <c r="C328" s="204" t="s">
        <v>650</v>
      </c>
      <c r="D328" s="204" t="s">
        <v>140</v>
      </c>
      <c r="E328" s="205" t="s">
        <v>785</v>
      </c>
      <c r="F328" s="206" t="s">
        <v>786</v>
      </c>
      <c r="G328" s="207" t="s">
        <v>330</v>
      </c>
      <c r="H328" s="208">
        <v>7</v>
      </c>
      <c r="I328" s="209"/>
      <c r="J328" s="210">
        <f>ROUND(I328*H328,2)</f>
        <v>0</v>
      </c>
      <c r="K328" s="206" t="s">
        <v>144</v>
      </c>
      <c r="L328" s="44"/>
      <c r="M328" s="211" t="s">
        <v>19</v>
      </c>
      <c r="N328" s="212" t="s">
        <v>46</v>
      </c>
      <c r="O328" s="84"/>
      <c r="P328" s="213">
        <f>O328*H328</f>
        <v>0</v>
      </c>
      <c r="Q328" s="213">
        <v>0</v>
      </c>
      <c r="R328" s="213">
        <f>Q328*H328</f>
        <v>0</v>
      </c>
      <c r="S328" s="213">
        <v>0</v>
      </c>
      <c r="T328" s="214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15" t="s">
        <v>232</v>
      </c>
      <c r="AT328" s="215" t="s">
        <v>140</v>
      </c>
      <c r="AU328" s="215" t="s">
        <v>80</v>
      </c>
      <c r="AY328" s="17" t="s">
        <v>138</v>
      </c>
      <c r="BE328" s="216">
        <f>IF(N328="základní",J328,0)</f>
        <v>0</v>
      </c>
      <c r="BF328" s="216">
        <f>IF(N328="snížená",J328,0)</f>
        <v>0</v>
      </c>
      <c r="BG328" s="216">
        <f>IF(N328="zákl. přenesená",J328,0)</f>
        <v>0</v>
      </c>
      <c r="BH328" s="216">
        <f>IF(N328="sníž. přenesená",J328,0)</f>
        <v>0</v>
      </c>
      <c r="BI328" s="216">
        <f>IF(N328="nulová",J328,0)</f>
        <v>0</v>
      </c>
      <c r="BJ328" s="17" t="s">
        <v>83</v>
      </c>
      <c r="BK328" s="216">
        <f>ROUND(I328*H328,2)</f>
        <v>0</v>
      </c>
      <c r="BL328" s="17" t="s">
        <v>232</v>
      </c>
      <c r="BM328" s="215" t="s">
        <v>1350</v>
      </c>
    </row>
    <row r="329" s="2" customFormat="1">
      <c r="A329" s="38"/>
      <c r="B329" s="39"/>
      <c r="C329" s="40"/>
      <c r="D329" s="217" t="s">
        <v>146</v>
      </c>
      <c r="E329" s="40"/>
      <c r="F329" s="218" t="s">
        <v>788</v>
      </c>
      <c r="G329" s="40"/>
      <c r="H329" s="40"/>
      <c r="I329" s="219"/>
      <c r="J329" s="40"/>
      <c r="K329" s="40"/>
      <c r="L329" s="44"/>
      <c r="M329" s="220"/>
      <c r="N329" s="221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146</v>
      </c>
      <c r="AU329" s="17" t="s">
        <v>80</v>
      </c>
    </row>
    <row r="330" s="2" customFormat="1" ht="16.5" customHeight="1">
      <c r="A330" s="38"/>
      <c r="B330" s="39"/>
      <c r="C330" s="234" t="s">
        <v>655</v>
      </c>
      <c r="D330" s="234" t="s">
        <v>175</v>
      </c>
      <c r="E330" s="235" t="s">
        <v>790</v>
      </c>
      <c r="F330" s="236" t="s">
        <v>791</v>
      </c>
      <c r="G330" s="237" t="s">
        <v>330</v>
      </c>
      <c r="H330" s="238">
        <v>4</v>
      </c>
      <c r="I330" s="239"/>
      <c r="J330" s="240">
        <f>ROUND(I330*H330,2)</f>
        <v>0</v>
      </c>
      <c r="K330" s="236" t="s">
        <v>144</v>
      </c>
      <c r="L330" s="241"/>
      <c r="M330" s="242" t="s">
        <v>19</v>
      </c>
      <c r="N330" s="243" t="s">
        <v>46</v>
      </c>
      <c r="O330" s="84"/>
      <c r="P330" s="213">
        <f>O330*H330</f>
        <v>0</v>
      </c>
      <c r="Q330" s="213">
        <v>4.0000000000000003E-05</v>
      </c>
      <c r="R330" s="213">
        <f>Q330*H330</f>
        <v>0.00016000000000000001</v>
      </c>
      <c r="S330" s="213">
        <v>0</v>
      </c>
      <c r="T330" s="214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15" t="s">
        <v>333</v>
      </c>
      <c r="AT330" s="215" t="s">
        <v>175</v>
      </c>
      <c r="AU330" s="215" t="s">
        <v>80</v>
      </c>
      <c r="AY330" s="17" t="s">
        <v>138</v>
      </c>
      <c r="BE330" s="216">
        <f>IF(N330="základní",J330,0)</f>
        <v>0</v>
      </c>
      <c r="BF330" s="216">
        <f>IF(N330="snížená",J330,0)</f>
        <v>0</v>
      </c>
      <c r="BG330" s="216">
        <f>IF(N330="zákl. přenesená",J330,0)</f>
        <v>0</v>
      </c>
      <c r="BH330" s="216">
        <f>IF(N330="sníž. přenesená",J330,0)</f>
        <v>0</v>
      </c>
      <c r="BI330" s="216">
        <f>IF(N330="nulová",J330,0)</f>
        <v>0</v>
      </c>
      <c r="BJ330" s="17" t="s">
        <v>83</v>
      </c>
      <c r="BK330" s="216">
        <f>ROUND(I330*H330,2)</f>
        <v>0</v>
      </c>
      <c r="BL330" s="17" t="s">
        <v>232</v>
      </c>
      <c r="BM330" s="215" t="s">
        <v>1351</v>
      </c>
    </row>
    <row r="331" s="2" customFormat="1" ht="16.5" customHeight="1">
      <c r="A331" s="38"/>
      <c r="B331" s="39"/>
      <c r="C331" s="234" t="s">
        <v>660</v>
      </c>
      <c r="D331" s="234" t="s">
        <v>175</v>
      </c>
      <c r="E331" s="235" t="s">
        <v>794</v>
      </c>
      <c r="F331" s="236" t="s">
        <v>795</v>
      </c>
      <c r="G331" s="237" t="s">
        <v>330</v>
      </c>
      <c r="H331" s="238">
        <v>3</v>
      </c>
      <c r="I331" s="239"/>
      <c r="J331" s="240">
        <f>ROUND(I331*H331,2)</f>
        <v>0</v>
      </c>
      <c r="K331" s="236" t="s">
        <v>144</v>
      </c>
      <c r="L331" s="241"/>
      <c r="M331" s="242" t="s">
        <v>19</v>
      </c>
      <c r="N331" s="243" t="s">
        <v>46</v>
      </c>
      <c r="O331" s="84"/>
      <c r="P331" s="213">
        <f>O331*H331</f>
        <v>0</v>
      </c>
      <c r="Q331" s="213">
        <v>9.0000000000000006E-05</v>
      </c>
      <c r="R331" s="213">
        <f>Q331*H331</f>
        <v>0.00027</v>
      </c>
      <c r="S331" s="213">
        <v>0</v>
      </c>
      <c r="T331" s="214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15" t="s">
        <v>333</v>
      </c>
      <c r="AT331" s="215" t="s">
        <v>175</v>
      </c>
      <c r="AU331" s="215" t="s">
        <v>80</v>
      </c>
      <c r="AY331" s="17" t="s">
        <v>138</v>
      </c>
      <c r="BE331" s="216">
        <f>IF(N331="základní",J331,0)</f>
        <v>0</v>
      </c>
      <c r="BF331" s="216">
        <f>IF(N331="snížená",J331,0)</f>
        <v>0</v>
      </c>
      <c r="BG331" s="216">
        <f>IF(N331="zákl. přenesená",J331,0)</f>
        <v>0</v>
      </c>
      <c r="BH331" s="216">
        <f>IF(N331="sníž. přenesená",J331,0)</f>
        <v>0</v>
      </c>
      <c r="BI331" s="216">
        <f>IF(N331="nulová",J331,0)</f>
        <v>0</v>
      </c>
      <c r="BJ331" s="17" t="s">
        <v>83</v>
      </c>
      <c r="BK331" s="216">
        <f>ROUND(I331*H331,2)</f>
        <v>0</v>
      </c>
      <c r="BL331" s="17" t="s">
        <v>232</v>
      </c>
      <c r="BM331" s="215" t="s">
        <v>1352</v>
      </c>
    </row>
    <row r="332" s="2" customFormat="1" ht="24.15" customHeight="1">
      <c r="A332" s="38"/>
      <c r="B332" s="39"/>
      <c r="C332" s="204" t="s">
        <v>665</v>
      </c>
      <c r="D332" s="204" t="s">
        <v>140</v>
      </c>
      <c r="E332" s="205" t="s">
        <v>798</v>
      </c>
      <c r="F332" s="206" t="s">
        <v>799</v>
      </c>
      <c r="G332" s="207" t="s">
        <v>482</v>
      </c>
      <c r="H332" s="208">
        <v>16</v>
      </c>
      <c r="I332" s="209"/>
      <c r="J332" s="210">
        <f>ROUND(I332*H332,2)</f>
        <v>0</v>
      </c>
      <c r="K332" s="206" t="s">
        <v>144</v>
      </c>
      <c r="L332" s="44"/>
      <c r="M332" s="211" t="s">
        <v>19</v>
      </c>
      <c r="N332" s="212" t="s">
        <v>46</v>
      </c>
      <c r="O332" s="84"/>
      <c r="P332" s="213">
        <f>O332*H332</f>
        <v>0</v>
      </c>
      <c r="Q332" s="213">
        <v>0</v>
      </c>
      <c r="R332" s="213">
        <f>Q332*H332</f>
        <v>0</v>
      </c>
      <c r="S332" s="213">
        <v>0</v>
      </c>
      <c r="T332" s="214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5" t="s">
        <v>232</v>
      </c>
      <c r="AT332" s="215" t="s">
        <v>140</v>
      </c>
      <c r="AU332" s="215" t="s">
        <v>80</v>
      </c>
      <c r="AY332" s="17" t="s">
        <v>138</v>
      </c>
      <c r="BE332" s="216">
        <f>IF(N332="základní",J332,0)</f>
        <v>0</v>
      </c>
      <c r="BF332" s="216">
        <f>IF(N332="snížená",J332,0)</f>
        <v>0</v>
      </c>
      <c r="BG332" s="216">
        <f>IF(N332="zákl. přenesená",J332,0)</f>
        <v>0</v>
      </c>
      <c r="BH332" s="216">
        <f>IF(N332="sníž. přenesená",J332,0)</f>
        <v>0</v>
      </c>
      <c r="BI332" s="216">
        <f>IF(N332="nulová",J332,0)</f>
        <v>0</v>
      </c>
      <c r="BJ332" s="17" t="s">
        <v>83</v>
      </c>
      <c r="BK332" s="216">
        <f>ROUND(I332*H332,2)</f>
        <v>0</v>
      </c>
      <c r="BL332" s="17" t="s">
        <v>232</v>
      </c>
      <c r="BM332" s="215" t="s">
        <v>1353</v>
      </c>
    </row>
    <row r="333" s="2" customFormat="1">
      <c r="A333" s="38"/>
      <c r="B333" s="39"/>
      <c r="C333" s="40"/>
      <c r="D333" s="217" t="s">
        <v>146</v>
      </c>
      <c r="E333" s="40"/>
      <c r="F333" s="218" t="s">
        <v>801</v>
      </c>
      <c r="G333" s="40"/>
      <c r="H333" s="40"/>
      <c r="I333" s="219"/>
      <c r="J333" s="40"/>
      <c r="K333" s="40"/>
      <c r="L333" s="44"/>
      <c r="M333" s="220"/>
      <c r="N333" s="221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146</v>
      </c>
      <c r="AU333" s="17" t="s">
        <v>80</v>
      </c>
    </row>
    <row r="334" s="2" customFormat="1" ht="24.15" customHeight="1">
      <c r="A334" s="38"/>
      <c r="B334" s="39"/>
      <c r="C334" s="204" t="s">
        <v>341</v>
      </c>
      <c r="D334" s="204" t="s">
        <v>140</v>
      </c>
      <c r="E334" s="205" t="s">
        <v>803</v>
      </c>
      <c r="F334" s="206" t="s">
        <v>804</v>
      </c>
      <c r="G334" s="207" t="s">
        <v>482</v>
      </c>
      <c r="H334" s="208">
        <v>12</v>
      </c>
      <c r="I334" s="209"/>
      <c r="J334" s="210">
        <f>ROUND(I334*H334,2)</f>
        <v>0</v>
      </c>
      <c r="K334" s="206" t="s">
        <v>144</v>
      </c>
      <c r="L334" s="44"/>
      <c r="M334" s="211" t="s">
        <v>19</v>
      </c>
      <c r="N334" s="212" t="s">
        <v>46</v>
      </c>
      <c r="O334" s="84"/>
      <c r="P334" s="213">
        <f>O334*H334</f>
        <v>0</v>
      </c>
      <c r="Q334" s="213">
        <v>0</v>
      </c>
      <c r="R334" s="213">
        <f>Q334*H334</f>
        <v>0</v>
      </c>
      <c r="S334" s="213">
        <v>0</v>
      </c>
      <c r="T334" s="214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15" t="s">
        <v>232</v>
      </c>
      <c r="AT334" s="215" t="s">
        <v>140</v>
      </c>
      <c r="AU334" s="215" t="s">
        <v>80</v>
      </c>
      <c r="AY334" s="17" t="s">
        <v>138</v>
      </c>
      <c r="BE334" s="216">
        <f>IF(N334="základní",J334,0)</f>
        <v>0</v>
      </c>
      <c r="BF334" s="216">
        <f>IF(N334="snížená",J334,0)</f>
        <v>0</v>
      </c>
      <c r="BG334" s="216">
        <f>IF(N334="zákl. přenesená",J334,0)</f>
        <v>0</v>
      </c>
      <c r="BH334" s="216">
        <f>IF(N334="sníž. přenesená",J334,0)</f>
        <v>0</v>
      </c>
      <c r="BI334" s="216">
        <f>IF(N334="nulová",J334,0)</f>
        <v>0</v>
      </c>
      <c r="BJ334" s="17" t="s">
        <v>83</v>
      </c>
      <c r="BK334" s="216">
        <f>ROUND(I334*H334,2)</f>
        <v>0</v>
      </c>
      <c r="BL334" s="17" t="s">
        <v>232</v>
      </c>
      <c r="BM334" s="215" t="s">
        <v>1354</v>
      </c>
    </row>
    <row r="335" s="2" customFormat="1">
      <c r="A335" s="38"/>
      <c r="B335" s="39"/>
      <c r="C335" s="40"/>
      <c r="D335" s="217" t="s">
        <v>146</v>
      </c>
      <c r="E335" s="40"/>
      <c r="F335" s="218" t="s">
        <v>806</v>
      </c>
      <c r="G335" s="40"/>
      <c r="H335" s="40"/>
      <c r="I335" s="219"/>
      <c r="J335" s="40"/>
      <c r="K335" s="40"/>
      <c r="L335" s="44"/>
      <c r="M335" s="220"/>
      <c r="N335" s="221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146</v>
      </c>
      <c r="AU335" s="17" t="s">
        <v>80</v>
      </c>
    </row>
    <row r="336" s="2" customFormat="1" ht="24.15" customHeight="1">
      <c r="A336" s="38"/>
      <c r="B336" s="39"/>
      <c r="C336" s="204" t="s">
        <v>349</v>
      </c>
      <c r="D336" s="204" t="s">
        <v>140</v>
      </c>
      <c r="E336" s="205" t="s">
        <v>808</v>
      </c>
      <c r="F336" s="206" t="s">
        <v>809</v>
      </c>
      <c r="G336" s="207" t="s">
        <v>482</v>
      </c>
      <c r="H336" s="208">
        <v>55</v>
      </c>
      <c r="I336" s="209"/>
      <c r="J336" s="210">
        <f>ROUND(I336*H336,2)</f>
        <v>0</v>
      </c>
      <c r="K336" s="206" t="s">
        <v>144</v>
      </c>
      <c r="L336" s="44"/>
      <c r="M336" s="211" t="s">
        <v>19</v>
      </c>
      <c r="N336" s="212" t="s">
        <v>46</v>
      </c>
      <c r="O336" s="84"/>
      <c r="P336" s="213">
        <f>O336*H336</f>
        <v>0</v>
      </c>
      <c r="Q336" s="213">
        <v>0</v>
      </c>
      <c r="R336" s="213">
        <f>Q336*H336</f>
        <v>0</v>
      </c>
      <c r="S336" s="213">
        <v>0</v>
      </c>
      <c r="T336" s="214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15" t="s">
        <v>232</v>
      </c>
      <c r="AT336" s="215" t="s">
        <v>140</v>
      </c>
      <c r="AU336" s="215" t="s">
        <v>80</v>
      </c>
      <c r="AY336" s="17" t="s">
        <v>138</v>
      </c>
      <c r="BE336" s="216">
        <f>IF(N336="základní",J336,0)</f>
        <v>0</v>
      </c>
      <c r="BF336" s="216">
        <f>IF(N336="snížená",J336,0)</f>
        <v>0</v>
      </c>
      <c r="BG336" s="216">
        <f>IF(N336="zákl. přenesená",J336,0)</f>
        <v>0</v>
      </c>
      <c r="BH336" s="216">
        <f>IF(N336="sníž. přenesená",J336,0)</f>
        <v>0</v>
      </c>
      <c r="BI336" s="216">
        <f>IF(N336="nulová",J336,0)</f>
        <v>0</v>
      </c>
      <c r="BJ336" s="17" t="s">
        <v>83</v>
      </c>
      <c r="BK336" s="216">
        <f>ROUND(I336*H336,2)</f>
        <v>0</v>
      </c>
      <c r="BL336" s="17" t="s">
        <v>232</v>
      </c>
      <c r="BM336" s="215" t="s">
        <v>1355</v>
      </c>
    </row>
    <row r="337" s="2" customFormat="1">
      <c r="A337" s="38"/>
      <c r="B337" s="39"/>
      <c r="C337" s="40"/>
      <c r="D337" s="217" t="s">
        <v>146</v>
      </c>
      <c r="E337" s="40"/>
      <c r="F337" s="218" t="s">
        <v>811</v>
      </c>
      <c r="G337" s="40"/>
      <c r="H337" s="40"/>
      <c r="I337" s="219"/>
      <c r="J337" s="40"/>
      <c r="K337" s="40"/>
      <c r="L337" s="44"/>
      <c r="M337" s="220"/>
      <c r="N337" s="221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146</v>
      </c>
      <c r="AU337" s="17" t="s">
        <v>80</v>
      </c>
    </row>
    <row r="338" s="2" customFormat="1" ht="16.5" customHeight="1">
      <c r="A338" s="38"/>
      <c r="B338" s="39"/>
      <c r="C338" s="234" t="s">
        <v>361</v>
      </c>
      <c r="D338" s="234" t="s">
        <v>175</v>
      </c>
      <c r="E338" s="235" t="s">
        <v>813</v>
      </c>
      <c r="F338" s="236" t="s">
        <v>814</v>
      </c>
      <c r="G338" s="237" t="s">
        <v>482</v>
      </c>
      <c r="H338" s="238">
        <v>52.899999999999999</v>
      </c>
      <c r="I338" s="239"/>
      <c r="J338" s="240">
        <f>ROUND(I338*H338,2)</f>
        <v>0</v>
      </c>
      <c r="K338" s="236" t="s">
        <v>144</v>
      </c>
      <c r="L338" s="241"/>
      <c r="M338" s="242" t="s">
        <v>19</v>
      </c>
      <c r="N338" s="243" t="s">
        <v>46</v>
      </c>
      <c r="O338" s="84"/>
      <c r="P338" s="213">
        <f>O338*H338</f>
        <v>0</v>
      </c>
      <c r="Q338" s="213">
        <v>0.00012</v>
      </c>
      <c r="R338" s="213">
        <f>Q338*H338</f>
        <v>0.0063480000000000003</v>
      </c>
      <c r="S338" s="213">
        <v>0</v>
      </c>
      <c r="T338" s="214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15" t="s">
        <v>333</v>
      </c>
      <c r="AT338" s="215" t="s">
        <v>175</v>
      </c>
      <c r="AU338" s="215" t="s">
        <v>80</v>
      </c>
      <c r="AY338" s="17" t="s">
        <v>138</v>
      </c>
      <c r="BE338" s="216">
        <f>IF(N338="základní",J338,0)</f>
        <v>0</v>
      </c>
      <c r="BF338" s="216">
        <f>IF(N338="snížená",J338,0)</f>
        <v>0</v>
      </c>
      <c r="BG338" s="216">
        <f>IF(N338="zákl. přenesená",J338,0)</f>
        <v>0</v>
      </c>
      <c r="BH338" s="216">
        <f>IF(N338="sníž. přenesená",J338,0)</f>
        <v>0</v>
      </c>
      <c r="BI338" s="216">
        <f>IF(N338="nulová",J338,0)</f>
        <v>0</v>
      </c>
      <c r="BJ338" s="17" t="s">
        <v>83</v>
      </c>
      <c r="BK338" s="216">
        <f>ROUND(I338*H338,2)</f>
        <v>0</v>
      </c>
      <c r="BL338" s="17" t="s">
        <v>232</v>
      </c>
      <c r="BM338" s="215" t="s">
        <v>1356</v>
      </c>
    </row>
    <row r="339" s="13" customFormat="1">
      <c r="A339" s="13"/>
      <c r="B339" s="222"/>
      <c r="C339" s="223"/>
      <c r="D339" s="224" t="s">
        <v>148</v>
      </c>
      <c r="E339" s="223"/>
      <c r="F339" s="226" t="s">
        <v>1357</v>
      </c>
      <c r="G339" s="223"/>
      <c r="H339" s="227">
        <v>52.899999999999999</v>
      </c>
      <c r="I339" s="228"/>
      <c r="J339" s="223"/>
      <c r="K339" s="223"/>
      <c r="L339" s="229"/>
      <c r="M339" s="230"/>
      <c r="N339" s="231"/>
      <c r="O339" s="231"/>
      <c r="P339" s="231"/>
      <c r="Q339" s="231"/>
      <c r="R339" s="231"/>
      <c r="S339" s="231"/>
      <c r="T339" s="23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3" t="s">
        <v>148</v>
      </c>
      <c r="AU339" s="233" t="s">
        <v>80</v>
      </c>
      <c r="AV339" s="13" t="s">
        <v>80</v>
      </c>
      <c r="AW339" s="13" t="s">
        <v>4</v>
      </c>
      <c r="AX339" s="13" t="s">
        <v>83</v>
      </c>
      <c r="AY339" s="233" t="s">
        <v>138</v>
      </c>
    </row>
    <row r="340" s="2" customFormat="1" ht="16.5" customHeight="1">
      <c r="A340" s="38"/>
      <c r="B340" s="39"/>
      <c r="C340" s="234" t="s">
        <v>684</v>
      </c>
      <c r="D340" s="234" t="s">
        <v>175</v>
      </c>
      <c r="E340" s="235" t="s">
        <v>818</v>
      </c>
      <c r="F340" s="236" t="s">
        <v>819</v>
      </c>
      <c r="G340" s="237" t="s">
        <v>482</v>
      </c>
      <c r="H340" s="238">
        <v>42.549999999999997</v>
      </c>
      <c r="I340" s="239"/>
      <c r="J340" s="240">
        <f>ROUND(I340*H340,2)</f>
        <v>0</v>
      </c>
      <c r="K340" s="236" t="s">
        <v>144</v>
      </c>
      <c r="L340" s="241"/>
      <c r="M340" s="242" t="s">
        <v>19</v>
      </c>
      <c r="N340" s="243" t="s">
        <v>46</v>
      </c>
      <c r="O340" s="84"/>
      <c r="P340" s="213">
        <f>O340*H340</f>
        <v>0</v>
      </c>
      <c r="Q340" s="213">
        <v>0.00017000000000000001</v>
      </c>
      <c r="R340" s="213">
        <f>Q340*H340</f>
        <v>0.0072335000000000003</v>
      </c>
      <c r="S340" s="213">
        <v>0</v>
      </c>
      <c r="T340" s="21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5" t="s">
        <v>333</v>
      </c>
      <c r="AT340" s="215" t="s">
        <v>175</v>
      </c>
      <c r="AU340" s="215" t="s">
        <v>80</v>
      </c>
      <c r="AY340" s="17" t="s">
        <v>138</v>
      </c>
      <c r="BE340" s="216">
        <f>IF(N340="základní",J340,0)</f>
        <v>0</v>
      </c>
      <c r="BF340" s="216">
        <f>IF(N340="snížená",J340,0)</f>
        <v>0</v>
      </c>
      <c r="BG340" s="216">
        <f>IF(N340="zákl. přenesená",J340,0)</f>
        <v>0</v>
      </c>
      <c r="BH340" s="216">
        <f>IF(N340="sníž. přenesená",J340,0)</f>
        <v>0</v>
      </c>
      <c r="BI340" s="216">
        <f>IF(N340="nulová",J340,0)</f>
        <v>0</v>
      </c>
      <c r="BJ340" s="17" t="s">
        <v>83</v>
      </c>
      <c r="BK340" s="216">
        <f>ROUND(I340*H340,2)</f>
        <v>0</v>
      </c>
      <c r="BL340" s="17" t="s">
        <v>232</v>
      </c>
      <c r="BM340" s="215" t="s">
        <v>1358</v>
      </c>
    </row>
    <row r="341" s="13" customFormat="1">
      <c r="A341" s="13"/>
      <c r="B341" s="222"/>
      <c r="C341" s="223"/>
      <c r="D341" s="224" t="s">
        <v>148</v>
      </c>
      <c r="E341" s="223"/>
      <c r="F341" s="226" t="s">
        <v>1359</v>
      </c>
      <c r="G341" s="223"/>
      <c r="H341" s="227">
        <v>42.549999999999997</v>
      </c>
      <c r="I341" s="228"/>
      <c r="J341" s="223"/>
      <c r="K341" s="223"/>
      <c r="L341" s="229"/>
      <c r="M341" s="230"/>
      <c r="N341" s="231"/>
      <c r="O341" s="231"/>
      <c r="P341" s="231"/>
      <c r="Q341" s="231"/>
      <c r="R341" s="231"/>
      <c r="S341" s="231"/>
      <c r="T341" s="23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3" t="s">
        <v>148</v>
      </c>
      <c r="AU341" s="233" t="s">
        <v>80</v>
      </c>
      <c r="AV341" s="13" t="s">
        <v>80</v>
      </c>
      <c r="AW341" s="13" t="s">
        <v>4</v>
      </c>
      <c r="AX341" s="13" t="s">
        <v>83</v>
      </c>
      <c r="AY341" s="233" t="s">
        <v>138</v>
      </c>
    </row>
    <row r="342" s="2" customFormat="1" ht="16.5" customHeight="1">
      <c r="A342" s="38"/>
      <c r="B342" s="39"/>
      <c r="C342" s="204" t="s">
        <v>689</v>
      </c>
      <c r="D342" s="204" t="s">
        <v>140</v>
      </c>
      <c r="E342" s="205" t="s">
        <v>823</v>
      </c>
      <c r="F342" s="206" t="s">
        <v>824</v>
      </c>
      <c r="G342" s="207" t="s">
        <v>330</v>
      </c>
      <c r="H342" s="208">
        <v>1</v>
      </c>
      <c r="I342" s="209"/>
      <c r="J342" s="210">
        <f>ROUND(I342*H342,2)</f>
        <v>0</v>
      </c>
      <c r="K342" s="206" t="s">
        <v>582</v>
      </c>
      <c r="L342" s="44"/>
      <c r="M342" s="211" t="s">
        <v>19</v>
      </c>
      <c r="N342" s="212" t="s">
        <v>46</v>
      </c>
      <c r="O342" s="84"/>
      <c r="P342" s="213">
        <f>O342*H342</f>
        <v>0</v>
      </c>
      <c r="Q342" s="213">
        <v>0</v>
      </c>
      <c r="R342" s="213">
        <f>Q342*H342</f>
        <v>0</v>
      </c>
      <c r="S342" s="213">
        <v>0</v>
      </c>
      <c r="T342" s="214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15" t="s">
        <v>232</v>
      </c>
      <c r="AT342" s="215" t="s">
        <v>140</v>
      </c>
      <c r="AU342" s="215" t="s">
        <v>80</v>
      </c>
      <c r="AY342" s="17" t="s">
        <v>138</v>
      </c>
      <c r="BE342" s="216">
        <f>IF(N342="základní",J342,0)</f>
        <v>0</v>
      </c>
      <c r="BF342" s="216">
        <f>IF(N342="snížená",J342,0)</f>
        <v>0</v>
      </c>
      <c r="BG342" s="216">
        <f>IF(N342="zákl. přenesená",J342,0)</f>
        <v>0</v>
      </c>
      <c r="BH342" s="216">
        <f>IF(N342="sníž. přenesená",J342,0)</f>
        <v>0</v>
      </c>
      <c r="BI342" s="216">
        <f>IF(N342="nulová",J342,0)</f>
        <v>0</v>
      </c>
      <c r="BJ342" s="17" t="s">
        <v>83</v>
      </c>
      <c r="BK342" s="216">
        <f>ROUND(I342*H342,2)</f>
        <v>0</v>
      </c>
      <c r="BL342" s="17" t="s">
        <v>232</v>
      </c>
      <c r="BM342" s="215" t="s">
        <v>1360</v>
      </c>
    </row>
    <row r="343" s="2" customFormat="1" ht="16.5" customHeight="1">
      <c r="A343" s="38"/>
      <c r="B343" s="39"/>
      <c r="C343" s="234" t="s">
        <v>694</v>
      </c>
      <c r="D343" s="234" t="s">
        <v>175</v>
      </c>
      <c r="E343" s="235" t="s">
        <v>827</v>
      </c>
      <c r="F343" s="236" t="s">
        <v>828</v>
      </c>
      <c r="G343" s="237" t="s">
        <v>330</v>
      </c>
      <c r="H343" s="238">
        <v>1</v>
      </c>
      <c r="I343" s="239"/>
      <c r="J343" s="240">
        <f>ROUND(I343*H343,2)</f>
        <v>0</v>
      </c>
      <c r="K343" s="236" t="s">
        <v>582</v>
      </c>
      <c r="L343" s="241"/>
      <c r="M343" s="242" t="s">
        <v>19</v>
      </c>
      <c r="N343" s="243" t="s">
        <v>46</v>
      </c>
      <c r="O343" s="84"/>
      <c r="P343" s="213">
        <f>O343*H343</f>
        <v>0</v>
      </c>
      <c r="Q343" s="213">
        <v>0</v>
      </c>
      <c r="R343" s="213">
        <f>Q343*H343</f>
        <v>0</v>
      </c>
      <c r="S343" s="213">
        <v>0</v>
      </c>
      <c r="T343" s="214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15" t="s">
        <v>333</v>
      </c>
      <c r="AT343" s="215" t="s">
        <v>175</v>
      </c>
      <c r="AU343" s="215" t="s">
        <v>80</v>
      </c>
      <c r="AY343" s="17" t="s">
        <v>138</v>
      </c>
      <c r="BE343" s="216">
        <f>IF(N343="základní",J343,0)</f>
        <v>0</v>
      </c>
      <c r="BF343" s="216">
        <f>IF(N343="snížená",J343,0)</f>
        <v>0</v>
      </c>
      <c r="BG343" s="216">
        <f>IF(N343="zákl. přenesená",J343,0)</f>
        <v>0</v>
      </c>
      <c r="BH343" s="216">
        <f>IF(N343="sníž. přenesená",J343,0)</f>
        <v>0</v>
      </c>
      <c r="BI343" s="216">
        <f>IF(N343="nulová",J343,0)</f>
        <v>0</v>
      </c>
      <c r="BJ343" s="17" t="s">
        <v>83</v>
      </c>
      <c r="BK343" s="216">
        <f>ROUND(I343*H343,2)</f>
        <v>0</v>
      </c>
      <c r="BL343" s="17" t="s">
        <v>232</v>
      </c>
      <c r="BM343" s="215" t="s">
        <v>1361</v>
      </c>
    </row>
    <row r="344" s="2" customFormat="1" ht="24.15" customHeight="1">
      <c r="A344" s="38"/>
      <c r="B344" s="39"/>
      <c r="C344" s="204" t="s">
        <v>699</v>
      </c>
      <c r="D344" s="204" t="s">
        <v>140</v>
      </c>
      <c r="E344" s="205" t="s">
        <v>831</v>
      </c>
      <c r="F344" s="206" t="s">
        <v>832</v>
      </c>
      <c r="G344" s="207" t="s">
        <v>330</v>
      </c>
      <c r="H344" s="208">
        <v>3</v>
      </c>
      <c r="I344" s="209"/>
      <c r="J344" s="210">
        <f>ROUND(I344*H344,2)</f>
        <v>0</v>
      </c>
      <c r="K344" s="206" t="s">
        <v>144</v>
      </c>
      <c r="L344" s="44"/>
      <c r="M344" s="211" t="s">
        <v>19</v>
      </c>
      <c r="N344" s="212" t="s">
        <v>46</v>
      </c>
      <c r="O344" s="84"/>
      <c r="P344" s="213">
        <f>O344*H344</f>
        <v>0</v>
      </c>
      <c r="Q344" s="213">
        <v>0</v>
      </c>
      <c r="R344" s="213">
        <f>Q344*H344</f>
        <v>0</v>
      </c>
      <c r="S344" s="213">
        <v>0</v>
      </c>
      <c r="T344" s="214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15" t="s">
        <v>232</v>
      </c>
      <c r="AT344" s="215" t="s">
        <v>140</v>
      </c>
      <c r="AU344" s="215" t="s">
        <v>80</v>
      </c>
      <c r="AY344" s="17" t="s">
        <v>138</v>
      </c>
      <c r="BE344" s="216">
        <f>IF(N344="základní",J344,0)</f>
        <v>0</v>
      </c>
      <c r="BF344" s="216">
        <f>IF(N344="snížená",J344,0)</f>
        <v>0</v>
      </c>
      <c r="BG344" s="216">
        <f>IF(N344="zákl. přenesená",J344,0)</f>
        <v>0</v>
      </c>
      <c r="BH344" s="216">
        <f>IF(N344="sníž. přenesená",J344,0)</f>
        <v>0</v>
      </c>
      <c r="BI344" s="216">
        <f>IF(N344="nulová",J344,0)</f>
        <v>0</v>
      </c>
      <c r="BJ344" s="17" t="s">
        <v>83</v>
      </c>
      <c r="BK344" s="216">
        <f>ROUND(I344*H344,2)</f>
        <v>0</v>
      </c>
      <c r="BL344" s="17" t="s">
        <v>232</v>
      </c>
      <c r="BM344" s="215" t="s">
        <v>1362</v>
      </c>
    </row>
    <row r="345" s="2" customFormat="1">
      <c r="A345" s="38"/>
      <c r="B345" s="39"/>
      <c r="C345" s="40"/>
      <c r="D345" s="217" t="s">
        <v>146</v>
      </c>
      <c r="E345" s="40"/>
      <c r="F345" s="218" t="s">
        <v>834</v>
      </c>
      <c r="G345" s="40"/>
      <c r="H345" s="40"/>
      <c r="I345" s="219"/>
      <c r="J345" s="40"/>
      <c r="K345" s="40"/>
      <c r="L345" s="44"/>
      <c r="M345" s="220"/>
      <c r="N345" s="221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146</v>
      </c>
      <c r="AU345" s="17" t="s">
        <v>80</v>
      </c>
    </row>
    <row r="346" s="2" customFormat="1" ht="16.5" customHeight="1">
      <c r="A346" s="38"/>
      <c r="B346" s="39"/>
      <c r="C346" s="234" t="s">
        <v>704</v>
      </c>
      <c r="D346" s="234" t="s">
        <v>175</v>
      </c>
      <c r="E346" s="235" t="s">
        <v>836</v>
      </c>
      <c r="F346" s="236" t="s">
        <v>837</v>
      </c>
      <c r="G346" s="237" t="s">
        <v>330</v>
      </c>
      <c r="H346" s="238">
        <v>3</v>
      </c>
      <c r="I346" s="239"/>
      <c r="J346" s="240">
        <f>ROUND(I346*H346,2)</f>
        <v>0</v>
      </c>
      <c r="K346" s="236" t="s">
        <v>144</v>
      </c>
      <c r="L346" s="241"/>
      <c r="M346" s="242" t="s">
        <v>19</v>
      </c>
      <c r="N346" s="243" t="s">
        <v>46</v>
      </c>
      <c r="O346" s="84"/>
      <c r="P346" s="213">
        <f>O346*H346</f>
        <v>0</v>
      </c>
      <c r="Q346" s="213">
        <v>9.0000000000000006E-05</v>
      </c>
      <c r="R346" s="213">
        <f>Q346*H346</f>
        <v>0.00027</v>
      </c>
      <c r="S346" s="213">
        <v>0</v>
      </c>
      <c r="T346" s="214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15" t="s">
        <v>333</v>
      </c>
      <c r="AT346" s="215" t="s">
        <v>175</v>
      </c>
      <c r="AU346" s="215" t="s">
        <v>80</v>
      </c>
      <c r="AY346" s="17" t="s">
        <v>138</v>
      </c>
      <c r="BE346" s="216">
        <f>IF(N346="základní",J346,0)</f>
        <v>0</v>
      </c>
      <c r="BF346" s="216">
        <f>IF(N346="snížená",J346,0)</f>
        <v>0</v>
      </c>
      <c r="BG346" s="216">
        <f>IF(N346="zákl. přenesená",J346,0)</f>
        <v>0</v>
      </c>
      <c r="BH346" s="216">
        <f>IF(N346="sníž. přenesená",J346,0)</f>
        <v>0</v>
      </c>
      <c r="BI346" s="216">
        <f>IF(N346="nulová",J346,0)</f>
        <v>0</v>
      </c>
      <c r="BJ346" s="17" t="s">
        <v>83</v>
      </c>
      <c r="BK346" s="216">
        <f>ROUND(I346*H346,2)</f>
        <v>0</v>
      </c>
      <c r="BL346" s="17" t="s">
        <v>232</v>
      </c>
      <c r="BM346" s="215" t="s">
        <v>1363</v>
      </c>
    </row>
    <row r="347" s="2" customFormat="1" ht="24.15" customHeight="1">
      <c r="A347" s="38"/>
      <c r="B347" s="39"/>
      <c r="C347" s="204" t="s">
        <v>708</v>
      </c>
      <c r="D347" s="204" t="s">
        <v>140</v>
      </c>
      <c r="E347" s="205" t="s">
        <v>849</v>
      </c>
      <c r="F347" s="206" t="s">
        <v>850</v>
      </c>
      <c r="G347" s="207" t="s">
        <v>330</v>
      </c>
      <c r="H347" s="208">
        <v>1</v>
      </c>
      <c r="I347" s="209"/>
      <c r="J347" s="210">
        <f>ROUND(I347*H347,2)</f>
        <v>0</v>
      </c>
      <c r="K347" s="206" t="s">
        <v>144</v>
      </c>
      <c r="L347" s="44"/>
      <c r="M347" s="211" t="s">
        <v>19</v>
      </c>
      <c r="N347" s="212" t="s">
        <v>46</v>
      </c>
      <c r="O347" s="84"/>
      <c r="P347" s="213">
        <f>O347*H347</f>
        <v>0</v>
      </c>
      <c r="Q347" s="213">
        <v>0</v>
      </c>
      <c r="R347" s="213">
        <f>Q347*H347</f>
        <v>0</v>
      </c>
      <c r="S347" s="213">
        <v>0</v>
      </c>
      <c r="T347" s="214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15" t="s">
        <v>232</v>
      </c>
      <c r="AT347" s="215" t="s">
        <v>140</v>
      </c>
      <c r="AU347" s="215" t="s">
        <v>80</v>
      </c>
      <c r="AY347" s="17" t="s">
        <v>138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83</v>
      </c>
      <c r="BK347" s="216">
        <f>ROUND(I347*H347,2)</f>
        <v>0</v>
      </c>
      <c r="BL347" s="17" t="s">
        <v>232</v>
      </c>
      <c r="BM347" s="215" t="s">
        <v>1364</v>
      </c>
    </row>
    <row r="348" s="2" customFormat="1">
      <c r="A348" s="38"/>
      <c r="B348" s="39"/>
      <c r="C348" s="40"/>
      <c r="D348" s="217" t="s">
        <v>146</v>
      </c>
      <c r="E348" s="40"/>
      <c r="F348" s="218" t="s">
        <v>852</v>
      </c>
      <c r="G348" s="40"/>
      <c r="H348" s="40"/>
      <c r="I348" s="219"/>
      <c r="J348" s="40"/>
      <c r="K348" s="40"/>
      <c r="L348" s="44"/>
      <c r="M348" s="220"/>
      <c r="N348" s="221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146</v>
      </c>
      <c r="AU348" s="17" t="s">
        <v>80</v>
      </c>
    </row>
    <row r="349" s="2" customFormat="1" ht="16.5" customHeight="1">
      <c r="A349" s="38"/>
      <c r="B349" s="39"/>
      <c r="C349" s="234" t="s">
        <v>713</v>
      </c>
      <c r="D349" s="234" t="s">
        <v>175</v>
      </c>
      <c r="E349" s="235" t="s">
        <v>854</v>
      </c>
      <c r="F349" s="236" t="s">
        <v>855</v>
      </c>
      <c r="G349" s="237" t="s">
        <v>330</v>
      </c>
      <c r="H349" s="238">
        <v>1</v>
      </c>
      <c r="I349" s="239"/>
      <c r="J349" s="240">
        <f>ROUND(I349*H349,2)</f>
        <v>0</v>
      </c>
      <c r="K349" s="236" t="s">
        <v>144</v>
      </c>
      <c r="L349" s="241"/>
      <c r="M349" s="242" t="s">
        <v>19</v>
      </c>
      <c r="N349" s="243" t="s">
        <v>46</v>
      </c>
      <c r="O349" s="84"/>
      <c r="P349" s="213">
        <f>O349*H349</f>
        <v>0</v>
      </c>
      <c r="Q349" s="213">
        <v>6.9999999999999994E-05</v>
      </c>
      <c r="R349" s="213">
        <f>Q349*H349</f>
        <v>6.9999999999999994E-05</v>
      </c>
      <c r="S349" s="213">
        <v>0</v>
      </c>
      <c r="T349" s="214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15" t="s">
        <v>333</v>
      </c>
      <c r="AT349" s="215" t="s">
        <v>175</v>
      </c>
      <c r="AU349" s="215" t="s">
        <v>80</v>
      </c>
      <c r="AY349" s="17" t="s">
        <v>138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17" t="s">
        <v>83</v>
      </c>
      <c r="BK349" s="216">
        <f>ROUND(I349*H349,2)</f>
        <v>0</v>
      </c>
      <c r="BL349" s="17" t="s">
        <v>232</v>
      </c>
      <c r="BM349" s="215" t="s">
        <v>1365</v>
      </c>
    </row>
    <row r="350" s="2" customFormat="1" ht="16.5" customHeight="1">
      <c r="A350" s="38"/>
      <c r="B350" s="39"/>
      <c r="C350" s="204" t="s">
        <v>717</v>
      </c>
      <c r="D350" s="204" t="s">
        <v>140</v>
      </c>
      <c r="E350" s="205" t="s">
        <v>858</v>
      </c>
      <c r="F350" s="206" t="s">
        <v>859</v>
      </c>
      <c r="G350" s="207" t="s">
        <v>330</v>
      </c>
      <c r="H350" s="208">
        <v>3</v>
      </c>
      <c r="I350" s="209"/>
      <c r="J350" s="210">
        <f>ROUND(I350*H350,2)</f>
        <v>0</v>
      </c>
      <c r="K350" s="206" t="s">
        <v>144</v>
      </c>
      <c r="L350" s="44"/>
      <c r="M350" s="211" t="s">
        <v>19</v>
      </c>
      <c r="N350" s="212" t="s">
        <v>46</v>
      </c>
      <c r="O350" s="84"/>
      <c r="P350" s="213">
        <f>O350*H350</f>
        <v>0</v>
      </c>
      <c r="Q350" s="213">
        <v>0</v>
      </c>
      <c r="R350" s="213">
        <f>Q350*H350</f>
        <v>0</v>
      </c>
      <c r="S350" s="213">
        <v>0</v>
      </c>
      <c r="T350" s="214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15" t="s">
        <v>232</v>
      </c>
      <c r="AT350" s="215" t="s">
        <v>140</v>
      </c>
      <c r="AU350" s="215" t="s">
        <v>80</v>
      </c>
      <c r="AY350" s="17" t="s">
        <v>138</v>
      </c>
      <c r="BE350" s="216">
        <f>IF(N350="základní",J350,0)</f>
        <v>0</v>
      </c>
      <c r="BF350" s="216">
        <f>IF(N350="snížená",J350,0)</f>
        <v>0</v>
      </c>
      <c r="BG350" s="216">
        <f>IF(N350="zákl. přenesená",J350,0)</f>
        <v>0</v>
      </c>
      <c r="BH350" s="216">
        <f>IF(N350="sníž. přenesená",J350,0)</f>
        <v>0</v>
      </c>
      <c r="BI350" s="216">
        <f>IF(N350="nulová",J350,0)</f>
        <v>0</v>
      </c>
      <c r="BJ350" s="17" t="s">
        <v>83</v>
      </c>
      <c r="BK350" s="216">
        <f>ROUND(I350*H350,2)</f>
        <v>0</v>
      </c>
      <c r="BL350" s="17" t="s">
        <v>232</v>
      </c>
      <c r="BM350" s="215" t="s">
        <v>1366</v>
      </c>
    </row>
    <row r="351" s="2" customFormat="1">
      <c r="A351" s="38"/>
      <c r="B351" s="39"/>
      <c r="C351" s="40"/>
      <c r="D351" s="217" t="s">
        <v>146</v>
      </c>
      <c r="E351" s="40"/>
      <c r="F351" s="218" t="s">
        <v>861</v>
      </c>
      <c r="G351" s="40"/>
      <c r="H351" s="40"/>
      <c r="I351" s="219"/>
      <c r="J351" s="40"/>
      <c r="K351" s="40"/>
      <c r="L351" s="44"/>
      <c r="M351" s="220"/>
      <c r="N351" s="221"/>
      <c r="O351" s="84"/>
      <c r="P351" s="84"/>
      <c r="Q351" s="84"/>
      <c r="R351" s="84"/>
      <c r="S351" s="84"/>
      <c r="T351" s="85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146</v>
      </c>
      <c r="AU351" s="17" t="s">
        <v>80</v>
      </c>
    </row>
    <row r="352" s="2" customFormat="1" ht="16.5" customHeight="1">
      <c r="A352" s="38"/>
      <c r="B352" s="39"/>
      <c r="C352" s="234" t="s">
        <v>722</v>
      </c>
      <c r="D352" s="234" t="s">
        <v>175</v>
      </c>
      <c r="E352" s="235" t="s">
        <v>863</v>
      </c>
      <c r="F352" s="236" t="s">
        <v>864</v>
      </c>
      <c r="G352" s="237" t="s">
        <v>330</v>
      </c>
      <c r="H352" s="238">
        <v>1</v>
      </c>
      <c r="I352" s="239"/>
      <c r="J352" s="240">
        <f>ROUND(I352*H352,2)</f>
        <v>0</v>
      </c>
      <c r="K352" s="236" t="s">
        <v>144</v>
      </c>
      <c r="L352" s="241"/>
      <c r="M352" s="242" t="s">
        <v>19</v>
      </c>
      <c r="N352" s="243" t="s">
        <v>46</v>
      </c>
      <c r="O352" s="84"/>
      <c r="P352" s="213">
        <f>O352*H352</f>
        <v>0</v>
      </c>
      <c r="Q352" s="213">
        <v>0.00040000000000000002</v>
      </c>
      <c r="R352" s="213">
        <f>Q352*H352</f>
        <v>0.00040000000000000002</v>
      </c>
      <c r="S352" s="213">
        <v>0</v>
      </c>
      <c r="T352" s="21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15" t="s">
        <v>333</v>
      </c>
      <c r="AT352" s="215" t="s">
        <v>175</v>
      </c>
      <c r="AU352" s="215" t="s">
        <v>80</v>
      </c>
      <c r="AY352" s="17" t="s">
        <v>138</v>
      </c>
      <c r="BE352" s="216">
        <f>IF(N352="základní",J352,0)</f>
        <v>0</v>
      </c>
      <c r="BF352" s="216">
        <f>IF(N352="snížená",J352,0)</f>
        <v>0</v>
      </c>
      <c r="BG352" s="216">
        <f>IF(N352="zákl. přenesená",J352,0)</f>
        <v>0</v>
      </c>
      <c r="BH352" s="216">
        <f>IF(N352="sníž. přenesená",J352,0)</f>
        <v>0</v>
      </c>
      <c r="BI352" s="216">
        <f>IF(N352="nulová",J352,0)</f>
        <v>0</v>
      </c>
      <c r="BJ352" s="17" t="s">
        <v>83</v>
      </c>
      <c r="BK352" s="216">
        <f>ROUND(I352*H352,2)</f>
        <v>0</v>
      </c>
      <c r="BL352" s="17" t="s">
        <v>232</v>
      </c>
      <c r="BM352" s="215" t="s">
        <v>1367</v>
      </c>
    </row>
    <row r="353" s="2" customFormat="1" ht="16.5" customHeight="1">
      <c r="A353" s="38"/>
      <c r="B353" s="39"/>
      <c r="C353" s="234" t="s">
        <v>727</v>
      </c>
      <c r="D353" s="234" t="s">
        <v>175</v>
      </c>
      <c r="E353" s="235" t="s">
        <v>867</v>
      </c>
      <c r="F353" s="236" t="s">
        <v>868</v>
      </c>
      <c r="G353" s="237" t="s">
        <v>330</v>
      </c>
      <c r="H353" s="238">
        <v>2</v>
      </c>
      <c r="I353" s="239"/>
      <c r="J353" s="240">
        <f>ROUND(I353*H353,2)</f>
        <v>0</v>
      </c>
      <c r="K353" s="236" t="s">
        <v>144</v>
      </c>
      <c r="L353" s="241"/>
      <c r="M353" s="242" t="s">
        <v>19</v>
      </c>
      <c r="N353" s="243" t="s">
        <v>46</v>
      </c>
      <c r="O353" s="84"/>
      <c r="P353" s="213">
        <f>O353*H353</f>
        <v>0</v>
      </c>
      <c r="Q353" s="213">
        <v>0.00040000000000000002</v>
      </c>
      <c r="R353" s="213">
        <f>Q353*H353</f>
        <v>0.00080000000000000004</v>
      </c>
      <c r="S353" s="213">
        <v>0</v>
      </c>
      <c r="T353" s="214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15" t="s">
        <v>333</v>
      </c>
      <c r="AT353" s="215" t="s">
        <v>175</v>
      </c>
      <c r="AU353" s="215" t="s">
        <v>80</v>
      </c>
      <c r="AY353" s="17" t="s">
        <v>138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17" t="s">
        <v>83</v>
      </c>
      <c r="BK353" s="216">
        <f>ROUND(I353*H353,2)</f>
        <v>0</v>
      </c>
      <c r="BL353" s="17" t="s">
        <v>232</v>
      </c>
      <c r="BM353" s="215" t="s">
        <v>1368</v>
      </c>
    </row>
    <row r="354" s="2" customFormat="1" ht="24.15" customHeight="1">
      <c r="A354" s="38"/>
      <c r="B354" s="39"/>
      <c r="C354" s="204" t="s">
        <v>734</v>
      </c>
      <c r="D354" s="204" t="s">
        <v>140</v>
      </c>
      <c r="E354" s="205" t="s">
        <v>871</v>
      </c>
      <c r="F354" s="206" t="s">
        <v>872</v>
      </c>
      <c r="G354" s="207" t="s">
        <v>330</v>
      </c>
      <c r="H354" s="208">
        <v>4</v>
      </c>
      <c r="I354" s="209"/>
      <c r="J354" s="210">
        <f>ROUND(I354*H354,2)</f>
        <v>0</v>
      </c>
      <c r="K354" s="206" t="s">
        <v>144</v>
      </c>
      <c r="L354" s="44"/>
      <c r="M354" s="211" t="s">
        <v>19</v>
      </c>
      <c r="N354" s="212" t="s">
        <v>46</v>
      </c>
      <c r="O354" s="84"/>
      <c r="P354" s="213">
        <f>O354*H354</f>
        <v>0</v>
      </c>
      <c r="Q354" s="213">
        <v>0</v>
      </c>
      <c r="R354" s="213">
        <f>Q354*H354</f>
        <v>0</v>
      </c>
      <c r="S354" s="213">
        <v>0</v>
      </c>
      <c r="T354" s="214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15" t="s">
        <v>232</v>
      </c>
      <c r="AT354" s="215" t="s">
        <v>140</v>
      </c>
      <c r="AU354" s="215" t="s">
        <v>80</v>
      </c>
      <c r="AY354" s="17" t="s">
        <v>138</v>
      </c>
      <c r="BE354" s="216">
        <f>IF(N354="základní",J354,0)</f>
        <v>0</v>
      </c>
      <c r="BF354" s="216">
        <f>IF(N354="snížená",J354,0)</f>
        <v>0</v>
      </c>
      <c r="BG354" s="216">
        <f>IF(N354="zákl. přenesená",J354,0)</f>
        <v>0</v>
      </c>
      <c r="BH354" s="216">
        <f>IF(N354="sníž. přenesená",J354,0)</f>
        <v>0</v>
      </c>
      <c r="BI354" s="216">
        <f>IF(N354="nulová",J354,0)</f>
        <v>0</v>
      </c>
      <c r="BJ354" s="17" t="s">
        <v>83</v>
      </c>
      <c r="BK354" s="216">
        <f>ROUND(I354*H354,2)</f>
        <v>0</v>
      </c>
      <c r="BL354" s="17" t="s">
        <v>232</v>
      </c>
      <c r="BM354" s="215" t="s">
        <v>1369</v>
      </c>
    </row>
    <row r="355" s="2" customFormat="1">
      <c r="A355" s="38"/>
      <c r="B355" s="39"/>
      <c r="C355" s="40"/>
      <c r="D355" s="217" t="s">
        <v>146</v>
      </c>
      <c r="E355" s="40"/>
      <c r="F355" s="218" t="s">
        <v>874</v>
      </c>
      <c r="G355" s="40"/>
      <c r="H355" s="40"/>
      <c r="I355" s="219"/>
      <c r="J355" s="40"/>
      <c r="K355" s="40"/>
      <c r="L355" s="44"/>
      <c r="M355" s="220"/>
      <c r="N355" s="221"/>
      <c r="O355" s="84"/>
      <c r="P355" s="84"/>
      <c r="Q355" s="84"/>
      <c r="R355" s="84"/>
      <c r="S355" s="84"/>
      <c r="T355" s="85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146</v>
      </c>
      <c r="AU355" s="17" t="s">
        <v>80</v>
      </c>
    </row>
    <row r="356" s="2" customFormat="1" ht="16.5" customHeight="1">
      <c r="A356" s="38"/>
      <c r="B356" s="39"/>
      <c r="C356" s="234" t="s">
        <v>739</v>
      </c>
      <c r="D356" s="234" t="s">
        <v>175</v>
      </c>
      <c r="E356" s="235" t="s">
        <v>876</v>
      </c>
      <c r="F356" s="236" t="s">
        <v>877</v>
      </c>
      <c r="G356" s="237" t="s">
        <v>330</v>
      </c>
      <c r="H356" s="238">
        <v>4</v>
      </c>
      <c r="I356" s="239"/>
      <c r="J356" s="240">
        <f>ROUND(I356*H356,2)</f>
        <v>0</v>
      </c>
      <c r="K356" s="236" t="s">
        <v>582</v>
      </c>
      <c r="L356" s="241"/>
      <c r="M356" s="242" t="s">
        <v>19</v>
      </c>
      <c r="N356" s="243" t="s">
        <v>46</v>
      </c>
      <c r="O356" s="84"/>
      <c r="P356" s="213">
        <f>O356*H356</f>
        <v>0</v>
      </c>
      <c r="Q356" s="213">
        <v>0</v>
      </c>
      <c r="R356" s="213">
        <f>Q356*H356</f>
        <v>0</v>
      </c>
      <c r="S356" s="213">
        <v>0</v>
      </c>
      <c r="T356" s="214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15" t="s">
        <v>333</v>
      </c>
      <c r="AT356" s="215" t="s">
        <v>175</v>
      </c>
      <c r="AU356" s="215" t="s">
        <v>80</v>
      </c>
      <c r="AY356" s="17" t="s">
        <v>138</v>
      </c>
      <c r="BE356" s="216">
        <f>IF(N356="základní",J356,0)</f>
        <v>0</v>
      </c>
      <c r="BF356" s="216">
        <f>IF(N356="snížená",J356,0)</f>
        <v>0</v>
      </c>
      <c r="BG356" s="216">
        <f>IF(N356="zákl. přenesená",J356,0)</f>
        <v>0</v>
      </c>
      <c r="BH356" s="216">
        <f>IF(N356="sníž. přenesená",J356,0)</f>
        <v>0</v>
      </c>
      <c r="BI356" s="216">
        <f>IF(N356="nulová",J356,0)</f>
        <v>0</v>
      </c>
      <c r="BJ356" s="17" t="s">
        <v>83</v>
      </c>
      <c r="BK356" s="216">
        <f>ROUND(I356*H356,2)</f>
        <v>0</v>
      </c>
      <c r="BL356" s="17" t="s">
        <v>232</v>
      </c>
      <c r="BM356" s="215" t="s">
        <v>1370</v>
      </c>
    </row>
    <row r="357" s="2" customFormat="1" ht="24.15" customHeight="1">
      <c r="A357" s="38"/>
      <c r="B357" s="39"/>
      <c r="C357" s="204" t="s">
        <v>743</v>
      </c>
      <c r="D357" s="204" t="s">
        <v>140</v>
      </c>
      <c r="E357" s="205" t="s">
        <v>893</v>
      </c>
      <c r="F357" s="206" t="s">
        <v>894</v>
      </c>
      <c r="G357" s="207" t="s">
        <v>330</v>
      </c>
      <c r="H357" s="208">
        <v>1</v>
      </c>
      <c r="I357" s="209"/>
      <c r="J357" s="210">
        <f>ROUND(I357*H357,2)</f>
        <v>0</v>
      </c>
      <c r="K357" s="206" t="s">
        <v>144</v>
      </c>
      <c r="L357" s="44"/>
      <c r="M357" s="211" t="s">
        <v>19</v>
      </c>
      <c r="N357" s="212" t="s">
        <v>46</v>
      </c>
      <c r="O357" s="84"/>
      <c r="P357" s="213">
        <f>O357*H357</f>
        <v>0</v>
      </c>
      <c r="Q357" s="213">
        <v>0</v>
      </c>
      <c r="R357" s="213">
        <f>Q357*H357</f>
        <v>0</v>
      </c>
      <c r="S357" s="213">
        <v>0</v>
      </c>
      <c r="T357" s="214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15" t="s">
        <v>232</v>
      </c>
      <c r="AT357" s="215" t="s">
        <v>140</v>
      </c>
      <c r="AU357" s="215" t="s">
        <v>80</v>
      </c>
      <c r="AY357" s="17" t="s">
        <v>138</v>
      </c>
      <c r="BE357" s="216">
        <f>IF(N357="základní",J357,0)</f>
        <v>0</v>
      </c>
      <c r="BF357" s="216">
        <f>IF(N357="snížená",J357,0)</f>
        <v>0</v>
      </c>
      <c r="BG357" s="216">
        <f>IF(N357="zákl. přenesená",J357,0)</f>
        <v>0</v>
      </c>
      <c r="BH357" s="216">
        <f>IF(N357="sníž. přenesená",J357,0)</f>
        <v>0</v>
      </c>
      <c r="BI357" s="216">
        <f>IF(N357="nulová",J357,0)</f>
        <v>0</v>
      </c>
      <c r="BJ357" s="17" t="s">
        <v>83</v>
      </c>
      <c r="BK357" s="216">
        <f>ROUND(I357*H357,2)</f>
        <v>0</v>
      </c>
      <c r="BL357" s="17" t="s">
        <v>232</v>
      </c>
      <c r="BM357" s="215" t="s">
        <v>1371</v>
      </c>
    </row>
    <row r="358" s="2" customFormat="1">
      <c r="A358" s="38"/>
      <c r="B358" s="39"/>
      <c r="C358" s="40"/>
      <c r="D358" s="217" t="s">
        <v>146</v>
      </c>
      <c r="E358" s="40"/>
      <c r="F358" s="218" t="s">
        <v>896</v>
      </c>
      <c r="G358" s="40"/>
      <c r="H358" s="40"/>
      <c r="I358" s="219"/>
      <c r="J358" s="40"/>
      <c r="K358" s="40"/>
      <c r="L358" s="44"/>
      <c r="M358" s="220"/>
      <c r="N358" s="221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146</v>
      </c>
      <c r="AU358" s="17" t="s">
        <v>80</v>
      </c>
    </row>
    <row r="359" s="2" customFormat="1" ht="16.5" customHeight="1">
      <c r="A359" s="38"/>
      <c r="B359" s="39"/>
      <c r="C359" s="204" t="s">
        <v>750</v>
      </c>
      <c r="D359" s="204" t="s">
        <v>140</v>
      </c>
      <c r="E359" s="205" t="s">
        <v>898</v>
      </c>
      <c r="F359" s="206" t="s">
        <v>899</v>
      </c>
      <c r="G359" s="207" t="s">
        <v>900</v>
      </c>
      <c r="H359" s="208">
        <v>4</v>
      </c>
      <c r="I359" s="209"/>
      <c r="J359" s="210">
        <f>ROUND(I359*H359,2)</f>
        <v>0</v>
      </c>
      <c r="K359" s="206" t="s">
        <v>144</v>
      </c>
      <c r="L359" s="44"/>
      <c r="M359" s="211" t="s">
        <v>19</v>
      </c>
      <c r="N359" s="212" t="s">
        <v>46</v>
      </c>
      <c r="O359" s="84"/>
      <c r="P359" s="213">
        <f>O359*H359</f>
        <v>0</v>
      </c>
      <c r="Q359" s="213">
        <v>0</v>
      </c>
      <c r="R359" s="213">
        <f>Q359*H359</f>
        <v>0</v>
      </c>
      <c r="S359" s="213">
        <v>0</v>
      </c>
      <c r="T359" s="214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5" t="s">
        <v>232</v>
      </c>
      <c r="AT359" s="215" t="s">
        <v>140</v>
      </c>
      <c r="AU359" s="215" t="s">
        <v>80</v>
      </c>
      <c r="AY359" s="17" t="s">
        <v>138</v>
      </c>
      <c r="BE359" s="216">
        <f>IF(N359="základní",J359,0)</f>
        <v>0</v>
      </c>
      <c r="BF359" s="216">
        <f>IF(N359="snížená",J359,0)</f>
        <v>0</v>
      </c>
      <c r="BG359" s="216">
        <f>IF(N359="zákl. přenesená",J359,0)</f>
        <v>0</v>
      </c>
      <c r="BH359" s="216">
        <f>IF(N359="sníž. přenesená",J359,0)</f>
        <v>0</v>
      </c>
      <c r="BI359" s="216">
        <f>IF(N359="nulová",J359,0)</f>
        <v>0</v>
      </c>
      <c r="BJ359" s="17" t="s">
        <v>83</v>
      </c>
      <c r="BK359" s="216">
        <f>ROUND(I359*H359,2)</f>
        <v>0</v>
      </c>
      <c r="BL359" s="17" t="s">
        <v>232</v>
      </c>
      <c r="BM359" s="215" t="s">
        <v>1372</v>
      </c>
    </row>
    <row r="360" s="2" customFormat="1">
      <c r="A360" s="38"/>
      <c r="B360" s="39"/>
      <c r="C360" s="40"/>
      <c r="D360" s="217" t="s">
        <v>146</v>
      </c>
      <c r="E360" s="40"/>
      <c r="F360" s="218" t="s">
        <v>902</v>
      </c>
      <c r="G360" s="40"/>
      <c r="H360" s="40"/>
      <c r="I360" s="219"/>
      <c r="J360" s="40"/>
      <c r="K360" s="40"/>
      <c r="L360" s="44"/>
      <c r="M360" s="220"/>
      <c r="N360" s="221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146</v>
      </c>
      <c r="AU360" s="17" t="s">
        <v>80</v>
      </c>
    </row>
    <row r="361" s="2" customFormat="1">
      <c r="A361" s="38"/>
      <c r="B361" s="39"/>
      <c r="C361" s="40"/>
      <c r="D361" s="224" t="s">
        <v>903</v>
      </c>
      <c r="E361" s="40"/>
      <c r="F361" s="256" t="s">
        <v>904</v>
      </c>
      <c r="G361" s="40"/>
      <c r="H361" s="40"/>
      <c r="I361" s="219"/>
      <c r="J361" s="40"/>
      <c r="K361" s="40"/>
      <c r="L361" s="44"/>
      <c r="M361" s="220"/>
      <c r="N361" s="221"/>
      <c r="O361" s="84"/>
      <c r="P361" s="84"/>
      <c r="Q361" s="84"/>
      <c r="R361" s="84"/>
      <c r="S361" s="84"/>
      <c r="T361" s="85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903</v>
      </c>
      <c r="AU361" s="17" t="s">
        <v>80</v>
      </c>
    </row>
    <row r="362" s="2" customFormat="1" ht="16.5" customHeight="1">
      <c r="A362" s="38"/>
      <c r="B362" s="39"/>
      <c r="C362" s="234" t="s">
        <v>756</v>
      </c>
      <c r="D362" s="234" t="s">
        <v>175</v>
      </c>
      <c r="E362" s="235" t="s">
        <v>906</v>
      </c>
      <c r="F362" s="236" t="s">
        <v>907</v>
      </c>
      <c r="G362" s="237" t="s">
        <v>908</v>
      </c>
      <c r="H362" s="238">
        <v>2.5</v>
      </c>
      <c r="I362" s="239"/>
      <c r="J362" s="240">
        <f>ROUND(I362*H362,2)</f>
        <v>0</v>
      </c>
      <c r="K362" s="236" t="s">
        <v>144</v>
      </c>
      <c r="L362" s="241"/>
      <c r="M362" s="242" t="s">
        <v>19</v>
      </c>
      <c r="N362" s="243" t="s">
        <v>46</v>
      </c>
      <c r="O362" s="84"/>
      <c r="P362" s="213">
        <f>O362*H362</f>
        <v>0</v>
      </c>
      <c r="Q362" s="213">
        <v>0.001</v>
      </c>
      <c r="R362" s="213">
        <f>Q362*H362</f>
        <v>0.0025000000000000001</v>
      </c>
      <c r="S362" s="213">
        <v>0</v>
      </c>
      <c r="T362" s="214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15" t="s">
        <v>333</v>
      </c>
      <c r="AT362" s="215" t="s">
        <v>175</v>
      </c>
      <c r="AU362" s="215" t="s">
        <v>80</v>
      </c>
      <c r="AY362" s="17" t="s">
        <v>138</v>
      </c>
      <c r="BE362" s="216">
        <f>IF(N362="základní",J362,0)</f>
        <v>0</v>
      </c>
      <c r="BF362" s="216">
        <f>IF(N362="snížená",J362,0)</f>
        <v>0</v>
      </c>
      <c r="BG362" s="216">
        <f>IF(N362="zákl. přenesená",J362,0)</f>
        <v>0</v>
      </c>
      <c r="BH362" s="216">
        <f>IF(N362="sníž. přenesená",J362,0)</f>
        <v>0</v>
      </c>
      <c r="BI362" s="216">
        <f>IF(N362="nulová",J362,0)</f>
        <v>0</v>
      </c>
      <c r="BJ362" s="17" t="s">
        <v>83</v>
      </c>
      <c r="BK362" s="216">
        <f>ROUND(I362*H362,2)</f>
        <v>0</v>
      </c>
      <c r="BL362" s="17" t="s">
        <v>232</v>
      </c>
      <c r="BM362" s="215" t="s">
        <v>1373</v>
      </c>
    </row>
    <row r="363" s="2" customFormat="1" ht="16.5" customHeight="1">
      <c r="A363" s="38"/>
      <c r="B363" s="39"/>
      <c r="C363" s="234" t="s">
        <v>761</v>
      </c>
      <c r="D363" s="234" t="s">
        <v>175</v>
      </c>
      <c r="E363" s="235" t="s">
        <v>911</v>
      </c>
      <c r="F363" s="236" t="s">
        <v>912</v>
      </c>
      <c r="G363" s="237" t="s">
        <v>908</v>
      </c>
      <c r="H363" s="238">
        <v>0.20000000000000001</v>
      </c>
      <c r="I363" s="239"/>
      <c r="J363" s="240">
        <f>ROUND(I363*H363,2)</f>
        <v>0</v>
      </c>
      <c r="K363" s="236" t="s">
        <v>144</v>
      </c>
      <c r="L363" s="241"/>
      <c r="M363" s="242" t="s">
        <v>19</v>
      </c>
      <c r="N363" s="243" t="s">
        <v>46</v>
      </c>
      <c r="O363" s="84"/>
      <c r="P363" s="213">
        <f>O363*H363</f>
        <v>0</v>
      </c>
      <c r="Q363" s="213">
        <v>0.001</v>
      </c>
      <c r="R363" s="213">
        <f>Q363*H363</f>
        <v>0.00020000000000000001</v>
      </c>
      <c r="S363" s="213">
        <v>0</v>
      </c>
      <c r="T363" s="214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15" t="s">
        <v>333</v>
      </c>
      <c r="AT363" s="215" t="s">
        <v>175</v>
      </c>
      <c r="AU363" s="215" t="s">
        <v>80</v>
      </c>
      <c r="AY363" s="17" t="s">
        <v>138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83</v>
      </c>
      <c r="BK363" s="216">
        <f>ROUND(I363*H363,2)</f>
        <v>0</v>
      </c>
      <c r="BL363" s="17" t="s">
        <v>232</v>
      </c>
      <c r="BM363" s="215" t="s">
        <v>1374</v>
      </c>
    </row>
    <row r="364" s="2" customFormat="1" ht="24.15" customHeight="1">
      <c r="A364" s="38"/>
      <c r="B364" s="39"/>
      <c r="C364" s="204" t="s">
        <v>766</v>
      </c>
      <c r="D364" s="204" t="s">
        <v>140</v>
      </c>
      <c r="E364" s="205" t="s">
        <v>915</v>
      </c>
      <c r="F364" s="206" t="s">
        <v>916</v>
      </c>
      <c r="G364" s="207" t="s">
        <v>178</v>
      </c>
      <c r="H364" s="208">
        <v>0.02</v>
      </c>
      <c r="I364" s="209"/>
      <c r="J364" s="210">
        <f>ROUND(I364*H364,2)</f>
        <v>0</v>
      </c>
      <c r="K364" s="206" t="s">
        <v>144</v>
      </c>
      <c r="L364" s="44"/>
      <c r="M364" s="211" t="s">
        <v>19</v>
      </c>
      <c r="N364" s="212" t="s">
        <v>46</v>
      </c>
      <c r="O364" s="84"/>
      <c r="P364" s="213">
        <f>O364*H364</f>
        <v>0</v>
      </c>
      <c r="Q364" s="213">
        <v>0</v>
      </c>
      <c r="R364" s="213">
        <f>Q364*H364</f>
        <v>0</v>
      </c>
      <c r="S364" s="213">
        <v>0</v>
      </c>
      <c r="T364" s="214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15" t="s">
        <v>232</v>
      </c>
      <c r="AT364" s="215" t="s">
        <v>140</v>
      </c>
      <c r="AU364" s="215" t="s">
        <v>80</v>
      </c>
      <c r="AY364" s="17" t="s">
        <v>138</v>
      </c>
      <c r="BE364" s="216">
        <f>IF(N364="základní",J364,0)</f>
        <v>0</v>
      </c>
      <c r="BF364" s="216">
        <f>IF(N364="snížená",J364,0)</f>
        <v>0</v>
      </c>
      <c r="BG364" s="216">
        <f>IF(N364="zákl. přenesená",J364,0)</f>
        <v>0</v>
      </c>
      <c r="BH364" s="216">
        <f>IF(N364="sníž. přenesená",J364,0)</f>
        <v>0</v>
      </c>
      <c r="BI364" s="216">
        <f>IF(N364="nulová",J364,0)</f>
        <v>0</v>
      </c>
      <c r="BJ364" s="17" t="s">
        <v>83</v>
      </c>
      <c r="BK364" s="216">
        <f>ROUND(I364*H364,2)</f>
        <v>0</v>
      </c>
      <c r="BL364" s="17" t="s">
        <v>232</v>
      </c>
      <c r="BM364" s="215" t="s">
        <v>1375</v>
      </c>
    </row>
    <row r="365" s="2" customFormat="1">
      <c r="A365" s="38"/>
      <c r="B365" s="39"/>
      <c r="C365" s="40"/>
      <c r="D365" s="217" t="s">
        <v>146</v>
      </c>
      <c r="E365" s="40"/>
      <c r="F365" s="218" t="s">
        <v>918</v>
      </c>
      <c r="G365" s="40"/>
      <c r="H365" s="40"/>
      <c r="I365" s="219"/>
      <c r="J365" s="40"/>
      <c r="K365" s="40"/>
      <c r="L365" s="44"/>
      <c r="M365" s="220"/>
      <c r="N365" s="221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146</v>
      </c>
      <c r="AU365" s="17" t="s">
        <v>80</v>
      </c>
    </row>
    <row r="366" s="12" customFormat="1" ht="22.8" customHeight="1">
      <c r="A366" s="12"/>
      <c r="B366" s="188"/>
      <c r="C366" s="189"/>
      <c r="D366" s="190" t="s">
        <v>74</v>
      </c>
      <c r="E366" s="202" t="s">
        <v>919</v>
      </c>
      <c r="F366" s="202" t="s">
        <v>920</v>
      </c>
      <c r="G366" s="189"/>
      <c r="H366" s="189"/>
      <c r="I366" s="192"/>
      <c r="J366" s="203">
        <f>BK366</f>
        <v>0</v>
      </c>
      <c r="K366" s="189"/>
      <c r="L366" s="194"/>
      <c r="M366" s="195"/>
      <c r="N366" s="196"/>
      <c r="O366" s="196"/>
      <c r="P366" s="197">
        <f>SUM(P367:P390)</f>
        <v>0</v>
      </c>
      <c r="Q366" s="196"/>
      <c r="R366" s="197">
        <f>SUM(R367:R390)</f>
        <v>0.020050000000000002</v>
      </c>
      <c r="S366" s="196"/>
      <c r="T366" s="198">
        <f>SUM(T367:T390)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199" t="s">
        <v>80</v>
      </c>
      <c r="AT366" s="200" t="s">
        <v>74</v>
      </c>
      <c r="AU366" s="200" t="s">
        <v>83</v>
      </c>
      <c r="AY366" s="199" t="s">
        <v>138</v>
      </c>
      <c r="BK366" s="201">
        <f>SUM(BK367:BK390)</f>
        <v>0</v>
      </c>
    </row>
    <row r="367" s="2" customFormat="1" ht="16.5" customHeight="1">
      <c r="A367" s="38"/>
      <c r="B367" s="39"/>
      <c r="C367" s="204" t="s">
        <v>774</v>
      </c>
      <c r="D367" s="204" t="s">
        <v>140</v>
      </c>
      <c r="E367" s="205" t="s">
        <v>1376</v>
      </c>
      <c r="F367" s="206" t="s">
        <v>1377</v>
      </c>
      <c r="G367" s="207" t="s">
        <v>330</v>
      </c>
      <c r="H367" s="208">
        <v>2</v>
      </c>
      <c r="I367" s="209"/>
      <c r="J367" s="210">
        <f>ROUND(I367*H367,2)</f>
        <v>0</v>
      </c>
      <c r="K367" s="206" t="s">
        <v>144</v>
      </c>
      <c r="L367" s="44"/>
      <c r="M367" s="211" t="s">
        <v>19</v>
      </c>
      <c r="N367" s="212" t="s">
        <v>46</v>
      </c>
      <c r="O367" s="84"/>
      <c r="P367" s="213">
        <f>O367*H367</f>
        <v>0</v>
      </c>
      <c r="Q367" s="213">
        <v>0</v>
      </c>
      <c r="R367" s="213">
        <f>Q367*H367</f>
        <v>0</v>
      </c>
      <c r="S367" s="213">
        <v>0</v>
      </c>
      <c r="T367" s="214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15" t="s">
        <v>232</v>
      </c>
      <c r="AT367" s="215" t="s">
        <v>140</v>
      </c>
      <c r="AU367" s="215" t="s">
        <v>80</v>
      </c>
      <c r="AY367" s="17" t="s">
        <v>138</v>
      </c>
      <c r="BE367" s="216">
        <f>IF(N367="základní",J367,0)</f>
        <v>0</v>
      </c>
      <c r="BF367" s="216">
        <f>IF(N367="snížená",J367,0)</f>
        <v>0</v>
      </c>
      <c r="BG367" s="216">
        <f>IF(N367="zákl. přenesená",J367,0)</f>
        <v>0</v>
      </c>
      <c r="BH367" s="216">
        <f>IF(N367="sníž. přenesená",J367,0)</f>
        <v>0</v>
      </c>
      <c r="BI367" s="216">
        <f>IF(N367="nulová",J367,0)</f>
        <v>0</v>
      </c>
      <c r="BJ367" s="17" t="s">
        <v>83</v>
      </c>
      <c r="BK367" s="216">
        <f>ROUND(I367*H367,2)</f>
        <v>0</v>
      </c>
      <c r="BL367" s="17" t="s">
        <v>232</v>
      </c>
      <c r="BM367" s="215" t="s">
        <v>1378</v>
      </c>
    </row>
    <row r="368" s="2" customFormat="1">
      <c r="A368" s="38"/>
      <c r="B368" s="39"/>
      <c r="C368" s="40"/>
      <c r="D368" s="217" t="s">
        <v>146</v>
      </c>
      <c r="E368" s="40"/>
      <c r="F368" s="218" t="s">
        <v>1379</v>
      </c>
      <c r="G368" s="40"/>
      <c r="H368" s="40"/>
      <c r="I368" s="219"/>
      <c r="J368" s="40"/>
      <c r="K368" s="40"/>
      <c r="L368" s="44"/>
      <c r="M368" s="220"/>
      <c r="N368" s="221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146</v>
      </c>
      <c r="AU368" s="17" t="s">
        <v>80</v>
      </c>
    </row>
    <row r="369" s="2" customFormat="1" ht="16.5" customHeight="1">
      <c r="A369" s="38"/>
      <c r="B369" s="39"/>
      <c r="C369" s="234" t="s">
        <v>779</v>
      </c>
      <c r="D369" s="234" t="s">
        <v>175</v>
      </c>
      <c r="E369" s="235" t="s">
        <v>1380</v>
      </c>
      <c r="F369" s="236" t="s">
        <v>1381</v>
      </c>
      <c r="G369" s="237" t="s">
        <v>330</v>
      </c>
      <c r="H369" s="238">
        <v>2</v>
      </c>
      <c r="I369" s="239"/>
      <c r="J369" s="240">
        <f>ROUND(I369*H369,2)</f>
        <v>0</v>
      </c>
      <c r="K369" s="236" t="s">
        <v>144</v>
      </c>
      <c r="L369" s="241"/>
      <c r="M369" s="242" t="s">
        <v>19</v>
      </c>
      <c r="N369" s="243" t="s">
        <v>46</v>
      </c>
      <c r="O369" s="84"/>
      <c r="P369" s="213">
        <f>O369*H369</f>
        <v>0</v>
      </c>
      <c r="Q369" s="213">
        <v>0.00040000000000000002</v>
      </c>
      <c r="R369" s="213">
        <f>Q369*H369</f>
        <v>0.00080000000000000004</v>
      </c>
      <c r="S369" s="213">
        <v>0</v>
      </c>
      <c r="T369" s="214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15" t="s">
        <v>333</v>
      </c>
      <c r="AT369" s="215" t="s">
        <v>175</v>
      </c>
      <c r="AU369" s="215" t="s">
        <v>80</v>
      </c>
      <c r="AY369" s="17" t="s">
        <v>138</v>
      </c>
      <c r="BE369" s="216">
        <f>IF(N369="základní",J369,0)</f>
        <v>0</v>
      </c>
      <c r="BF369" s="216">
        <f>IF(N369="snížená",J369,0)</f>
        <v>0</v>
      </c>
      <c r="BG369" s="216">
        <f>IF(N369="zákl. přenesená",J369,0)</f>
        <v>0</v>
      </c>
      <c r="BH369" s="216">
        <f>IF(N369="sníž. přenesená",J369,0)</f>
        <v>0</v>
      </c>
      <c r="BI369" s="216">
        <f>IF(N369="nulová",J369,0)</f>
        <v>0</v>
      </c>
      <c r="BJ369" s="17" t="s">
        <v>83</v>
      </c>
      <c r="BK369" s="216">
        <f>ROUND(I369*H369,2)</f>
        <v>0</v>
      </c>
      <c r="BL369" s="17" t="s">
        <v>232</v>
      </c>
      <c r="BM369" s="215" t="s">
        <v>1382</v>
      </c>
    </row>
    <row r="370" s="2" customFormat="1" ht="24.15" customHeight="1">
      <c r="A370" s="38"/>
      <c r="B370" s="39"/>
      <c r="C370" s="204" t="s">
        <v>784</v>
      </c>
      <c r="D370" s="204" t="s">
        <v>140</v>
      </c>
      <c r="E370" s="205" t="s">
        <v>949</v>
      </c>
      <c r="F370" s="206" t="s">
        <v>950</v>
      </c>
      <c r="G370" s="207" t="s">
        <v>482</v>
      </c>
      <c r="H370" s="208">
        <v>3</v>
      </c>
      <c r="I370" s="209"/>
      <c r="J370" s="210">
        <f>ROUND(I370*H370,2)</f>
        <v>0</v>
      </c>
      <c r="K370" s="206" t="s">
        <v>144</v>
      </c>
      <c r="L370" s="44"/>
      <c r="M370" s="211" t="s">
        <v>19</v>
      </c>
      <c r="N370" s="212" t="s">
        <v>46</v>
      </c>
      <c r="O370" s="84"/>
      <c r="P370" s="213">
        <f>O370*H370</f>
        <v>0</v>
      </c>
      <c r="Q370" s="213">
        <v>0.00167</v>
      </c>
      <c r="R370" s="213">
        <f>Q370*H370</f>
        <v>0.0050100000000000006</v>
      </c>
      <c r="S370" s="213">
        <v>0</v>
      </c>
      <c r="T370" s="214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15" t="s">
        <v>232</v>
      </c>
      <c r="AT370" s="215" t="s">
        <v>140</v>
      </c>
      <c r="AU370" s="215" t="s">
        <v>80</v>
      </c>
      <c r="AY370" s="17" t="s">
        <v>138</v>
      </c>
      <c r="BE370" s="216">
        <f>IF(N370="základní",J370,0)</f>
        <v>0</v>
      </c>
      <c r="BF370" s="216">
        <f>IF(N370="snížená",J370,0)</f>
        <v>0</v>
      </c>
      <c r="BG370" s="216">
        <f>IF(N370="zákl. přenesená",J370,0)</f>
        <v>0</v>
      </c>
      <c r="BH370" s="216">
        <f>IF(N370="sníž. přenesená",J370,0)</f>
        <v>0</v>
      </c>
      <c r="BI370" s="216">
        <f>IF(N370="nulová",J370,0)</f>
        <v>0</v>
      </c>
      <c r="BJ370" s="17" t="s">
        <v>83</v>
      </c>
      <c r="BK370" s="216">
        <f>ROUND(I370*H370,2)</f>
        <v>0</v>
      </c>
      <c r="BL370" s="17" t="s">
        <v>232</v>
      </c>
      <c r="BM370" s="215" t="s">
        <v>1383</v>
      </c>
    </row>
    <row r="371" s="2" customFormat="1">
      <c r="A371" s="38"/>
      <c r="B371" s="39"/>
      <c r="C371" s="40"/>
      <c r="D371" s="217" t="s">
        <v>146</v>
      </c>
      <c r="E371" s="40"/>
      <c r="F371" s="218" t="s">
        <v>952</v>
      </c>
      <c r="G371" s="40"/>
      <c r="H371" s="40"/>
      <c r="I371" s="219"/>
      <c r="J371" s="40"/>
      <c r="K371" s="40"/>
      <c r="L371" s="44"/>
      <c r="M371" s="220"/>
      <c r="N371" s="221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146</v>
      </c>
      <c r="AU371" s="17" t="s">
        <v>80</v>
      </c>
    </row>
    <row r="372" s="2" customFormat="1" ht="24.15" customHeight="1">
      <c r="A372" s="38"/>
      <c r="B372" s="39"/>
      <c r="C372" s="204" t="s">
        <v>789</v>
      </c>
      <c r="D372" s="204" t="s">
        <v>140</v>
      </c>
      <c r="E372" s="205" t="s">
        <v>954</v>
      </c>
      <c r="F372" s="206" t="s">
        <v>955</v>
      </c>
      <c r="G372" s="207" t="s">
        <v>482</v>
      </c>
      <c r="H372" s="208">
        <v>2.5</v>
      </c>
      <c r="I372" s="209"/>
      <c r="J372" s="210">
        <f>ROUND(I372*H372,2)</f>
        <v>0</v>
      </c>
      <c r="K372" s="206" t="s">
        <v>144</v>
      </c>
      <c r="L372" s="44"/>
      <c r="M372" s="211" t="s">
        <v>19</v>
      </c>
      <c r="N372" s="212" t="s">
        <v>46</v>
      </c>
      <c r="O372" s="84"/>
      <c r="P372" s="213">
        <f>O372*H372</f>
        <v>0</v>
      </c>
      <c r="Q372" s="213">
        <v>0.0034399999999999999</v>
      </c>
      <c r="R372" s="213">
        <f>Q372*H372</f>
        <v>0.0086</v>
      </c>
      <c r="S372" s="213">
        <v>0</v>
      </c>
      <c r="T372" s="214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15" t="s">
        <v>232</v>
      </c>
      <c r="AT372" s="215" t="s">
        <v>140</v>
      </c>
      <c r="AU372" s="215" t="s">
        <v>80</v>
      </c>
      <c r="AY372" s="17" t="s">
        <v>138</v>
      </c>
      <c r="BE372" s="216">
        <f>IF(N372="základní",J372,0)</f>
        <v>0</v>
      </c>
      <c r="BF372" s="216">
        <f>IF(N372="snížená",J372,0)</f>
        <v>0</v>
      </c>
      <c r="BG372" s="216">
        <f>IF(N372="zákl. přenesená",J372,0)</f>
        <v>0</v>
      </c>
      <c r="BH372" s="216">
        <f>IF(N372="sníž. přenesená",J372,0)</f>
        <v>0</v>
      </c>
      <c r="BI372" s="216">
        <f>IF(N372="nulová",J372,0)</f>
        <v>0</v>
      </c>
      <c r="BJ372" s="17" t="s">
        <v>83</v>
      </c>
      <c r="BK372" s="216">
        <f>ROUND(I372*H372,2)</f>
        <v>0</v>
      </c>
      <c r="BL372" s="17" t="s">
        <v>232</v>
      </c>
      <c r="BM372" s="215" t="s">
        <v>1384</v>
      </c>
    </row>
    <row r="373" s="2" customFormat="1">
      <c r="A373" s="38"/>
      <c r="B373" s="39"/>
      <c r="C373" s="40"/>
      <c r="D373" s="217" t="s">
        <v>146</v>
      </c>
      <c r="E373" s="40"/>
      <c r="F373" s="218" t="s">
        <v>957</v>
      </c>
      <c r="G373" s="40"/>
      <c r="H373" s="40"/>
      <c r="I373" s="219"/>
      <c r="J373" s="40"/>
      <c r="K373" s="40"/>
      <c r="L373" s="44"/>
      <c r="M373" s="220"/>
      <c r="N373" s="221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146</v>
      </c>
      <c r="AU373" s="17" t="s">
        <v>80</v>
      </c>
    </row>
    <row r="374" s="2" customFormat="1" ht="24.15" customHeight="1">
      <c r="A374" s="38"/>
      <c r="B374" s="39"/>
      <c r="C374" s="204" t="s">
        <v>793</v>
      </c>
      <c r="D374" s="204" t="s">
        <v>140</v>
      </c>
      <c r="E374" s="205" t="s">
        <v>1385</v>
      </c>
      <c r="F374" s="206" t="s">
        <v>1386</v>
      </c>
      <c r="G374" s="207" t="s">
        <v>330</v>
      </c>
      <c r="H374" s="208">
        <v>1</v>
      </c>
      <c r="I374" s="209"/>
      <c r="J374" s="210">
        <f>ROUND(I374*H374,2)</f>
        <v>0</v>
      </c>
      <c r="K374" s="206" t="s">
        <v>144</v>
      </c>
      <c r="L374" s="44"/>
      <c r="M374" s="211" t="s">
        <v>19</v>
      </c>
      <c r="N374" s="212" t="s">
        <v>46</v>
      </c>
      <c r="O374" s="84"/>
      <c r="P374" s="213">
        <f>O374*H374</f>
        <v>0</v>
      </c>
      <c r="Q374" s="213">
        <v>0</v>
      </c>
      <c r="R374" s="213">
        <f>Q374*H374</f>
        <v>0</v>
      </c>
      <c r="S374" s="213">
        <v>0</v>
      </c>
      <c r="T374" s="214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15" t="s">
        <v>232</v>
      </c>
      <c r="AT374" s="215" t="s">
        <v>140</v>
      </c>
      <c r="AU374" s="215" t="s">
        <v>80</v>
      </c>
      <c r="AY374" s="17" t="s">
        <v>138</v>
      </c>
      <c r="BE374" s="216">
        <f>IF(N374="základní",J374,0)</f>
        <v>0</v>
      </c>
      <c r="BF374" s="216">
        <f>IF(N374="snížená",J374,0)</f>
        <v>0</v>
      </c>
      <c r="BG374" s="216">
        <f>IF(N374="zákl. přenesená",J374,0)</f>
        <v>0</v>
      </c>
      <c r="BH374" s="216">
        <f>IF(N374="sníž. přenesená",J374,0)</f>
        <v>0</v>
      </c>
      <c r="BI374" s="216">
        <f>IF(N374="nulová",J374,0)</f>
        <v>0</v>
      </c>
      <c r="BJ374" s="17" t="s">
        <v>83</v>
      </c>
      <c r="BK374" s="216">
        <f>ROUND(I374*H374,2)</f>
        <v>0</v>
      </c>
      <c r="BL374" s="17" t="s">
        <v>232</v>
      </c>
      <c r="BM374" s="215" t="s">
        <v>1387</v>
      </c>
    </row>
    <row r="375" s="2" customFormat="1">
      <c r="A375" s="38"/>
      <c r="B375" s="39"/>
      <c r="C375" s="40"/>
      <c r="D375" s="217" t="s">
        <v>146</v>
      </c>
      <c r="E375" s="40"/>
      <c r="F375" s="218" t="s">
        <v>1388</v>
      </c>
      <c r="G375" s="40"/>
      <c r="H375" s="40"/>
      <c r="I375" s="219"/>
      <c r="J375" s="40"/>
      <c r="K375" s="40"/>
      <c r="L375" s="44"/>
      <c r="M375" s="220"/>
      <c r="N375" s="221"/>
      <c r="O375" s="84"/>
      <c r="P375" s="84"/>
      <c r="Q375" s="84"/>
      <c r="R375" s="84"/>
      <c r="S375" s="84"/>
      <c r="T375" s="85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146</v>
      </c>
      <c r="AU375" s="17" t="s">
        <v>80</v>
      </c>
    </row>
    <row r="376" s="2" customFormat="1" ht="16.5" customHeight="1">
      <c r="A376" s="38"/>
      <c r="B376" s="39"/>
      <c r="C376" s="234" t="s">
        <v>797</v>
      </c>
      <c r="D376" s="234" t="s">
        <v>175</v>
      </c>
      <c r="E376" s="235" t="s">
        <v>1389</v>
      </c>
      <c r="F376" s="236" t="s">
        <v>1390</v>
      </c>
      <c r="G376" s="237" t="s">
        <v>330</v>
      </c>
      <c r="H376" s="238">
        <v>1</v>
      </c>
      <c r="I376" s="239"/>
      <c r="J376" s="240">
        <f>ROUND(I376*H376,2)</f>
        <v>0</v>
      </c>
      <c r="K376" s="236" t="s">
        <v>144</v>
      </c>
      <c r="L376" s="241"/>
      <c r="M376" s="242" t="s">
        <v>19</v>
      </c>
      <c r="N376" s="243" t="s">
        <v>46</v>
      </c>
      <c r="O376" s="84"/>
      <c r="P376" s="213">
        <f>O376*H376</f>
        <v>0</v>
      </c>
      <c r="Q376" s="213">
        <v>0.00089999999999999998</v>
      </c>
      <c r="R376" s="213">
        <f>Q376*H376</f>
        <v>0.00089999999999999998</v>
      </c>
      <c r="S376" s="213">
        <v>0</v>
      </c>
      <c r="T376" s="214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15" t="s">
        <v>179</v>
      </c>
      <c r="AT376" s="215" t="s">
        <v>175</v>
      </c>
      <c r="AU376" s="215" t="s">
        <v>80</v>
      </c>
      <c r="AY376" s="17" t="s">
        <v>138</v>
      </c>
      <c r="BE376" s="216">
        <f>IF(N376="základní",J376,0)</f>
        <v>0</v>
      </c>
      <c r="BF376" s="216">
        <f>IF(N376="snížená",J376,0)</f>
        <v>0</v>
      </c>
      <c r="BG376" s="216">
        <f>IF(N376="zákl. přenesená",J376,0)</f>
        <v>0</v>
      </c>
      <c r="BH376" s="216">
        <f>IF(N376="sníž. přenesená",J376,0)</f>
        <v>0</v>
      </c>
      <c r="BI376" s="216">
        <f>IF(N376="nulová",J376,0)</f>
        <v>0</v>
      </c>
      <c r="BJ376" s="17" t="s">
        <v>83</v>
      </c>
      <c r="BK376" s="216">
        <f>ROUND(I376*H376,2)</f>
        <v>0</v>
      </c>
      <c r="BL376" s="17" t="s">
        <v>88</v>
      </c>
      <c r="BM376" s="215" t="s">
        <v>1391</v>
      </c>
    </row>
    <row r="377" s="2" customFormat="1" ht="21.75" customHeight="1">
      <c r="A377" s="38"/>
      <c r="B377" s="39"/>
      <c r="C377" s="204" t="s">
        <v>802</v>
      </c>
      <c r="D377" s="204" t="s">
        <v>140</v>
      </c>
      <c r="E377" s="205" t="s">
        <v>959</v>
      </c>
      <c r="F377" s="206" t="s">
        <v>960</v>
      </c>
      <c r="G377" s="207" t="s">
        <v>482</v>
      </c>
      <c r="H377" s="208">
        <v>5.5</v>
      </c>
      <c r="I377" s="209"/>
      <c r="J377" s="210">
        <f>ROUND(I377*H377,2)</f>
        <v>0</v>
      </c>
      <c r="K377" s="206" t="s">
        <v>144</v>
      </c>
      <c r="L377" s="44"/>
      <c r="M377" s="211" t="s">
        <v>19</v>
      </c>
      <c r="N377" s="212" t="s">
        <v>46</v>
      </c>
      <c r="O377" s="84"/>
      <c r="P377" s="213">
        <f>O377*H377</f>
        <v>0</v>
      </c>
      <c r="Q377" s="213">
        <v>0.00022000000000000001</v>
      </c>
      <c r="R377" s="213">
        <f>Q377*H377</f>
        <v>0.0012100000000000001</v>
      </c>
      <c r="S377" s="213">
        <v>0</v>
      </c>
      <c r="T377" s="214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15" t="s">
        <v>232</v>
      </c>
      <c r="AT377" s="215" t="s">
        <v>140</v>
      </c>
      <c r="AU377" s="215" t="s">
        <v>80</v>
      </c>
      <c r="AY377" s="17" t="s">
        <v>138</v>
      </c>
      <c r="BE377" s="216">
        <f>IF(N377="základní",J377,0)</f>
        <v>0</v>
      </c>
      <c r="BF377" s="216">
        <f>IF(N377="snížená",J377,0)</f>
        <v>0</v>
      </c>
      <c r="BG377" s="216">
        <f>IF(N377="zákl. přenesená",J377,0)</f>
        <v>0</v>
      </c>
      <c r="BH377" s="216">
        <f>IF(N377="sníž. přenesená",J377,0)</f>
        <v>0</v>
      </c>
      <c r="BI377" s="216">
        <f>IF(N377="nulová",J377,0)</f>
        <v>0</v>
      </c>
      <c r="BJ377" s="17" t="s">
        <v>83</v>
      </c>
      <c r="BK377" s="216">
        <f>ROUND(I377*H377,2)</f>
        <v>0</v>
      </c>
      <c r="BL377" s="17" t="s">
        <v>232</v>
      </c>
      <c r="BM377" s="215" t="s">
        <v>1392</v>
      </c>
    </row>
    <row r="378" s="2" customFormat="1">
      <c r="A378" s="38"/>
      <c r="B378" s="39"/>
      <c r="C378" s="40"/>
      <c r="D378" s="217" t="s">
        <v>146</v>
      </c>
      <c r="E378" s="40"/>
      <c r="F378" s="218" t="s">
        <v>962</v>
      </c>
      <c r="G378" s="40"/>
      <c r="H378" s="40"/>
      <c r="I378" s="219"/>
      <c r="J378" s="40"/>
      <c r="K378" s="40"/>
      <c r="L378" s="44"/>
      <c r="M378" s="220"/>
      <c r="N378" s="221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146</v>
      </c>
      <c r="AU378" s="17" t="s">
        <v>80</v>
      </c>
    </row>
    <row r="379" s="2" customFormat="1" ht="16.5" customHeight="1">
      <c r="A379" s="38"/>
      <c r="B379" s="39"/>
      <c r="C379" s="204" t="s">
        <v>807</v>
      </c>
      <c r="D379" s="204" t="s">
        <v>140</v>
      </c>
      <c r="E379" s="205" t="s">
        <v>1393</v>
      </c>
      <c r="F379" s="206" t="s">
        <v>1394</v>
      </c>
      <c r="G379" s="207" t="s">
        <v>330</v>
      </c>
      <c r="H379" s="208">
        <v>1</v>
      </c>
      <c r="I379" s="209"/>
      <c r="J379" s="210">
        <f>ROUND(I379*H379,2)</f>
        <v>0</v>
      </c>
      <c r="K379" s="206" t="s">
        <v>144</v>
      </c>
      <c r="L379" s="44"/>
      <c r="M379" s="211" t="s">
        <v>19</v>
      </c>
      <c r="N379" s="212" t="s">
        <v>46</v>
      </c>
      <c r="O379" s="84"/>
      <c r="P379" s="213">
        <f>O379*H379</f>
        <v>0</v>
      </c>
      <c r="Q379" s="213">
        <v>0</v>
      </c>
      <c r="R379" s="213">
        <f>Q379*H379</f>
        <v>0</v>
      </c>
      <c r="S379" s="213">
        <v>0</v>
      </c>
      <c r="T379" s="214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15" t="s">
        <v>232</v>
      </c>
      <c r="AT379" s="215" t="s">
        <v>140</v>
      </c>
      <c r="AU379" s="215" t="s">
        <v>80</v>
      </c>
      <c r="AY379" s="17" t="s">
        <v>138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17" t="s">
        <v>83</v>
      </c>
      <c r="BK379" s="216">
        <f>ROUND(I379*H379,2)</f>
        <v>0</v>
      </c>
      <c r="BL379" s="17" t="s">
        <v>232</v>
      </c>
      <c r="BM379" s="215" t="s">
        <v>1395</v>
      </c>
    </row>
    <row r="380" s="2" customFormat="1">
      <c r="A380" s="38"/>
      <c r="B380" s="39"/>
      <c r="C380" s="40"/>
      <c r="D380" s="217" t="s">
        <v>146</v>
      </c>
      <c r="E380" s="40"/>
      <c r="F380" s="218" t="s">
        <v>1396</v>
      </c>
      <c r="G380" s="40"/>
      <c r="H380" s="40"/>
      <c r="I380" s="219"/>
      <c r="J380" s="40"/>
      <c r="K380" s="40"/>
      <c r="L380" s="44"/>
      <c r="M380" s="220"/>
      <c r="N380" s="221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146</v>
      </c>
      <c r="AU380" s="17" t="s">
        <v>80</v>
      </c>
    </row>
    <row r="381" s="2" customFormat="1" ht="16.5" customHeight="1">
      <c r="A381" s="38"/>
      <c r="B381" s="39"/>
      <c r="C381" s="234" t="s">
        <v>812</v>
      </c>
      <c r="D381" s="234" t="s">
        <v>175</v>
      </c>
      <c r="E381" s="235" t="s">
        <v>1397</v>
      </c>
      <c r="F381" s="236" t="s">
        <v>1398</v>
      </c>
      <c r="G381" s="237" t="s">
        <v>330</v>
      </c>
      <c r="H381" s="238">
        <v>1</v>
      </c>
      <c r="I381" s="239"/>
      <c r="J381" s="240">
        <f>ROUND(I381*H381,2)</f>
        <v>0</v>
      </c>
      <c r="K381" s="236" t="s">
        <v>582</v>
      </c>
      <c r="L381" s="241"/>
      <c r="M381" s="242" t="s">
        <v>19</v>
      </c>
      <c r="N381" s="243" t="s">
        <v>46</v>
      </c>
      <c r="O381" s="84"/>
      <c r="P381" s="213">
        <f>O381*H381</f>
        <v>0</v>
      </c>
      <c r="Q381" s="213">
        <v>0.0023</v>
      </c>
      <c r="R381" s="213">
        <f>Q381*H381</f>
        <v>0.0023</v>
      </c>
      <c r="S381" s="213">
        <v>0</v>
      </c>
      <c r="T381" s="214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15" t="s">
        <v>333</v>
      </c>
      <c r="AT381" s="215" t="s">
        <v>175</v>
      </c>
      <c r="AU381" s="215" t="s">
        <v>80</v>
      </c>
      <c r="AY381" s="17" t="s">
        <v>138</v>
      </c>
      <c r="BE381" s="216">
        <f>IF(N381="základní",J381,0)</f>
        <v>0</v>
      </c>
      <c r="BF381" s="216">
        <f>IF(N381="snížená",J381,0)</f>
        <v>0</v>
      </c>
      <c r="BG381" s="216">
        <f>IF(N381="zákl. přenesená",J381,0)</f>
        <v>0</v>
      </c>
      <c r="BH381" s="216">
        <f>IF(N381="sníž. přenesená",J381,0)</f>
        <v>0</v>
      </c>
      <c r="BI381" s="216">
        <f>IF(N381="nulová",J381,0)</f>
        <v>0</v>
      </c>
      <c r="BJ381" s="17" t="s">
        <v>83</v>
      </c>
      <c r="BK381" s="216">
        <f>ROUND(I381*H381,2)</f>
        <v>0</v>
      </c>
      <c r="BL381" s="17" t="s">
        <v>232</v>
      </c>
      <c r="BM381" s="215" t="s">
        <v>1399</v>
      </c>
    </row>
    <row r="382" s="2" customFormat="1" ht="16.5" customHeight="1">
      <c r="A382" s="38"/>
      <c r="B382" s="39"/>
      <c r="C382" s="204" t="s">
        <v>817</v>
      </c>
      <c r="D382" s="204" t="s">
        <v>140</v>
      </c>
      <c r="E382" s="205" t="s">
        <v>1400</v>
      </c>
      <c r="F382" s="206" t="s">
        <v>1401</v>
      </c>
      <c r="G382" s="207" t="s">
        <v>330</v>
      </c>
      <c r="H382" s="208">
        <v>1</v>
      </c>
      <c r="I382" s="209"/>
      <c r="J382" s="210">
        <f>ROUND(I382*H382,2)</f>
        <v>0</v>
      </c>
      <c r="K382" s="206" t="s">
        <v>144</v>
      </c>
      <c r="L382" s="44"/>
      <c r="M382" s="211" t="s">
        <v>19</v>
      </c>
      <c r="N382" s="212" t="s">
        <v>46</v>
      </c>
      <c r="O382" s="84"/>
      <c r="P382" s="213">
        <f>O382*H382</f>
        <v>0</v>
      </c>
      <c r="Q382" s="213">
        <v>0</v>
      </c>
      <c r="R382" s="213">
        <f>Q382*H382</f>
        <v>0</v>
      </c>
      <c r="S382" s="213">
        <v>0</v>
      </c>
      <c r="T382" s="214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15" t="s">
        <v>232</v>
      </c>
      <c r="AT382" s="215" t="s">
        <v>140</v>
      </c>
      <c r="AU382" s="215" t="s">
        <v>80</v>
      </c>
      <c r="AY382" s="17" t="s">
        <v>138</v>
      </c>
      <c r="BE382" s="216">
        <f>IF(N382="základní",J382,0)</f>
        <v>0</v>
      </c>
      <c r="BF382" s="216">
        <f>IF(N382="snížená",J382,0)</f>
        <v>0</v>
      </c>
      <c r="BG382" s="216">
        <f>IF(N382="zákl. přenesená",J382,0)</f>
        <v>0</v>
      </c>
      <c r="BH382" s="216">
        <f>IF(N382="sníž. přenesená",J382,0)</f>
        <v>0</v>
      </c>
      <c r="BI382" s="216">
        <f>IF(N382="nulová",J382,0)</f>
        <v>0</v>
      </c>
      <c r="BJ382" s="17" t="s">
        <v>83</v>
      </c>
      <c r="BK382" s="216">
        <f>ROUND(I382*H382,2)</f>
        <v>0</v>
      </c>
      <c r="BL382" s="17" t="s">
        <v>232</v>
      </c>
      <c r="BM382" s="215" t="s">
        <v>1402</v>
      </c>
    </row>
    <row r="383" s="2" customFormat="1">
      <c r="A383" s="38"/>
      <c r="B383" s="39"/>
      <c r="C383" s="40"/>
      <c r="D383" s="217" t="s">
        <v>146</v>
      </c>
      <c r="E383" s="40"/>
      <c r="F383" s="218" t="s">
        <v>1403</v>
      </c>
      <c r="G383" s="40"/>
      <c r="H383" s="40"/>
      <c r="I383" s="219"/>
      <c r="J383" s="40"/>
      <c r="K383" s="40"/>
      <c r="L383" s="44"/>
      <c r="M383" s="220"/>
      <c r="N383" s="221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146</v>
      </c>
      <c r="AU383" s="17" t="s">
        <v>80</v>
      </c>
    </row>
    <row r="384" s="2" customFormat="1" ht="16.5" customHeight="1">
      <c r="A384" s="38"/>
      <c r="B384" s="39"/>
      <c r="C384" s="234" t="s">
        <v>822</v>
      </c>
      <c r="D384" s="234" t="s">
        <v>175</v>
      </c>
      <c r="E384" s="235" t="s">
        <v>1404</v>
      </c>
      <c r="F384" s="236" t="s">
        <v>1405</v>
      </c>
      <c r="G384" s="237" t="s">
        <v>482</v>
      </c>
      <c r="H384" s="238">
        <v>3</v>
      </c>
      <c r="I384" s="239"/>
      <c r="J384" s="240">
        <f>ROUND(I384*H384,2)</f>
        <v>0</v>
      </c>
      <c r="K384" s="236" t="s">
        <v>144</v>
      </c>
      <c r="L384" s="241"/>
      <c r="M384" s="242" t="s">
        <v>19</v>
      </c>
      <c r="N384" s="243" t="s">
        <v>46</v>
      </c>
      <c r="O384" s="84"/>
      <c r="P384" s="213">
        <f>O384*H384</f>
        <v>0</v>
      </c>
      <c r="Q384" s="213">
        <v>0.00040999999999999999</v>
      </c>
      <c r="R384" s="213">
        <f>Q384*H384</f>
        <v>0.00123</v>
      </c>
      <c r="S384" s="213">
        <v>0</v>
      </c>
      <c r="T384" s="214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15" t="s">
        <v>333</v>
      </c>
      <c r="AT384" s="215" t="s">
        <v>175</v>
      </c>
      <c r="AU384" s="215" t="s">
        <v>80</v>
      </c>
      <c r="AY384" s="17" t="s">
        <v>138</v>
      </c>
      <c r="BE384" s="216">
        <f>IF(N384="základní",J384,0)</f>
        <v>0</v>
      </c>
      <c r="BF384" s="216">
        <f>IF(N384="snížená",J384,0)</f>
        <v>0</v>
      </c>
      <c r="BG384" s="216">
        <f>IF(N384="zákl. přenesená",J384,0)</f>
        <v>0</v>
      </c>
      <c r="BH384" s="216">
        <f>IF(N384="sníž. přenesená",J384,0)</f>
        <v>0</v>
      </c>
      <c r="BI384" s="216">
        <f>IF(N384="nulová",J384,0)</f>
        <v>0</v>
      </c>
      <c r="BJ384" s="17" t="s">
        <v>83</v>
      </c>
      <c r="BK384" s="216">
        <f>ROUND(I384*H384,2)</f>
        <v>0</v>
      </c>
      <c r="BL384" s="17" t="s">
        <v>232</v>
      </c>
      <c r="BM384" s="215" t="s">
        <v>1406</v>
      </c>
    </row>
    <row r="385" s="13" customFormat="1">
      <c r="A385" s="13"/>
      <c r="B385" s="222"/>
      <c r="C385" s="223"/>
      <c r="D385" s="224" t="s">
        <v>148</v>
      </c>
      <c r="E385" s="223"/>
      <c r="F385" s="226" t="s">
        <v>1407</v>
      </c>
      <c r="G385" s="223"/>
      <c r="H385" s="227">
        <v>3</v>
      </c>
      <c r="I385" s="228"/>
      <c r="J385" s="223"/>
      <c r="K385" s="223"/>
      <c r="L385" s="229"/>
      <c r="M385" s="230"/>
      <c r="N385" s="231"/>
      <c r="O385" s="231"/>
      <c r="P385" s="231"/>
      <c r="Q385" s="231"/>
      <c r="R385" s="231"/>
      <c r="S385" s="231"/>
      <c r="T385" s="23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3" t="s">
        <v>148</v>
      </c>
      <c r="AU385" s="233" t="s">
        <v>80</v>
      </c>
      <c r="AV385" s="13" t="s">
        <v>80</v>
      </c>
      <c r="AW385" s="13" t="s">
        <v>4</v>
      </c>
      <c r="AX385" s="13" t="s">
        <v>83</v>
      </c>
      <c r="AY385" s="233" t="s">
        <v>138</v>
      </c>
    </row>
    <row r="386" s="2" customFormat="1" ht="16.5" customHeight="1">
      <c r="A386" s="38"/>
      <c r="B386" s="39"/>
      <c r="C386" s="204" t="s">
        <v>826</v>
      </c>
      <c r="D386" s="204" t="s">
        <v>140</v>
      </c>
      <c r="E386" s="205" t="s">
        <v>964</v>
      </c>
      <c r="F386" s="206" t="s">
        <v>965</v>
      </c>
      <c r="G386" s="207" t="s">
        <v>330</v>
      </c>
      <c r="H386" s="208">
        <v>2</v>
      </c>
      <c r="I386" s="209"/>
      <c r="J386" s="210">
        <f>ROUND(I386*H386,2)</f>
        <v>0</v>
      </c>
      <c r="K386" s="206" t="s">
        <v>144</v>
      </c>
      <c r="L386" s="44"/>
      <c r="M386" s="211" t="s">
        <v>19</v>
      </c>
      <c r="N386" s="212" t="s">
        <v>46</v>
      </c>
      <c r="O386" s="84"/>
      <c r="P386" s="213">
        <f>O386*H386</f>
        <v>0</v>
      </c>
      <c r="Q386" s="213">
        <v>0</v>
      </c>
      <c r="R386" s="213">
        <f>Q386*H386</f>
        <v>0</v>
      </c>
      <c r="S386" s="213">
        <v>0</v>
      </c>
      <c r="T386" s="214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15" t="s">
        <v>232</v>
      </c>
      <c r="AT386" s="215" t="s">
        <v>140</v>
      </c>
      <c r="AU386" s="215" t="s">
        <v>80</v>
      </c>
      <c r="AY386" s="17" t="s">
        <v>138</v>
      </c>
      <c r="BE386" s="216">
        <f>IF(N386="základní",J386,0)</f>
        <v>0</v>
      </c>
      <c r="BF386" s="216">
        <f>IF(N386="snížená",J386,0)</f>
        <v>0</v>
      </c>
      <c r="BG386" s="216">
        <f>IF(N386="zákl. přenesená",J386,0)</f>
        <v>0</v>
      </c>
      <c r="BH386" s="216">
        <f>IF(N386="sníž. přenesená",J386,0)</f>
        <v>0</v>
      </c>
      <c r="BI386" s="216">
        <f>IF(N386="nulová",J386,0)</f>
        <v>0</v>
      </c>
      <c r="BJ386" s="17" t="s">
        <v>83</v>
      </c>
      <c r="BK386" s="216">
        <f>ROUND(I386*H386,2)</f>
        <v>0</v>
      </c>
      <c r="BL386" s="17" t="s">
        <v>232</v>
      </c>
      <c r="BM386" s="215" t="s">
        <v>1408</v>
      </c>
    </row>
    <row r="387" s="2" customFormat="1">
      <c r="A387" s="38"/>
      <c r="B387" s="39"/>
      <c r="C387" s="40"/>
      <c r="D387" s="217" t="s">
        <v>146</v>
      </c>
      <c r="E387" s="40"/>
      <c r="F387" s="218" t="s">
        <v>967</v>
      </c>
      <c r="G387" s="40"/>
      <c r="H387" s="40"/>
      <c r="I387" s="219"/>
      <c r="J387" s="40"/>
      <c r="K387" s="40"/>
      <c r="L387" s="44"/>
      <c r="M387" s="220"/>
      <c r="N387" s="221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146</v>
      </c>
      <c r="AU387" s="17" t="s">
        <v>80</v>
      </c>
    </row>
    <row r="388" s="2" customFormat="1" ht="16.5" customHeight="1">
      <c r="A388" s="38"/>
      <c r="B388" s="39"/>
      <c r="C388" s="204" t="s">
        <v>830</v>
      </c>
      <c r="D388" s="204" t="s">
        <v>140</v>
      </c>
      <c r="E388" s="205" t="s">
        <v>969</v>
      </c>
      <c r="F388" s="206" t="s">
        <v>970</v>
      </c>
      <c r="G388" s="207" t="s">
        <v>366</v>
      </c>
      <c r="H388" s="208">
        <v>1</v>
      </c>
      <c r="I388" s="209"/>
      <c r="J388" s="210">
        <f>ROUND(I388*H388,2)</f>
        <v>0</v>
      </c>
      <c r="K388" s="206" t="s">
        <v>582</v>
      </c>
      <c r="L388" s="44"/>
      <c r="M388" s="211" t="s">
        <v>19</v>
      </c>
      <c r="N388" s="212" t="s">
        <v>46</v>
      </c>
      <c r="O388" s="84"/>
      <c r="P388" s="213">
        <f>O388*H388</f>
        <v>0</v>
      </c>
      <c r="Q388" s="213">
        <v>0</v>
      </c>
      <c r="R388" s="213">
        <f>Q388*H388</f>
        <v>0</v>
      </c>
      <c r="S388" s="213">
        <v>0</v>
      </c>
      <c r="T388" s="214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15" t="s">
        <v>232</v>
      </c>
      <c r="AT388" s="215" t="s">
        <v>140</v>
      </c>
      <c r="AU388" s="215" t="s">
        <v>80</v>
      </c>
      <c r="AY388" s="17" t="s">
        <v>138</v>
      </c>
      <c r="BE388" s="216">
        <f>IF(N388="základní",J388,0)</f>
        <v>0</v>
      </c>
      <c r="BF388" s="216">
        <f>IF(N388="snížená",J388,0)</f>
        <v>0</v>
      </c>
      <c r="BG388" s="216">
        <f>IF(N388="zákl. přenesená",J388,0)</f>
        <v>0</v>
      </c>
      <c r="BH388" s="216">
        <f>IF(N388="sníž. přenesená",J388,0)</f>
        <v>0</v>
      </c>
      <c r="BI388" s="216">
        <f>IF(N388="nulová",J388,0)</f>
        <v>0</v>
      </c>
      <c r="BJ388" s="17" t="s">
        <v>83</v>
      </c>
      <c r="BK388" s="216">
        <f>ROUND(I388*H388,2)</f>
        <v>0</v>
      </c>
      <c r="BL388" s="17" t="s">
        <v>232</v>
      </c>
      <c r="BM388" s="215" t="s">
        <v>1409</v>
      </c>
    </row>
    <row r="389" s="2" customFormat="1" ht="24.15" customHeight="1">
      <c r="A389" s="38"/>
      <c r="B389" s="39"/>
      <c r="C389" s="204" t="s">
        <v>835</v>
      </c>
      <c r="D389" s="204" t="s">
        <v>140</v>
      </c>
      <c r="E389" s="205" t="s">
        <v>973</v>
      </c>
      <c r="F389" s="206" t="s">
        <v>974</v>
      </c>
      <c r="G389" s="207" t="s">
        <v>178</v>
      </c>
      <c r="H389" s="208">
        <v>0.019</v>
      </c>
      <c r="I389" s="209"/>
      <c r="J389" s="210">
        <f>ROUND(I389*H389,2)</f>
        <v>0</v>
      </c>
      <c r="K389" s="206" t="s">
        <v>144</v>
      </c>
      <c r="L389" s="44"/>
      <c r="M389" s="211" t="s">
        <v>19</v>
      </c>
      <c r="N389" s="212" t="s">
        <v>46</v>
      </c>
      <c r="O389" s="84"/>
      <c r="P389" s="213">
        <f>O389*H389</f>
        <v>0</v>
      </c>
      <c r="Q389" s="213">
        <v>0</v>
      </c>
      <c r="R389" s="213">
        <f>Q389*H389</f>
        <v>0</v>
      </c>
      <c r="S389" s="213">
        <v>0</v>
      </c>
      <c r="T389" s="214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15" t="s">
        <v>232</v>
      </c>
      <c r="AT389" s="215" t="s">
        <v>140</v>
      </c>
      <c r="AU389" s="215" t="s">
        <v>80</v>
      </c>
      <c r="AY389" s="17" t="s">
        <v>138</v>
      </c>
      <c r="BE389" s="216">
        <f>IF(N389="základní",J389,0)</f>
        <v>0</v>
      </c>
      <c r="BF389" s="216">
        <f>IF(N389="snížená",J389,0)</f>
        <v>0</v>
      </c>
      <c r="BG389" s="216">
        <f>IF(N389="zákl. přenesená",J389,0)</f>
        <v>0</v>
      </c>
      <c r="BH389" s="216">
        <f>IF(N389="sníž. přenesená",J389,0)</f>
        <v>0</v>
      </c>
      <c r="BI389" s="216">
        <f>IF(N389="nulová",J389,0)</f>
        <v>0</v>
      </c>
      <c r="BJ389" s="17" t="s">
        <v>83</v>
      </c>
      <c r="BK389" s="216">
        <f>ROUND(I389*H389,2)</f>
        <v>0</v>
      </c>
      <c r="BL389" s="17" t="s">
        <v>232</v>
      </c>
      <c r="BM389" s="215" t="s">
        <v>1410</v>
      </c>
    </row>
    <row r="390" s="2" customFormat="1">
      <c r="A390" s="38"/>
      <c r="B390" s="39"/>
      <c r="C390" s="40"/>
      <c r="D390" s="217" t="s">
        <v>146</v>
      </c>
      <c r="E390" s="40"/>
      <c r="F390" s="218" t="s">
        <v>976</v>
      </c>
      <c r="G390" s="40"/>
      <c r="H390" s="40"/>
      <c r="I390" s="219"/>
      <c r="J390" s="40"/>
      <c r="K390" s="40"/>
      <c r="L390" s="44"/>
      <c r="M390" s="220"/>
      <c r="N390" s="221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146</v>
      </c>
      <c r="AU390" s="17" t="s">
        <v>80</v>
      </c>
    </row>
    <row r="391" s="12" customFormat="1" ht="22.8" customHeight="1">
      <c r="A391" s="12"/>
      <c r="B391" s="188"/>
      <c r="C391" s="189"/>
      <c r="D391" s="190" t="s">
        <v>74</v>
      </c>
      <c r="E391" s="202" t="s">
        <v>977</v>
      </c>
      <c r="F391" s="202" t="s">
        <v>978</v>
      </c>
      <c r="G391" s="189"/>
      <c r="H391" s="189"/>
      <c r="I391" s="192"/>
      <c r="J391" s="203">
        <f>BK391</f>
        <v>0</v>
      </c>
      <c r="K391" s="189"/>
      <c r="L391" s="194"/>
      <c r="M391" s="195"/>
      <c r="N391" s="196"/>
      <c r="O391" s="196"/>
      <c r="P391" s="197">
        <f>SUM(P392:P396)</f>
        <v>0</v>
      </c>
      <c r="Q391" s="196"/>
      <c r="R391" s="197">
        <f>SUM(R392:R396)</f>
        <v>0.047590199999999999</v>
      </c>
      <c r="S391" s="196"/>
      <c r="T391" s="198">
        <f>SUM(T392:T396)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199" t="s">
        <v>80</v>
      </c>
      <c r="AT391" s="200" t="s">
        <v>74</v>
      </c>
      <c r="AU391" s="200" t="s">
        <v>83</v>
      </c>
      <c r="AY391" s="199" t="s">
        <v>138</v>
      </c>
      <c r="BK391" s="201">
        <f>SUM(BK392:BK396)</f>
        <v>0</v>
      </c>
    </row>
    <row r="392" s="2" customFormat="1" ht="24.15" customHeight="1">
      <c r="A392" s="38"/>
      <c r="B392" s="39"/>
      <c r="C392" s="204" t="s">
        <v>839</v>
      </c>
      <c r="D392" s="204" t="s">
        <v>140</v>
      </c>
      <c r="E392" s="205" t="s">
        <v>980</v>
      </c>
      <c r="F392" s="206" t="s">
        <v>981</v>
      </c>
      <c r="G392" s="207" t="s">
        <v>207</v>
      </c>
      <c r="H392" s="208">
        <v>3.7799999999999998</v>
      </c>
      <c r="I392" s="209"/>
      <c r="J392" s="210">
        <f>ROUND(I392*H392,2)</f>
        <v>0</v>
      </c>
      <c r="K392" s="206" t="s">
        <v>144</v>
      </c>
      <c r="L392" s="44"/>
      <c r="M392" s="211" t="s">
        <v>19</v>
      </c>
      <c r="N392" s="212" t="s">
        <v>46</v>
      </c>
      <c r="O392" s="84"/>
      <c r="P392" s="213">
        <f>O392*H392</f>
        <v>0</v>
      </c>
      <c r="Q392" s="213">
        <v>0.012590000000000001</v>
      </c>
      <c r="R392" s="213">
        <f>Q392*H392</f>
        <v>0.047590199999999999</v>
      </c>
      <c r="S392" s="213">
        <v>0</v>
      </c>
      <c r="T392" s="214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15" t="s">
        <v>232</v>
      </c>
      <c r="AT392" s="215" t="s">
        <v>140</v>
      </c>
      <c r="AU392" s="215" t="s">
        <v>80</v>
      </c>
      <c r="AY392" s="17" t="s">
        <v>138</v>
      </c>
      <c r="BE392" s="216">
        <f>IF(N392="základní",J392,0)</f>
        <v>0</v>
      </c>
      <c r="BF392" s="216">
        <f>IF(N392="snížená",J392,0)</f>
        <v>0</v>
      </c>
      <c r="BG392" s="216">
        <f>IF(N392="zákl. přenesená",J392,0)</f>
        <v>0</v>
      </c>
      <c r="BH392" s="216">
        <f>IF(N392="sníž. přenesená",J392,0)</f>
        <v>0</v>
      </c>
      <c r="BI392" s="216">
        <f>IF(N392="nulová",J392,0)</f>
        <v>0</v>
      </c>
      <c r="BJ392" s="17" t="s">
        <v>83</v>
      </c>
      <c r="BK392" s="216">
        <f>ROUND(I392*H392,2)</f>
        <v>0</v>
      </c>
      <c r="BL392" s="17" t="s">
        <v>232</v>
      </c>
      <c r="BM392" s="215" t="s">
        <v>1411</v>
      </c>
    </row>
    <row r="393" s="2" customFormat="1">
      <c r="A393" s="38"/>
      <c r="B393" s="39"/>
      <c r="C393" s="40"/>
      <c r="D393" s="217" t="s">
        <v>146</v>
      </c>
      <c r="E393" s="40"/>
      <c r="F393" s="218" t="s">
        <v>983</v>
      </c>
      <c r="G393" s="40"/>
      <c r="H393" s="40"/>
      <c r="I393" s="219"/>
      <c r="J393" s="40"/>
      <c r="K393" s="40"/>
      <c r="L393" s="44"/>
      <c r="M393" s="220"/>
      <c r="N393" s="221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146</v>
      </c>
      <c r="AU393" s="17" t="s">
        <v>80</v>
      </c>
    </row>
    <row r="394" s="13" customFormat="1">
      <c r="A394" s="13"/>
      <c r="B394" s="222"/>
      <c r="C394" s="223"/>
      <c r="D394" s="224" t="s">
        <v>148</v>
      </c>
      <c r="E394" s="225" t="s">
        <v>19</v>
      </c>
      <c r="F394" s="226" t="s">
        <v>1412</v>
      </c>
      <c r="G394" s="223"/>
      <c r="H394" s="227">
        <v>3.7799999999999998</v>
      </c>
      <c r="I394" s="228"/>
      <c r="J394" s="223"/>
      <c r="K394" s="223"/>
      <c r="L394" s="229"/>
      <c r="M394" s="230"/>
      <c r="N394" s="231"/>
      <c r="O394" s="231"/>
      <c r="P394" s="231"/>
      <c r="Q394" s="231"/>
      <c r="R394" s="231"/>
      <c r="S394" s="231"/>
      <c r="T394" s="23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3" t="s">
        <v>148</v>
      </c>
      <c r="AU394" s="233" t="s">
        <v>80</v>
      </c>
      <c r="AV394" s="13" t="s">
        <v>80</v>
      </c>
      <c r="AW394" s="13" t="s">
        <v>36</v>
      </c>
      <c r="AX394" s="13" t="s">
        <v>83</v>
      </c>
      <c r="AY394" s="233" t="s">
        <v>138</v>
      </c>
    </row>
    <row r="395" s="2" customFormat="1" ht="37.8" customHeight="1">
      <c r="A395" s="38"/>
      <c r="B395" s="39"/>
      <c r="C395" s="204" t="s">
        <v>844</v>
      </c>
      <c r="D395" s="204" t="s">
        <v>140</v>
      </c>
      <c r="E395" s="205" t="s">
        <v>985</v>
      </c>
      <c r="F395" s="206" t="s">
        <v>986</v>
      </c>
      <c r="G395" s="207" t="s">
        <v>178</v>
      </c>
      <c r="H395" s="208">
        <v>0.048000000000000001</v>
      </c>
      <c r="I395" s="209"/>
      <c r="J395" s="210">
        <f>ROUND(I395*H395,2)</f>
        <v>0</v>
      </c>
      <c r="K395" s="206" t="s">
        <v>144</v>
      </c>
      <c r="L395" s="44"/>
      <c r="M395" s="211" t="s">
        <v>19</v>
      </c>
      <c r="N395" s="212" t="s">
        <v>46</v>
      </c>
      <c r="O395" s="84"/>
      <c r="P395" s="213">
        <f>O395*H395</f>
        <v>0</v>
      </c>
      <c r="Q395" s="213">
        <v>0</v>
      </c>
      <c r="R395" s="213">
        <f>Q395*H395</f>
        <v>0</v>
      </c>
      <c r="S395" s="213">
        <v>0</v>
      </c>
      <c r="T395" s="214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15" t="s">
        <v>232</v>
      </c>
      <c r="AT395" s="215" t="s">
        <v>140</v>
      </c>
      <c r="AU395" s="215" t="s">
        <v>80</v>
      </c>
      <c r="AY395" s="17" t="s">
        <v>138</v>
      </c>
      <c r="BE395" s="216">
        <f>IF(N395="základní",J395,0)</f>
        <v>0</v>
      </c>
      <c r="BF395" s="216">
        <f>IF(N395="snížená",J395,0)</f>
        <v>0</v>
      </c>
      <c r="BG395" s="216">
        <f>IF(N395="zákl. přenesená",J395,0)</f>
        <v>0</v>
      </c>
      <c r="BH395" s="216">
        <f>IF(N395="sníž. přenesená",J395,0)</f>
        <v>0</v>
      </c>
      <c r="BI395" s="216">
        <f>IF(N395="nulová",J395,0)</f>
        <v>0</v>
      </c>
      <c r="BJ395" s="17" t="s">
        <v>83</v>
      </c>
      <c r="BK395" s="216">
        <f>ROUND(I395*H395,2)</f>
        <v>0</v>
      </c>
      <c r="BL395" s="17" t="s">
        <v>232</v>
      </c>
      <c r="BM395" s="215" t="s">
        <v>1413</v>
      </c>
    </row>
    <row r="396" s="2" customFormat="1">
      <c r="A396" s="38"/>
      <c r="B396" s="39"/>
      <c r="C396" s="40"/>
      <c r="D396" s="217" t="s">
        <v>146</v>
      </c>
      <c r="E396" s="40"/>
      <c r="F396" s="218" t="s">
        <v>988</v>
      </c>
      <c r="G396" s="40"/>
      <c r="H396" s="40"/>
      <c r="I396" s="219"/>
      <c r="J396" s="40"/>
      <c r="K396" s="40"/>
      <c r="L396" s="44"/>
      <c r="M396" s="220"/>
      <c r="N396" s="221"/>
      <c r="O396" s="84"/>
      <c r="P396" s="84"/>
      <c r="Q396" s="84"/>
      <c r="R396" s="84"/>
      <c r="S396" s="84"/>
      <c r="T396" s="85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146</v>
      </c>
      <c r="AU396" s="17" t="s">
        <v>80</v>
      </c>
    </row>
    <row r="397" s="12" customFormat="1" ht="22.8" customHeight="1">
      <c r="A397" s="12"/>
      <c r="B397" s="188"/>
      <c r="C397" s="189"/>
      <c r="D397" s="190" t="s">
        <v>74</v>
      </c>
      <c r="E397" s="202" t="s">
        <v>989</v>
      </c>
      <c r="F397" s="202" t="s">
        <v>990</v>
      </c>
      <c r="G397" s="189"/>
      <c r="H397" s="189"/>
      <c r="I397" s="192"/>
      <c r="J397" s="203">
        <f>BK397</f>
        <v>0</v>
      </c>
      <c r="K397" s="189"/>
      <c r="L397" s="194"/>
      <c r="M397" s="195"/>
      <c r="N397" s="196"/>
      <c r="O397" s="196"/>
      <c r="P397" s="197">
        <f>SUM(P398:P405)</f>
        <v>0</v>
      </c>
      <c r="Q397" s="196"/>
      <c r="R397" s="197">
        <f>SUM(R398:R405)</f>
        <v>0.047100000000000003</v>
      </c>
      <c r="S397" s="196"/>
      <c r="T397" s="198">
        <f>SUM(T398:T405)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99" t="s">
        <v>80</v>
      </c>
      <c r="AT397" s="200" t="s">
        <v>74</v>
      </c>
      <c r="AU397" s="200" t="s">
        <v>83</v>
      </c>
      <c r="AY397" s="199" t="s">
        <v>138</v>
      </c>
      <c r="BK397" s="201">
        <f>SUM(BK398:BK405)</f>
        <v>0</v>
      </c>
    </row>
    <row r="398" s="2" customFormat="1" ht="24.15" customHeight="1">
      <c r="A398" s="38"/>
      <c r="B398" s="39"/>
      <c r="C398" s="204" t="s">
        <v>848</v>
      </c>
      <c r="D398" s="204" t="s">
        <v>140</v>
      </c>
      <c r="E398" s="205" t="s">
        <v>992</v>
      </c>
      <c r="F398" s="206" t="s">
        <v>993</v>
      </c>
      <c r="G398" s="207" t="s">
        <v>330</v>
      </c>
      <c r="H398" s="208">
        <v>3</v>
      </c>
      <c r="I398" s="209"/>
      <c r="J398" s="210">
        <f>ROUND(I398*H398,2)</f>
        <v>0</v>
      </c>
      <c r="K398" s="206" t="s">
        <v>144</v>
      </c>
      <c r="L398" s="44"/>
      <c r="M398" s="211" t="s">
        <v>19</v>
      </c>
      <c r="N398" s="212" t="s">
        <v>46</v>
      </c>
      <c r="O398" s="84"/>
      <c r="P398" s="213">
        <f>O398*H398</f>
        <v>0</v>
      </c>
      <c r="Q398" s="213">
        <v>0</v>
      </c>
      <c r="R398" s="213">
        <f>Q398*H398</f>
        <v>0</v>
      </c>
      <c r="S398" s="213">
        <v>0</v>
      </c>
      <c r="T398" s="214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5" t="s">
        <v>232</v>
      </c>
      <c r="AT398" s="215" t="s">
        <v>140</v>
      </c>
      <c r="AU398" s="215" t="s">
        <v>80</v>
      </c>
      <c r="AY398" s="17" t="s">
        <v>138</v>
      </c>
      <c r="BE398" s="216">
        <f>IF(N398="základní",J398,0)</f>
        <v>0</v>
      </c>
      <c r="BF398" s="216">
        <f>IF(N398="snížená",J398,0)</f>
        <v>0</v>
      </c>
      <c r="BG398" s="216">
        <f>IF(N398="zákl. přenesená",J398,0)</f>
        <v>0</v>
      </c>
      <c r="BH398" s="216">
        <f>IF(N398="sníž. přenesená",J398,0)</f>
        <v>0</v>
      </c>
      <c r="BI398" s="216">
        <f>IF(N398="nulová",J398,0)</f>
        <v>0</v>
      </c>
      <c r="BJ398" s="17" t="s">
        <v>83</v>
      </c>
      <c r="BK398" s="216">
        <f>ROUND(I398*H398,2)</f>
        <v>0</v>
      </c>
      <c r="BL398" s="17" t="s">
        <v>232</v>
      </c>
      <c r="BM398" s="215" t="s">
        <v>1414</v>
      </c>
    </row>
    <row r="399" s="2" customFormat="1">
      <c r="A399" s="38"/>
      <c r="B399" s="39"/>
      <c r="C399" s="40"/>
      <c r="D399" s="217" t="s">
        <v>146</v>
      </c>
      <c r="E399" s="40"/>
      <c r="F399" s="218" t="s">
        <v>995</v>
      </c>
      <c r="G399" s="40"/>
      <c r="H399" s="40"/>
      <c r="I399" s="219"/>
      <c r="J399" s="40"/>
      <c r="K399" s="40"/>
      <c r="L399" s="44"/>
      <c r="M399" s="220"/>
      <c r="N399" s="221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146</v>
      </c>
      <c r="AU399" s="17" t="s">
        <v>80</v>
      </c>
    </row>
    <row r="400" s="2" customFormat="1" ht="16.5" customHeight="1">
      <c r="A400" s="38"/>
      <c r="B400" s="39"/>
      <c r="C400" s="234" t="s">
        <v>853</v>
      </c>
      <c r="D400" s="234" t="s">
        <v>175</v>
      </c>
      <c r="E400" s="235" t="s">
        <v>997</v>
      </c>
      <c r="F400" s="236" t="s">
        <v>998</v>
      </c>
      <c r="G400" s="237" t="s">
        <v>330</v>
      </c>
      <c r="H400" s="238">
        <v>3</v>
      </c>
      <c r="I400" s="239"/>
      <c r="J400" s="240">
        <f>ROUND(I400*H400,2)</f>
        <v>0</v>
      </c>
      <c r="K400" s="236" t="s">
        <v>144</v>
      </c>
      <c r="L400" s="241"/>
      <c r="M400" s="242" t="s">
        <v>19</v>
      </c>
      <c r="N400" s="243" t="s">
        <v>46</v>
      </c>
      <c r="O400" s="84"/>
      <c r="P400" s="213">
        <f>O400*H400</f>
        <v>0</v>
      </c>
      <c r="Q400" s="213">
        <v>0.014500000000000001</v>
      </c>
      <c r="R400" s="213">
        <f>Q400*H400</f>
        <v>0.043500000000000004</v>
      </c>
      <c r="S400" s="213">
        <v>0</v>
      </c>
      <c r="T400" s="214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15" t="s">
        <v>333</v>
      </c>
      <c r="AT400" s="215" t="s">
        <v>175</v>
      </c>
      <c r="AU400" s="215" t="s">
        <v>80</v>
      </c>
      <c r="AY400" s="17" t="s">
        <v>138</v>
      </c>
      <c r="BE400" s="216">
        <f>IF(N400="základní",J400,0)</f>
        <v>0</v>
      </c>
      <c r="BF400" s="216">
        <f>IF(N400="snížená",J400,0)</f>
        <v>0</v>
      </c>
      <c r="BG400" s="216">
        <f>IF(N400="zákl. přenesená",J400,0)</f>
        <v>0</v>
      </c>
      <c r="BH400" s="216">
        <f>IF(N400="sníž. přenesená",J400,0)</f>
        <v>0</v>
      </c>
      <c r="BI400" s="216">
        <f>IF(N400="nulová",J400,0)</f>
        <v>0</v>
      </c>
      <c r="BJ400" s="17" t="s">
        <v>83</v>
      </c>
      <c r="BK400" s="216">
        <f>ROUND(I400*H400,2)</f>
        <v>0</v>
      </c>
      <c r="BL400" s="17" t="s">
        <v>232</v>
      </c>
      <c r="BM400" s="215" t="s">
        <v>1415</v>
      </c>
    </row>
    <row r="401" s="2" customFormat="1" ht="16.5" customHeight="1">
      <c r="A401" s="38"/>
      <c r="B401" s="39"/>
      <c r="C401" s="204" t="s">
        <v>857</v>
      </c>
      <c r="D401" s="204" t="s">
        <v>140</v>
      </c>
      <c r="E401" s="205" t="s">
        <v>1005</v>
      </c>
      <c r="F401" s="206" t="s">
        <v>1006</v>
      </c>
      <c r="G401" s="207" t="s">
        <v>330</v>
      </c>
      <c r="H401" s="208">
        <v>3</v>
      </c>
      <c r="I401" s="209"/>
      <c r="J401" s="210">
        <f>ROUND(I401*H401,2)</f>
        <v>0</v>
      </c>
      <c r="K401" s="206" t="s">
        <v>144</v>
      </c>
      <c r="L401" s="44"/>
      <c r="M401" s="211" t="s">
        <v>19</v>
      </c>
      <c r="N401" s="212" t="s">
        <v>46</v>
      </c>
      <c r="O401" s="84"/>
      <c r="P401" s="213">
        <f>O401*H401</f>
        <v>0</v>
      </c>
      <c r="Q401" s="213">
        <v>0</v>
      </c>
      <c r="R401" s="213">
        <f>Q401*H401</f>
        <v>0</v>
      </c>
      <c r="S401" s="213">
        <v>0</v>
      </c>
      <c r="T401" s="214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15" t="s">
        <v>232</v>
      </c>
      <c r="AT401" s="215" t="s">
        <v>140</v>
      </c>
      <c r="AU401" s="215" t="s">
        <v>80</v>
      </c>
      <c r="AY401" s="17" t="s">
        <v>138</v>
      </c>
      <c r="BE401" s="216">
        <f>IF(N401="základní",J401,0)</f>
        <v>0</v>
      </c>
      <c r="BF401" s="216">
        <f>IF(N401="snížená",J401,0)</f>
        <v>0</v>
      </c>
      <c r="BG401" s="216">
        <f>IF(N401="zákl. přenesená",J401,0)</f>
        <v>0</v>
      </c>
      <c r="BH401" s="216">
        <f>IF(N401="sníž. přenesená",J401,0)</f>
        <v>0</v>
      </c>
      <c r="BI401" s="216">
        <f>IF(N401="nulová",J401,0)</f>
        <v>0</v>
      </c>
      <c r="BJ401" s="17" t="s">
        <v>83</v>
      </c>
      <c r="BK401" s="216">
        <f>ROUND(I401*H401,2)</f>
        <v>0</v>
      </c>
      <c r="BL401" s="17" t="s">
        <v>232</v>
      </c>
      <c r="BM401" s="215" t="s">
        <v>1416</v>
      </c>
    </row>
    <row r="402" s="2" customFormat="1">
      <c r="A402" s="38"/>
      <c r="B402" s="39"/>
      <c r="C402" s="40"/>
      <c r="D402" s="217" t="s">
        <v>146</v>
      </c>
      <c r="E402" s="40"/>
      <c r="F402" s="218" t="s">
        <v>1008</v>
      </c>
      <c r="G402" s="40"/>
      <c r="H402" s="40"/>
      <c r="I402" s="219"/>
      <c r="J402" s="40"/>
      <c r="K402" s="40"/>
      <c r="L402" s="44"/>
      <c r="M402" s="220"/>
      <c r="N402" s="221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146</v>
      </c>
      <c r="AU402" s="17" t="s">
        <v>80</v>
      </c>
    </row>
    <row r="403" s="2" customFormat="1" ht="16.5" customHeight="1">
      <c r="A403" s="38"/>
      <c r="B403" s="39"/>
      <c r="C403" s="234" t="s">
        <v>862</v>
      </c>
      <c r="D403" s="234" t="s">
        <v>175</v>
      </c>
      <c r="E403" s="235" t="s">
        <v>1010</v>
      </c>
      <c r="F403" s="236" t="s">
        <v>1011</v>
      </c>
      <c r="G403" s="237" t="s">
        <v>330</v>
      </c>
      <c r="H403" s="238">
        <v>3</v>
      </c>
      <c r="I403" s="239"/>
      <c r="J403" s="240">
        <f>ROUND(I403*H403,2)</f>
        <v>0</v>
      </c>
      <c r="K403" s="236" t="s">
        <v>144</v>
      </c>
      <c r="L403" s="241"/>
      <c r="M403" s="242" t="s">
        <v>19</v>
      </c>
      <c r="N403" s="243" t="s">
        <v>46</v>
      </c>
      <c r="O403" s="84"/>
      <c r="P403" s="213">
        <f>O403*H403</f>
        <v>0</v>
      </c>
      <c r="Q403" s="213">
        <v>0.0011999999999999999</v>
      </c>
      <c r="R403" s="213">
        <f>Q403*H403</f>
        <v>0.0035999999999999999</v>
      </c>
      <c r="S403" s="213">
        <v>0</v>
      </c>
      <c r="T403" s="214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15" t="s">
        <v>333</v>
      </c>
      <c r="AT403" s="215" t="s">
        <v>175</v>
      </c>
      <c r="AU403" s="215" t="s">
        <v>80</v>
      </c>
      <c r="AY403" s="17" t="s">
        <v>138</v>
      </c>
      <c r="BE403" s="216">
        <f>IF(N403="základní",J403,0)</f>
        <v>0</v>
      </c>
      <c r="BF403" s="216">
        <f>IF(N403="snížená",J403,0)</f>
        <v>0</v>
      </c>
      <c r="BG403" s="216">
        <f>IF(N403="zákl. přenesená",J403,0)</f>
        <v>0</v>
      </c>
      <c r="BH403" s="216">
        <f>IF(N403="sníž. přenesená",J403,0)</f>
        <v>0</v>
      </c>
      <c r="BI403" s="216">
        <f>IF(N403="nulová",J403,0)</f>
        <v>0</v>
      </c>
      <c r="BJ403" s="17" t="s">
        <v>83</v>
      </c>
      <c r="BK403" s="216">
        <f>ROUND(I403*H403,2)</f>
        <v>0</v>
      </c>
      <c r="BL403" s="17" t="s">
        <v>232</v>
      </c>
      <c r="BM403" s="215" t="s">
        <v>1417</v>
      </c>
    </row>
    <row r="404" s="2" customFormat="1" ht="24.15" customHeight="1">
      <c r="A404" s="38"/>
      <c r="B404" s="39"/>
      <c r="C404" s="204" t="s">
        <v>866</v>
      </c>
      <c r="D404" s="204" t="s">
        <v>140</v>
      </c>
      <c r="E404" s="205" t="s">
        <v>1014</v>
      </c>
      <c r="F404" s="206" t="s">
        <v>1015</v>
      </c>
      <c r="G404" s="207" t="s">
        <v>178</v>
      </c>
      <c r="H404" s="208">
        <v>0.047</v>
      </c>
      <c r="I404" s="209"/>
      <c r="J404" s="210">
        <f>ROUND(I404*H404,2)</f>
        <v>0</v>
      </c>
      <c r="K404" s="206" t="s">
        <v>144</v>
      </c>
      <c r="L404" s="44"/>
      <c r="M404" s="211" t="s">
        <v>19</v>
      </c>
      <c r="N404" s="212" t="s">
        <v>46</v>
      </c>
      <c r="O404" s="84"/>
      <c r="P404" s="213">
        <f>O404*H404</f>
        <v>0</v>
      </c>
      <c r="Q404" s="213">
        <v>0</v>
      </c>
      <c r="R404" s="213">
        <f>Q404*H404</f>
        <v>0</v>
      </c>
      <c r="S404" s="213">
        <v>0</v>
      </c>
      <c r="T404" s="214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15" t="s">
        <v>232</v>
      </c>
      <c r="AT404" s="215" t="s">
        <v>140</v>
      </c>
      <c r="AU404" s="215" t="s">
        <v>80</v>
      </c>
      <c r="AY404" s="17" t="s">
        <v>138</v>
      </c>
      <c r="BE404" s="216">
        <f>IF(N404="základní",J404,0)</f>
        <v>0</v>
      </c>
      <c r="BF404" s="216">
        <f>IF(N404="snížená",J404,0)</f>
        <v>0</v>
      </c>
      <c r="BG404" s="216">
        <f>IF(N404="zákl. přenesená",J404,0)</f>
        <v>0</v>
      </c>
      <c r="BH404" s="216">
        <f>IF(N404="sníž. přenesená",J404,0)</f>
        <v>0</v>
      </c>
      <c r="BI404" s="216">
        <f>IF(N404="nulová",J404,0)</f>
        <v>0</v>
      </c>
      <c r="BJ404" s="17" t="s">
        <v>83</v>
      </c>
      <c r="BK404" s="216">
        <f>ROUND(I404*H404,2)</f>
        <v>0</v>
      </c>
      <c r="BL404" s="17" t="s">
        <v>232</v>
      </c>
      <c r="BM404" s="215" t="s">
        <v>1418</v>
      </c>
    </row>
    <row r="405" s="2" customFormat="1">
      <c r="A405" s="38"/>
      <c r="B405" s="39"/>
      <c r="C405" s="40"/>
      <c r="D405" s="217" t="s">
        <v>146</v>
      </c>
      <c r="E405" s="40"/>
      <c r="F405" s="218" t="s">
        <v>1017</v>
      </c>
      <c r="G405" s="40"/>
      <c r="H405" s="40"/>
      <c r="I405" s="219"/>
      <c r="J405" s="40"/>
      <c r="K405" s="40"/>
      <c r="L405" s="44"/>
      <c r="M405" s="220"/>
      <c r="N405" s="221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146</v>
      </c>
      <c r="AU405" s="17" t="s">
        <v>80</v>
      </c>
    </row>
    <row r="406" s="12" customFormat="1" ht="22.8" customHeight="1">
      <c r="A406" s="12"/>
      <c r="B406" s="188"/>
      <c r="C406" s="189"/>
      <c r="D406" s="190" t="s">
        <v>74</v>
      </c>
      <c r="E406" s="202" t="s">
        <v>1018</v>
      </c>
      <c r="F406" s="202" t="s">
        <v>1019</v>
      </c>
      <c r="G406" s="189"/>
      <c r="H406" s="189"/>
      <c r="I406" s="192"/>
      <c r="J406" s="203">
        <f>BK406</f>
        <v>0</v>
      </c>
      <c r="K406" s="189"/>
      <c r="L406" s="194"/>
      <c r="M406" s="195"/>
      <c r="N406" s="196"/>
      <c r="O406" s="196"/>
      <c r="P406" s="197">
        <f>SUM(P407:P422)</f>
        <v>0</v>
      </c>
      <c r="Q406" s="196"/>
      <c r="R406" s="197">
        <f>SUM(R407:R422)</f>
        <v>0.22111050000000002</v>
      </c>
      <c r="S406" s="196"/>
      <c r="T406" s="198">
        <f>SUM(T407:T422)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99" t="s">
        <v>80</v>
      </c>
      <c r="AT406" s="200" t="s">
        <v>74</v>
      </c>
      <c r="AU406" s="200" t="s">
        <v>83</v>
      </c>
      <c r="AY406" s="199" t="s">
        <v>138</v>
      </c>
      <c r="BK406" s="201">
        <f>SUM(BK407:BK422)</f>
        <v>0</v>
      </c>
    </row>
    <row r="407" s="2" customFormat="1" ht="16.5" customHeight="1">
      <c r="A407" s="38"/>
      <c r="B407" s="39"/>
      <c r="C407" s="204" t="s">
        <v>870</v>
      </c>
      <c r="D407" s="204" t="s">
        <v>140</v>
      </c>
      <c r="E407" s="205" t="s">
        <v>1021</v>
      </c>
      <c r="F407" s="206" t="s">
        <v>1022</v>
      </c>
      <c r="G407" s="207" t="s">
        <v>207</v>
      </c>
      <c r="H407" s="208">
        <v>6.6299999999999999</v>
      </c>
      <c r="I407" s="209"/>
      <c r="J407" s="210">
        <f>ROUND(I407*H407,2)</f>
        <v>0</v>
      </c>
      <c r="K407" s="206" t="s">
        <v>144</v>
      </c>
      <c r="L407" s="44"/>
      <c r="M407" s="211" t="s">
        <v>19</v>
      </c>
      <c r="N407" s="212" t="s">
        <v>46</v>
      </c>
      <c r="O407" s="84"/>
      <c r="P407" s="213">
        <f>O407*H407</f>
        <v>0</v>
      </c>
      <c r="Q407" s="213">
        <v>0</v>
      </c>
      <c r="R407" s="213">
        <f>Q407*H407</f>
        <v>0</v>
      </c>
      <c r="S407" s="213">
        <v>0</v>
      </c>
      <c r="T407" s="214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15" t="s">
        <v>232</v>
      </c>
      <c r="AT407" s="215" t="s">
        <v>140</v>
      </c>
      <c r="AU407" s="215" t="s">
        <v>80</v>
      </c>
      <c r="AY407" s="17" t="s">
        <v>138</v>
      </c>
      <c r="BE407" s="216">
        <f>IF(N407="základní",J407,0)</f>
        <v>0</v>
      </c>
      <c r="BF407" s="216">
        <f>IF(N407="snížená",J407,0)</f>
        <v>0</v>
      </c>
      <c r="BG407" s="216">
        <f>IF(N407="zákl. přenesená",J407,0)</f>
        <v>0</v>
      </c>
      <c r="BH407" s="216">
        <f>IF(N407="sníž. přenesená",J407,0)</f>
        <v>0</v>
      </c>
      <c r="BI407" s="216">
        <f>IF(N407="nulová",J407,0)</f>
        <v>0</v>
      </c>
      <c r="BJ407" s="17" t="s">
        <v>83</v>
      </c>
      <c r="BK407" s="216">
        <f>ROUND(I407*H407,2)</f>
        <v>0</v>
      </c>
      <c r="BL407" s="17" t="s">
        <v>232</v>
      </c>
      <c r="BM407" s="215" t="s">
        <v>1419</v>
      </c>
    </row>
    <row r="408" s="2" customFormat="1">
      <c r="A408" s="38"/>
      <c r="B408" s="39"/>
      <c r="C408" s="40"/>
      <c r="D408" s="217" t="s">
        <v>146</v>
      </c>
      <c r="E408" s="40"/>
      <c r="F408" s="218" t="s">
        <v>1024</v>
      </c>
      <c r="G408" s="40"/>
      <c r="H408" s="40"/>
      <c r="I408" s="219"/>
      <c r="J408" s="40"/>
      <c r="K408" s="40"/>
      <c r="L408" s="44"/>
      <c r="M408" s="220"/>
      <c r="N408" s="221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146</v>
      </c>
      <c r="AU408" s="17" t="s">
        <v>80</v>
      </c>
    </row>
    <row r="409" s="13" customFormat="1">
      <c r="A409" s="13"/>
      <c r="B409" s="222"/>
      <c r="C409" s="223"/>
      <c r="D409" s="224" t="s">
        <v>148</v>
      </c>
      <c r="E409" s="225" t="s">
        <v>19</v>
      </c>
      <c r="F409" s="226" t="s">
        <v>1244</v>
      </c>
      <c r="G409" s="223"/>
      <c r="H409" s="227">
        <v>6.6299999999999999</v>
      </c>
      <c r="I409" s="228"/>
      <c r="J409" s="223"/>
      <c r="K409" s="223"/>
      <c r="L409" s="229"/>
      <c r="M409" s="230"/>
      <c r="N409" s="231"/>
      <c r="O409" s="231"/>
      <c r="P409" s="231"/>
      <c r="Q409" s="231"/>
      <c r="R409" s="231"/>
      <c r="S409" s="231"/>
      <c r="T409" s="23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3" t="s">
        <v>148</v>
      </c>
      <c r="AU409" s="233" t="s">
        <v>80</v>
      </c>
      <c r="AV409" s="13" t="s">
        <v>80</v>
      </c>
      <c r="AW409" s="13" t="s">
        <v>36</v>
      </c>
      <c r="AX409" s="13" t="s">
        <v>83</v>
      </c>
      <c r="AY409" s="233" t="s">
        <v>138</v>
      </c>
    </row>
    <row r="410" s="2" customFormat="1" ht="16.5" customHeight="1">
      <c r="A410" s="38"/>
      <c r="B410" s="39"/>
      <c r="C410" s="204" t="s">
        <v>875</v>
      </c>
      <c r="D410" s="204" t="s">
        <v>140</v>
      </c>
      <c r="E410" s="205" t="s">
        <v>1026</v>
      </c>
      <c r="F410" s="206" t="s">
        <v>1027</v>
      </c>
      <c r="G410" s="207" t="s">
        <v>207</v>
      </c>
      <c r="H410" s="208">
        <v>6.6299999999999999</v>
      </c>
      <c r="I410" s="209"/>
      <c r="J410" s="210">
        <f>ROUND(I410*H410,2)</f>
        <v>0</v>
      </c>
      <c r="K410" s="206" t="s">
        <v>144</v>
      </c>
      <c r="L410" s="44"/>
      <c r="M410" s="211" t="s">
        <v>19</v>
      </c>
      <c r="N410" s="212" t="s">
        <v>46</v>
      </c>
      <c r="O410" s="84"/>
      <c r="P410" s="213">
        <f>O410*H410</f>
        <v>0</v>
      </c>
      <c r="Q410" s="213">
        <v>0.00029999999999999997</v>
      </c>
      <c r="R410" s="213">
        <f>Q410*H410</f>
        <v>0.0019889999999999999</v>
      </c>
      <c r="S410" s="213">
        <v>0</v>
      </c>
      <c r="T410" s="214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15" t="s">
        <v>232</v>
      </c>
      <c r="AT410" s="215" t="s">
        <v>140</v>
      </c>
      <c r="AU410" s="215" t="s">
        <v>80</v>
      </c>
      <c r="AY410" s="17" t="s">
        <v>138</v>
      </c>
      <c r="BE410" s="216">
        <f>IF(N410="základní",J410,0)</f>
        <v>0</v>
      </c>
      <c r="BF410" s="216">
        <f>IF(N410="snížená",J410,0)</f>
        <v>0</v>
      </c>
      <c r="BG410" s="216">
        <f>IF(N410="zákl. přenesená",J410,0)</f>
        <v>0</v>
      </c>
      <c r="BH410" s="216">
        <f>IF(N410="sníž. přenesená",J410,0)</f>
        <v>0</v>
      </c>
      <c r="BI410" s="216">
        <f>IF(N410="nulová",J410,0)</f>
        <v>0</v>
      </c>
      <c r="BJ410" s="17" t="s">
        <v>83</v>
      </c>
      <c r="BK410" s="216">
        <f>ROUND(I410*H410,2)</f>
        <v>0</v>
      </c>
      <c r="BL410" s="17" t="s">
        <v>232</v>
      </c>
      <c r="BM410" s="215" t="s">
        <v>1420</v>
      </c>
    </row>
    <row r="411" s="2" customFormat="1">
      <c r="A411" s="38"/>
      <c r="B411" s="39"/>
      <c r="C411" s="40"/>
      <c r="D411" s="217" t="s">
        <v>146</v>
      </c>
      <c r="E411" s="40"/>
      <c r="F411" s="218" t="s">
        <v>1029</v>
      </c>
      <c r="G411" s="40"/>
      <c r="H411" s="40"/>
      <c r="I411" s="219"/>
      <c r="J411" s="40"/>
      <c r="K411" s="40"/>
      <c r="L411" s="44"/>
      <c r="M411" s="220"/>
      <c r="N411" s="221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146</v>
      </c>
      <c r="AU411" s="17" t="s">
        <v>80</v>
      </c>
    </row>
    <row r="412" s="2" customFormat="1" ht="21.75" customHeight="1">
      <c r="A412" s="38"/>
      <c r="B412" s="39"/>
      <c r="C412" s="204" t="s">
        <v>879</v>
      </c>
      <c r="D412" s="204" t="s">
        <v>140</v>
      </c>
      <c r="E412" s="205" t="s">
        <v>1421</v>
      </c>
      <c r="F412" s="206" t="s">
        <v>1422</v>
      </c>
      <c r="G412" s="207" t="s">
        <v>207</v>
      </c>
      <c r="H412" s="208">
        <v>6.6299999999999999</v>
      </c>
      <c r="I412" s="209"/>
      <c r="J412" s="210">
        <f>ROUND(I412*H412,2)</f>
        <v>0</v>
      </c>
      <c r="K412" s="206" t="s">
        <v>144</v>
      </c>
      <c r="L412" s="44"/>
      <c r="M412" s="211" t="s">
        <v>19</v>
      </c>
      <c r="N412" s="212" t="s">
        <v>46</v>
      </c>
      <c r="O412" s="84"/>
      <c r="P412" s="213">
        <f>O412*H412</f>
        <v>0</v>
      </c>
      <c r="Q412" s="213">
        <v>0.0045500000000000002</v>
      </c>
      <c r="R412" s="213">
        <f>Q412*H412</f>
        <v>0.030166500000000002</v>
      </c>
      <c r="S412" s="213">
        <v>0</v>
      </c>
      <c r="T412" s="214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15" t="s">
        <v>232</v>
      </c>
      <c r="AT412" s="215" t="s">
        <v>140</v>
      </c>
      <c r="AU412" s="215" t="s">
        <v>80</v>
      </c>
      <c r="AY412" s="17" t="s">
        <v>138</v>
      </c>
      <c r="BE412" s="216">
        <f>IF(N412="základní",J412,0)</f>
        <v>0</v>
      </c>
      <c r="BF412" s="216">
        <f>IF(N412="snížená",J412,0)</f>
        <v>0</v>
      </c>
      <c r="BG412" s="216">
        <f>IF(N412="zákl. přenesená",J412,0)</f>
        <v>0</v>
      </c>
      <c r="BH412" s="216">
        <f>IF(N412="sníž. přenesená",J412,0)</f>
        <v>0</v>
      </c>
      <c r="BI412" s="216">
        <f>IF(N412="nulová",J412,0)</f>
        <v>0</v>
      </c>
      <c r="BJ412" s="17" t="s">
        <v>83</v>
      </c>
      <c r="BK412" s="216">
        <f>ROUND(I412*H412,2)</f>
        <v>0</v>
      </c>
      <c r="BL412" s="17" t="s">
        <v>232</v>
      </c>
      <c r="BM412" s="215" t="s">
        <v>1423</v>
      </c>
    </row>
    <row r="413" s="2" customFormat="1">
      <c r="A413" s="38"/>
      <c r="B413" s="39"/>
      <c r="C413" s="40"/>
      <c r="D413" s="217" t="s">
        <v>146</v>
      </c>
      <c r="E413" s="40"/>
      <c r="F413" s="218" t="s">
        <v>1424</v>
      </c>
      <c r="G413" s="40"/>
      <c r="H413" s="40"/>
      <c r="I413" s="219"/>
      <c r="J413" s="40"/>
      <c r="K413" s="40"/>
      <c r="L413" s="44"/>
      <c r="M413" s="220"/>
      <c r="N413" s="221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146</v>
      </c>
      <c r="AU413" s="17" t="s">
        <v>80</v>
      </c>
    </row>
    <row r="414" s="2" customFormat="1" ht="24.15" customHeight="1">
      <c r="A414" s="38"/>
      <c r="B414" s="39"/>
      <c r="C414" s="204" t="s">
        <v>884</v>
      </c>
      <c r="D414" s="204" t="s">
        <v>140</v>
      </c>
      <c r="E414" s="205" t="s">
        <v>1043</v>
      </c>
      <c r="F414" s="206" t="s">
        <v>1044</v>
      </c>
      <c r="G414" s="207" t="s">
        <v>207</v>
      </c>
      <c r="H414" s="208">
        <v>6.6299999999999999</v>
      </c>
      <c r="I414" s="209"/>
      <c r="J414" s="210">
        <f>ROUND(I414*H414,2)</f>
        <v>0</v>
      </c>
      <c r="K414" s="206" t="s">
        <v>144</v>
      </c>
      <c r="L414" s="44"/>
      <c r="M414" s="211" t="s">
        <v>19</v>
      </c>
      <c r="N414" s="212" t="s">
        <v>46</v>
      </c>
      <c r="O414" s="84"/>
      <c r="P414" s="213">
        <f>O414*H414</f>
        <v>0</v>
      </c>
      <c r="Q414" s="213">
        <v>0.0054000000000000003</v>
      </c>
      <c r="R414" s="213">
        <f>Q414*H414</f>
        <v>0.035802</v>
      </c>
      <c r="S414" s="213">
        <v>0</v>
      </c>
      <c r="T414" s="214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15" t="s">
        <v>232</v>
      </c>
      <c r="AT414" s="215" t="s">
        <v>140</v>
      </c>
      <c r="AU414" s="215" t="s">
        <v>80</v>
      </c>
      <c r="AY414" s="17" t="s">
        <v>138</v>
      </c>
      <c r="BE414" s="216">
        <f>IF(N414="základní",J414,0)</f>
        <v>0</v>
      </c>
      <c r="BF414" s="216">
        <f>IF(N414="snížená",J414,0)</f>
        <v>0</v>
      </c>
      <c r="BG414" s="216">
        <f>IF(N414="zákl. přenesená",J414,0)</f>
        <v>0</v>
      </c>
      <c r="BH414" s="216">
        <f>IF(N414="sníž. přenesená",J414,0)</f>
        <v>0</v>
      </c>
      <c r="BI414" s="216">
        <f>IF(N414="nulová",J414,0)</f>
        <v>0</v>
      </c>
      <c r="BJ414" s="17" t="s">
        <v>83</v>
      </c>
      <c r="BK414" s="216">
        <f>ROUND(I414*H414,2)</f>
        <v>0</v>
      </c>
      <c r="BL414" s="17" t="s">
        <v>232</v>
      </c>
      <c r="BM414" s="215" t="s">
        <v>1425</v>
      </c>
    </row>
    <row r="415" s="2" customFormat="1">
      <c r="A415" s="38"/>
      <c r="B415" s="39"/>
      <c r="C415" s="40"/>
      <c r="D415" s="217" t="s">
        <v>146</v>
      </c>
      <c r="E415" s="40"/>
      <c r="F415" s="218" t="s">
        <v>1046</v>
      </c>
      <c r="G415" s="40"/>
      <c r="H415" s="40"/>
      <c r="I415" s="219"/>
      <c r="J415" s="40"/>
      <c r="K415" s="40"/>
      <c r="L415" s="44"/>
      <c r="M415" s="220"/>
      <c r="N415" s="221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146</v>
      </c>
      <c r="AU415" s="17" t="s">
        <v>80</v>
      </c>
    </row>
    <row r="416" s="2" customFormat="1" ht="16.5" customHeight="1">
      <c r="A416" s="38"/>
      <c r="B416" s="39"/>
      <c r="C416" s="234" t="s">
        <v>888</v>
      </c>
      <c r="D416" s="234" t="s">
        <v>175</v>
      </c>
      <c r="E416" s="235" t="s">
        <v>1048</v>
      </c>
      <c r="F416" s="236" t="s">
        <v>1049</v>
      </c>
      <c r="G416" s="237" t="s">
        <v>207</v>
      </c>
      <c r="H416" s="238">
        <v>7.2930000000000001</v>
      </c>
      <c r="I416" s="239"/>
      <c r="J416" s="240">
        <f>ROUND(I416*H416,2)</f>
        <v>0</v>
      </c>
      <c r="K416" s="236" t="s">
        <v>144</v>
      </c>
      <c r="L416" s="241"/>
      <c r="M416" s="242" t="s">
        <v>19</v>
      </c>
      <c r="N416" s="243" t="s">
        <v>46</v>
      </c>
      <c r="O416" s="84"/>
      <c r="P416" s="213">
        <f>O416*H416</f>
        <v>0</v>
      </c>
      <c r="Q416" s="213">
        <v>0.021000000000000001</v>
      </c>
      <c r="R416" s="213">
        <f>Q416*H416</f>
        <v>0.15315300000000001</v>
      </c>
      <c r="S416" s="213">
        <v>0</v>
      </c>
      <c r="T416" s="214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15" t="s">
        <v>333</v>
      </c>
      <c r="AT416" s="215" t="s">
        <v>175</v>
      </c>
      <c r="AU416" s="215" t="s">
        <v>80</v>
      </c>
      <c r="AY416" s="17" t="s">
        <v>138</v>
      </c>
      <c r="BE416" s="216">
        <f>IF(N416="základní",J416,0)</f>
        <v>0</v>
      </c>
      <c r="BF416" s="216">
        <f>IF(N416="snížená",J416,0)</f>
        <v>0</v>
      </c>
      <c r="BG416" s="216">
        <f>IF(N416="zákl. přenesená",J416,0)</f>
        <v>0</v>
      </c>
      <c r="BH416" s="216">
        <f>IF(N416="sníž. přenesená",J416,0)</f>
        <v>0</v>
      </c>
      <c r="BI416" s="216">
        <f>IF(N416="nulová",J416,0)</f>
        <v>0</v>
      </c>
      <c r="BJ416" s="17" t="s">
        <v>83</v>
      </c>
      <c r="BK416" s="216">
        <f>ROUND(I416*H416,2)</f>
        <v>0</v>
      </c>
      <c r="BL416" s="17" t="s">
        <v>232</v>
      </c>
      <c r="BM416" s="215" t="s">
        <v>1426</v>
      </c>
    </row>
    <row r="417" s="2" customFormat="1">
      <c r="A417" s="38"/>
      <c r="B417" s="39"/>
      <c r="C417" s="40"/>
      <c r="D417" s="224" t="s">
        <v>903</v>
      </c>
      <c r="E417" s="40"/>
      <c r="F417" s="256" t="s">
        <v>1086</v>
      </c>
      <c r="G417" s="40"/>
      <c r="H417" s="40"/>
      <c r="I417" s="219"/>
      <c r="J417" s="40"/>
      <c r="K417" s="40"/>
      <c r="L417" s="44"/>
      <c r="M417" s="220"/>
      <c r="N417" s="221"/>
      <c r="O417" s="84"/>
      <c r="P417" s="84"/>
      <c r="Q417" s="84"/>
      <c r="R417" s="84"/>
      <c r="S417" s="84"/>
      <c r="T417" s="85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903</v>
      </c>
      <c r="AU417" s="17" t="s">
        <v>80</v>
      </c>
    </row>
    <row r="418" s="13" customFormat="1">
      <c r="A418" s="13"/>
      <c r="B418" s="222"/>
      <c r="C418" s="223"/>
      <c r="D418" s="224" t="s">
        <v>148</v>
      </c>
      <c r="E418" s="223"/>
      <c r="F418" s="226" t="s">
        <v>1427</v>
      </c>
      <c r="G418" s="223"/>
      <c r="H418" s="227">
        <v>7.2930000000000001</v>
      </c>
      <c r="I418" s="228"/>
      <c r="J418" s="223"/>
      <c r="K418" s="223"/>
      <c r="L418" s="229"/>
      <c r="M418" s="230"/>
      <c r="N418" s="231"/>
      <c r="O418" s="231"/>
      <c r="P418" s="231"/>
      <c r="Q418" s="231"/>
      <c r="R418" s="231"/>
      <c r="S418" s="231"/>
      <c r="T418" s="23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3" t="s">
        <v>148</v>
      </c>
      <c r="AU418" s="233" t="s">
        <v>80</v>
      </c>
      <c r="AV418" s="13" t="s">
        <v>80</v>
      </c>
      <c r="AW418" s="13" t="s">
        <v>4</v>
      </c>
      <c r="AX418" s="13" t="s">
        <v>83</v>
      </c>
      <c r="AY418" s="233" t="s">
        <v>138</v>
      </c>
    </row>
    <row r="419" s="2" customFormat="1" ht="24.15" customHeight="1">
      <c r="A419" s="38"/>
      <c r="B419" s="39"/>
      <c r="C419" s="204" t="s">
        <v>892</v>
      </c>
      <c r="D419" s="204" t="s">
        <v>140</v>
      </c>
      <c r="E419" s="205" t="s">
        <v>1056</v>
      </c>
      <c r="F419" s="206" t="s">
        <v>1057</v>
      </c>
      <c r="G419" s="207" t="s">
        <v>207</v>
      </c>
      <c r="H419" s="208">
        <v>6.6299999999999999</v>
      </c>
      <c r="I419" s="209"/>
      <c r="J419" s="210">
        <f>ROUND(I419*H419,2)</f>
        <v>0</v>
      </c>
      <c r="K419" s="206" t="s">
        <v>144</v>
      </c>
      <c r="L419" s="44"/>
      <c r="M419" s="211" t="s">
        <v>19</v>
      </c>
      <c r="N419" s="212" t="s">
        <v>46</v>
      </c>
      <c r="O419" s="84"/>
      <c r="P419" s="213">
        <f>O419*H419</f>
        <v>0</v>
      </c>
      <c r="Q419" s="213">
        <v>0</v>
      </c>
      <c r="R419" s="213">
        <f>Q419*H419</f>
        <v>0</v>
      </c>
      <c r="S419" s="213">
        <v>0</v>
      </c>
      <c r="T419" s="214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5" t="s">
        <v>232</v>
      </c>
      <c r="AT419" s="215" t="s">
        <v>140</v>
      </c>
      <c r="AU419" s="215" t="s">
        <v>80</v>
      </c>
      <c r="AY419" s="17" t="s">
        <v>138</v>
      </c>
      <c r="BE419" s="216">
        <f>IF(N419="základní",J419,0)</f>
        <v>0</v>
      </c>
      <c r="BF419" s="216">
        <f>IF(N419="snížená",J419,0)</f>
        <v>0</v>
      </c>
      <c r="BG419" s="216">
        <f>IF(N419="zákl. přenesená",J419,0)</f>
        <v>0</v>
      </c>
      <c r="BH419" s="216">
        <f>IF(N419="sníž. přenesená",J419,0)</f>
        <v>0</v>
      </c>
      <c r="BI419" s="216">
        <f>IF(N419="nulová",J419,0)</f>
        <v>0</v>
      </c>
      <c r="BJ419" s="17" t="s">
        <v>83</v>
      </c>
      <c r="BK419" s="216">
        <f>ROUND(I419*H419,2)</f>
        <v>0</v>
      </c>
      <c r="BL419" s="17" t="s">
        <v>232</v>
      </c>
      <c r="BM419" s="215" t="s">
        <v>1428</v>
      </c>
    </row>
    <row r="420" s="2" customFormat="1">
      <c r="A420" s="38"/>
      <c r="B420" s="39"/>
      <c r="C420" s="40"/>
      <c r="D420" s="217" t="s">
        <v>146</v>
      </c>
      <c r="E420" s="40"/>
      <c r="F420" s="218" t="s">
        <v>1059</v>
      </c>
      <c r="G420" s="40"/>
      <c r="H420" s="40"/>
      <c r="I420" s="219"/>
      <c r="J420" s="40"/>
      <c r="K420" s="40"/>
      <c r="L420" s="44"/>
      <c r="M420" s="220"/>
      <c r="N420" s="221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146</v>
      </c>
      <c r="AU420" s="17" t="s">
        <v>80</v>
      </c>
    </row>
    <row r="421" s="2" customFormat="1" ht="24.15" customHeight="1">
      <c r="A421" s="38"/>
      <c r="B421" s="39"/>
      <c r="C421" s="204" t="s">
        <v>897</v>
      </c>
      <c r="D421" s="204" t="s">
        <v>140</v>
      </c>
      <c r="E421" s="205" t="s">
        <v>1061</v>
      </c>
      <c r="F421" s="206" t="s">
        <v>1062</v>
      </c>
      <c r="G421" s="207" t="s">
        <v>178</v>
      </c>
      <c r="H421" s="208">
        <v>0.221</v>
      </c>
      <c r="I421" s="209"/>
      <c r="J421" s="210">
        <f>ROUND(I421*H421,2)</f>
        <v>0</v>
      </c>
      <c r="K421" s="206" t="s">
        <v>144</v>
      </c>
      <c r="L421" s="44"/>
      <c r="M421" s="211" t="s">
        <v>19</v>
      </c>
      <c r="N421" s="212" t="s">
        <v>46</v>
      </c>
      <c r="O421" s="84"/>
      <c r="P421" s="213">
        <f>O421*H421</f>
        <v>0</v>
      </c>
      <c r="Q421" s="213">
        <v>0</v>
      </c>
      <c r="R421" s="213">
        <f>Q421*H421</f>
        <v>0</v>
      </c>
      <c r="S421" s="213">
        <v>0</v>
      </c>
      <c r="T421" s="214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15" t="s">
        <v>232</v>
      </c>
      <c r="AT421" s="215" t="s">
        <v>140</v>
      </c>
      <c r="AU421" s="215" t="s">
        <v>80</v>
      </c>
      <c r="AY421" s="17" t="s">
        <v>138</v>
      </c>
      <c r="BE421" s="216">
        <f>IF(N421="základní",J421,0)</f>
        <v>0</v>
      </c>
      <c r="BF421" s="216">
        <f>IF(N421="snížená",J421,0)</f>
        <v>0</v>
      </c>
      <c r="BG421" s="216">
        <f>IF(N421="zákl. přenesená",J421,0)</f>
        <v>0</v>
      </c>
      <c r="BH421" s="216">
        <f>IF(N421="sníž. přenesená",J421,0)</f>
        <v>0</v>
      </c>
      <c r="BI421" s="216">
        <f>IF(N421="nulová",J421,0)</f>
        <v>0</v>
      </c>
      <c r="BJ421" s="17" t="s">
        <v>83</v>
      </c>
      <c r="BK421" s="216">
        <f>ROUND(I421*H421,2)</f>
        <v>0</v>
      </c>
      <c r="BL421" s="17" t="s">
        <v>232</v>
      </c>
      <c r="BM421" s="215" t="s">
        <v>1429</v>
      </c>
    </row>
    <row r="422" s="2" customFormat="1">
      <c r="A422" s="38"/>
      <c r="B422" s="39"/>
      <c r="C422" s="40"/>
      <c r="D422" s="217" t="s">
        <v>146</v>
      </c>
      <c r="E422" s="40"/>
      <c r="F422" s="218" t="s">
        <v>1064</v>
      </c>
      <c r="G422" s="40"/>
      <c r="H422" s="40"/>
      <c r="I422" s="219"/>
      <c r="J422" s="40"/>
      <c r="K422" s="40"/>
      <c r="L422" s="44"/>
      <c r="M422" s="220"/>
      <c r="N422" s="221"/>
      <c r="O422" s="84"/>
      <c r="P422" s="84"/>
      <c r="Q422" s="84"/>
      <c r="R422" s="84"/>
      <c r="S422" s="84"/>
      <c r="T422" s="85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146</v>
      </c>
      <c r="AU422" s="17" t="s">
        <v>80</v>
      </c>
    </row>
    <row r="423" s="12" customFormat="1" ht="22.8" customHeight="1">
      <c r="A423" s="12"/>
      <c r="B423" s="188"/>
      <c r="C423" s="189"/>
      <c r="D423" s="190" t="s">
        <v>74</v>
      </c>
      <c r="E423" s="202" t="s">
        <v>1065</v>
      </c>
      <c r="F423" s="202" t="s">
        <v>1066</v>
      </c>
      <c r="G423" s="189"/>
      <c r="H423" s="189"/>
      <c r="I423" s="192"/>
      <c r="J423" s="203">
        <f>BK423</f>
        <v>0</v>
      </c>
      <c r="K423" s="189"/>
      <c r="L423" s="194"/>
      <c r="M423" s="195"/>
      <c r="N423" s="196"/>
      <c r="O423" s="196"/>
      <c r="P423" s="197">
        <f>SUM(P424:P449)</f>
        <v>0</v>
      </c>
      <c r="Q423" s="196"/>
      <c r="R423" s="197">
        <f>SUM(R424:R449)</f>
        <v>0.65041479999999996</v>
      </c>
      <c r="S423" s="196"/>
      <c r="T423" s="198">
        <f>SUM(T424:T449)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199" t="s">
        <v>80</v>
      </c>
      <c r="AT423" s="200" t="s">
        <v>74</v>
      </c>
      <c r="AU423" s="200" t="s">
        <v>83</v>
      </c>
      <c r="AY423" s="199" t="s">
        <v>138</v>
      </c>
      <c r="BK423" s="201">
        <f>SUM(BK424:BK449)</f>
        <v>0</v>
      </c>
    </row>
    <row r="424" s="2" customFormat="1" ht="16.5" customHeight="1">
      <c r="A424" s="38"/>
      <c r="B424" s="39"/>
      <c r="C424" s="204" t="s">
        <v>905</v>
      </c>
      <c r="D424" s="204" t="s">
        <v>140</v>
      </c>
      <c r="E424" s="205" t="s">
        <v>1068</v>
      </c>
      <c r="F424" s="206" t="s">
        <v>1069</v>
      </c>
      <c r="G424" s="207" t="s">
        <v>207</v>
      </c>
      <c r="H424" s="208">
        <v>33.515999999999998</v>
      </c>
      <c r="I424" s="209"/>
      <c r="J424" s="210">
        <f>ROUND(I424*H424,2)</f>
        <v>0</v>
      </c>
      <c r="K424" s="206" t="s">
        <v>144</v>
      </c>
      <c r="L424" s="44"/>
      <c r="M424" s="211" t="s">
        <v>19</v>
      </c>
      <c r="N424" s="212" t="s">
        <v>46</v>
      </c>
      <c r="O424" s="84"/>
      <c r="P424" s="213">
        <f>O424*H424</f>
        <v>0</v>
      </c>
      <c r="Q424" s="213">
        <v>0</v>
      </c>
      <c r="R424" s="213">
        <f>Q424*H424</f>
        <v>0</v>
      </c>
      <c r="S424" s="213">
        <v>0</v>
      </c>
      <c r="T424" s="214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15" t="s">
        <v>232</v>
      </c>
      <c r="AT424" s="215" t="s">
        <v>140</v>
      </c>
      <c r="AU424" s="215" t="s">
        <v>80</v>
      </c>
      <c r="AY424" s="17" t="s">
        <v>138</v>
      </c>
      <c r="BE424" s="216">
        <f>IF(N424="základní",J424,0)</f>
        <v>0</v>
      </c>
      <c r="BF424" s="216">
        <f>IF(N424="snížená",J424,0)</f>
        <v>0</v>
      </c>
      <c r="BG424" s="216">
        <f>IF(N424="zákl. přenesená",J424,0)</f>
        <v>0</v>
      </c>
      <c r="BH424" s="216">
        <f>IF(N424="sníž. přenesená",J424,0)</f>
        <v>0</v>
      </c>
      <c r="BI424" s="216">
        <f>IF(N424="nulová",J424,0)</f>
        <v>0</v>
      </c>
      <c r="BJ424" s="17" t="s">
        <v>83</v>
      </c>
      <c r="BK424" s="216">
        <f>ROUND(I424*H424,2)</f>
        <v>0</v>
      </c>
      <c r="BL424" s="17" t="s">
        <v>232</v>
      </c>
      <c r="BM424" s="215" t="s">
        <v>1430</v>
      </c>
    </row>
    <row r="425" s="2" customFormat="1">
      <c r="A425" s="38"/>
      <c r="B425" s="39"/>
      <c r="C425" s="40"/>
      <c r="D425" s="217" t="s">
        <v>146</v>
      </c>
      <c r="E425" s="40"/>
      <c r="F425" s="218" t="s">
        <v>1071</v>
      </c>
      <c r="G425" s="40"/>
      <c r="H425" s="40"/>
      <c r="I425" s="219"/>
      <c r="J425" s="40"/>
      <c r="K425" s="40"/>
      <c r="L425" s="44"/>
      <c r="M425" s="220"/>
      <c r="N425" s="221"/>
      <c r="O425" s="84"/>
      <c r="P425" s="84"/>
      <c r="Q425" s="84"/>
      <c r="R425" s="84"/>
      <c r="S425" s="84"/>
      <c r="T425" s="85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146</v>
      </c>
      <c r="AU425" s="17" t="s">
        <v>80</v>
      </c>
    </row>
    <row r="426" s="13" customFormat="1">
      <c r="A426" s="13"/>
      <c r="B426" s="222"/>
      <c r="C426" s="223"/>
      <c r="D426" s="224" t="s">
        <v>148</v>
      </c>
      <c r="E426" s="225" t="s">
        <v>19</v>
      </c>
      <c r="F426" s="226" t="s">
        <v>1217</v>
      </c>
      <c r="G426" s="223"/>
      <c r="H426" s="227">
        <v>9.7200000000000006</v>
      </c>
      <c r="I426" s="228"/>
      <c r="J426" s="223"/>
      <c r="K426" s="223"/>
      <c r="L426" s="229"/>
      <c r="M426" s="230"/>
      <c r="N426" s="231"/>
      <c r="O426" s="231"/>
      <c r="P426" s="231"/>
      <c r="Q426" s="231"/>
      <c r="R426" s="231"/>
      <c r="S426" s="231"/>
      <c r="T426" s="23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3" t="s">
        <v>148</v>
      </c>
      <c r="AU426" s="233" t="s">
        <v>80</v>
      </c>
      <c r="AV426" s="13" t="s">
        <v>80</v>
      </c>
      <c r="AW426" s="13" t="s">
        <v>36</v>
      </c>
      <c r="AX426" s="13" t="s">
        <v>75</v>
      </c>
      <c r="AY426" s="233" t="s">
        <v>138</v>
      </c>
    </row>
    <row r="427" s="13" customFormat="1">
      <c r="A427" s="13"/>
      <c r="B427" s="222"/>
      <c r="C427" s="223"/>
      <c r="D427" s="224" t="s">
        <v>148</v>
      </c>
      <c r="E427" s="225" t="s">
        <v>19</v>
      </c>
      <c r="F427" s="226" t="s">
        <v>1282</v>
      </c>
      <c r="G427" s="223"/>
      <c r="H427" s="227">
        <v>10.08</v>
      </c>
      <c r="I427" s="228"/>
      <c r="J427" s="223"/>
      <c r="K427" s="223"/>
      <c r="L427" s="229"/>
      <c r="M427" s="230"/>
      <c r="N427" s="231"/>
      <c r="O427" s="231"/>
      <c r="P427" s="231"/>
      <c r="Q427" s="231"/>
      <c r="R427" s="231"/>
      <c r="S427" s="231"/>
      <c r="T427" s="23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3" t="s">
        <v>148</v>
      </c>
      <c r="AU427" s="233" t="s">
        <v>80</v>
      </c>
      <c r="AV427" s="13" t="s">
        <v>80</v>
      </c>
      <c r="AW427" s="13" t="s">
        <v>36</v>
      </c>
      <c r="AX427" s="13" t="s">
        <v>75</v>
      </c>
      <c r="AY427" s="233" t="s">
        <v>138</v>
      </c>
    </row>
    <row r="428" s="13" customFormat="1">
      <c r="A428" s="13"/>
      <c r="B428" s="222"/>
      <c r="C428" s="223"/>
      <c r="D428" s="224" t="s">
        <v>148</v>
      </c>
      <c r="E428" s="225" t="s">
        <v>19</v>
      </c>
      <c r="F428" s="226" t="s">
        <v>1219</v>
      </c>
      <c r="G428" s="223"/>
      <c r="H428" s="227">
        <v>13.715999999999999</v>
      </c>
      <c r="I428" s="228"/>
      <c r="J428" s="223"/>
      <c r="K428" s="223"/>
      <c r="L428" s="229"/>
      <c r="M428" s="230"/>
      <c r="N428" s="231"/>
      <c r="O428" s="231"/>
      <c r="P428" s="231"/>
      <c r="Q428" s="231"/>
      <c r="R428" s="231"/>
      <c r="S428" s="231"/>
      <c r="T428" s="23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3" t="s">
        <v>148</v>
      </c>
      <c r="AU428" s="233" t="s">
        <v>80</v>
      </c>
      <c r="AV428" s="13" t="s">
        <v>80</v>
      </c>
      <c r="AW428" s="13" t="s">
        <v>36</v>
      </c>
      <c r="AX428" s="13" t="s">
        <v>75</v>
      </c>
      <c r="AY428" s="233" t="s">
        <v>138</v>
      </c>
    </row>
    <row r="429" s="14" customFormat="1">
      <c r="A429" s="14"/>
      <c r="B429" s="244"/>
      <c r="C429" s="245"/>
      <c r="D429" s="224" t="s">
        <v>148</v>
      </c>
      <c r="E429" s="246" t="s">
        <v>19</v>
      </c>
      <c r="F429" s="247" t="s">
        <v>224</v>
      </c>
      <c r="G429" s="245"/>
      <c r="H429" s="248">
        <v>33.515999999999998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148</v>
      </c>
      <c r="AU429" s="254" t="s">
        <v>80</v>
      </c>
      <c r="AV429" s="14" t="s">
        <v>88</v>
      </c>
      <c r="AW429" s="14" t="s">
        <v>36</v>
      </c>
      <c r="AX429" s="14" t="s">
        <v>83</v>
      </c>
      <c r="AY429" s="254" t="s">
        <v>138</v>
      </c>
    </row>
    <row r="430" s="2" customFormat="1" ht="16.5" customHeight="1">
      <c r="A430" s="38"/>
      <c r="B430" s="39"/>
      <c r="C430" s="204" t="s">
        <v>910</v>
      </c>
      <c r="D430" s="204" t="s">
        <v>140</v>
      </c>
      <c r="E430" s="205" t="s">
        <v>1073</v>
      </c>
      <c r="F430" s="206" t="s">
        <v>1074</v>
      </c>
      <c r="G430" s="207" t="s">
        <v>207</v>
      </c>
      <c r="H430" s="208">
        <v>33.515999999999998</v>
      </c>
      <c r="I430" s="209"/>
      <c r="J430" s="210">
        <f>ROUND(I430*H430,2)</f>
        <v>0</v>
      </c>
      <c r="K430" s="206" t="s">
        <v>144</v>
      </c>
      <c r="L430" s="44"/>
      <c r="M430" s="211" t="s">
        <v>19</v>
      </c>
      <c r="N430" s="212" t="s">
        <v>46</v>
      </c>
      <c r="O430" s="84"/>
      <c r="P430" s="213">
        <f>O430*H430</f>
        <v>0</v>
      </c>
      <c r="Q430" s="213">
        <v>0.00029999999999999997</v>
      </c>
      <c r="R430" s="213">
        <f>Q430*H430</f>
        <v>0.010054799999999999</v>
      </c>
      <c r="S430" s="213">
        <v>0</v>
      </c>
      <c r="T430" s="214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15" t="s">
        <v>232</v>
      </c>
      <c r="AT430" s="215" t="s">
        <v>140</v>
      </c>
      <c r="AU430" s="215" t="s">
        <v>80</v>
      </c>
      <c r="AY430" s="17" t="s">
        <v>138</v>
      </c>
      <c r="BE430" s="216">
        <f>IF(N430="základní",J430,0)</f>
        <v>0</v>
      </c>
      <c r="BF430" s="216">
        <f>IF(N430="snížená",J430,0)</f>
        <v>0</v>
      </c>
      <c r="BG430" s="216">
        <f>IF(N430="zákl. přenesená",J430,0)</f>
        <v>0</v>
      </c>
      <c r="BH430" s="216">
        <f>IF(N430="sníž. přenesená",J430,0)</f>
        <v>0</v>
      </c>
      <c r="BI430" s="216">
        <f>IF(N430="nulová",J430,0)</f>
        <v>0</v>
      </c>
      <c r="BJ430" s="17" t="s">
        <v>83</v>
      </c>
      <c r="BK430" s="216">
        <f>ROUND(I430*H430,2)</f>
        <v>0</v>
      </c>
      <c r="BL430" s="17" t="s">
        <v>232</v>
      </c>
      <c r="BM430" s="215" t="s">
        <v>1431</v>
      </c>
    </row>
    <row r="431" s="2" customFormat="1">
      <c r="A431" s="38"/>
      <c r="B431" s="39"/>
      <c r="C431" s="40"/>
      <c r="D431" s="217" t="s">
        <v>146</v>
      </c>
      <c r="E431" s="40"/>
      <c r="F431" s="218" t="s">
        <v>1076</v>
      </c>
      <c r="G431" s="40"/>
      <c r="H431" s="40"/>
      <c r="I431" s="219"/>
      <c r="J431" s="40"/>
      <c r="K431" s="40"/>
      <c r="L431" s="44"/>
      <c r="M431" s="220"/>
      <c r="N431" s="221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146</v>
      </c>
      <c r="AU431" s="17" t="s">
        <v>80</v>
      </c>
    </row>
    <row r="432" s="2" customFormat="1" ht="24.15" customHeight="1">
      <c r="A432" s="38"/>
      <c r="B432" s="39"/>
      <c r="C432" s="204" t="s">
        <v>914</v>
      </c>
      <c r="D432" s="204" t="s">
        <v>140</v>
      </c>
      <c r="E432" s="205" t="s">
        <v>1078</v>
      </c>
      <c r="F432" s="206" t="s">
        <v>1079</v>
      </c>
      <c r="G432" s="207" t="s">
        <v>207</v>
      </c>
      <c r="H432" s="208">
        <v>33.515999999999998</v>
      </c>
      <c r="I432" s="209"/>
      <c r="J432" s="210">
        <f>ROUND(I432*H432,2)</f>
        <v>0</v>
      </c>
      <c r="K432" s="206" t="s">
        <v>144</v>
      </c>
      <c r="L432" s="44"/>
      <c r="M432" s="211" t="s">
        <v>19</v>
      </c>
      <c r="N432" s="212" t="s">
        <v>46</v>
      </c>
      <c r="O432" s="84"/>
      <c r="P432" s="213">
        <f>O432*H432</f>
        <v>0</v>
      </c>
      <c r="Q432" s="213">
        <v>0.0051999999999999998</v>
      </c>
      <c r="R432" s="213">
        <f>Q432*H432</f>
        <v>0.17428319999999997</v>
      </c>
      <c r="S432" s="213">
        <v>0</v>
      </c>
      <c r="T432" s="214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15" t="s">
        <v>232</v>
      </c>
      <c r="AT432" s="215" t="s">
        <v>140</v>
      </c>
      <c r="AU432" s="215" t="s">
        <v>80</v>
      </c>
      <c r="AY432" s="17" t="s">
        <v>138</v>
      </c>
      <c r="BE432" s="216">
        <f>IF(N432="základní",J432,0)</f>
        <v>0</v>
      </c>
      <c r="BF432" s="216">
        <f>IF(N432="snížená",J432,0)</f>
        <v>0</v>
      </c>
      <c r="BG432" s="216">
        <f>IF(N432="zákl. přenesená",J432,0)</f>
        <v>0</v>
      </c>
      <c r="BH432" s="216">
        <f>IF(N432="sníž. přenesená",J432,0)</f>
        <v>0</v>
      </c>
      <c r="BI432" s="216">
        <f>IF(N432="nulová",J432,0)</f>
        <v>0</v>
      </c>
      <c r="BJ432" s="17" t="s">
        <v>83</v>
      </c>
      <c r="BK432" s="216">
        <f>ROUND(I432*H432,2)</f>
        <v>0</v>
      </c>
      <c r="BL432" s="17" t="s">
        <v>232</v>
      </c>
      <c r="BM432" s="215" t="s">
        <v>1432</v>
      </c>
    </row>
    <row r="433" s="2" customFormat="1">
      <c r="A433" s="38"/>
      <c r="B433" s="39"/>
      <c r="C433" s="40"/>
      <c r="D433" s="217" t="s">
        <v>146</v>
      </c>
      <c r="E433" s="40"/>
      <c r="F433" s="218" t="s">
        <v>1081</v>
      </c>
      <c r="G433" s="40"/>
      <c r="H433" s="40"/>
      <c r="I433" s="219"/>
      <c r="J433" s="40"/>
      <c r="K433" s="40"/>
      <c r="L433" s="44"/>
      <c r="M433" s="220"/>
      <c r="N433" s="221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146</v>
      </c>
      <c r="AU433" s="17" t="s">
        <v>80</v>
      </c>
    </row>
    <row r="434" s="2" customFormat="1" ht="16.5" customHeight="1">
      <c r="A434" s="38"/>
      <c r="B434" s="39"/>
      <c r="C434" s="234" t="s">
        <v>921</v>
      </c>
      <c r="D434" s="234" t="s">
        <v>175</v>
      </c>
      <c r="E434" s="235" t="s">
        <v>1083</v>
      </c>
      <c r="F434" s="236" t="s">
        <v>1084</v>
      </c>
      <c r="G434" s="237" t="s">
        <v>207</v>
      </c>
      <c r="H434" s="238">
        <v>36.868000000000002</v>
      </c>
      <c r="I434" s="239"/>
      <c r="J434" s="240">
        <f>ROUND(I434*H434,2)</f>
        <v>0</v>
      </c>
      <c r="K434" s="236" t="s">
        <v>144</v>
      </c>
      <c r="L434" s="241"/>
      <c r="M434" s="242" t="s">
        <v>19</v>
      </c>
      <c r="N434" s="243" t="s">
        <v>46</v>
      </c>
      <c r="O434" s="84"/>
      <c r="P434" s="213">
        <f>O434*H434</f>
        <v>0</v>
      </c>
      <c r="Q434" s="213">
        <v>0.0126</v>
      </c>
      <c r="R434" s="213">
        <f>Q434*H434</f>
        <v>0.46453680000000003</v>
      </c>
      <c r="S434" s="213">
        <v>0</v>
      </c>
      <c r="T434" s="214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215" t="s">
        <v>333</v>
      </c>
      <c r="AT434" s="215" t="s">
        <v>175</v>
      </c>
      <c r="AU434" s="215" t="s">
        <v>80</v>
      </c>
      <c r="AY434" s="17" t="s">
        <v>138</v>
      </c>
      <c r="BE434" s="216">
        <f>IF(N434="základní",J434,0)</f>
        <v>0</v>
      </c>
      <c r="BF434" s="216">
        <f>IF(N434="snížená",J434,0)</f>
        <v>0</v>
      </c>
      <c r="BG434" s="216">
        <f>IF(N434="zákl. přenesená",J434,0)</f>
        <v>0</v>
      </c>
      <c r="BH434" s="216">
        <f>IF(N434="sníž. přenesená",J434,0)</f>
        <v>0</v>
      </c>
      <c r="BI434" s="216">
        <f>IF(N434="nulová",J434,0)</f>
        <v>0</v>
      </c>
      <c r="BJ434" s="17" t="s">
        <v>83</v>
      </c>
      <c r="BK434" s="216">
        <f>ROUND(I434*H434,2)</f>
        <v>0</v>
      </c>
      <c r="BL434" s="17" t="s">
        <v>232</v>
      </c>
      <c r="BM434" s="215" t="s">
        <v>1433</v>
      </c>
    </row>
    <row r="435" s="2" customFormat="1">
      <c r="A435" s="38"/>
      <c r="B435" s="39"/>
      <c r="C435" s="40"/>
      <c r="D435" s="224" t="s">
        <v>903</v>
      </c>
      <c r="E435" s="40"/>
      <c r="F435" s="256" t="s">
        <v>1086</v>
      </c>
      <c r="G435" s="40"/>
      <c r="H435" s="40"/>
      <c r="I435" s="219"/>
      <c r="J435" s="40"/>
      <c r="K435" s="40"/>
      <c r="L435" s="44"/>
      <c r="M435" s="220"/>
      <c r="N435" s="221"/>
      <c r="O435" s="84"/>
      <c r="P435" s="84"/>
      <c r="Q435" s="84"/>
      <c r="R435" s="84"/>
      <c r="S435" s="84"/>
      <c r="T435" s="85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7" t="s">
        <v>903</v>
      </c>
      <c r="AU435" s="17" t="s">
        <v>80</v>
      </c>
    </row>
    <row r="436" s="13" customFormat="1">
      <c r="A436" s="13"/>
      <c r="B436" s="222"/>
      <c r="C436" s="223"/>
      <c r="D436" s="224" t="s">
        <v>148</v>
      </c>
      <c r="E436" s="223"/>
      <c r="F436" s="226" t="s">
        <v>1434</v>
      </c>
      <c r="G436" s="223"/>
      <c r="H436" s="227">
        <v>36.868000000000002</v>
      </c>
      <c r="I436" s="228"/>
      <c r="J436" s="223"/>
      <c r="K436" s="223"/>
      <c r="L436" s="229"/>
      <c r="M436" s="230"/>
      <c r="N436" s="231"/>
      <c r="O436" s="231"/>
      <c r="P436" s="231"/>
      <c r="Q436" s="231"/>
      <c r="R436" s="231"/>
      <c r="S436" s="231"/>
      <c r="T436" s="23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3" t="s">
        <v>148</v>
      </c>
      <c r="AU436" s="233" t="s">
        <v>80</v>
      </c>
      <c r="AV436" s="13" t="s">
        <v>80</v>
      </c>
      <c r="AW436" s="13" t="s">
        <v>4</v>
      </c>
      <c r="AX436" s="13" t="s">
        <v>83</v>
      </c>
      <c r="AY436" s="233" t="s">
        <v>138</v>
      </c>
    </row>
    <row r="437" s="2" customFormat="1" ht="16.5" customHeight="1">
      <c r="A437" s="38"/>
      <c r="B437" s="39"/>
      <c r="C437" s="204" t="s">
        <v>926</v>
      </c>
      <c r="D437" s="204" t="s">
        <v>140</v>
      </c>
      <c r="E437" s="205" t="s">
        <v>1089</v>
      </c>
      <c r="F437" s="206" t="s">
        <v>1090</v>
      </c>
      <c r="G437" s="207" t="s">
        <v>482</v>
      </c>
      <c r="H437" s="208">
        <v>2.7999999999999998</v>
      </c>
      <c r="I437" s="209"/>
      <c r="J437" s="210">
        <f>ROUND(I437*H437,2)</f>
        <v>0</v>
      </c>
      <c r="K437" s="206" t="s">
        <v>144</v>
      </c>
      <c r="L437" s="44"/>
      <c r="M437" s="211" t="s">
        <v>19</v>
      </c>
      <c r="N437" s="212" t="s">
        <v>46</v>
      </c>
      <c r="O437" s="84"/>
      <c r="P437" s="213">
        <f>O437*H437</f>
        <v>0</v>
      </c>
      <c r="Q437" s="213">
        <v>0.00055000000000000003</v>
      </c>
      <c r="R437" s="213">
        <f>Q437*H437</f>
        <v>0.0015399999999999999</v>
      </c>
      <c r="S437" s="213">
        <v>0</v>
      </c>
      <c r="T437" s="214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15" t="s">
        <v>232</v>
      </c>
      <c r="AT437" s="215" t="s">
        <v>140</v>
      </c>
      <c r="AU437" s="215" t="s">
        <v>80</v>
      </c>
      <c r="AY437" s="17" t="s">
        <v>138</v>
      </c>
      <c r="BE437" s="216">
        <f>IF(N437="základní",J437,0)</f>
        <v>0</v>
      </c>
      <c r="BF437" s="216">
        <f>IF(N437="snížená",J437,0)</f>
        <v>0</v>
      </c>
      <c r="BG437" s="216">
        <f>IF(N437="zákl. přenesená",J437,0)</f>
        <v>0</v>
      </c>
      <c r="BH437" s="216">
        <f>IF(N437="sníž. přenesená",J437,0)</f>
        <v>0</v>
      </c>
      <c r="BI437" s="216">
        <f>IF(N437="nulová",J437,0)</f>
        <v>0</v>
      </c>
      <c r="BJ437" s="17" t="s">
        <v>83</v>
      </c>
      <c r="BK437" s="216">
        <f>ROUND(I437*H437,2)</f>
        <v>0</v>
      </c>
      <c r="BL437" s="17" t="s">
        <v>232</v>
      </c>
      <c r="BM437" s="215" t="s">
        <v>1435</v>
      </c>
    </row>
    <row r="438" s="2" customFormat="1">
      <c r="A438" s="38"/>
      <c r="B438" s="39"/>
      <c r="C438" s="40"/>
      <c r="D438" s="217" t="s">
        <v>146</v>
      </c>
      <c r="E438" s="40"/>
      <c r="F438" s="218" t="s">
        <v>1092</v>
      </c>
      <c r="G438" s="40"/>
      <c r="H438" s="40"/>
      <c r="I438" s="219"/>
      <c r="J438" s="40"/>
      <c r="K438" s="40"/>
      <c r="L438" s="44"/>
      <c r="M438" s="220"/>
      <c r="N438" s="221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146</v>
      </c>
      <c r="AU438" s="17" t="s">
        <v>80</v>
      </c>
    </row>
    <row r="439" s="13" customFormat="1">
      <c r="A439" s="13"/>
      <c r="B439" s="222"/>
      <c r="C439" s="223"/>
      <c r="D439" s="224" t="s">
        <v>148</v>
      </c>
      <c r="E439" s="225" t="s">
        <v>19</v>
      </c>
      <c r="F439" s="226" t="s">
        <v>1436</v>
      </c>
      <c r="G439" s="223"/>
      <c r="H439" s="227">
        <v>2.7999999999999998</v>
      </c>
      <c r="I439" s="228"/>
      <c r="J439" s="223"/>
      <c r="K439" s="223"/>
      <c r="L439" s="229"/>
      <c r="M439" s="230"/>
      <c r="N439" s="231"/>
      <c r="O439" s="231"/>
      <c r="P439" s="231"/>
      <c r="Q439" s="231"/>
      <c r="R439" s="231"/>
      <c r="S439" s="231"/>
      <c r="T439" s="23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3" t="s">
        <v>148</v>
      </c>
      <c r="AU439" s="233" t="s">
        <v>80</v>
      </c>
      <c r="AV439" s="13" t="s">
        <v>80</v>
      </c>
      <c r="AW439" s="13" t="s">
        <v>36</v>
      </c>
      <c r="AX439" s="13" t="s">
        <v>83</v>
      </c>
      <c r="AY439" s="233" t="s">
        <v>138</v>
      </c>
    </row>
    <row r="440" s="2" customFormat="1" ht="16.5" customHeight="1">
      <c r="A440" s="38"/>
      <c r="B440" s="39"/>
      <c r="C440" s="204" t="s">
        <v>930</v>
      </c>
      <c r="D440" s="204" t="s">
        <v>140</v>
      </c>
      <c r="E440" s="205" t="s">
        <v>1095</v>
      </c>
      <c r="F440" s="206" t="s">
        <v>1096</v>
      </c>
      <c r="G440" s="207" t="s">
        <v>330</v>
      </c>
      <c r="H440" s="208">
        <v>8</v>
      </c>
      <c r="I440" s="209"/>
      <c r="J440" s="210">
        <f>ROUND(I440*H440,2)</f>
        <v>0</v>
      </c>
      <c r="K440" s="206" t="s">
        <v>144</v>
      </c>
      <c r="L440" s="44"/>
      <c r="M440" s="211" t="s">
        <v>19</v>
      </c>
      <c r="N440" s="212" t="s">
        <v>46</v>
      </c>
      <c r="O440" s="84"/>
      <c r="P440" s="213">
        <f>O440*H440</f>
        <v>0</v>
      </c>
      <c r="Q440" s="213">
        <v>0</v>
      </c>
      <c r="R440" s="213">
        <f>Q440*H440</f>
        <v>0</v>
      </c>
      <c r="S440" s="213">
        <v>0</v>
      </c>
      <c r="T440" s="214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15" t="s">
        <v>232</v>
      </c>
      <c r="AT440" s="215" t="s">
        <v>140</v>
      </c>
      <c r="AU440" s="215" t="s">
        <v>80</v>
      </c>
      <c r="AY440" s="17" t="s">
        <v>138</v>
      </c>
      <c r="BE440" s="216">
        <f>IF(N440="základní",J440,0)</f>
        <v>0</v>
      </c>
      <c r="BF440" s="216">
        <f>IF(N440="snížená",J440,0)</f>
        <v>0</v>
      </c>
      <c r="BG440" s="216">
        <f>IF(N440="zákl. přenesená",J440,0)</f>
        <v>0</v>
      </c>
      <c r="BH440" s="216">
        <f>IF(N440="sníž. přenesená",J440,0)</f>
        <v>0</v>
      </c>
      <c r="BI440" s="216">
        <f>IF(N440="nulová",J440,0)</f>
        <v>0</v>
      </c>
      <c r="BJ440" s="17" t="s">
        <v>83</v>
      </c>
      <c r="BK440" s="216">
        <f>ROUND(I440*H440,2)</f>
        <v>0</v>
      </c>
      <c r="BL440" s="17" t="s">
        <v>232</v>
      </c>
      <c r="BM440" s="215" t="s">
        <v>1437</v>
      </c>
    </row>
    <row r="441" s="2" customFormat="1">
      <c r="A441" s="38"/>
      <c r="B441" s="39"/>
      <c r="C441" s="40"/>
      <c r="D441" s="217" t="s">
        <v>146</v>
      </c>
      <c r="E441" s="40"/>
      <c r="F441" s="218" t="s">
        <v>1098</v>
      </c>
      <c r="G441" s="40"/>
      <c r="H441" s="40"/>
      <c r="I441" s="219"/>
      <c r="J441" s="40"/>
      <c r="K441" s="40"/>
      <c r="L441" s="44"/>
      <c r="M441" s="220"/>
      <c r="N441" s="221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146</v>
      </c>
      <c r="AU441" s="17" t="s">
        <v>80</v>
      </c>
    </row>
    <row r="442" s="2" customFormat="1" ht="16.5" customHeight="1">
      <c r="A442" s="38"/>
      <c r="B442" s="39"/>
      <c r="C442" s="204" t="s">
        <v>935</v>
      </c>
      <c r="D442" s="204" t="s">
        <v>140</v>
      </c>
      <c r="E442" s="205" t="s">
        <v>1100</v>
      </c>
      <c r="F442" s="206" t="s">
        <v>1101</v>
      </c>
      <c r="G442" s="207" t="s">
        <v>330</v>
      </c>
      <c r="H442" s="208">
        <v>2</v>
      </c>
      <c r="I442" s="209"/>
      <c r="J442" s="210">
        <f>ROUND(I442*H442,2)</f>
        <v>0</v>
      </c>
      <c r="K442" s="206" t="s">
        <v>144</v>
      </c>
      <c r="L442" s="44"/>
      <c r="M442" s="211" t="s">
        <v>19</v>
      </c>
      <c r="N442" s="212" t="s">
        <v>46</v>
      </c>
      <c r="O442" s="84"/>
      <c r="P442" s="213">
        <f>O442*H442</f>
        <v>0</v>
      </c>
      <c r="Q442" s="213">
        <v>0</v>
      </c>
      <c r="R442" s="213">
        <f>Q442*H442</f>
        <v>0</v>
      </c>
      <c r="S442" s="213">
        <v>0</v>
      </c>
      <c r="T442" s="214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15" t="s">
        <v>232</v>
      </c>
      <c r="AT442" s="215" t="s">
        <v>140</v>
      </c>
      <c r="AU442" s="215" t="s">
        <v>80</v>
      </c>
      <c r="AY442" s="17" t="s">
        <v>138</v>
      </c>
      <c r="BE442" s="216">
        <f>IF(N442="základní",J442,0)</f>
        <v>0</v>
      </c>
      <c r="BF442" s="216">
        <f>IF(N442="snížená",J442,0)</f>
        <v>0</v>
      </c>
      <c r="BG442" s="216">
        <f>IF(N442="zákl. přenesená",J442,0)</f>
        <v>0</v>
      </c>
      <c r="BH442" s="216">
        <f>IF(N442="sníž. přenesená",J442,0)</f>
        <v>0</v>
      </c>
      <c r="BI442" s="216">
        <f>IF(N442="nulová",J442,0)</f>
        <v>0</v>
      </c>
      <c r="BJ442" s="17" t="s">
        <v>83</v>
      </c>
      <c r="BK442" s="216">
        <f>ROUND(I442*H442,2)</f>
        <v>0</v>
      </c>
      <c r="BL442" s="17" t="s">
        <v>232</v>
      </c>
      <c r="BM442" s="215" t="s">
        <v>1438</v>
      </c>
    </row>
    <row r="443" s="2" customFormat="1">
      <c r="A443" s="38"/>
      <c r="B443" s="39"/>
      <c r="C443" s="40"/>
      <c r="D443" s="217" t="s">
        <v>146</v>
      </c>
      <c r="E443" s="40"/>
      <c r="F443" s="218" t="s">
        <v>1103</v>
      </c>
      <c r="G443" s="40"/>
      <c r="H443" s="40"/>
      <c r="I443" s="219"/>
      <c r="J443" s="40"/>
      <c r="K443" s="40"/>
      <c r="L443" s="44"/>
      <c r="M443" s="220"/>
      <c r="N443" s="221"/>
      <c r="O443" s="84"/>
      <c r="P443" s="84"/>
      <c r="Q443" s="84"/>
      <c r="R443" s="84"/>
      <c r="S443" s="84"/>
      <c r="T443" s="85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146</v>
      </c>
      <c r="AU443" s="17" t="s">
        <v>80</v>
      </c>
    </row>
    <row r="444" s="2" customFormat="1" ht="16.5" customHeight="1">
      <c r="A444" s="38"/>
      <c r="B444" s="39"/>
      <c r="C444" s="204" t="s">
        <v>939</v>
      </c>
      <c r="D444" s="204" t="s">
        <v>140</v>
      </c>
      <c r="E444" s="205" t="s">
        <v>1105</v>
      </c>
      <c r="F444" s="206" t="s">
        <v>1106</v>
      </c>
      <c r="G444" s="207" t="s">
        <v>330</v>
      </c>
      <c r="H444" s="208">
        <v>4</v>
      </c>
      <c r="I444" s="209"/>
      <c r="J444" s="210">
        <f>ROUND(I444*H444,2)</f>
        <v>0</v>
      </c>
      <c r="K444" s="206" t="s">
        <v>144</v>
      </c>
      <c r="L444" s="44"/>
      <c r="M444" s="211" t="s">
        <v>19</v>
      </c>
      <c r="N444" s="212" t="s">
        <v>46</v>
      </c>
      <c r="O444" s="84"/>
      <c r="P444" s="213">
        <f>O444*H444</f>
        <v>0</v>
      </c>
      <c r="Q444" s="213">
        <v>0</v>
      </c>
      <c r="R444" s="213">
        <f>Q444*H444</f>
        <v>0</v>
      </c>
      <c r="S444" s="213">
        <v>0</v>
      </c>
      <c r="T444" s="214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15" t="s">
        <v>232</v>
      </c>
      <c r="AT444" s="215" t="s">
        <v>140</v>
      </c>
      <c r="AU444" s="215" t="s">
        <v>80</v>
      </c>
      <c r="AY444" s="17" t="s">
        <v>138</v>
      </c>
      <c r="BE444" s="216">
        <f>IF(N444="základní",J444,0)</f>
        <v>0</v>
      </c>
      <c r="BF444" s="216">
        <f>IF(N444="snížená",J444,0)</f>
        <v>0</v>
      </c>
      <c r="BG444" s="216">
        <f>IF(N444="zákl. přenesená",J444,0)</f>
        <v>0</v>
      </c>
      <c r="BH444" s="216">
        <f>IF(N444="sníž. přenesená",J444,0)</f>
        <v>0</v>
      </c>
      <c r="BI444" s="216">
        <f>IF(N444="nulová",J444,0)</f>
        <v>0</v>
      </c>
      <c r="BJ444" s="17" t="s">
        <v>83</v>
      </c>
      <c r="BK444" s="216">
        <f>ROUND(I444*H444,2)</f>
        <v>0</v>
      </c>
      <c r="BL444" s="17" t="s">
        <v>232</v>
      </c>
      <c r="BM444" s="215" t="s">
        <v>1439</v>
      </c>
    </row>
    <row r="445" s="2" customFormat="1">
      <c r="A445" s="38"/>
      <c r="B445" s="39"/>
      <c r="C445" s="40"/>
      <c r="D445" s="217" t="s">
        <v>146</v>
      </c>
      <c r="E445" s="40"/>
      <c r="F445" s="218" t="s">
        <v>1108</v>
      </c>
      <c r="G445" s="40"/>
      <c r="H445" s="40"/>
      <c r="I445" s="219"/>
      <c r="J445" s="40"/>
      <c r="K445" s="40"/>
      <c r="L445" s="44"/>
      <c r="M445" s="220"/>
      <c r="N445" s="221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146</v>
      </c>
      <c r="AU445" s="17" t="s">
        <v>80</v>
      </c>
    </row>
    <row r="446" s="2" customFormat="1" ht="16.5" customHeight="1">
      <c r="A446" s="38"/>
      <c r="B446" s="39"/>
      <c r="C446" s="204" t="s">
        <v>944</v>
      </c>
      <c r="D446" s="204" t="s">
        <v>140</v>
      </c>
      <c r="E446" s="205" t="s">
        <v>1110</v>
      </c>
      <c r="F446" s="206" t="s">
        <v>1111</v>
      </c>
      <c r="G446" s="207" t="s">
        <v>330</v>
      </c>
      <c r="H446" s="208">
        <v>2</v>
      </c>
      <c r="I446" s="209"/>
      <c r="J446" s="210">
        <f>ROUND(I446*H446,2)</f>
        <v>0</v>
      </c>
      <c r="K446" s="206" t="s">
        <v>144</v>
      </c>
      <c r="L446" s="44"/>
      <c r="M446" s="211" t="s">
        <v>19</v>
      </c>
      <c r="N446" s="212" t="s">
        <v>46</v>
      </c>
      <c r="O446" s="84"/>
      <c r="P446" s="213">
        <f>O446*H446</f>
        <v>0</v>
      </c>
      <c r="Q446" s="213">
        <v>0</v>
      </c>
      <c r="R446" s="213">
        <f>Q446*H446</f>
        <v>0</v>
      </c>
      <c r="S446" s="213">
        <v>0</v>
      </c>
      <c r="T446" s="214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15" t="s">
        <v>232</v>
      </c>
      <c r="AT446" s="215" t="s">
        <v>140</v>
      </c>
      <c r="AU446" s="215" t="s">
        <v>80</v>
      </c>
      <c r="AY446" s="17" t="s">
        <v>138</v>
      </c>
      <c r="BE446" s="216">
        <f>IF(N446="základní",J446,0)</f>
        <v>0</v>
      </c>
      <c r="BF446" s="216">
        <f>IF(N446="snížená",J446,0)</f>
        <v>0</v>
      </c>
      <c r="BG446" s="216">
        <f>IF(N446="zákl. přenesená",J446,0)</f>
        <v>0</v>
      </c>
      <c r="BH446" s="216">
        <f>IF(N446="sníž. přenesená",J446,0)</f>
        <v>0</v>
      </c>
      <c r="BI446" s="216">
        <f>IF(N446="nulová",J446,0)</f>
        <v>0</v>
      </c>
      <c r="BJ446" s="17" t="s">
        <v>83</v>
      </c>
      <c r="BK446" s="216">
        <f>ROUND(I446*H446,2)</f>
        <v>0</v>
      </c>
      <c r="BL446" s="17" t="s">
        <v>232</v>
      </c>
      <c r="BM446" s="215" t="s">
        <v>1440</v>
      </c>
    </row>
    <row r="447" s="2" customFormat="1">
      <c r="A447" s="38"/>
      <c r="B447" s="39"/>
      <c r="C447" s="40"/>
      <c r="D447" s="217" t="s">
        <v>146</v>
      </c>
      <c r="E447" s="40"/>
      <c r="F447" s="218" t="s">
        <v>1113</v>
      </c>
      <c r="G447" s="40"/>
      <c r="H447" s="40"/>
      <c r="I447" s="219"/>
      <c r="J447" s="40"/>
      <c r="K447" s="40"/>
      <c r="L447" s="44"/>
      <c r="M447" s="220"/>
      <c r="N447" s="221"/>
      <c r="O447" s="84"/>
      <c r="P447" s="84"/>
      <c r="Q447" s="84"/>
      <c r="R447" s="84"/>
      <c r="S447" s="84"/>
      <c r="T447" s="85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146</v>
      </c>
      <c r="AU447" s="17" t="s">
        <v>80</v>
      </c>
    </row>
    <row r="448" s="2" customFormat="1" ht="24.15" customHeight="1">
      <c r="A448" s="38"/>
      <c r="B448" s="39"/>
      <c r="C448" s="204" t="s">
        <v>948</v>
      </c>
      <c r="D448" s="204" t="s">
        <v>140</v>
      </c>
      <c r="E448" s="205" t="s">
        <v>1115</v>
      </c>
      <c r="F448" s="206" t="s">
        <v>1116</v>
      </c>
      <c r="G448" s="207" t="s">
        <v>178</v>
      </c>
      <c r="H448" s="208">
        <v>0.65000000000000002</v>
      </c>
      <c r="I448" s="209"/>
      <c r="J448" s="210">
        <f>ROUND(I448*H448,2)</f>
        <v>0</v>
      </c>
      <c r="K448" s="206" t="s">
        <v>144</v>
      </c>
      <c r="L448" s="44"/>
      <c r="M448" s="211" t="s">
        <v>19</v>
      </c>
      <c r="N448" s="212" t="s">
        <v>46</v>
      </c>
      <c r="O448" s="84"/>
      <c r="P448" s="213">
        <f>O448*H448</f>
        <v>0</v>
      </c>
      <c r="Q448" s="213">
        <v>0</v>
      </c>
      <c r="R448" s="213">
        <f>Q448*H448</f>
        <v>0</v>
      </c>
      <c r="S448" s="213">
        <v>0</v>
      </c>
      <c r="T448" s="214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15" t="s">
        <v>232</v>
      </c>
      <c r="AT448" s="215" t="s">
        <v>140</v>
      </c>
      <c r="AU448" s="215" t="s">
        <v>80</v>
      </c>
      <c r="AY448" s="17" t="s">
        <v>138</v>
      </c>
      <c r="BE448" s="216">
        <f>IF(N448="základní",J448,0)</f>
        <v>0</v>
      </c>
      <c r="BF448" s="216">
        <f>IF(N448="snížená",J448,0)</f>
        <v>0</v>
      </c>
      <c r="BG448" s="216">
        <f>IF(N448="zákl. přenesená",J448,0)</f>
        <v>0</v>
      </c>
      <c r="BH448" s="216">
        <f>IF(N448="sníž. přenesená",J448,0)</f>
        <v>0</v>
      </c>
      <c r="BI448" s="216">
        <f>IF(N448="nulová",J448,0)</f>
        <v>0</v>
      </c>
      <c r="BJ448" s="17" t="s">
        <v>83</v>
      </c>
      <c r="BK448" s="216">
        <f>ROUND(I448*H448,2)</f>
        <v>0</v>
      </c>
      <c r="BL448" s="17" t="s">
        <v>232</v>
      </c>
      <c r="BM448" s="215" t="s">
        <v>1441</v>
      </c>
    </row>
    <row r="449" s="2" customFormat="1">
      <c r="A449" s="38"/>
      <c r="B449" s="39"/>
      <c r="C449" s="40"/>
      <c r="D449" s="217" t="s">
        <v>146</v>
      </c>
      <c r="E449" s="40"/>
      <c r="F449" s="218" t="s">
        <v>1118</v>
      </c>
      <c r="G449" s="40"/>
      <c r="H449" s="40"/>
      <c r="I449" s="219"/>
      <c r="J449" s="40"/>
      <c r="K449" s="40"/>
      <c r="L449" s="44"/>
      <c r="M449" s="220"/>
      <c r="N449" s="221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146</v>
      </c>
      <c r="AU449" s="17" t="s">
        <v>80</v>
      </c>
    </row>
    <row r="450" s="12" customFormat="1" ht="22.8" customHeight="1">
      <c r="A450" s="12"/>
      <c r="B450" s="188"/>
      <c r="C450" s="189"/>
      <c r="D450" s="190" t="s">
        <v>74</v>
      </c>
      <c r="E450" s="202" t="s">
        <v>1119</v>
      </c>
      <c r="F450" s="202" t="s">
        <v>1120</v>
      </c>
      <c r="G450" s="189"/>
      <c r="H450" s="189"/>
      <c r="I450" s="192"/>
      <c r="J450" s="203">
        <f>BK450</f>
        <v>0</v>
      </c>
      <c r="K450" s="189"/>
      <c r="L450" s="194"/>
      <c r="M450" s="195"/>
      <c r="N450" s="196"/>
      <c r="O450" s="196"/>
      <c r="P450" s="197">
        <f>SUM(P451:P472)</f>
        <v>0</v>
      </c>
      <c r="Q450" s="196"/>
      <c r="R450" s="197">
        <f>SUM(R451:R472)</f>
        <v>0.0088002000000000011</v>
      </c>
      <c r="S450" s="196"/>
      <c r="T450" s="198">
        <f>SUM(T451:T472)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199" t="s">
        <v>80</v>
      </c>
      <c r="AT450" s="200" t="s">
        <v>74</v>
      </c>
      <c r="AU450" s="200" t="s">
        <v>83</v>
      </c>
      <c r="AY450" s="199" t="s">
        <v>138</v>
      </c>
      <c r="BK450" s="201">
        <f>SUM(BK451:BK472)</f>
        <v>0</v>
      </c>
    </row>
    <row r="451" s="2" customFormat="1" ht="16.5" customHeight="1">
      <c r="A451" s="38"/>
      <c r="B451" s="39"/>
      <c r="C451" s="204" t="s">
        <v>953</v>
      </c>
      <c r="D451" s="204" t="s">
        <v>140</v>
      </c>
      <c r="E451" s="205" t="s">
        <v>1122</v>
      </c>
      <c r="F451" s="206" t="s">
        <v>1123</v>
      </c>
      <c r="G451" s="207" t="s">
        <v>207</v>
      </c>
      <c r="H451" s="208">
        <v>4.5</v>
      </c>
      <c r="I451" s="209"/>
      <c r="J451" s="210">
        <f>ROUND(I451*H451,2)</f>
        <v>0</v>
      </c>
      <c r="K451" s="206" t="s">
        <v>144</v>
      </c>
      <c r="L451" s="44"/>
      <c r="M451" s="211" t="s">
        <v>19</v>
      </c>
      <c r="N451" s="212" t="s">
        <v>46</v>
      </c>
      <c r="O451" s="84"/>
      <c r="P451" s="213">
        <f>O451*H451</f>
        <v>0</v>
      </c>
      <c r="Q451" s="213">
        <v>0.00017000000000000001</v>
      </c>
      <c r="R451" s="213">
        <f>Q451*H451</f>
        <v>0.00076500000000000005</v>
      </c>
      <c r="S451" s="213">
        <v>0</v>
      </c>
      <c r="T451" s="214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15" t="s">
        <v>232</v>
      </c>
      <c r="AT451" s="215" t="s">
        <v>140</v>
      </c>
      <c r="AU451" s="215" t="s">
        <v>80</v>
      </c>
      <c r="AY451" s="17" t="s">
        <v>138</v>
      </c>
      <c r="BE451" s="216">
        <f>IF(N451="základní",J451,0)</f>
        <v>0</v>
      </c>
      <c r="BF451" s="216">
        <f>IF(N451="snížená",J451,0)</f>
        <v>0</v>
      </c>
      <c r="BG451" s="216">
        <f>IF(N451="zákl. přenesená",J451,0)</f>
        <v>0</v>
      </c>
      <c r="BH451" s="216">
        <f>IF(N451="sníž. přenesená",J451,0)</f>
        <v>0</v>
      </c>
      <c r="BI451" s="216">
        <f>IF(N451="nulová",J451,0)</f>
        <v>0</v>
      </c>
      <c r="BJ451" s="17" t="s">
        <v>83</v>
      </c>
      <c r="BK451" s="216">
        <f>ROUND(I451*H451,2)</f>
        <v>0</v>
      </c>
      <c r="BL451" s="17" t="s">
        <v>232</v>
      </c>
      <c r="BM451" s="215" t="s">
        <v>1442</v>
      </c>
    </row>
    <row r="452" s="2" customFormat="1">
      <c r="A452" s="38"/>
      <c r="B452" s="39"/>
      <c r="C452" s="40"/>
      <c r="D452" s="217" t="s">
        <v>146</v>
      </c>
      <c r="E452" s="40"/>
      <c r="F452" s="218" t="s">
        <v>1125</v>
      </c>
      <c r="G452" s="40"/>
      <c r="H452" s="40"/>
      <c r="I452" s="219"/>
      <c r="J452" s="40"/>
      <c r="K452" s="40"/>
      <c r="L452" s="44"/>
      <c r="M452" s="220"/>
      <c r="N452" s="221"/>
      <c r="O452" s="84"/>
      <c r="P452" s="84"/>
      <c r="Q452" s="84"/>
      <c r="R452" s="84"/>
      <c r="S452" s="84"/>
      <c r="T452" s="85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146</v>
      </c>
      <c r="AU452" s="17" t="s">
        <v>80</v>
      </c>
    </row>
    <row r="453" s="13" customFormat="1">
      <c r="A453" s="13"/>
      <c r="B453" s="222"/>
      <c r="C453" s="223"/>
      <c r="D453" s="224" t="s">
        <v>148</v>
      </c>
      <c r="E453" s="225" t="s">
        <v>19</v>
      </c>
      <c r="F453" s="226" t="s">
        <v>1443</v>
      </c>
      <c r="G453" s="223"/>
      <c r="H453" s="227">
        <v>4.5</v>
      </c>
      <c r="I453" s="228"/>
      <c r="J453" s="223"/>
      <c r="K453" s="223"/>
      <c r="L453" s="229"/>
      <c r="M453" s="230"/>
      <c r="N453" s="231"/>
      <c r="O453" s="231"/>
      <c r="P453" s="231"/>
      <c r="Q453" s="231"/>
      <c r="R453" s="231"/>
      <c r="S453" s="231"/>
      <c r="T453" s="23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3" t="s">
        <v>148</v>
      </c>
      <c r="AU453" s="233" t="s">
        <v>80</v>
      </c>
      <c r="AV453" s="13" t="s">
        <v>80</v>
      </c>
      <c r="AW453" s="13" t="s">
        <v>36</v>
      </c>
      <c r="AX453" s="13" t="s">
        <v>83</v>
      </c>
      <c r="AY453" s="233" t="s">
        <v>138</v>
      </c>
    </row>
    <row r="454" s="2" customFormat="1" ht="16.5" customHeight="1">
      <c r="A454" s="38"/>
      <c r="B454" s="39"/>
      <c r="C454" s="204" t="s">
        <v>958</v>
      </c>
      <c r="D454" s="204" t="s">
        <v>140</v>
      </c>
      <c r="E454" s="205" t="s">
        <v>1128</v>
      </c>
      <c r="F454" s="206" t="s">
        <v>1129</v>
      </c>
      <c r="G454" s="207" t="s">
        <v>207</v>
      </c>
      <c r="H454" s="208">
        <v>4.5</v>
      </c>
      <c r="I454" s="209"/>
      <c r="J454" s="210">
        <f>ROUND(I454*H454,2)</f>
        <v>0</v>
      </c>
      <c r="K454" s="206" t="s">
        <v>144</v>
      </c>
      <c r="L454" s="44"/>
      <c r="M454" s="211" t="s">
        <v>19</v>
      </c>
      <c r="N454" s="212" t="s">
        <v>46</v>
      </c>
      <c r="O454" s="84"/>
      <c r="P454" s="213">
        <f>O454*H454</f>
        <v>0</v>
      </c>
      <c r="Q454" s="213">
        <v>0.00012</v>
      </c>
      <c r="R454" s="213">
        <f>Q454*H454</f>
        <v>0.00054000000000000001</v>
      </c>
      <c r="S454" s="213">
        <v>0</v>
      </c>
      <c r="T454" s="214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15" t="s">
        <v>232</v>
      </c>
      <c r="AT454" s="215" t="s">
        <v>140</v>
      </c>
      <c r="AU454" s="215" t="s">
        <v>80</v>
      </c>
      <c r="AY454" s="17" t="s">
        <v>138</v>
      </c>
      <c r="BE454" s="216">
        <f>IF(N454="základní",J454,0)</f>
        <v>0</v>
      </c>
      <c r="BF454" s="216">
        <f>IF(N454="snížená",J454,0)</f>
        <v>0</v>
      </c>
      <c r="BG454" s="216">
        <f>IF(N454="zákl. přenesená",J454,0)</f>
        <v>0</v>
      </c>
      <c r="BH454" s="216">
        <f>IF(N454="sníž. přenesená",J454,0)</f>
        <v>0</v>
      </c>
      <c r="BI454" s="216">
        <f>IF(N454="nulová",J454,0)</f>
        <v>0</v>
      </c>
      <c r="BJ454" s="17" t="s">
        <v>83</v>
      </c>
      <c r="BK454" s="216">
        <f>ROUND(I454*H454,2)</f>
        <v>0</v>
      </c>
      <c r="BL454" s="17" t="s">
        <v>232</v>
      </c>
      <c r="BM454" s="215" t="s">
        <v>1444</v>
      </c>
    </row>
    <row r="455" s="2" customFormat="1">
      <c r="A455" s="38"/>
      <c r="B455" s="39"/>
      <c r="C455" s="40"/>
      <c r="D455" s="217" t="s">
        <v>146</v>
      </c>
      <c r="E455" s="40"/>
      <c r="F455" s="218" t="s">
        <v>1131</v>
      </c>
      <c r="G455" s="40"/>
      <c r="H455" s="40"/>
      <c r="I455" s="219"/>
      <c r="J455" s="40"/>
      <c r="K455" s="40"/>
      <c r="L455" s="44"/>
      <c r="M455" s="220"/>
      <c r="N455" s="221"/>
      <c r="O455" s="84"/>
      <c r="P455" s="84"/>
      <c r="Q455" s="84"/>
      <c r="R455" s="84"/>
      <c r="S455" s="84"/>
      <c r="T455" s="85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146</v>
      </c>
      <c r="AU455" s="17" t="s">
        <v>80</v>
      </c>
    </row>
    <row r="456" s="2" customFormat="1" ht="16.5" customHeight="1">
      <c r="A456" s="38"/>
      <c r="B456" s="39"/>
      <c r="C456" s="204" t="s">
        <v>963</v>
      </c>
      <c r="D456" s="204" t="s">
        <v>140</v>
      </c>
      <c r="E456" s="205" t="s">
        <v>1133</v>
      </c>
      <c r="F456" s="206" t="s">
        <v>1134</v>
      </c>
      <c r="G456" s="207" t="s">
        <v>207</v>
      </c>
      <c r="H456" s="208">
        <v>4.5</v>
      </c>
      <c r="I456" s="209"/>
      <c r="J456" s="210">
        <f>ROUND(I456*H456,2)</f>
        <v>0</v>
      </c>
      <c r="K456" s="206" t="s">
        <v>144</v>
      </c>
      <c r="L456" s="44"/>
      <c r="M456" s="211" t="s">
        <v>19</v>
      </c>
      <c r="N456" s="212" t="s">
        <v>46</v>
      </c>
      <c r="O456" s="84"/>
      <c r="P456" s="213">
        <f>O456*H456</f>
        <v>0</v>
      </c>
      <c r="Q456" s="213">
        <v>0.00012</v>
      </c>
      <c r="R456" s="213">
        <f>Q456*H456</f>
        <v>0.00054000000000000001</v>
      </c>
      <c r="S456" s="213">
        <v>0</v>
      </c>
      <c r="T456" s="214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15" t="s">
        <v>232</v>
      </c>
      <c r="AT456" s="215" t="s">
        <v>140</v>
      </c>
      <c r="AU456" s="215" t="s">
        <v>80</v>
      </c>
      <c r="AY456" s="17" t="s">
        <v>138</v>
      </c>
      <c r="BE456" s="216">
        <f>IF(N456="základní",J456,0)</f>
        <v>0</v>
      </c>
      <c r="BF456" s="216">
        <f>IF(N456="snížená",J456,0)</f>
        <v>0</v>
      </c>
      <c r="BG456" s="216">
        <f>IF(N456="zákl. přenesená",J456,0)</f>
        <v>0</v>
      </c>
      <c r="BH456" s="216">
        <f>IF(N456="sníž. přenesená",J456,0)</f>
        <v>0</v>
      </c>
      <c r="BI456" s="216">
        <f>IF(N456="nulová",J456,0)</f>
        <v>0</v>
      </c>
      <c r="BJ456" s="17" t="s">
        <v>83</v>
      </c>
      <c r="BK456" s="216">
        <f>ROUND(I456*H456,2)</f>
        <v>0</v>
      </c>
      <c r="BL456" s="17" t="s">
        <v>232</v>
      </c>
      <c r="BM456" s="215" t="s">
        <v>1445</v>
      </c>
    </row>
    <row r="457" s="2" customFormat="1">
      <c r="A457" s="38"/>
      <c r="B457" s="39"/>
      <c r="C457" s="40"/>
      <c r="D457" s="217" t="s">
        <v>146</v>
      </c>
      <c r="E457" s="40"/>
      <c r="F457" s="218" t="s">
        <v>1136</v>
      </c>
      <c r="G457" s="40"/>
      <c r="H457" s="40"/>
      <c r="I457" s="219"/>
      <c r="J457" s="40"/>
      <c r="K457" s="40"/>
      <c r="L457" s="44"/>
      <c r="M457" s="220"/>
      <c r="N457" s="221"/>
      <c r="O457" s="84"/>
      <c r="P457" s="84"/>
      <c r="Q457" s="84"/>
      <c r="R457" s="84"/>
      <c r="S457" s="84"/>
      <c r="T457" s="85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146</v>
      </c>
      <c r="AU457" s="17" t="s">
        <v>80</v>
      </c>
    </row>
    <row r="458" s="2" customFormat="1" ht="21.75" customHeight="1">
      <c r="A458" s="38"/>
      <c r="B458" s="39"/>
      <c r="C458" s="204" t="s">
        <v>968</v>
      </c>
      <c r="D458" s="204" t="s">
        <v>140</v>
      </c>
      <c r="E458" s="205" t="s">
        <v>1138</v>
      </c>
      <c r="F458" s="206" t="s">
        <v>1139</v>
      </c>
      <c r="G458" s="207" t="s">
        <v>207</v>
      </c>
      <c r="H458" s="208">
        <v>7.4400000000000004</v>
      </c>
      <c r="I458" s="209"/>
      <c r="J458" s="210">
        <f>ROUND(I458*H458,2)</f>
        <v>0</v>
      </c>
      <c r="K458" s="206" t="s">
        <v>144</v>
      </c>
      <c r="L458" s="44"/>
      <c r="M458" s="211" t="s">
        <v>19</v>
      </c>
      <c r="N458" s="212" t="s">
        <v>46</v>
      </c>
      <c r="O458" s="84"/>
      <c r="P458" s="213">
        <f>O458*H458</f>
        <v>0</v>
      </c>
      <c r="Q458" s="213">
        <v>0.00023000000000000001</v>
      </c>
      <c r="R458" s="213">
        <f>Q458*H458</f>
        <v>0.0017112000000000002</v>
      </c>
      <c r="S458" s="213">
        <v>0</v>
      </c>
      <c r="T458" s="214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15" t="s">
        <v>232</v>
      </c>
      <c r="AT458" s="215" t="s">
        <v>140</v>
      </c>
      <c r="AU458" s="215" t="s">
        <v>80</v>
      </c>
      <c r="AY458" s="17" t="s">
        <v>138</v>
      </c>
      <c r="BE458" s="216">
        <f>IF(N458="základní",J458,0)</f>
        <v>0</v>
      </c>
      <c r="BF458" s="216">
        <f>IF(N458="snížená",J458,0)</f>
        <v>0</v>
      </c>
      <c r="BG458" s="216">
        <f>IF(N458="zákl. přenesená",J458,0)</f>
        <v>0</v>
      </c>
      <c r="BH458" s="216">
        <f>IF(N458="sníž. přenesená",J458,0)</f>
        <v>0</v>
      </c>
      <c r="BI458" s="216">
        <f>IF(N458="nulová",J458,0)</f>
        <v>0</v>
      </c>
      <c r="BJ458" s="17" t="s">
        <v>83</v>
      </c>
      <c r="BK458" s="216">
        <f>ROUND(I458*H458,2)</f>
        <v>0</v>
      </c>
      <c r="BL458" s="17" t="s">
        <v>232</v>
      </c>
      <c r="BM458" s="215" t="s">
        <v>1446</v>
      </c>
    </row>
    <row r="459" s="2" customFormat="1">
      <c r="A459" s="38"/>
      <c r="B459" s="39"/>
      <c r="C459" s="40"/>
      <c r="D459" s="217" t="s">
        <v>146</v>
      </c>
      <c r="E459" s="40"/>
      <c r="F459" s="218" t="s">
        <v>1141</v>
      </c>
      <c r="G459" s="40"/>
      <c r="H459" s="40"/>
      <c r="I459" s="219"/>
      <c r="J459" s="40"/>
      <c r="K459" s="40"/>
      <c r="L459" s="44"/>
      <c r="M459" s="220"/>
      <c r="N459" s="221"/>
      <c r="O459" s="84"/>
      <c r="P459" s="84"/>
      <c r="Q459" s="84"/>
      <c r="R459" s="84"/>
      <c r="S459" s="84"/>
      <c r="T459" s="85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146</v>
      </c>
      <c r="AU459" s="17" t="s">
        <v>80</v>
      </c>
    </row>
    <row r="460" s="13" customFormat="1">
      <c r="A460" s="13"/>
      <c r="B460" s="222"/>
      <c r="C460" s="223"/>
      <c r="D460" s="224" t="s">
        <v>148</v>
      </c>
      <c r="E460" s="225" t="s">
        <v>19</v>
      </c>
      <c r="F460" s="226" t="s">
        <v>1142</v>
      </c>
      <c r="G460" s="223"/>
      <c r="H460" s="227">
        <v>7.4400000000000004</v>
      </c>
      <c r="I460" s="228"/>
      <c r="J460" s="223"/>
      <c r="K460" s="223"/>
      <c r="L460" s="229"/>
      <c r="M460" s="230"/>
      <c r="N460" s="231"/>
      <c r="O460" s="231"/>
      <c r="P460" s="231"/>
      <c r="Q460" s="231"/>
      <c r="R460" s="231"/>
      <c r="S460" s="231"/>
      <c r="T460" s="23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3" t="s">
        <v>148</v>
      </c>
      <c r="AU460" s="233" t="s">
        <v>80</v>
      </c>
      <c r="AV460" s="13" t="s">
        <v>80</v>
      </c>
      <c r="AW460" s="13" t="s">
        <v>36</v>
      </c>
      <c r="AX460" s="13" t="s">
        <v>83</v>
      </c>
      <c r="AY460" s="233" t="s">
        <v>138</v>
      </c>
    </row>
    <row r="461" s="2" customFormat="1" ht="24.15" customHeight="1">
      <c r="A461" s="38"/>
      <c r="B461" s="39"/>
      <c r="C461" s="204" t="s">
        <v>972</v>
      </c>
      <c r="D461" s="204" t="s">
        <v>140</v>
      </c>
      <c r="E461" s="205" t="s">
        <v>1144</v>
      </c>
      <c r="F461" s="206" t="s">
        <v>1145</v>
      </c>
      <c r="G461" s="207" t="s">
        <v>482</v>
      </c>
      <c r="H461" s="208">
        <v>6</v>
      </c>
      <c r="I461" s="209"/>
      <c r="J461" s="210">
        <f>ROUND(I461*H461,2)</f>
        <v>0</v>
      </c>
      <c r="K461" s="206" t="s">
        <v>144</v>
      </c>
      <c r="L461" s="44"/>
      <c r="M461" s="211" t="s">
        <v>19</v>
      </c>
      <c r="N461" s="212" t="s">
        <v>46</v>
      </c>
      <c r="O461" s="84"/>
      <c r="P461" s="213">
        <f>O461*H461</f>
        <v>0</v>
      </c>
      <c r="Q461" s="213">
        <v>2.0000000000000002E-05</v>
      </c>
      <c r="R461" s="213">
        <f>Q461*H461</f>
        <v>0.00012000000000000002</v>
      </c>
      <c r="S461" s="213">
        <v>0</v>
      </c>
      <c r="T461" s="214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15" t="s">
        <v>232</v>
      </c>
      <c r="AT461" s="215" t="s">
        <v>140</v>
      </c>
      <c r="AU461" s="215" t="s">
        <v>80</v>
      </c>
      <c r="AY461" s="17" t="s">
        <v>138</v>
      </c>
      <c r="BE461" s="216">
        <f>IF(N461="základní",J461,0)</f>
        <v>0</v>
      </c>
      <c r="BF461" s="216">
        <f>IF(N461="snížená",J461,0)</f>
        <v>0</v>
      </c>
      <c r="BG461" s="216">
        <f>IF(N461="zákl. přenesená",J461,0)</f>
        <v>0</v>
      </c>
      <c r="BH461" s="216">
        <f>IF(N461="sníž. přenesená",J461,0)</f>
        <v>0</v>
      </c>
      <c r="BI461" s="216">
        <f>IF(N461="nulová",J461,0)</f>
        <v>0</v>
      </c>
      <c r="BJ461" s="17" t="s">
        <v>83</v>
      </c>
      <c r="BK461" s="216">
        <f>ROUND(I461*H461,2)</f>
        <v>0</v>
      </c>
      <c r="BL461" s="17" t="s">
        <v>232</v>
      </c>
      <c r="BM461" s="215" t="s">
        <v>1447</v>
      </c>
    </row>
    <row r="462" s="2" customFormat="1">
      <c r="A462" s="38"/>
      <c r="B462" s="39"/>
      <c r="C462" s="40"/>
      <c r="D462" s="217" t="s">
        <v>146</v>
      </c>
      <c r="E462" s="40"/>
      <c r="F462" s="218" t="s">
        <v>1147</v>
      </c>
      <c r="G462" s="40"/>
      <c r="H462" s="40"/>
      <c r="I462" s="219"/>
      <c r="J462" s="40"/>
      <c r="K462" s="40"/>
      <c r="L462" s="44"/>
      <c r="M462" s="220"/>
      <c r="N462" s="221"/>
      <c r="O462" s="84"/>
      <c r="P462" s="84"/>
      <c r="Q462" s="84"/>
      <c r="R462" s="84"/>
      <c r="S462" s="84"/>
      <c r="T462" s="85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146</v>
      </c>
      <c r="AU462" s="17" t="s">
        <v>80</v>
      </c>
    </row>
    <row r="463" s="2" customFormat="1" ht="16.5" customHeight="1">
      <c r="A463" s="38"/>
      <c r="B463" s="39"/>
      <c r="C463" s="204" t="s">
        <v>979</v>
      </c>
      <c r="D463" s="204" t="s">
        <v>140</v>
      </c>
      <c r="E463" s="205" t="s">
        <v>1149</v>
      </c>
      <c r="F463" s="206" t="s">
        <v>1150</v>
      </c>
      <c r="G463" s="207" t="s">
        <v>207</v>
      </c>
      <c r="H463" s="208">
        <v>7.4400000000000004</v>
      </c>
      <c r="I463" s="209"/>
      <c r="J463" s="210">
        <f>ROUND(I463*H463,2)</f>
        <v>0</v>
      </c>
      <c r="K463" s="206" t="s">
        <v>144</v>
      </c>
      <c r="L463" s="44"/>
      <c r="M463" s="211" t="s">
        <v>19</v>
      </c>
      <c r="N463" s="212" t="s">
        <v>46</v>
      </c>
      <c r="O463" s="84"/>
      <c r="P463" s="213">
        <f>O463*H463</f>
        <v>0</v>
      </c>
      <c r="Q463" s="213">
        <v>0.00017000000000000001</v>
      </c>
      <c r="R463" s="213">
        <f>Q463*H463</f>
        <v>0.0012648000000000002</v>
      </c>
      <c r="S463" s="213">
        <v>0</v>
      </c>
      <c r="T463" s="214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15" t="s">
        <v>232</v>
      </c>
      <c r="AT463" s="215" t="s">
        <v>140</v>
      </c>
      <c r="AU463" s="215" t="s">
        <v>80</v>
      </c>
      <c r="AY463" s="17" t="s">
        <v>138</v>
      </c>
      <c r="BE463" s="216">
        <f>IF(N463="základní",J463,0)</f>
        <v>0</v>
      </c>
      <c r="BF463" s="216">
        <f>IF(N463="snížená",J463,0)</f>
        <v>0</v>
      </c>
      <c r="BG463" s="216">
        <f>IF(N463="zákl. přenesená",J463,0)</f>
        <v>0</v>
      </c>
      <c r="BH463" s="216">
        <f>IF(N463="sníž. přenesená",J463,0)</f>
        <v>0</v>
      </c>
      <c r="BI463" s="216">
        <f>IF(N463="nulová",J463,0)</f>
        <v>0</v>
      </c>
      <c r="BJ463" s="17" t="s">
        <v>83</v>
      </c>
      <c r="BK463" s="216">
        <f>ROUND(I463*H463,2)</f>
        <v>0</v>
      </c>
      <c r="BL463" s="17" t="s">
        <v>232</v>
      </c>
      <c r="BM463" s="215" t="s">
        <v>1448</v>
      </c>
    </row>
    <row r="464" s="2" customFormat="1">
      <c r="A464" s="38"/>
      <c r="B464" s="39"/>
      <c r="C464" s="40"/>
      <c r="D464" s="217" t="s">
        <v>146</v>
      </c>
      <c r="E464" s="40"/>
      <c r="F464" s="218" t="s">
        <v>1152</v>
      </c>
      <c r="G464" s="40"/>
      <c r="H464" s="40"/>
      <c r="I464" s="219"/>
      <c r="J464" s="40"/>
      <c r="K464" s="40"/>
      <c r="L464" s="44"/>
      <c r="M464" s="220"/>
      <c r="N464" s="221"/>
      <c r="O464" s="84"/>
      <c r="P464" s="84"/>
      <c r="Q464" s="84"/>
      <c r="R464" s="84"/>
      <c r="S464" s="84"/>
      <c r="T464" s="85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146</v>
      </c>
      <c r="AU464" s="17" t="s">
        <v>80</v>
      </c>
    </row>
    <row r="465" s="2" customFormat="1" ht="16.5" customHeight="1">
      <c r="A465" s="38"/>
      <c r="B465" s="39"/>
      <c r="C465" s="204" t="s">
        <v>984</v>
      </c>
      <c r="D465" s="204" t="s">
        <v>140</v>
      </c>
      <c r="E465" s="205" t="s">
        <v>1154</v>
      </c>
      <c r="F465" s="206" t="s">
        <v>1155</v>
      </c>
      <c r="G465" s="207" t="s">
        <v>482</v>
      </c>
      <c r="H465" s="208">
        <v>6</v>
      </c>
      <c r="I465" s="209"/>
      <c r="J465" s="210">
        <f>ROUND(I465*H465,2)</f>
        <v>0</v>
      </c>
      <c r="K465" s="206" t="s">
        <v>144</v>
      </c>
      <c r="L465" s="44"/>
      <c r="M465" s="211" t="s">
        <v>19</v>
      </c>
      <c r="N465" s="212" t="s">
        <v>46</v>
      </c>
      <c r="O465" s="84"/>
      <c r="P465" s="213">
        <f>O465*H465</f>
        <v>0</v>
      </c>
      <c r="Q465" s="213">
        <v>2.0000000000000002E-05</v>
      </c>
      <c r="R465" s="213">
        <f>Q465*H465</f>
        <v>0.00012000000000000002</v>
      </c>
      <c r="S465" s="213">
        <v>0</v>
      </c>
      <c r="T465" s="214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15" t="s">
        <v>232</v>
      </c>
      <c r="AT465" s="215" t="s">
        <v>140</v>
      </c>
      <c r="AU465" s="215" t="s">
        <v>80</v>
      </c>
      <c r="AY465" s="17" t="s">
        <v>138</v>
      </c>
      <c r="BE465" s="216">
        <f>IF(N465="základní",J465,0)</f>
        <v>0</v>
      </c>
      <c r="BF465" s="216">
        <f>IF(N465="snížená",J465,0)</f>
        <v>0</v>
      </c>
      <c r="BG465" s="216">
        <f>IF(N465="zákl. přenesená",J465,0)</f>
        <v>0</v>
      </c>
      <c r="BH465" s="216">
        <f>IF(N465="sníž. přenesená",J465,0)</f>
        <v>0</v>
      </c>
      <c r="BI465" s="216">
        <f>IF(N465="nulová",J465,0)</f>
        <v>0</v>
      </c>
      <c r="BJ465" s="17" t="s">
        <v>83</v>
      </c>
      <c r="BK465" s="216">
        <f>ROUND(I465*H465,2)</f>
        <v>0</v>
      </c>
      <c r="BL465" s="17" t="s">
        <v>232</v>
      </c>
      <c r="BM465" s="215" t="s">
        <v>1449</v>
      </c>
    </row>
    <row r="466" s="2" customFormat="1">
      <c r="A466" s="38"/>
      <c r="B466" s="39"/>
      <c r="C466" s="40"/>
      <c r="D466" s="217" t="s">
        <v>146</v>
      </c>
      <c r="E466" s="40"/>
      <c r="F466" s="218" t="s">
        <v>1157</v>
      </c>
      <c r="G466" s="40"/>
      <c r="H466" s="40"/>
      <c r="I466" s="219"/>
      <c r="J466" s="40"/>
      <c r="K466" s="40"/>
      <c r="L466" s="44"/>
      <c r="M466" s="220"/>
      <c r="N466" s="221"/>
      <c r="O466" s="84"/>
      <c r="P466" s="84"/>
      <c r="Q466" s="84"/>
      <c r="R466" s="84"/>
      <c r="S466" s="84"/>
      <c r="T466" s="85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146</v>
      </c>
      <c r="AU466" s="17" t="s">
        <v>80</v>
      </c>
    </row>
    <row r="467" s="2" customFormat="1" ht="16.5" customHeight="1">
      <c r="A467" s="38"/>
      <c r="B467" s="39"/>
      <c r="C467" s="204" t="s">
        <v>991</v>
      </c>
      <c r="D467" s="204" t="s">
        <v>140</v>
      </c>
      <c r="E467" s="205" t="s">
        <v>1159</v>
      </c>
      <c r="F467" s="206" t="s">
        <v>1160</v>
      </c>
      <c r="G467" s="207" t="s">
        <v>482</v>
      </c>
      <c r="H467" s="208">
        <v>6</v>
      </c>
      <c r="I467" s="209"/>
      <c r="J467" s="210">
        <f>ROUND(I467*H467,2)</f>
        <v>0</v>
      </c>
      <c r="K467" s="206" t="s">
        <v>144</v>
      </c>
      <c r="L467" s="44"/>
      <c r="M467" s="211" t="s">
        <v>19</v>
      </c>
      <c r="N467" s="212" t="s">
        <v>46</v>
      </c>
      <c r="O467" s="84"/>
      <c r="P467" s="213">
        <f>O467*H467</f>
        <v>0</v>
      </c>
      <c r="Q467" s="213">
        <v>6.0000000000000002E-05</v>
      </c>
      <c r="R467" s="213">
        <f>Q467*H467</f>
        <v>0.00036000000000000002</v>
      </c>
      <c r="S467" s="213">
        <v>0</v>
      </c>
      <c r="T467" s="214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15" t="s">
        <v>232</v>
      </c>
      <c r="AT467" s="215" t="s">
        <v>140</v>
      </c>
      <c r="AU467" s="215" t="s">
        <v>80</v>
      </c>
      <c r="AY467" s="17" t="s">
        <v>138</v>
      </c>
      <c r="BE467" s="216">
        <f>IF(N467="základní",J467,0)</f>
        <v>0</v>
      </c>
      <c r="BF467" s="216">
        <f>IF(N467="snížená",J467,0)</f>
        <v>0</v>
      </c>
      <c r="BG467" s="216">
        <f>IF(N467="zákl. přenesená",J467,0)</f>
        <v>0</v>
      </c>
      <c r="BH467" s="216">
        <f>IF(N467="sníž. přenesená",J467,0)</f>
        <v>0</v>
      </c>
      <c r="BI467" s="216">
        <f>IF(N467="nulová",J467,0)</f>
        <v>0</v>
      </c>
      <c r="BJ467" s="17" t="s">
        <v>83</v>
      </c>
      <c r="BK467" s="216">
        <f>ROUND(I467*H467,2)</f>
        <v>0</v>
      </c>
      <c r="BL467" s="17" t="s">
        <v>232</v>
      </c>
      <c r="BM467" s="215" t="s">
        <v>1450</v>
      </c>
    </row>
    <row r="468" s="2" customFormat="1">
      <c r="A468" s="38"/>
      <c r="B468" s="39"/>
      <c r="C468" s="40"/>
      <c r="D468" s="217" t="s">
        <v>146</v>
      </c>
      <c r="E468" s="40"/>
      <c r="F468" s="218" t="s">
        <v>1162</v>
      </c>
      <c r="G468" s="40"/>
      <c r="H468" s="40"/>
      <c r="I468" s="219"/>
      <c r="J468" s="40"/>
      <c r="K468" s="40"/>
      <c r="L468" s="44"/>
      <c r="M468" s="220"/>
      <c r="N468" s="221"/>
      <c r="O468" s="84"/>
      <c r="P468" s="84"/>
      <c r="Q468" s="84"/>
      <c r="R468" s="84"/>
      <c r="S468" s="84"/>
      <c r="T468" s="85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146</v>
      </c>
      <c r="AU468" s="17" t="s">
        <v>80</v>
      </c>
    </row>
    <row r="469" s="2" customFormat="1" ht="16.5" customHeight="1">
      <c r="A469" s="38"/>
      <c r="B469" s="39"/>
      <c r="C469" s="204" t="s">
        <v>996</v>
      </c>
      <c r="D469" s="204" t="s">
        <v>140</v>
      </c>
      <c r="E469" s="205" t="s">
        <v>1164</v>
      </c>
      <c r="F469" s="206" t="s">
        <v>1165</v>
      </c>
      <c r="G469" s="207" t="s">
        <v>207</v>
      </c>
      <c r="H469" s="208">
        <v>7.4400000000000004</v>
      </c>
      <c r="I469" s="209"/>
      <c r="J469" s="210">
        <f>ROUND(I469*H469,2)</f>
        <v>0</v>
      </c>
      <c r="K469" s="206" t="s">
        <v>144</v>
      </c>
      <c r="L469" s="44"/>
      <c r="M469" s="211" t="s">
        <v>19</v>
      </c>
      <c r="N469" s="212" t="s">
        <v>46</v>
      </c>
      <c r="O469" s="84"/>
      <c r="P469" s="213">
        <f>O469*H469</f>
        <v>0</v>
      </c>
      <c r="Q469" s="213">
        <v>0.00042999999999999999</v>
      </c>
      <c r="R469" s="213">
        <f>Q469*H469</f>
        <v>0.0031992000000000001</v>
      </c>
      <c r="S469" s="213">
        <v>0</v>
      </c>
      <c r="T469" s="214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15" t="s">
        <v>232</v>
      </c>
      <c r="AT469" s="215" t="s">
        <v>140</v>
      </c>
      <c r="AU469" s="215" t="s">
        <v>80</v>
      </c>
      <c r="AY469" s="17" t="s">
        <v>138</v>
      </c>
      <c r="BE469" s="216">
        <f>IF(N469="základní",J469,0)</f>
        <v>0</v>
      </c>
      <c r="BF469" s="216">
        <f>IF(N469="snížená",J469,0)</f>
        <v>0</v>
      </c>
      <c r="BG469" s="216">
        <f>IF(N469="zákl. přenesená",J469,0)</f>
        <v>0</v>
      </c>
      <c r="BH469" s="216">
        <f>IF(N469="sníž. přenesená",J469,0)</f>
        <v>0</v>
      </c>
      <c r="BI469" s="216">
        <f>IF(N469="nulová",J469,0)</f>
        <v>0</v>
      </c>
      <c r="BJ469" s="17" t="s">
        <v>83</v>
      </c>
      <c r="BK469" s="216">
        <f>ROUND(I469*H469,2)</f>
        <v>0</v>
      </c>
      <c r="BL469" s="17" t="s">
        <v>232</v>
      </c>
      <c r="BM469" s="215" t="s">
        <v>1451</v>
      </c>
    </row>
    <row r="470" s="2" customFormat="1">
      <c r="A470" s="38"/>
      <c r="B470" s="39"/>
      <c r="C470" s="40"/>
      <c r="D470" s="217" t="s">
        <v>146</v>
      </c>
      <c r="E470" s="40"/>
      <c r="F470" s="218" t="s">
        <v>1167</v>
      </c>
      <c r="G470" s="40"/>
      <c r="H470" s="40"/>
      <c r="I470" s="219"/>
      <c r="J470" s="40"/>
      <c r="K470" s="40"/>
      <c r="L470" s="44"/>
      <c r="M470" s="220"/>
      <c r="N470" s="221"/>
      <c r="O470" s="84"/>
      <c r="P470" s="84"/>
      <c r="Q470" s="84"/>
      <c r="R470" s="84"/>
      <c r="S470" s="84"/>
      <c r="T470" s="85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146</v>
      </c>
      <c r="AU470" s="17" t="s">
        <v>80</v>
      </c>
    </row>
    <row r="471" s="2" customFormat="1" ht="21.75" customHeight="1">
      <c r="A471" s="38"/>
      <c r="B471" s="39"/>
      <c r="C471" s="204" t="s">
        <v>1000</v>
      </c>
      <c r="D471" s="204" t="s">
        <v>140</v>
      </c>
      <c r="E471" s="205" t="s">
        <v>1169</v>
      </c>
      <c r="F471" s="206" t="s">
        <v>1170</v>
      </c>
      <c r="G471" s="207" t="s">
        <v>482</v>
      </c>
      <c r="H471" s="208">
        <v>6</v>
      </c>
      <c r="I471" s="209"/>
      <c r="J471" s="210">
        <f>ROUND(I471*H471,2)</f>
        <v>0</v>
      </c>
      <c r="K471" s="206" t="s">
        <v>144</v>
      </c>
      <c r="L471" s="44"/>
      <c r="M471" s="211" t="s">
        <v>19</v>
      </c>
      <c r="N471" s="212" t="s">
        <v>46</v>
      </c>
      <c r="O471" s="84"/>
      <c r="P471" s="213">
        <f>O471*H471</f>
        <v>0</v>
      </c>
      <c r="Q471" s="213">
        <v>3.0000000000000001E-05</v>
      </c>
      <c r="R471" s="213">
        <f>Q471*H471</f>
        <v>0.00018000000000000001</v>
      </c>
      <c r="S471" s="213">
        <v>0</v>
      </c>
      <c r="T471" s="214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5" t="s">
        <v>232</v>
      </c>
      <c r="AT471" s="215" t="s">
        <v>140</v>
      </c>
      <c r="AU471" s="215" t="s">
        <v>80</v>
      </c>
      <c r="AY471" s="17" t="s">
        <v>138</v>
      </c>
      <c r="BE471" s="216">
        <f>IF(N471="základní",J471,0)</f>
        <v>0</v>
      </c>
      <c r="BF471" s="216">
        <f>IF(N471="snížená",J471,0)</f>
        <v>0</v>
      </c>
      <c r="BG471" s="216">
        <f>IF(N471="zákl. přenesená",J471,0)</f>
        <v>0</v>
      </c>
      <c r="BH471" s="216">
        <f>IF(N471="sníž. přenesená",J471,0)</f>
        <v>0</v>
      </c>
      <c r="BI471" s="216">
        <f>IF(N471="nulová",J471,0)</f>
        <v>0</v>
      </c>
      <c r="BJ471" s="17" t="s">
        <v>83</v>
      </c>
      <c r="BK471" s="216">
        <f>ROUND(I471*H471,2)</f>
        <v>0</v>
      </c>
      <c r="BL471" s="17" t="s">
        <v>232</v>
      </c>
      <c r="BM471" s="215" t="s">
        <v>1452</v>
      </c>
    </row>
    <row r="472" s="2" customFormat="1">
      <c r="A472" s="38"/>
      <c r="B472" s="39"/>
      <c r="C472" s="40"/>
      <c r="D472" s="217" t="s">
        <v>146</v>
      </c>
      <c r="E472" s="40"/>
      <c r="F472" s="218" t="s">
        <v>1172</v>
      </c>
      <c r="G472" s="40"/>
      <c r="H472" s="40"/>
      <c r="I472" s="219"/>
      <c r="J472" s="40"/>
      <c r="K472" s="40"/>
      <c r="L472" s="44"/>
      <c r="M472" s="220"/>
      <c r="N472" s="221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146</v>
      </c>
      <c r="AU472" s="17" t="s">
        <v>80</v>
      </c>
    </row>
    <row r="473" s="12" customFormat="1" ht="22.8" customHeight="1">
      <c r="A473" s="12"/>
      <c r="B473" s="188"/>
      <c r="C473" s="189"/>
      <c r="D473" s="190" t="s">
        <v>74</v>
      </c>
      <c r="E473" s="202" t="s">
        <v>1173</v>
      </c>
      <c r="F473" s="202" t="s">
        <v>1174</v>
      </c>
      <c r="G473" s="189"/>
      <c r="H473" s="189"/>
      <c r="I473" s="192"/>
      <c r="J473" s="203">
        <f>BK473</f>
        <v>0</v>
      </c>
      <c r="K473" s="189"/>
      <c r="L473" s="194"/>
      <c r="M473" s="195"/>
      <c r="N473" s="196"/>
      <c r="O473" s="196"/>
      <c r="P473" s="197">
        <f>SUM(P474:P483)</f>
        <v>0</v>
      </c>
      <c r="Q473" s="196"/>
      <c r="R473" s="197">
        <f>SUM(R474:R483)</f>
        <v>0.0099019599999999996</v>
      </c>
      <c r="S473" s="196"/>
      <c r="T473" s="198">
        <f>SUM(T474:T483)</f>
        <v>0.0032288999999999998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199" t="s">
        <v>80</v>
      </c>
      <c r="AT473" s="200" t="s">
        <v>74</v>
      </c>
      <c r="AU473" s="200" t="s">
        <v>83</v>
      </c>
      <c r="AY473" s="199" t="s">
        <v>138</v>
      </c>
      <c r="BK473" s="201">
        <f>SUM(BK474:BK483)</f>
        <v>0</v>
      </c>
    </row>
    <row r="474" s="2" customFormat="1" ht="16.5" customHeight="1">
      <c r="A474" s="38"/>
      <c r="B474" s="39"/>
      <c r="C474" s="204" t="s">
        <v>1004</v>
      </c>
      <c r="D474" s="204" t="s">
        <v>140</v>
      </c>
      <c r="E474" s="205" t="s">
        <v>1176</v>
      </c>
      <c r="F474" s="206" t="s">
        <v>1177</v>
      </c>
      <c r="G474" s="207" t="s">
        <v>207</v>
      </c>
      <c r="H474" s="208">
        <v>21.526</v>
      </c>
      <c r="I474" s="209"/>
      <c r="J474" s="210">
        <f>ROUND(I474*H474,2)</f>
        <v>0</v>
      </c>
      <c r="K474" s="206" t="s">
        <v>144</v>
      </c>
      <c r="L474" s="44"/>
      <c r="M474" s="211" t="s">
        <v>19</v>
      </c>
      <c r="N474" s="212" t="s">
        <v>46</v>
      </c>
      <c r="O474" s="84"/>
      <c r="P474" s="213">
        <f>O474*H474</f>
        <v>0</v>
      </c>
      <c r="Q474" s="213">
        <v>0</v>
      </c>
      <c r="R474" s="213">
        <f>Q474*H474</f>
        <v>0</v>
      </c>
      <c r="S474" s="213">
        <v>0.00014999999999999999</v>
      </c>
      <c r="T474" s="214">
        <f>S474*H474</f>
        <v>0.0032288999999999998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15" t="s">
        <v>232</v>
      </c>
      <c r="AT474" s="215" t="s">
        <v>140</v>
      </c>
      <c r="AU474" s="215" t="s">
        <v>80</v>
      </c>
      <c r="AY474" s="17" t="s">
        <v>138</v>
      </c>
      <c r="BE474" s="216">
        <f>IF(N474="základní",J474,0)</f>
        <v>0</v>
      </c>
      <c r="BF474" s="216">
        <f>IF(N474="snížená",J474,0)</f>
        <v>0</v>
      </c>
      <c r="BG474" s="216">
        <f>IF(N474="zákl. přenesená",J474,0)</f>
        <v>0</v>
      </c>
      <c r="BH474" s="216">
        <f>IF(N474="sníž. přenesená",J474,0)</f>
        <v>0</v>
      </c>
      <c r="BI474" s="216">
        <f>IF(N474="nulová",J474,0)</f>
        <v>0</v>
      </c>
      <c r="BJ474" s="17" t="s">
        <v>83</v>
      </c>
      <c r="BK474" s="216">
        <f>ROUND(I474*H474,2)</f>
        <v>0</v>
      </c>
      <c r="BL474" s="17" t="s">
        <v>232</v>
      </c>
      <c r="BM474" s="215" t="s">
        <v>1453</v>
      </c>
    </row>
    <row r="475" s="2" customFormat="1">
      <c r="A475" s="38"/>
      <c r="B475" s="39"/>
      <c r="C475" s="40"/>
      <c r="D475" s="217" t="s">
        <v>146</v>
      </c>
      <c r="E475" s="40"/>
      <c r="F475" s="218" t="s">
        <v>1179</v>
      </c>
      <c r="G475" s="40"/>
      <c r="H475" s="40"/>
      <c r="I475" s="219"/>
      <c r="J475" s="40"/>
      <c r="K475" s="40"/>
      <c r="L475" s="44"/>
      <c r="M475" s="220"/>
      <c r="N475" s="221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146</v>
      </c>
      <c r="AU475" s="17" t="s">
        <v>80</v>
      </c>
    </row>
    <row r="476" s="13" customFormat="1">
      <c r="A476" s="13"/>
      <c r="B476" s="222"/>
      <c r="C476" s="223"/>
      <c r="D476" s="224" t="s">
        <v>148</v>
      </c>
      <c r="E476" s="225" t="s">
        <v>19</v>
      </c>
      <c r="F476" s="226" t="s">
        <v>1454</v>
      </c>
      <c r="G476" s="223"/>
      <c r="H476" s="227">
        <v>6.1399999999999997</v>
      </c>
      <c r="I476" s="228"/>
      <c r="J476" s="223"/>
      <c r="K476" s="223"/>
      <c r="L476" s="229"/>
      <c r="M476" s="230"/>
      <c r="N476" s="231"/>
      <c r="O476" s="231"/>
      <c r="P476" s="231"/>
      <c r="Q476" s="231"/>
      <c r="R476" s="231"/>
      <c r="S476" s="231"/>
      <c r="T476" s="23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3" t="s">
        <v>148</v>
      </c>
      <c r="AU476" s="233" t="s">
        <v>80</v>
      </c>
      <c r="AV476" s="13" t="s">
        <v>80</v>
      </c>
      <c r="AW476" s="13" t="s">
        <v>36</v>
      </c>
      <c r="AX476" s="13" t="s">
        <v>75</v>
      </c>
      <c r="AY476" s="233" t="s">
        <v>138</v>
      </c>
    </row>
    <row r="477" s="13" customFormat="1">
      <c r="A477" s="13"/>
      <c r="B477" s="222"/>
      <c r="C477" s="223"/>
      <c r="D477" s="224" t="s">
        <v>148</v>
      </c>
      <c r="E477" s="225" t="s">
        <v>19</v>
      </c>
      <c r="F477" s="226" t="s">
        <v>1455</v>
      </c>
      <c r="G477" s="223"/>
      <c r="H477" s="227">
        <v>6.4400000000000004</v>
      </c>
      <c r="I477" s="228"/>
      <c r="J477" s="223"/>
      <c r="K477" s="223"/>
      <c r="L477" s="229"/>
      <c r="M477" s="230"/>
      <c r="N477" s="231"/>
      <c r="O477" s="231"/>
      <c r="P477" s="231"/>
      <c r="Q477" s="231"/>
      <c r="R477" s="231"/>
      <c r="S477" s="231"/>
      <c r="T477" s="23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3" t="s">
        <v>148</v>
      </c>
      <c r="AU477" s="233" t="s">
        <v>80</v>
      </c>
      <c r="AV477" s="13" t="s">
        <v>80</v>
      </c>
      <c r="AW477" s="13" t="s">
        <v>36</v>
      </c>
      <c r="AX477" s="13" t="s">
        <v>75</v>
      </c>
      <c r="AY477" s="233" t="s">
        <v>138</v>
      </c>
    </row>
    <row r="478" s="13" customFormat="1">
      <c r="A478" s="13"/>
      <c r="B478" s="222"/>
      <c r="C478" s="223"/>
      <c r="D478" s="224" t="s">
        <v>148</v>
      </c>
      <c r="E478" s="225" t="s">
        <v>19</v>
      </c>
      <c r="F478" s="226" t="s">
        <v>1456</v>
      </c>
      <c r="G478" s="223"/>
      <c r="H478" s="227">
        <v>8.9459999999999997</v>
      </c>
      <c r="I478" s="228"/>
      <c r="J478" s="223"/>
      <c r="K478" s="223"/>
      <c r="L478" s="229"/>
      <c r="M478" s="230"/>
      <c r="N478" s="231"/>
      <c r="O478" s="231"/>
      <c r="P478" s="231"/>
      <c r="Q478" s="231"/>
      <c r="R478" s="231"/>
      <c r="S478" s="231"/>
      <c r="T478" s="23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3" t="s">
        <v>148</v>
      </c>
      <c r="AU478" s="233" t="s">
        <v>80</v>
      </c>
      <c r="AV478" s="13" t="s">
        <v>80</v>
      </c>
      <c r="AW478" s="13" t="s">
        <v>36</v>
      </c>
      <c r="AX478" s="13" t="s">
        <v>75</v>
      </c>
      <c r="AY478" s="233" t="s">
        <v>138</v>
      </c>
    </row>
    <row r="479" s="14" customFormat="1">
      <c r="A479" s="14"/>
      <c r="B479" s="244"/>
      <c r="C479" s="245"/>
      <c r="D479" s="224" t="s">
        <v>148</v>
      </c>
      <c r="E479" s="246" t="s">
        <v>19</v>
      </c>
      <c r="F479" s="247" t="s">
        <v>224</v>
      </c>
      <c r="G479" s="245"/>
      <c r="H479" s="248">
        <v>21.526</v>
      </c>
      <c r="I479" s="249"/>
      <c r="J479" s="245"/>
      <c r="K479" s="245"/>
      <c r="L479" s="250"/>
      <c r="M479" s="251"/>
      <c r="N479" s="252"/>
      <c r="O479" s="252"/>
      <c r="P479" s="252"/>
      <c r="Q479" s="252"/>
      <c r="R479" s="252"/>
      <c r="S479" s="252"/>
      <c r="T479" s="253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4" t="s">
        <v>148</v>
      </c>
      <c r="AU479" s="254" t="s">
        <v>80</v>
      </c>
      <c r="AV479" s="14" t="s">
        <v>88</v>
      </c>
      <c r="AW479" s="14" t="s">
        <v>36</v>
      </c>
      <c r="AX479" s="14" t="s">
        <v>83</v>
      </c>
      <c r="AY479" s="254" t="s">
        <v>138</v>
      </c>
    </row>
    <row r="480" s="2" customFormat="1" ht="16.5" customHeight="1">
      <c r="A480" s="38"/>
      <c r="B480" s="39"/>
      <c r="C480" s="204" t="s">
        <v>1009</v>
      </c>
      <c r="D480" s="204" t="s">
        <v>140</v>
      </c>
      <c r="E480" s="205" t="s">
        <v>1187</v>
      </c>
      <c r="F480" s="206" t="s">
        <v>1188</v>
      </c>
      <c r="G480" s="207" t="s">
        <v>207</v>
      </c>
      <c r="H480" s="208">
        <v>21.526</v>
      </c>
      <c r="I480" s="209"/>
      <c r="J480" s="210">
        <f>ROUND(I480*H480,2)</f>
        <v>0</v>
      </c>
      <c r="K480" s="206" t="s">
        <v>144</v>
      </c>
      <c r="L480" s="44"/>
      <c r="M480" s="211" t="s">
        <v>19</v>
      </c>
      <c r="N480" s="212" t="s">
        <v>46</v>
      </c>
      <c r="O480" s="84"/>
      <c r="P480" s="213">
        <f>O480*H480</f>
        <v>0</v>
      </c>
      <c r="Q480" s="213">
        <v>0.00020000000000000001</v>
      </c>
      <c r="R480" s="213">
        <f>Q480*H480</f>
        <v>0.0043052000000000003</v>
      </c>
      <c r="S480" s="213">
        <v>0</v>
      </c>
      <c r="T480" s="214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15" t="s">
        <v>232</v>
      </c>
      <c r="AT480" s="215" t="s">
        <v>140</v>
      </c>
      <c r="AU480" s="215" t="s">
        <v>80</v>
      </c>
      <c r="AY480" s="17" t="s">
        <v>138</v>
      </c>
      <c r="BE480" s="216">
        <f>IF(N480="základní",J480,0)</f>
        <v>0</v>
      </c>
      <c r="BF480" s="216">
        <f>IF(N480="snížená",J480,0)</f>
        <v>0</v>
      </c>
      <c r="BG480" s="216">
        <f>IF(N480="zákl. přenesená",J480,0)</f>
        <v>0</v>
      </c>
      <c r="BH480" s="216">
        <f>IF(N480="sníž. přenesená",J480,0)</f>
        <v>0</v>
      </c>
      <c r="BI480" s="216">
        <f>IF(N480="nulová",J480,0)</f>
        <v>0</v>
      </c>
      <c r="BJ480" s="17" t="s">
        <v>83</v>
      </c>
      <c r="BK480" s="216">
        <f>ROUND(I480*H480,2)</f>
        <v>0</v>
      </c>
      <c r="BL480" s="17" t="s">
        <v>232</v>
      </c>
      <c r="BM480" s="215" t="s">
        <v>1457</v>
      </c>
    </row>
    <row r="481" s="2" customFormat="1">
      <c r="A481" s="38"/>
      <c r="B481" s="39"/>
      <c r="C481" s="40"/>
      <c r="D481" s="217" t="s">
        <v>146</v>
      </c>
      <c r="E481" s="40"/>
      <c r="F481" s="218" t="s">
        <v>1190</v>
      </c>
      <c r="G481" s="40"/>
      <c r="H481" s="40"/>
      <c r="I481" s="219"/>
      <c r="J481" s="40"/>
      <c r="K481" s="40"/>
      <c r="L481" s="44"/>
      <c r="M481" s="220"/>
      <c r="N481" s="221"/>
      <c r="O481" s="84"/>
      <c r="P481" s="84"/>
      <c r="Q481" s="84"/>
      <c r="R481" s="84"/>
      <c r="S481" s="84"/>
      <c r="T481" s="85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146</v>
      </c>
      <c r="AU481" s="17" t="s">
        <v>80</v>
      </c>
    </row>
    <row r="482" s="2" customFormat="1" ht="24.15" customHeight="1">
      <c r="A482" s="38"/>
      <c r="B482" s="39"/>
      <c r="C482" s="204" t="s">
        <v>1013</v>
      </c>
      <c r="D482" s="204" t="s">
        <v>140</v>
      </c>
      <c r="E482" s="205" t="s">
        <v>1192</v>
      </c>
      <c r="F482" s="206" t="s">
        <v>1193</v>
      </c>
      <c r="G482" s="207" t="s">
        <v>207</v>
      </c>
      <c r="H482" s="208">
        <v>21.526</v>
      </c>
      <c r="I482" s="209"/>
      <c r="J482" s="210">
        <f>ROUND(I482*H482,2)</f>
        <v>0</v>
      </c>
      <c r="K482" s="206" t="s">
        <v>144</v>
      </c>
      <c r="L482" s="44"/>
      <c r="M482" s="211" t="s">
        <v>19</v>
      </c>
      <c r="N482" s="212" t="s">
        <v>46</v>
      </c>
      <c r="O482" s="84"/>
      <c r="P482" s="213">
        <f>O482*H482</f>
        <v>0</v>
      </c>
      <c r="Q482" s="213">
        <v>0.00025999999999999998</v>
      </c>
      <c r="R482" s="213">
        <f>Q482*H482</f>
        <v>0.0055967599999999992</v>
      </c>
      <c r="S482" s="213">
        <v>0</v>
      </c>
      <c r="T482" s="214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15" t="s">
        <v>232</v>
      </c>
      <c r="AT482" s="215" t="s">
        <v>140</v>
      </c>
      <c r="AU482" s="215" t="s">
        <v>80</v>
      </c>
      <c r="AY482" s="17" t="s">
        <v>138</v>
      </c>
      <c r="BE482" s="216">
        <f>IF(N482="základní",J482,0)</f>
        <v>0</v>
      </c>
      <c r="BF482" s="216">
        <f>IF(N482="snížená",J482,0)</f>
        <v>0</v>
      </c>
      <c r="BG482" s="216">
        <f>IF(N482="zákl. přenesená",J482,0)</f>
        <v>0</v>
      </c>
      <c r="BH482" s="216">
        <f>IF(N482="sníž. přenesená",J482,0)</f>
        <v>0</v>
      </c>
      <c r="BI482" s="216">
        <f>IF(N482="nulová",J482,0)</f>
        <v>0</v>
      </c>
      <c r="BJ482" s="17" t="s">
        <v>83</v>
      </c>
      <c r="BK482" s="216">
        <f>ROUND(I482*H482,2)</f>
        <v>0</v>
      </c>
      <c r="BL482" s="17" t="s">
        <v>232</v>
      </c>
      <c r="BM482" s="215" t="s">
        <v>1458</v>
      </c>
    </row>
    <row r="483" s="2" customFormat="1">
      <c r="A483" s="38"/>
      <c r="B483" s="39"/>
      <c r="C483" s="40"/>
      <c r="D483" s="217" t="s">
        <v>146</v>
      </c>
      <c r="E483" s="40"/>
      <c r="F483" s="218" t="s">
        <v>1195</v>
      </c>
      <c r="G483" s="40"/>
      <c r="H483" s="40"/>
      <c r="I483" s="219"/>
      <c r="J483" s="40"/>
      <c r="K483" s="40"/>
      <c r="L483" s="44"/>
      <c r="M483" s="257"/>
      <c r="N483" s="258"/>
      <c r="O483" s="259"/>
      <c r="P483" s="259"/>
      <c r="Q483" s="259"/>
      <c r="R483" s="259"/>
      <c r="S483" s="259"/>
      <c r="T483" s="260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146</v>
      </c>
      <c r="AU483" s="17" t="s">
        <v>80</v>
      </c>
    </row>
    <row r="484" s="2" customFormat="1" ht="6.96" customHeight="1">
      <c r="A484" s="38"/>
      <c r="B484" s="59"/>
      <c r="C484" s="60"/>
      <c r="D484" s="60"/>
      <c r="E484" s="60"/>
      <c r="F484" s="60"/>
      <c r="G484" s="60"/>
      <c r="H484" s="60"/>
      <c r="I484" s="60"/>
      <c r="J484" s="60"/>
      <c r="K484" s="60"/>
      <c r="L484" s="44"/>
      <c r="M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</row>
  </sheetData>
  <sheetProtection sheet="1" autoFilter="0" formatColumns="0" formatRows="0" objects="1" scenarios="1" spinCount="100000" saltValue="HL2FnyoNEMoWhzBW4W2BipGMRpKt+yvWjDCkmbmixk9JR3FsnOtz4RjGXFodvKyJE3jA4Y/S7z4DJFSM7uH/Uw==" hashValue="oI6CD5MVnjGOVEWayC9I0rXeBWQxJBlMdjmyI8ozWbhsbEljvRzy1bI1g/+nZSlI+/HM88SxVW4UfLxZCtHEcw==" algorithmName="SHA-512" password="CC35"/>
  <autoFilter ref="C103:K483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2_01/342291131"/>
    <hyperlink ref="F111" r:id="rId2" display="https://podminky.urs.cz/item/CS_URS_2022_01/346244371"/>
    <hyperlink ref="F114" r:id="rId3" display="https://podminky.urs.cz/item/CS_URS_2022_01/346272236"/>
    <hyperlink ref="F117" r:id="rId4" display="https://podminky.urs.cz/item/CS_URS_2022_01/346272256"/>
    <hyperlink ref="F121" r:id="rId5" display="https://podminky.urs.cz/item/CS_URS_2022_01/611325421"/>
    <hyperlink ref="F124" r:id="rId6" display="https://podminky.urs.cz/item/CS_URS_2022_01/612131101"/>
    <hyperlink ref="F130" r:id="rId7" display="https://podminky.urs.cz/item/CS_URS_2022_01/612131121"/>
    <hyperlink ref="F133" r:id="rId8" display="https://podminky.urs.cz/item/CS_URS_2022_01/612135001"/>
    <hyperlink ref="F135" r:id="rId9" display="https://podminky.urs.cz/item/CS_URS_2022_01/612135101"/>
    <hyperlink ref="F138" r:id="rId10" display="https://podminky.urs.cz/item/CS_URS_2022_01/612142001"/>
    <hyperlink ref="F141" r:id="rId11" display="https://podminky.urs.cz/item/CS_URS_2022_01/612315121"/>
    <hyperlink ref="F145" r:id="rId12" display="https://podminky.urs.cz/item/CS_URS_2022_01/612321111"/>
    <hyperlink ref="F147" r:id="rId13" display="https://podminky.urs.cz/item/CS_URS_2022_01/612321131"/>
    <hyperlink ref="F149" r:id="rId14" display="https://podminky.urs.cz/item/CS_URS_2022_01/612325422"/>
    <hyperlink ref="F156" r:id="rId15" display="https://podminky.urs.cz/item/CS_URS_2022_01/631311124"/>
    <hyperlink ref="F159" r:id="rId16" display="https://podminky.urs.cz/item/CS_URS_2022_01/631319013"/>
    <hyperlink ref="F162" r:id="rId17" display="https://podminky.urs.cz/item/CS_URS_2022_01/642944121"/>
    <hyperlink ref="F166" r:id="rId18" display="https://podminky.urs.cz/item/CS_URS_2022_01/949101111"/>
    <hyperlink ref="F170" r:id="rId19" display="https://podminky.urs.cz/item/CS_URS_2022_01/952902021"/>
    <hyperlink ref="F172" r:id="rId20" display="https://podminky.urs.cz/item/CS_URS_2022_01/952902031"/>
    <hyperlink ref="F175" r:id="rId21" display="https://podminky.urs.cz/item/CS_URS_2022_01/725110814"/>
    <hyperlink ref="F177" r:id="rId22" display="https://podminky.urs.cz/item/CS_URS_2022_01/725210821"/>
    <hyperlink ref="F179" r:id="rId23" display="https://podminky.urs.cz/item/CS_URS_2022_01/725330820"/>
    <hyperlink ref="F181" r:id="rId24" display="https://podminky.urs.cz/item/CS_URS_2022_01/725820801"/>
    <hyperlink ref="F183" r:id="rId25" display="https://podminky.urs.cz/item/CS_URS_2022_01/741311813"/>
    <hyperlink ref="F185" r:id="rId26" display="https://podminky.urs.cz/item/CS_URS_2022_01/741315823"/>
    <hyperlink ref="F187" r:id="rId27" display="https://podminky.urs.cz/item/CS_URS_2022_01/741371841"/>
    <hyperlink ref="F189" r:id="rId28" display="https://podminky.urs.cz/item/CS_URS_2022_01/965042131"/>
    <hyperlink ref="F192" r:id="rId29" display="https://podminky.urs.cz/item/CS_URS_2022_01/965081213"/>
    <hyperlink ref="F195" r:id="rId30" display="https://podminky.urs.cz/item/CS_URS_2022_01/967041112"/>
    <hyperlink ref="F198" r:id="rId31" display="https://podminky.urs.cz/item/CS_URS_2022_01/968072455"/>
    <hyperlink ref="F201" r:id="rId32" display="https://podminky.urs.cz/item/CS_URS_2022_01/969021112"/>
    <hyperlink ref="F204" r:id="rId33" display="https://podminky.urs.cz/item/CS_URS_2022_01/971052231"/>
    <hyperlink ref="F207" r:id="rId34" display="https://podminky.urs.cz/item/CS_URS_2022_01/971052521"/>
    <hyperlink ref="F210" r:id="rId35" display="https://podminky.urs.cz/item/CS_URS_2022_01/973031616"/>
    <hyperlink ref="F213" r:id="rId36" display="https://podminky.urs.cz/item/CS_URS_2022_01/974031121"/>
    <hyperlink ref="F216" r:id="rId37" display="https://podminky.urs.cz/item/CS_URS_2022_01/977131114"/>
    <hyperlink ref="F219" r:id="rId38" display="https://podminky.urs.cz/item/CS_URS_2022_01/978011111"/>
    <hyperlink ref="F221" r:id="rId39" display="https://podminky.urs.cz/item/CS_URS_2022_01/978013141"/>
    <hyperlink ref="F227" r:id="rId40" display="https://podminky.urs.cz/item/CS_URS_2022_01/978013191"/>
    <hyperlink ref="F234" r:id="rId41" display="https://podminky.urs.cz/item/CS_URS_2022_01/997013211"/>
    <hyperlink ref="F236" r:id="rId42" display="https://podminky.urs.cz/item/CS_URS_2022_01/997013509"/>
    <hyperlink ref="F239" r:id="rId43" display="https://podminky.urs.cz/item/CS_URS_2022_01/997013511"/>
    <hyperlink ref="F246" r:id="rId44" display="https://podminky.urs.cz/item/CS_URS_2022_01/998018001"/>
    <hyperlink ref="F254" r:id="rId45" display="https://podminky.urs.cz/item/CS_URS_2022_01/721174025"/>
    <hyperlink ref="F257" r:id="rId46" display="https://podminky.urs.cz/item/CS_URS_2022_01/721174042"/>
    <hyperlink ref="F259" r:id="rId47" display="https://podminky.urs.cz/item/CS_URS_2022_01/721174045"/>
    <hyperlink ref="F261" r:id="rId48" display="https://podminky.urs.cz/item/CS_URS_2022_01/721174063"/>
    <hyperlink ref="F263" r:id="rId49" display="https://podminky.urs.cz/item/CS_URS_2022_01/721194104"/>
    <hyperlink ref="F265" r:id="rId50" display="https://podminky.urs.cz/item/CS_URS_2022_01/721194109"/>
    <hyperlink ref="F267" r:id="rId51" display="https://podminky.urs.cz/item/CS_URS_2022_01/721273153"/>
    <hyperlink ref="F269" r:id="rId52" display="https://podminky.urs.cz/item/CS_URS_2022_01/721290111"/>
    <hyperlink ref="F271" r:id="rId53" display="https://podminky.urs.cz/item/CS_URS_2022_01/998721101"/>
    <hyperlink ref="F275" r:id="rId54" display="https://podminky.urs.cz/item/CS_URS_2022_01/722174002"/>
    <hyperlink ref="F277" r:id="rId55" display="https://podminky.urs.cz/item/CS_URS_2022_01/722174003"/>
    <hyperlink ref="F279" r:id="rId56" display="https://podminky.urs.cz/item/CS_URS_2022_01/722181231"/>
    <hyperlink ref="F281" r:id="rId57" display="https://podminky.urs.cz/item/CS_URS_2022_01/722181232"/>
    <hyperlink ref="F283" r:id="rId58" display="https://podminky.urs.cz/item/CS_URS_2022_01/722190401"/>
    <hyperlink ref="F285" r:id="rId59" display="https://podminky.urs.cz/item/CS_URS_2022_01/722290226"/>
    <hyperlink ref="F287" r:id="rId60" display="https://podminky.urs.cz/item/CS_URS_2022_01/722290234"/>
    <hyperlink ref="F289" r:id="rId61" display="https://podminky.urs.cz/item/CS_URS_2022_01/998722101"/>
    <hyperlink ref="F292" r:id="rId62" display="https://podminky.urs.cz/item/CS_URS_2022_01/725112022"/>
    <hyperlink ref="F294" r:id="rId63" display="https://podminky.urs.cz/item/CS_URS_2022_01/725211602"/>
    <hyperlink ref="F296" r:id="rId64" display="https://podminky.urs.cz/item/CS_URS_2022_01/725211701"/>
    <hyperlink ref="F298" r:id="rId65" display="https://podminky.urs.cz/item/CS_URS_2022_01/725339111"/>
    <hyperlink ref="F301" r:id="rId66" display="https://podminky.urs.cz/item/CS_URS_2022_01/725813111"/>
    <hyperlink ref="F304" r:id="rId67" display="https://podminky.urs.cz/item/CS_URS_2022_01/725822611"/>
    <hyperlink ref="F306" r:id="rId68" display="https://podminky.urs.cz/item/CS_URS_2022_01/998725101"/>
    <hyperlink ref="F309" r:id="rId69" display="https://podminky.urs.cz/item/CS_URS_2022_01/726111031"/>
    <hyperlink ref="F312" r:id="rId70" display="https://podminky.urs.cz/item/CS_URS_2022_01/998726111"/>
    <hyperlink ref="F315" r:id="rId71" display="https://podminky.urs.cz/item/CS_URS_2022_01/735117110"/>
    <hyperlink ref="F318" r:id="rId72" display="https://podminky.urs.cz/item/CS_URS_2022_01/735191910"/>
    <hyperlink ref="F320" r:id="rId73" display="https://podminky.urs.cz/item/CS_URS_2022_01/735494811"/>
    <hyperlink ref="F322" r:id="rId74" display="https://podminky.urs.cz/item/CS_URS_2022_01/998735201"/>
    <hyperlink ref="F325" r:id="rId75" display="https://podminky.urs.cz/item/CS_URS_2022_01/741110511"/>
    <hyperlink ref="F329" r:id="rId76" display="https://podminky.urs.cz/item/CS_URS_2022_01/741112001"/>
    <hyperlink ref="F333" r:id="rId77" display="https://podminky.urs.cz/item/CS_URS_2022_01/741122015"/>
    <hyperlink ref="F335" r:id="rId78" display="https://podminky.urs.cz/item/CS_URS_2022_01/741122016"/>
    <hyperlink ref="F337" r:id="rId79" display="https://podminky.urs.cz/item/CS_URS_2022_01/741122211"/>
    <hyperlink ref="F345" r:id="rId80" display="https://podminky.urs.cz/item/CS_URS_2022_01/741310001"/>
    <hyperlink ref="F348" r:id="rId81" display="https://podminky.urs.cz/item/CS_URS_2022_01/741313001"/>
    <hyperlink ref="F351" r:id="rId82" display="https://podminky.urs.cz/item/CS_URS_2022_01/741320105"/>
    <hyperlink ref="F355" r:id="rId83" display="https://podminky.urs.cz/item/CS_URS_2022_01/741372061"/>
    <hyperlink ref="F358" r:id="rId84" display="https://podminky.urs.cz/item/CS_URS_2022_01/741810001"/>
    <hyperlink ref="F360" r:id="rId85" display="https://podminky.urs.cz/item/CS_URS_2022_01/HZS2232"/>
    <hyperlink ref="F365" r:id="rId86" display="https://podminky.urs.cz/item/CS_URS_2022_01/998741101"/>
    <hyperlink ref="F368" r:id="rId87" display="https://podminky.urs.cz/item/CS_URS_2022_01/751111011"/>
    <hyperlink ref="F371" r:id="rId88" display="https://podminky.urs.cz/item/CS_URS_2022_01/751510041"/>
    <hyperlink ref="F373" r:id="rId89" display="https://podminky.urs.cz/item/CS_URS_2022_01/751510042"/>
    <hyperlink ref="F375" r:id="rId90" display="https://podminky.urs.cz/item/CS_URS_2022_01/751514776"/>
    <hyperlink ref="F378" r:id="rId91" display="https://podminky.urs.cz/item/CS_URS_2022_01/751572102"/>
    <hyperlink ref="F380" r:id="rId92" display="https://podminky.urs.cz/item/CS_URS_2022_01/751613140"/>
    <hyperlink ref="F383" r:id="rId93" display="https://podminky.urs.cz/item/CS_URS_2022_01/751613141"/>
    <hyperlink ref="F387" r:id="rId94" display="https://podminky.urs.cz/item/CS_URS_2022_01/751691111"/>
    <hyperlink ref="F390" r:id="rId95" display="https://podminky.urs.cz/item/CS_URS_2022_01/998751101"/>
    <hyperlink ref="F393" r:id="rId96" display="https://podminky.urs.cz/item/CS_URS_2022_01/763131451"/>
    <hyperlink ref="F396" r:id="rId97" display="https://podminky.urs.cz/item/CS_URS_2022_01/998763301"/>
    <hyperlink ref="F399" r:id="rId98" display="https://podminky.urs.cz/item/CS_URS_2022_01/766660001"/>
    <hyperlink ref="F402" r:id="rId99" display="https://podminky.urs.cz/item/CS_URS_2022_01/766660729"/>
    <hyperlink ref="F405" r:id="rId100" display="https://podminky.urs.cz/item/CS_URS_2022_01/998766101"/>
    <hyperlink ref="F408" r:id="rId101" display="https://podminky.urs.cz/item/CS_URS_2022_01/771111011"/>
    <hyperlink ref="F411" r:id="rId102" display="https://podminky.urs.cz/item/CS_URS_2022_01/771121011"/>
    <hyperlink ref="F413" r:id="rId103" display="https://podminky.urs.cz/item/CS_URS_2022_01/771151011"/>
    <hyperlink ref="F415" r:id="rId104" display="https://podminky.urs.cz/item/CS_URS_2022_01/771574115"/>
    <hyperlink ref="F420" r:id="rId105" display="https://podminky.urs.cz/item/CS_URS_2022_01/771577111"/>
    <hyperlink ref="F422" r:id="rId106" display="https://podminky.urs.cz/item/CS_URS_2022_01/998771101"/>
    <hyperlink ref="F425" r:id="rId107" display="https://podminky.urs.cz/item/CS_URS_2022_01/781111011"/>
    <hyperlink ref="F431" r:id="rId108" display="https://podminky.urs.cz/item/CS_URS_2022_01/781121011"/>
    <hyperlink ref="F433" r:id="rId109" display="https://podminky.urs.cz/item/CS_URS_2022_01/781474115"/>
    <hyperlink ref="F438" r:id="rId110" display="https://podminky.urs.cz/item/CS_URS_2022_01/781494111"/>
    <hyperlink ref="F441" r:id="rId111" display="https://podminky.urs.cz/item/CS_URS_2022_01/781495141"/>
    <hyperlink ref="F443" r:id="rId112" display="https://podminky.urs.cz/item/CS_URS_2022_01/781495142"/>
    <hyperlink ref="F445" r:id="rId113" display="https://podminky.urs.cz/item/CS_URS_2022_01/781495143"/>
    <hyperlink ref="F447" r:id="rId114" display="https://podminky.urs.cz/item/CS_URS_2022_01/781495153"/>
    <hyperlink ref="F449" r:id="rId115" display="https://podminky.urs.cz/item/CS_URS_2022_01/998781101"/>
    <hyperlink ref="F452" r:id="rId116" display="https://podminky.urs.cz/item/CS_URS_2022_01/783314201"/>
    <hyperlink ref="F455" r:id="rId117" display="https://podminky.urs.cz/item/CS_URS_2022_01/783315101"/>
    <hyperlink ref="F457" r:id="rId118" display="https://podminky.urs.cz/item/CS_URS_2022_01/783317101"/>
    <hyperlink ref="F459" r:id="rId119" display="https://podminky.urs.cz/item/CS_URS_2022_01/783601325"/>
    <hyperlink ref="F462" r:id="rId120" display="https://podminky.urs.cz/item/CS_URS_2022_01/783601713"/>
    <hyperlink ref="F464" r:id="rId121" display="https://podminky.urs.cz/item/CS_URS_2022_01/783614141"/>
    <hyperlink ref="F466" r:id="rId122" display="https://podminky.urs.cz/item/CS_URS_2022_01/783614551"/>
    <hyperlink ref="F468" r:id="rId123" display="https://podminky.urs.cz/item/CS_URS_2022_01/783615551"/>
    <hyperlink ref="F470" r:id="rId124" display="https://podminky.urs.cz/item/CS_URS_2022_01/783617147"/>
    <hyperlink ref="F472" r:id="rId125" display="https://podminky.urs.cz/item/CS_URS_2022_01/783617611"/>
    <hyperlink ref="F475" r:id="rId126" display="https://podminky.urs.cz/item/CS_URS_2022_01/784111011"/>
    <hyperlink ref="F481" r:id="rId127" display="https://podminky.urs.cz/item/CS_URS_2022_01/784181101"/>
    <hyperlink ref="F483" r:id="rId128" display="https://podminky.urs.cz/item/CS_URS_2022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80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Částečná výměna oken a instalací ZŠ Kosmonautů Děčín – Březiny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1459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25. 1. 2022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27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30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32</v>
      </c>
      <c r="E20" s="38"/>
      <c r="F20" s="38"/>
      <c r="G20" s="38"/>
      <c r="H20" s="38"/>
      <c r="I20" s="132" t="s">
        <v>26</v>
      </c>
      <c r="J20" s="136" t="s">
        <v>33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34</v>
      </c>
      <c r="F21" s="38"/>
      <c r="G21" s="38"/>
      <c r="H21" s="38"/>
      <c r="I21" s="132" t="s">
        <v>29</v>
      </c>
      <c r="J21" s="136" t="s">
        <v>35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37</v>
      </c>
      <c r="E23" s="38"/>
      <c r="F23" s="38"/>
      <c r="G23" s="38"/>
      <c r="H23" s="38"/>
      <c r="I23" s="132" t="s">
        <v>26</v>
      </c>
      <c r="J23" s="136" t="str">
        <f>IF('Rekapitulace stavby'!AN19="","",'Rekapitulace stavby'!AN19)</f>
        <v/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tr">
        <f>IF('Rekapitulace stavby'!E20="","",'Rekapitulace stavby'!E20)</f>
        <v xml:space="preserve"> </v>
      </c>
      <c r="F24" s="38"/>
      <c r="G24" s="38"/>
      <c r="H24" s="38"/>
      <c r="I24" s="132" t="s">
        <v>29</v>
      </c>
      <c r="J24" s="136" t="str">
        <f>IF('Rekapitulace stavby'!AN20="","",'Rekapitulace stavby'!AN20)</f>
        <v/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39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41</v>
      </c>
      <c r="E30" s="38"/>
      <c r="F30" s="38"/>
      <c r="G30" s="38"/>
      <c r="H30" s="38"/>
      <c r="I30" s="38"/>
      <c r="J30" s="144">
        <f>ROUND(J105,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43</v>
      </c>
      <c r="G32" s="38"/>
      <c r="H32" s="38"/>
      <c r="I32" s="145" t="s">
        <v>42</v>
      </c>
      <c r="J32" s="145" t="s">
        <v>44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45</v>
      </c>
      <c r="E33" s="132" t="s">
        <v>46</v>
      </c>
      <c r="F33" s="147">
        <f>ROUND((SUM(BE105:BE596)),  2)</f>
        <v>0</v>
      </c>
      <c r="G33" s="38"/>
      <c r="H33" s="38"/>
      <c r="I33" s="148">
        <v>0.20999999999999999</v>
      </c>
      <c r="J33" s="147">
        <f>ROUND(((SUM(BE105:BE596))*I33),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47</v>
      </c>
      <c r="F34" s="147">
        <f>ROUND((SUM(BF105:BF596)),  2)</f>
        <v>0</v>
      </c>
      <c r="G34" s="38"/>
      <c r="H34" s="38"/>
      <c r="I34" s="148">
        <v>0.14999999999999999</v>
      </c>
      <c r="J34" s="147">
        <f>ROUND(((SUM(BF105:BF596))*I34),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48</v>
      </c>
      <c r="F35" s="147">
        <f>ROUND((SUM(BG105:BG596)),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49</v>
      </c>
      <c r="F36" s="147">
        <f>ROUND((SUM(BH105:BH596)),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50</v>
      </c>
      <c r="F37" s="147">
        <f>ROUND((SUM(BI105:BI596)),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51</v>
      </c>
      <c r="E39" s="151"/>
      <c r="F39" s="151"/>
      <c r="G39" s="152" t="s">
        <v>52</v>
      </c>
      <c r="H39" s="153" t="s">
        <v>53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94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Částečná výměna oken a instalací ZŠ Kosmonautů Děčín – Březiny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4 - Modernizace šaten a umývárny v pavilonu MVD1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ZŠ Děčín, Kosmonautů 177, Děčín XXVII</v>
      </c>
      <c r="G52" s="40"/>
      <c r="H52" s="40"/>
      <c r="I52" s="32" t="s">
        <v>23</v>
      </c>
      <c r="J52" s="72" t="str">
        <f>IF(J12="","",J12)</f>
        <v>25. 1. 2022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Statutární město Děčín</v>
      </c>
      <c r="G54" s="40"/>
      <c r="H54" s="40"/>
      <c r="I54" s="32" t="s">
        <v>32</v>
      </c>
      <c r="J54" s="36" t="str">
        <f>E21</f>
        <v>Vladimír Vidai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30</v>
      </c>
      <c r="D55" s="40"/>
      <c r="E55" s="40"/>
      <c r="F55" s="27" t="str">
        <f>IF(E18="","",E18)</f>
        <v>Vyplň údaj</v>
      </c>
      <c r="G55" s="40"/>
      <c r="H55" s="40"/>
      <c r="I55" s="32" t="s">
        <v>37</v>
      </c>
      <c r="J55" s="36" t="str">
        <f>E24</f>
        <v xml:space="preserve"> 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95</v>
      </c>
      <c r="D57" s="162"/>
      <c r="E57" s="162"/>
      <c r="F57" s="162"/>
      <c r="G57" s="162"/>
      <c r="H57" s="162"/>
      <c r="I57" s="162"/>
      <c r="J57" s="163" t="s">
        <v>96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73</v>
      </c>
      <c r="D59" s="40"/>
      <c r="E59" s="40"/>
      <c r="F59" s="40"/>
      <c r="G59" s="40"/>
      <c r="H59" s="40"/>
      <c r="I59" s="40"/>
      <c r="J59" s="102">
        <f>J105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97</v>
      </c>
    </row>
    <row r="60" s="9" customFormat="1" ht="24.96" customHeight="1">
      <c r="A60" s="9"/>
      <c r="B60" s="165"/>
      <c r="C60" s="166"/>
      <c r="D60" s="167" t="s">
        <v>98</v>
      </c>
      <c r="E60" s="168"/>
      <c r="F60" s="168"/>
      <c r="G60" s="168"/>
      <c r="H60" s="168"/>
      <c r="I60" s="168"/>
      <c r="J60" s="169">
        <f>J106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99</v>
      </c>
      <c r="E61" s="174"/>
      <c r="F61" s="174"/>
      <c r="G61" s="174"/>
      <c r="H61" s="174"/>
      <c r="I61" s="174"/>
      <c r="J61" s="175">
        <f>J107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100</v>
      </c>
      <c r="E62" s="174"/>
      <c r="F62" s="174"/>
      <c r="G62" s="174"/>
      <c r="H62" s="174"/>
      <c r="I62" s="174"/>
      <c r="J62" s="175">
        <f>J140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101</v>
      </c>
      <c r="E63" s="174"/>
      <c r="F63" s="174"/>
      <c r="G63" s="174"/>
      <c r="H63" s="174"/>
      <c r="I63" s="174"/>
      <c r="J63" s="175">
        <f>J149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102</v>
      </c>
      <c r="E64" s="174"/>
      <c r="F64" s="174"/>
      <c r="G64" s="174"/>
      <c r="H64" s="174"/>
      <c r="I64" s="174"/>
      <c r="J64" s="175">
        <f>J182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103</v>
      </c>
      <c r="E65" s="174"/>
      <c r="F65" s="174"/>
      <c r="G65" s="174"/>
      <c r="H65" s="174"/>
      <c r="I65" s="174"/>
      <c r="J65" s="175">
        <f>J196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104</v>
      </c>
      <c r="E66" s="174"/>
      <c r="F66" s="174"/>
      <c r="G66" s="174"/>
      <c r="H66" s="174"/>
      <c r="I66" s="174"/>
      <c r="J66" s="175">
        <f>J200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105</v>
      </c>
      <c r="E67" s="174"/>
      <c r="F67" s="174"/>
      <c r="G67" s="174"/>
      <c r="H67" s="174"/>
      <c r="I67" s="174"/>
      <c r="J67" s="175">
        <f>J203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106</v>
      </c>
      <c r="E68" s="174"/>
      <c r="F68" s="174"/>
      <c r="G68" s="174"/>
      <c r="H68" s="174"/>
      <c r="I68" s="174"/>
      <c r="J68" s="175">
        <f>J211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1"/>
      <c r="C69" s="172"/>
      <c r="D69" s="173" t="s">
        <v>107</v>
      </c>
      <c r="E69" s="174"/>
      <c r="F69" s="174"/>
      <c r="G69" s="174"/>
      <c r="H69" s="174"/>
      <c r="I69" s="174"/>
      <c r="J69" s="175">
        <f>J298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108</v>
      </c>
      <c r="E70" s="174"/>
      <c r="F70" s="174"/>
      <c r="G70" s="174"/>
      <c r="H70" s="174"/>
      <c r="I70" s="174"/>
      <c r="J70" s="175">
        <f>J310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5"/>
      <c r="C71" s="166"/>
      <c r="D71" s="167" t="s">
        <v>109</v>
      </c>
      <c r="E71" s="168"/>
      <c r="F71" s="168"/>
      <c r="G71" s="168"/>
      <c r="H71" s="168"/>
      <c r="I71" s="168"/>
      <c r="J71" s="169">
        <f>J313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1"/>
      <c r="C72" s="172"/>
      <c r="D72" s="173" t="s">
        <v>1460</v>
      </c>
      <c r="E72" s="174"/>
      <c r="F72" s="174"/>
      <c r="G72" s="174"/>
      <c r="H72" s="174"/>
      <c r="I72" s="174"/>
      <c r="J72" s="175">
        <f>J314</f>
        <v>0</v>
      </c>
      <c r="K72" s="172"/>
      <c r="L72" s="17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1"/>
      <c r="C73" s="172"/>
      <c r="D73" s="173" t="s">
        <v>1197</v>
      </c>
      <c r="E73" s="174"/>
      <c r="F73" s="174"/>
      <c r="G73" s="174"/>
      <c r="H73" s="174"/>
      <c r="I73" s="174"/>
      <c r="J73" s="175">
        <f>J339</f>
        <v>0</v>
      </c>
      <c r="K73" s="172"/>
      <c r="L73" s="17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1"/>
      <c r="C74" s="172"/>
      <c r="D74" s="173" t="s">
        <v>110</v>
      </c>
      <c r="E74" s="174"/>
      <c r="F74" s="174"/>
      <c r="G74" s="174"/>
      <c r="H74" s="174"/>
      <c r="I74" s="174"/>
      <c r="J74" s="175">
        <f>J341</f>
        <v>0</v>
      </c>
      <c r="K74" s="172"/>
      <c r="L74" s="17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1"/>
      <c r="C75" s="172"/>
      <c r="D75" s="173" t="s">
        <v>111</v>
      </c>
      <c r="E75" s="174"/>
      <c r="F75" s="174"/>
      <c r="G75" s="174"/>
      <c r="H75" s="174"/>
      <c r="I75" s="174"/>
      <c r="J75" s="175">
        <f>J367</f>
        <v>0</v>
      </c>
      <c r="K75" s="172"/>
      <c r="L75" s="17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1"/>
      <c r="C76" s="172"/>
      <c r="D76" s="173" t="s">
        <v>112</v>
      </c>
      <c r="E76" s="174"/>
      <c r="F76" s="174"/>
      <c r="G76" s="174"/>
      <c r="H76" s="174"/>
      <c r="I76" s="174"/>
      <c r="J76" s="175">
        <f>J393</f>
        <v>0</v>
      </c>
      <c r="K76" s="172"/>
      <c r="L76" s="17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1"/>
      <c r="C77" s="172"/>
      <c r="D77" s="173" t="s">
        <v>114</v>
      </c>
      <c r="E77" s="174"/>
      <c r="F77" s="174"/>
      <c r="G77" s="174"/>
      <c r="H77" s="174"/>
      <c r="I77" s="174"/>
      <c r="J77" s="175">
        <f>J406</f>
        <v>0</v>
      </c>
      <c r="K77" s="172"/>
      <c r="L77" s="17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1"/>
      <c r="C78" s="172"/>
      <c r="D78" s="173" t="s">
        <v>115</v>
      </c>
      <c r="E78" s="174"/>
      <c r="F78" s="174"/>
      <c r="G78" s="174"/>
      <c r="H78" s="174"/>
      <c r="I78" s="174"/>
      <c r="J78" s="175">
        <f>J416</f>
        <v>0</v>
      </c>
      <c r="K78" s="172"/>
      <c r="L78" s="17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1"/>
      <c r="C79" s="172"/>
      <c r="D79" s="173" t="s">
        <v>116</v>
      </c>
      <c r="E79" s="174"/>
      <c r="F79" s="174"/>
      <c r="G79" s="174"/>
      <c r="H79" s="174"/>
      <c r="I79" s="174"/>
      <c r="J79" s="175">
        <f>J461</f>
        <v>0</v>
      </c>
      <c r="K79" s="172"/>
      <c r="L79" s="176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1"/>
      <c r="C80" s="172"/>
      <c r="D80" s="173" t="s">
        <v>117</v>
      </c>
      <c r="E80" s="174"/>
      <c r="F80" s="174"/>
      <c r="G80" s="174"/>
      <c r="H80" s="174"/>
      <c r="I80" s="174"/>
      <c r="J80" s="175">
        <f>J491</f>
        <v>0</v>
      </c>
      <c r="K80" s="172"/>
      <c r="L80" s="176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1"/>
      <c r="C81" s="172"/>
      <c r="D81" s="173" t="s">
        <v>118</v>
      </c>
      <c r="E81" s="174"/>
      <c r="F81" s="174"/>
      <c r="G81" s="174"/>
      <c r="H81" s="174"/>
      <c r="I81" s="174"/>
      <c r="J81" s="175">
        <f>J497</f>
        <v>0</v>
      </c>
      <c r="K81" s="172"/>
      <c r="L81" s="176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1"/>
      <c r="C82" s="172"/>
      <c r="D82" s="173" t="s">
        <v>119</v>
      </c>
      <c r="E82" s="174"/>
      <c r="F82" s="174"/>
      <c r="G82" s="174"/>
      <c r="H82" s="174"/>
      <c r="I82" s="174"/>
      <c r="J82" s="175">
        <f>J506</f>
        <v>0</v>
      </c>
      <c r="K82" s="172"/>
      <c r="L82" s="176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1"/>
      <c r="C83" s="172"/>
      <c r="D83" s="173" t="s">
        <v>120</v>
      </c>
      <c r="E83" s="174"/>
      <c r="F83" s="174"/>
      <c r="G83" s="174"/>
      <c r="H83" s="174"/>
      <c r="I83" s="174"/>
      <c r="J83" s="175">
        <f>J528</f>
        <v>0</v>
      </c>
      <c r="K83" s="172"/>
      <c r="L83" s="176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1"/>
      <c r="C84" s="172"/>
      <c r="D84" s="173" t="s">
        <v>121</v>
      </c>
      <c r="E84" s="174"/>
      <c r="F84" s="174"/>
      <c r="G84" s="174"/>
      <c r="H84" s="174"/>
      <c r="I84" s="174"/>
      <c r="J84" s="175">
        <f>J551</f>
        <v>0</v>
      </c>
      <c r="K84" s="172"/>
      <c r="L84" s="176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1"/>
      <c r="C85" s="172"/>
      <c r="D85" s="173" t="s">
        <v>122</v>
      </c>
      <c r="E85" s="174"/>
      <c r="F85" s="174"/>
      <c r="G85" s="174"/>
      <c r="H85" s="174"/>
      <c r="I85" s="174"/>
      <c r="J85" s="175">
        <f>J584</f>
        <v>0</v>
      </c>
      <c r="K85" s="172"/>
      <c r="L85" s="176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2" customFormat="1" ht="21.84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59"/>
      <c r="C87" s="60"/>
      <c r="D87" s="60"/>
      <c r="E87" s="60"/>
      <c r="F87" s="60"/>
      <c r="G87" s="60"/>
      <c r="H87" s="60"/>
      <c r="I87" s="60"/>
      <c r="J87" s="60"/>
      <c r="K87" s="6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91" s="2" customFormat="1" ht="6.96" customHeight="1">
      <c r="A91" s="38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4.96" customHeight="1">
      <c r="A92" s="38"/>
      <c r="B92" s="39"/>
      <c r="C92" s="23" t="s">
        <v>123</v>
      </c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6.96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2" customHeight="1">
      <c r="A94" s="38"/>
      <c r="B94" s="39"/>
      <c r="C94" s="32" t="s">
        <v>16</v>
      </c>
      <c r="D94" s="40"/>
      <c r="E94" s="40"/>
      <c r="F94" s="40"/>
      <c r="G94" s="40"/>
      <c r="H94" s="40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6.5" customHeight="1">
      <c r="A95" s="38"/>
      <c r="B95" s="39"/>
      <c r="C95" s="40"/>
      <c r="D95" s="40"/>
      <c r="E95" s="160" t="str">
        <f>E7</f>
        <v>Částečná výměna oken a instalací ZŠ Kosmonautů Děčín – Březiny</v>
      </c>
      <c r="F95" s="32"/>
      <c r="G95" s="32"/>
      <c r="H95" s="32"/>
      <c r="I95" s="40"/>
      <c r="J95" s="40"/>
      <c r="K95" s="40"/>
      <c r="L95" s="134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2" customHeight="1">
      <c r="A96" s="38"/>
      <c r="B96" s="39"/>
      <c r="C96" s="32" t="s">
        <v>92</v>
      </c>
      <c r="D96" s="40"/>
      <c r="E96" s="40"/>
      <c r="F96" s="40"/>
      <c r="G96" s="40"/>
      <c r="H96" s="40"/>
      <c r="I96" s="40"/>
      <c r="J96" s="40"/>
      <c r="K96" s="40"/>
      <c r="L96" s="134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6.5" customHeight="1">
      <c r="A97" s="38"/>
      <c r="B97" s="39"/>
      <c r="C97" s="40"/>
      <c r="D97" s="40"/>
      <c r="E97" s="69" t="str">
        <f>E9</f>
        <v>4 - Modernizace šaten a umývárny v pavilonu MVD1</v>
      </c>
      <c r="F97" s="40"/>
      <c r="G97" s="40"/>
      <c r="H97" s="40"/>
      <c r="I97" s="40"/>
      <c r="J97" s="40"/>
      <c r="K97" s="40"/>
      <c r="L97" s="134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134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2" customHeight="1">
      <c r="A99" s="38"/>
      <c r="B99" s="39"/>
      <c r="C99" s="32" t="s">
        <v>21</v>
      </c>
      <c r="D99" s="40"/>
      <c r="E99" s="40"/>
      <c r="F99" s="27" t="str">
        <f>F12</f>
        <v>ZŠ Děčín, Kosmonautů 177, Děčín XXVII</v>
      </c>
      <c r="G99" s="40"/>
      <c r="H99" s="40"/>
      <c r="I99" s="32" t="s">
        <v>23</v>
      </c>
      <c r="J99" s="72" t="str">
        <f>IF(J12="","",J12)</f>
        <v>25. 1. 2022</v>
      </c>
      <c r="K99" s="40"/>
      <c r="L99" s="134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134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15.15" customHeight="1">
      <c r="A101" s="38"/>
      <c r="B101" s="39"/>
      <c r="C101" s="32" t="s">
        <v>25</v>
      </c>
      <c r="D101" s="40"/>
      <c r="E101" s="40"/>
      <c r="F101" s="27" t="str">
        <f>E15</f>
        <v>Statutární město Děčín</v>
      </c>
      <c r="G101" s="40"/>
      <c r="H101" s="40"/>
      <c r="I101" s="32" t="s">
        <v>32</v>
      </c>
      <c r="J101" s="36" t="str">
        <f>E21</f>
        <v>Vladimír Vidai</v>
      </c>
      <c r="K101" s="40"/>
      <c r="L101" s="134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15.15" customHeight="1">
      <c r="A102" s="38"/>
      <c r="B102" s="39"/>
      <c r="C102" s="32" t="s">
        <v>30</v>
      </c>
      <c r="D102" s="40"/>
      <c r="E102" s="40"/>
      <c r="F102" s="27" t="str">
        <f>IF(E18="","",E18)</f>
        <v>Vyplň údaj</v>
      </c>
      <c r="G102" s="40"/>
      <c r="H102" s="40"/>
      <c r="I102" s="32" t="s">
        <v>37</v>
      </c>
      <c r="J102" s="36" t="str">
        <f>E24</f>
        <v xml:space="preserve"> </v>
      </c>
      <c r="K102" s="40"/>
      <c r="L102" s="134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10.32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134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11" customFormat="1" ht="29.28" customHeight="1">
      <c r="A104" s="177"/>
      <c r="B104" s="178"/>
      <c r="C104" s="179" t="s">
        <v>124</v>
      </c>
      <c r="D104" s="180" t="s">
        <v>60</v>
      </c>
      <c r="E104" s="180" t="s">
        <v>56</v>
      </c>
      <c r="F104" s="180" t="s">
        <v>57</v>
      </c>
      <c r="G104" s="180" t="s">
        <v>125</v>
      </c>
      <c r="H104" s="180" t="s">
        <v>126</v>
      </c>
      <c r="I104" s="180" t="s">
        <v>127</v>
      </c>
      <c r="J104" s="180" t="s">
        <v>96</v>
      </c>
      <c r="K104" s="181" t="s">
        <v>128</v>
      </c>
      <c r="L104" s="182"/>
      <c r="M104" s="92" t="s">
        <v>19</v>
      </c>
      <c r="N104" s="93" t="s">
        <v>45</v>
      </c>
      <c r="O104" s="93" t="s">
        <v>129</v>
      </c>
      <c r="P104" s="93" t="s">
        <v>130</v>
      </c>
      <c r="Q104" s="93" t="s">
        <v>131</v>
      </c>
      <c r="R104" s="93" t="s">
        <v>132</v>
      </c>
      <c r="S104" s="93" t="s">
        <v>133</v>
      </c>
      <c r="T104" s="94" t="s">
        <v>134</v>
      </c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  <c r="AE104" s="177"/>
    </row>
    <row r="105" s="2" customFormat="1" ht="22.8" customHeight="1">
      <c r="A105" s="38"/>
      <c r="B105" s="39"/>
      <c r="C105" s="99" t="s">
        <v>135</v>
      </c>
      <c r="D105" s="40"/>
      <c r="E105" s="40"/>
      <c r="F105" s="40"/>
      <c r="G105" s="40"/>
      <c r="H105" s="40"/>
      <c r="I105" s="40"/>
      <c r="J105" s="183">
        <f>BK105</f>
        <v>0</v>
      </c>
      <c r="K105" s="40"/>
      <c r="L105" s="44"/>
      <c r="M105" s="95"/>
      <c r="N105" s="184"/>
      <c r="O105" s="96"/>
      <c r="P105" s="185">
        <f>P106+P313</f>
        <v>0</v>
      </c>
      <c r="Q105" s="96"/>
      <c r="R105" s="185">
        <f>R106+R313</f>
        <v>34.504964340000001</v>
      </c>
      <c r="S105" s="96"/>
      <c r="T105" s="186">
        <f>T106+T313</f>
        <v>30.503767000000007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74</v>
      </c>
      <c r="AU105" s="17" t="s">
        <v>97</v>
      </c>
      <c r="BK105" s="187">
        <f>BK106+BK313</f>
        <v>0</v>
      </c>
    </row>
    <row r="106" s="12" customFormat="1" ht="25.92" customHeight="1">
      <c r="A106" s="12"/>
      <c r="B106" s="188"/>
      <c r="C106" s="189"/>
      <c r="D106" s="190" t="s">
        <v>74</v>
      </c>
      <c r="E106" s="191" t="s">
        <v>136</v>
      </c>
      <c r="F106" s="191" t="s">
        <v>137</v>
      </c>
      <c r="G106" s="189"/>
      <c r="H106" s="189"/>
      <c r="I106" s="192"/>
      <c r="J106" s="193">
        <f>BK106</f>
        <v>0</v>
      </c>
      <c r="K106" s="189"/>
      <c r="L106" s="194"/>
      <c r="M106" s="195"/>
      <c r="N106" s="196"/>
      <c r="O106" s="196"/>
      <c r="P106" s="197">
        <f>P107+P140+P149+P182+P196+P200+P203+P211+P298+P310</f>
        <v>0</v>
      </c>
      <c r="Q106" s="196"/>
      <c r="R106" s="197">
        <f>R107+R140+R149+R182+R196+R200+R203+R211+R298+R310</f>
        <v>30.519839739999998</v>
      </c>
      <c r="S106" s="196"/>
      <c r="T106" s="198">
        <f>T107+T140+T149+T182+T196+T200+T203+T211+T298+T310</f>
        <v>30.480967000000007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9" t="s">
        <v>83</v>
      </c>
      <c r="AT106" s="200" t="s">
        <v>74</v>
      </c>
      <c r="AU106" s="200" t="s">
        <v>75</v>
      </c>
      <c r="AY106" s="199" t="s">
        <v>138</v>
      </c>
      <c r="BK106" s="201">
        <f>BK107+BK140+BK149+BK182+BK196+BK200+BK203+BK211+BK298+BK310</f>
        <v>0</v>
      </c>
    </row>
    <row r="107" s="12" customFormat="1" ht="22.8" customHeight="1">
      <c r="A107" s="12"/>
      <c r="B107" s="188"/>
      <c r="C107" s="189"/>
      <c r="D107" s="190" t="s">
        <v>74</v>
      </c>
      <c r="E107" s="202" t="s">
        <v>83</v>
      </c>
      <c r="F107" s="202" t="s">
        <v>139</v>
      </c>
      <c r="G107" s="189"/>
      <c r="H107" s="189"/>
      <c r="I107" s="192"/>
      <c r="J107" s="203">
        <f>BK107</f>
        <v>0</v>
      </c>
      <c r="K107" s="189"/>
      <c r="L107" s="194"/>
      <c r="M107" s="195"/>
      <c r="N107" s="196"/>
      <c r="O107" s="196"/>
      <c r="P107" s="197">
        <f>SUM(P108:P139)</f>
        <v>0</v>
      </c>
      <c r="Q107" s="196"/>
      <c r="R107" s="197">
        <f>SUM(R108:R139)</f>
        <v>9.5139999999999993</v>
      </c>
      <c r="S107" s="196"/>
      <c r="T107" s="198">
        <f>SUM(T108:T139)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9" t="s">
        <v>83</v>
      </c>
      <c r="AT107" s="200" t="s">
        <v>74</v>
      </c>
      <c r="AU107" s="200" t="s">
        <v>83</v>
      </c>
      <c r="AY107" s="199" t="s">
        <v>138</v>
      </c>
      <c r="BK107" s="201">
        <f>SUM(BK108:BK139)</f>
        <v>0</v>
      </c>
    </row>
    <row r="108" s="2" customFormat="1" ht="24.15" customHeight="1">
      <c r="A108" s="38"/>
      <c r="B108" s="39"/>
      <c r="C108" s="204" t="s">
        <v>83</v>
      </c>
      <c r="D108" s="204" t="s">
        <v>140</v>
      </c>
      <c r="E108" s="205" t="s">
        <v>141</v>
      </c>
      <c r="F108" s="206" t="s">
        <v>142</v>
      </c>
      <c r="G108" s="207" t="s">
        <v>143</v>
      </c>
      <c r="H108" s="208">
        <v>4.976</v>
      </c>
      <c r="I108" s="209"/>
      <c r="J108" s="210">
        <f>ROUND(I108*H108,2)</f>
        <v>0</v>
      </c>
      <c r="K108" s="206" t="s">
        <v>144</v>
      </c>
      <c r="L108" s="44"/>
      <c r="M108" s="211" t="s">
        <v>19</v>
      </c>
      <c r="N108" s="212" t="s">
        <v>46</v>
      </c>
      <c r="O108" s="84"/>
      <c r="P108" s="213">
        <f>O108*H108</f>
        <v>0</v>
      </c>
      <c r="Q108" s="213">
        <v>0</v>
      </c>
      <c r="R108" s="213">
        <f>Q108*H108</f>
        <v>0</v>
      </c>
      <c r="S108" s="213">
        <v>0</v>
      </c>
      <c r="T108" s="214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15" t="s">
        <v>88</v>
      </c>
      <c r="AT108" s="215" t="s">
        <v>140</v>
      </c>
      <c r="AU108" s="215" t="s">
        <v>80</v>
      </c>
      <c r="AY108" s="17" t="s">
        <v>138</v>
      </c>
      <c r="BE108" s="216">
        <f>IF(N108="základní",J108,0)</f>
        <v>0</v>
      </c>
      <c r="BF108" s="216">
        <f>IF(N108="snížená",J108,0)</f>
        <v>0</v>
      </c>
      <c r="BG108" s="216">
        <f>IF(N108="zákl. přenesená",J108,0)</f>
        <v>0</v>
      </c>
      <c r="BH108" s="216">
        <f>IF(N108="sníž. přenesená",J108,0)</f>
        <v>0</v>
      </c>
      <c r="BI108" s="216">
        <f>IF(N108="nulová",J108,0)</f>
        <v>0</v>
      </c>
      <c r="BJ108" s="17" t="s">
        <v>83</v>
      </c>
      <c r="BK108" s="216">
        <f>ROUND(I108*H108,2)</f>
        <v>0</v>
      </c>
      <c r="BL108" s="17" t="s">
        <v>88</v>
      </c>
      <c r="BM108" s="215" t="s">
        <v>1461</v>
      </c>
    </row>
    <row r="109" s="2" customFormat="1">
      <c r="A109" s="38"/>
      <c r="B109" s="39"/>
      <c r="C109" s="40"/>
      <c r="D109" s="217" t="s">
        <v>146</v>
      </c>
      <c r="E109" s="40"/>
      <c r="F109" s="218" t="s">
        <v>147</v>
      </c>
      <c r="G109" s="40"/>
      <c r="H109" s="40"/>
      <c r="I109" s="219"/>
      <c r="J109" s="40"/>
      <c r="K109" s="40"/>
      <c r="L109" s="44"/>
      <c r="M109" s="220"/>
      <c r="N109" s="221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146</v>
      </c>
      <c r="AU109" s="17" t="s">
        <v>80</v>
      </c>
    </row>
    <row r="110" s="13" customFormat="1">
      <c r="A110" s="13"/>
      <c r="B110" s="222"/>
      <c r="C110" s="223"/>
      <c r="D110" s="224" t="s">
        <v>148</v>
      </c>
      <c r="E110" s="225" t="s">
        <v>19</v>
      </c>
      <c r="F110" s="226" t="s">
        <v>1462</v>
      </c>
      <c r="G110" s="223"/>
      <c r="H110" s="227">
        <v>2.7999999999999998</v>
      </c>
      <c r="I110" s="228"/>
      <c r="J110" s="223"/>
      <c r="K110" s="223"/>
      <c r="L110" s="229"/>
      <c r="M110" s="230"/>
      <c r="N110" s="231"/>
      <c r="O110" s="231"/>
      <c r="P110" s="231"/>
      <c r="Q110" s="231"/>
      <c r="R110" s="231"/>
      <c r="S110" s="231"/>
      <c r="T110" s="23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3" t="s">
        <v>148</v>
      </c>
      <c r="AU110" s="233" t="s">
        <v>80</v>
      </c>
      <c r="AV110" s="13" t="s">
        <v>80</v>
      </c>
      <c r="AW110" s="13" t="s">
        <v>36</v>
      </c>
      <c r="AX110" s="13" t="s">
        <v>75</v>
      </c>
      <c r="AY110" s="233" t="s">
        <v>138</v>
      </c>
    </row>
    <row r="111" s="13" customFormat="1">
      <c r="A111" s="13"/>
      <c r="B111" s="222"/>
      <c r="C111" s="223"/>
      <c r="D111" s="224" t="s">
        <v>148</v>
      </c>
      <c r="E111" s="225" t="s">
        <v>19</v>
      </c>
      <c r="F111" s="226" t="s">
        <v>1463</v>
      </c>
      <c r="G111" s="223"/>
      <c r="H111" s="227">
        <v>2.1760000000000002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148</v>
      </c>
      <c r="AU111" s="233" t="s">
        <v>80</v>
      </c>
      <c r="AV111" s="13" t="s">
        <v>80</v>
      </c>
      <c r="AW111" s="13" t="s">
        <v>36</v>
      </c>
      <c r="AX111" s="13" t="s">
        <v>75</v>
      </c>
      <c r="AY111" s="233" t="s">
        <v>138</v>
      </c>
    </row>
    <row r="112" s="14" customFormat="1">
      <c r="A112" s="14"/>
      <c r="B112" s="244"/>
      <c r="C112" s="245"/>
      <c r="D112" s="224" t="s">
        <v>148</v>
      </c>
      <c r="E112" s="246" t="s">
        <v>19</v>
      </c>
      <c r="F112" s="247" t="s">
        <v>224</v>
      </c>
      <c r="G112" s="245"/>
      <c r="H112" s="248">
        <v>4.976</v>
      </c>
      <c r="I112" s="249"/>
      <c r="J112" s="245"/>
      <c r="K112" s="245"/>
      <c r="L112" s="250"/>
      <c r="M112" s="251"/>
      <c r="N112" s="252"/>
      <c r="O112" s="252"/>
      <c r="P112" s="252"/>
      <c r="Q112" s="252"/>
      <c r="R112" s="252"/>
      <c r="S112" s="252"/>
      <c r="T112" s="25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4" t="s">
        <v>148</v>
      </c>
      <c r="AU112" s="254" t="s">
        <v>80</v>
      </c>
      <c r="AV112" s="14" t="s">
        <v>88</v>
      </c>
      <c r="AW112" s="14" t="s">
        <v>36</v>
      </c>
      <c r="AX112" s="14" t="s">
        <v>83</v>
      </c>
      <c r="AY112" s="254" t="s">
        <v>138</v>
      </c>
    </row>
    <row r="113" s="2" customFormat="1" ht="33" customHeight="1">
      <c r="A113" s="38"/>
      <c r="B113" s="39"/>
      <c r="C113" s="204" t="s">
        <v>80</v>
      </c>
      <c r="D113" s="204" t="s">
        <v>140</v>
      </c>
      <c r="E113" s="205" t="s">
        <v>150</v>
      </c>
      <c r="F113" s="206" t="s">
        <v>151</v>
      </c>
      <c r="G113" s="207" t="s">
        <v>143</v>
      </c>
      <c r="H113" s="208">
        <v>4.976</v>
      </c>
      <c r="I113" s="209"/>
      <c r="J113" s="210">
        <f>ROUND(I113*H113,2)</f>
        <v>0</v>
      </c>
      <c r="K113" s="206" t="s">
        <v>144</v>
      </c>
      <c r="L113" s="44"/>
      <c r="M113" s="211" t="s">
        <v>19</v>
      </c>
      <c r="N113" s="212" t="s">
        <v>46</v>
      </c>
      <c r="O113" s="84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88</v>
      </c>
      <c r="AT113" s="215" t="s">
        <v>140</v>
      </c>
      <c r="AU113" s="215" t="s">
        <v>80</v>
      </c>
      <c r="AY113" s="17" t="s">
        <v>138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83</v>
      </c>
      <c r="BK113" s="216">
        <f>ROUND(I113*H113,2)</f>
        <v>0</v>
      </c>
      <c r="BL113" s="17" t="s">
        <v>88</v>
      </c>
      <c r="BM113" s="215" t="s">
        <v>1464</v>
      </c>
    </row>
    <row r="114" s="2" customFormat="1">
      <c r="A114" s="38"/>
      <c r="B114" s="39"/>
      <c r="C114" s="40"/>
      <c r="D114" s="217" t="s">
        <v>146</v>
      </c>
      <c r="E114" s="40"/>
      <c r="F114" s="218" t="s">
        <v>153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146</v>
      </c>
      <c r="AU114" s="17" t="s">
        <v>80</v>
      </c>
    </row>
    <row r="115" s="2" customFormat="1" ht="33" customHeight="1">
      <c r="A115" s="38"/>
      <c r="B115" s="39"/>
      <c r="C115" s="204" t="s">
        <v>85</v>
      </c>
      <c r="D115" s="204" t="s">
        <v>140</v>
      </c>
      <c r="E115" s="205" t="s">
        <v>154</v>
      </c>
      <c r="F115" s="206" t="s">
        <v>155</v>
      </c>
      <c r="G115" s="207" t="s">
        <v>143</v>
      </c>
      <c r="H115" s="208">
        <v>4.976</v>
      </c>
      <c r="I115" s="209"/>
      <c r="J115" s="210">
        <f>ROUND(I115*H115,2)</f>
        <v>0</v>
      </c>
      <c r="K115" s="206" t="s">
        <v>144</v>
      </c>
      <c r="L115" s="44"/>
      <c r="M115" s="211" t="s">
        <v>19</v>
      </c>
      <c r="N115" s="212" t="s">
        <v>46</v>
      </c>
      <c r="O115" s="84"/>
      <c r="P115" s="213">
        <f>O115*H115</f>
        <v>0</v>
      </c>
      <c r="Q115" s="213">
        <v>0</v>
      </c>
      <c r="R115" s="213">
        <f>Q115*H115</f>
        <v>0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88</v>
      </c>
      <c r="AT115" s="215" t="s">
        <v>140</v>
      </c>
      <c r="AU115" s="215" t="s">
        <v>80</v>
      </c>
      <c r="AY115" s="17" t="s">
        <v>138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83</v>
      </c>
      <c r="BK115" s="216">
        <f>ROUND(I115*H115,2)</f>
        <v>0</v>
      </c>
      <c r="BL115" s="17" t="s">
        <v>88</v>
      </c>
      <c r="BM115" s="215" t="s">
        <v>1465</v>
      </c>
    </row>
    <row r="116" s="2" customFormat="1">
      <c r="A116" s="38"/>
      <c r="B116" s="39"/>
      <c r="C116" s="40"/>
      <c r="D116" s="217" t="s">
        <v>146</v>
      </c>
      <c r="E116" s="40"/>
      <c r="F116" s="218" t="s">
        <v>157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146</v>
      </c>
      <c r="AU116" s="17" t="s">
        <v>80</v>
      </c>
    </row>
    <row r="117" s="2" customFormat="1" ht="37.8" customHeight="1">
      <c r="A117" s="38"/>
      <c r="B117" s="39"/>
      <c r="C117" s="204" t="s">
        <v>88</v>
      </c>
      <c r="D117" s="204" t="s">
        <v>140</v>
      </c>
      <c r="E117" s="205" t="s">
        <v>159</v>
      </c>
      <c r="F117" s="206" t="s">
        <v>160</v>
      </c>
      <c r="G117" s="207" t="s">
        <v>143</v>
      </c>
      <c r="H117" s="208">
        <v>4.976</v>
      </c>
      <c r="I117" s="209"/>
      <c r="J117" s="210">
        <f>ROUND(I117*H117,2)</f>
        <v>0</v>
      </c>
      <c r="K117" s="206" t="s">
        <v>144</v>
      </c>
      <c r="L117" s="44"/>
      <c r="M117" s="211" t="s">
        <v>19</v>
      </c>
      <c r="N117" s="212" t="s">
        <v>46</v>
      </c>
      <c r="O117" s="84"/>
      <c r="P117" s="213">
        <f>O117*H117</f>
        <v>0</v>
      </c>
      <c r="Q117" s="213">
        <v>0</v>
      </c>
      <c r="R117" s="213">
        <f>Q117*H117</f>
        <v>0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88</v>
      </c>
      <c r="AT117" s="215" t="s">
        <v>140</v>
      </c>
      <c r="AU117" s="215" t="s">
        <v>80</v>
      </c>
      <c r="AY117" s="17" t="s">
        <v>138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83</v>
      </c>
      <c r="BK117" s="216">
        <f>ROUND(I117*H117,2)</f>
        <v>0</v>
      </c>
      <c r="BL117" s="17" t="s">
        <v>88</v>
      </c>
      <c r="BM117" s="215" t="s">
        <v>1466</v>
      </c>
    </row>
    <row r="118" s="2" customFormat="1">
      <c r="A118" s="38"/>
      <c r="B118" s="39"/>
      <c r="C118" s="40"/>
      <c r="D118" s="217" t="s">
        <v>146</v>
      </c>
      <c r="E118" s="40"/>
      <c r="F118" s="218" t="s">
        <v>162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146</v>
      </c>
      <c r="AU118" s="17" t="s">
        <v>80</v>
      </c>
    </row>
    <row r="119" s="2" customFormat="1" ht="37.8" customHeight="1">
      <c r="A119" s="38"/>
      <c r="B119" s="39"/>
      <c r="C119" s="204" t="s">
        <v>163</v>
      </c>
      <c r="D119" s="204" t="s">
        <v>140</v>
      </c>
      <c r="E119" s="205" t="s">
        <v>164</v>
      </c>
      <c r="F119" s="206" t="s">
        <v>165</v>
      </c>
      <c r="G119" s="207" t="s">
        <v>143</v>
      </c>
      <c r="H119" s="208">
        <v>24.879999999999999</v>
      </c>
      <c r="I119" s="209"/>
      <c r="J119" s="210">
        <f>ROUND(I119*H119,2)</f>
        <v>0</v>
      </c>
      <c r="K119" s="206" t="s">
        <v>144</v>
      </c>
      <c r="L119" s="44"/>
      <c r="M119" s="211" t="s">
        <v>19</v>
      </c>
      <c r="N119" s="212" t="s">
        <v>46</v>
      </c>
      <c r="O119" s="84"/>
      <c r="P119" s="213">
        <f>O119*H119</f>
        <v>0</v>
      </c>
      <c r="Q119" s="213">
        <v>0</v>
      </c>
      <c r="R119" s="213">
        <f>Q119*H119</f>
        <v>0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88</v>
      </c>
      <c r="AT119" s="215" t="s">
        <v>140</v>
      </c>
      <c r="AU119" s="215" t="s">
        <v>80</v>
      </c>
      <c r="AY119" s="17" t="s">
        <v>138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83</v>
      </c>
      <c r="BK119" s="216">
        <f>ROUND(I119*H119,2)</f>
        <v>0</v>
      </c>
      <c r="BL119" s="17" t="s">
        <v>88</v>
      </c>
      <c r="BM119" s="215" t="s">
        <v>1467</v>
      </c>
    </row>
    <row r="120" s="2" customFormat="1">
      <c r="A120" s="38"/>
      <c r="B120" s="39"/>
      <c r="C120" s="40"/>
      <c r="D120" s="217" t="s">
        <v>146</v>
      </c>
      <c r="E120" s="40"/>
      <c r="F120" s="218" t="s">
        <v>167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146</v>
      </c>
      <c r="AU120" s="17" t="s">
        <v>80</v>
      </c>
    </row>
    <row r="121" s="13" customFormat="1">
      <c r="A121" s="13"/>
      <c r="B121" s="222"/>
      <c r="C121" s="223"/>
      <c r="D121" s="224" t="s">
        <v>148</v>
      </c>
      <c r="E121" s="223"/>
      <c r="F121" s="226" t="s">
        <v>1468</v>
      </c>
      <c r="G121" s="223"/>
      <c r="H121" s="227">
        <v>24.879999999999999</v>
      </c>
      <c r="I121" s="228"/>
      <c r="J121" s="223"/>
      <c r="K121" s="223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148</v>
      </c>
      <c r="AU121" s="233" t="s">
        <v>80</v>
      </c>
      <c r="AV121" s="13" t="s">
        <v>80</v>
      </c>
      <c r="AW121" s="13" t="s">
        <v>4</v>
      </c>
      <c r="AX121" s="13" t="s">
        <v>83</v>
      </c>
      <c r="AY121" s="233" t="s">
        <v>138</v>
      </c>
    </row>
    <row r="122" s="2" customFormat="1" ht="24.15" customHeight="1">
      <c r="A122" s="38"/>
      <c r="B122" s="39"/>
      <c r="C122" s="204" t="s">
        <v>169</v>
      </c>
      <c r="D122" s="204" t="s">
        <v>140</v>
      </c>
      <c r="E122" s="205" t="s">
        <v>170</v>
      </c>
      <c r="F122" s="206" t="s">
        <v>171</v>
      </c>
      <c r="G122" s="207" t="s">
        <v>143</v>
      </c>
      <c r="H122" s="208">
        <v>4.976</v>
      </c>
      <c r="I122" s="209"/>
      <c r="J122" s="210">
        <f>ROUND(I122*H122,2)</f>
        <v>0</v>
      </c>
      <c r="K122" s="206" t="s">
        <v>144</v>
      </c>
      <c r="L122" s="44"/>
      <c r="M122" s="211" t="s">
        <v>19</v>
      </c>
      <c r="N122" s="212" t="s">
        <v>46</v>
      </c>
      <c r="O122" s="84"/>
      <c r="P122" s="213">
        <f>O122*H122</f>
        <v>0</v>
      </c>
      <c r="Q122" s="213">
        <v>0</v>
      </c>
      <c r="R122" s="213">
        <f>Q122*H122</f>
        <v>0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88</v>
      </c>
      <c r="AT122" s="215" t="s">
        <v>140</v>
      </c>
      <c r="AU122" s="215" t="s">
        <v>80</v>
      </c>
      <c r="AY122" s="17" t="s">
        <v>138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83</v>
      </c>
      <c r="BK122" s="216">
        <f>ROUND(I122*H122,2)</f>
        <v>0</v>
      </c>
      <c r="BL122" s="17" t="s">
        <v>88</v>
      </c>
      <c r="BM122" s="215" t="s">
        <v>1469</v>
      </c>
    </row>
    <row r="123" s="2" customFormat="1">
      <c r="A123" s="38"/>
      <c r="B123" s="39"/>
      <c r="C123" s="40"/>
      <c r="D123" s="217" t="s">
        <v>146</v>
      </c>
      <c r="E123" s="40"/>
      <c r="F123" s="218" t="s">
        <v>173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146</v>
      </c>
      <c r="AU123" s="17" t="s">
        <v>80</v>
      </c>
    </row>
    <row r="124" s="2" customFormat="1" ht="21.75" customHeight="1">
      <c r="A124" s="38"/>
      <c r="B124" s="39"/>
      <c r="C124" s="234" t="s">
        <v>174</v>
      </c>
      <c r="D124" s="234" t="s">
        <v>175</v>
      </c>
      <c r="E124" s="235" t="s">
        <v>176</v>
      </c>
      <c r="F124" s="236" t="s">
        <v>177</v>
      </c>
      <c r="G124" s="237" t="s">
        <v>178</v>
      </c>
      <c r="H124" s="238">
        <v>7.9619999999999997</v>
      </c>
      <c r="I124" s="239"/>
      <c r="J124" s="240">
        <f>ROUND(I124*H124,2)</f>
        <v>0</v>
      </c>
      <c r="K124" s="236" t="s">
        <v>144</v>
      </c>
      <c r="L124" s="241"/>
      <c r="M124" s="242" t="s">
        <v>19</v>
      </c>
      <c r="N124" s="243" t="s">
        <v>46</v>
      </c>
      <c r="O124" s="84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179</v>
      </c>
      <c r="AT124" s="215" t="s">
        <v>175</v>
      </c>
      <c r="AU124" s="215" t="s">
        <v>80</v>
      </c>
      <c r="AY124" s="17" t="s">
        <v>138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83</v>
      </c>
      <c r="BK124" s="216">
        <f>ROUND(I124*H124,2)</f>
        <v>0</v>
      </c>
      <c r="BL124" s="17" t="s">
        <v>88</v>
      </c>
      <c r="BM124" s="215" t="s">
        <v>1470</v>
      </c>
    </row>
    <row r="125" s="13" customFormat="1">
      <c r="A125" s="13"/>
      <c r="B125" s="222"/>
      <c r="C125" s="223"/>
      <c r="D125" s="224" t="s">
        <v>148</v>
      </c>
      <c r="E125" s="223"/>
      <c r="F125" s="226" t="s">
        <v>1471</v>
      </c>
      <c r="G125" s="223"/>
      <c r="H125" s="227">
        <v>7.9619999999999997</v>
      </c>
      <c r="I125" s="228"/>
      <c r="J125" s="223"/>
      <c r="K125" s="223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148</v>
      </c>
      <c r="AU125" s="233" t="s">
        <v>80</v>
      </c>
      <c r="AV125" s="13" t="s">
        <v>80</v>
      </c>
      <c r="AW125" s="13" t="s">
        <v>4</v>
      </c>
      <c r="AX125" s="13" t="s">
        <v>83</v>
      </c>
      <c r="AY125" s="233" t="s">
        <v>138</v>
      </c>
    </row>
    <row r="126" s="2" customFormat="1" ht="24.15" customHeight="1">
      <c r="A126" s="38"/>
      <c r="B126" s="39"/>
      <c r="C126" s="204" t="s">
        <v>179</v>
      </c>
      <c r="D126" s="204" t="s">
        <v>140</v>
      </c>
      <c r="E126" s="205" t="s">
        <v>182</v>
      </c>
      <c r="F126" s="206" t="s">
        <v>183</v>
      </c>
      <c r="G126" s="207" t="s">
        <v>143</v>
      </c>
      <c r="H126" s="208">
        <v>3.3279999999999998</v>
      </c>
      <c r="I126" s="209"/>
      <c r="J126" s="210">
        <f>ROUND(I126*H126,2)</f>
        <v>0</v>
      </c>
      <c r="K126" s="206" t="s">
        <v>144</v>
      </c>
      <c r="L126" s="44"/>
      <c r="M126" s="211" t="s">
        <v>19</v>
      </c>
      <c r="N126" s="212" t="s">
        <v>46</v>
      </c>
      <c r="O126" s="84"/>
      <c r="P126" s="213">
        <f>O126*H126</f>
        <v>0</v>
      </c>
      <c r="Q126" s="213">
        <v>0</v>
      </c>
      <c r="R126" s="213">
        <f>Q126*H126</f>
        <v>0</v>
      </c>
      <c r="S126" s="213">
        <v>0</v>
      </c>
      <c r="T126" s="21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15" t="s">
        <v>88</v>
      </c>
      <c r="AT126" s="215" t="s">
        <v>140</v>
      </c>
      <c r="AU126" s="215" t="s">
        <v>80</v>
      </c>
      <c r="AY126" s="17" t="s">
        <v>138</v>
      </c>
      <c r="BE126" s="216">
        <f>IF(N126="základní",J126,0)</f>
        <v>0</v>
      </c>
      <c r="BF126" s="216">
        <f>IF(N126="snížená",J126,0)</f>
        <v>0</v>
      </c>
      <c r="BG126" s="216">
        <f>IF(N126="zákl. přenesená",J126,0)</f>
        <v>0</v>
      </c>
      <c r="BH126" s="216">
        <f>IF(N126="sníž. přenesená",J126,0)</f>
        <v>0</v>
      </c>
      <c r="BI126" s="216">
        <f>IF(N126="nulová",J126,0)</f>
        <v>0</v>
      </c>
      <c r="BJ126" s="17" t="s">
        <v>83</v>
      </c>
      <c r="BK126" s="216">
        <f>ROUND(I126*H126,2)</f>
        <v>0</v>
      </c>
      <c r="BL126" s="17" t="s">
        <v>88</v>
      </c>
      <c r="BM126" s="215" t="s">
        <v>1472</v>
      </c>
    </row>
    <row r="127" s="2" customFormat="1">
      <c r="A127" s="38"/>
      <c r="B127" s="39"/>
      <c r="C127" s="40"/>
      <c r="D127" s="217" t="s">
        <v>146</v>
      </c>
      <c r="E127" s="40"/>
      <c r="F127" s="218" t="s">
        <v>185</v>
      </c>
      <c r="G127" s="40"/>
      <c r="H127" s="40"/>
      <c r="I127" s="219"/>
      <c r="J127" s="40"/>
      <c r="K127" s="40"/>
      <c r="L127" s="44"/>
      <c r="M127" s="220"/>
      <c r="N127" s="221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146</v>
      </c>
      <c r="AU127" s="17" t="s">
        <v>80</v>
      </c>
    </row>
    <row r="128" s="13" customFormat="1">
      <c r="A128" s="13"/>
      <c r="B128" s="222"/>
      <c r="C128" s="223"/>
      <c r="D128" s="224" t="s">
        <v>148</v>
      </c>
      <c r="E128" s="225" t="s">
        <v>19</v>
      </c>
      <c r="F128" s="226" t="s">
        <v>1473</v>
      </c>
      <c r="G128" s="223"/>
      <c r="H128" s="227">
        <v>2.2400000000000002</v>
      </c>
      <c r="I128" s="228"/>
      <c r="J128" s="223"/>
      <c r="K128" s="223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148</v>
      </c>
      <c r="AU128" s="233" t="s">
        <v>80</v>
      </c>
      <c r="AV128" s="13" t="s">
        <v>80</v>
      </c>
      <c r="AW128" s="13" t="s">
        <v>36</v>
      </c>
      <c r="AX128" s="13" t="s">
        <v>75</v>
      </c>
      <c r="AY128" s="233" t="s">
        <v>138</v>
      </c>
    </row>
    <row r="129" s="13" customFormat="1">
      <c r="A129" s="13"/>
      <c r="B129" s="222"/>
      <c r="C129" s="223"/>
      <c r="D129" s="224" t="s">
        <v>148</v>
      </c>
      <c r="E129" s="225" t="s">
        <v>19</v>
      </c>
      <c r="F129" s="226" t="s">
        <v>1474</v>
      </c>
      <c r="G129" s="223"/>
      <c r="H129" s="227">
        <v>1.0880000000000001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3" t="s">
        <v>148</v>
      </c>
      <c r="AU129" s="233" t="s">
        <v>80</v>
      </c>
      <c r="AV129" s="13" t="s">
        <v>80</v>
      </c>
      <c r="AW129" s="13" t="s">
        <v>36</v>
      </c>
      <c r="AX129" s="13" t="s">
        <v>75</v>
      </c>
      <c r="AY129" s="233" t="s">
        <v>138</v>
      </c>
    </row>
    <row r="130" s="14" customFormat="1">
      <c r="A130" s="14"/>
      <c r="B130" s="244"/>
      <c r="C130" s="245"/>
      <c r="D130" s="224" t="s">
        <v>148</v>
      </c>
      <c r="E130" s="246" t="s">
        <v>19</v>
      </c>
      <c r="F130" s="247" t="s">
        <v>224</v>
      </c>
      <c r="G130" s="245"/>
      <c r="H130" s="248">
        <v>3.3279999999999998</v>
      </c>
      <c r="I130" s="249"/>
      <c r="J130" s="245"/>
      <c r="K130" s="245"/>
      <c r="L130" s="250"/>
      <c r="M130" s="251"/>
      <c r="N130" s="252"/>
      <c r="O130" s="252"/>
      <c r="P130" s="252"/>
      <c r="Q130" s="252"/>
      <c r="R130" s="252"/>
      <c r="S130" s="252"/>
      <c r="T130" s="25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4" t="s">
        <v>148</v>
      </c>
      <c r="AU130" s="254" t="s">
        <v>80</v>
      </c>
      <c r="AV130" s="14" t="s">
        <v>88</v>
      </c>
      <c r="AW130" s="14" t="s">
        <v>36</v>
      </c>
      <c r="AX130" s="14" t="s">
        <v>83</v>
      </c>
      <c r="AY130" s="254" t="s">
        <v>138</v>
      </c>
    </row>
    <row r="131" s="2" customFormat="1" ht="16.5" customHeight="1">
      <c r="A131" s="38"/>
      <c r="B131" s="39"/>
      <c r="C131" s="234" t="s">
        <v>187</v>
      </c>
      <c r="D131" s="234" t="s">
        <v>175</v>
      </c>
      <c r="E131" s="235" t="s">
        <v>188</v>
      </c>
      <c r="F131" s="236" t="s">
        <v>189</v>
      </c>
      <c r="G131" s="237" t="s">
        <v>178</v>
      </c>
      <c r="H131" s="238">
        <v>5.6580000000000004</v>
      </c>
      <c r="I131" s="239"/>
      <c r="J131" s="240">
        <f>ROUND(I131*H131,2)</f>
        <v>0</v>
      </c>
      <c r="K131" s="236" t="s">
        <v>144</v>
      </c>
      <c r="L131" s="241"/>
      <c r="M131" s="242" t="s">
        <v>19</v>
      </c>
      <c r="N131" s="243" t="s">
        <v>46</v>
      </c>
      <c r="O131" s="84"/>
      <c r="P131" s="213">
        <f>O131*H131</f>
        <v>0</v>
      </c>
      <c r="Q131" s="213">
        <v>1</v>
      </c>
      <c r="R131" s="213">
        <f>Q131*H131</f>
        <v>5.6580000000000004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179</v>
      </c>
      <c r="AT131" s="215" t="s">
        <v>175</v>
      </c>
      <c r="AU131" s="215" t="s">
        <v>80</v>
      </c>
      <c r="AY131" s="17" t="s">
        <v>138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83</v>
      </c>
      <c r="BK131" s="216">
        <f>ROUND(I131*H131,2)</f>
        <v>0</v>
      </c>
      <c r="BL131" s="17" t="s">
        <v>88</v>
      </c>
      <c r="BM131" s="215" t="s">
        <v>1475</v>
      </c>
    </row>
    <row r="132" s="13" customFormat="1">
      <c r="A132" s="13"/>
      <c r="B132" s="222"/>
      <c r="C132" s="223"/>
      <c r="D132" s="224" t="s">
        <v>148</v>
      </c>
      <c r="E132" s="223"/>
      <c r="F132" s="226" t="s">
        <v>1476</v>
      </c>
      <c r="G132" s="223"/>
      <c r="H132" s="227">
        <v>5.6580000000000004</v>
      </c>
      <c r="I132" s="228"/>
      <c r="J132" s="223"/>
      <c r="K132" s="223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148</v>
      </c>
      <c r="AU132" s="233" t="s">
        <v>80</v>
      </c>
      <c r="AV132" s="13" t="s">
        <v>80</v>
      </c>
      <c r="AW132" s="13" t="s">
        <v>4</v>
      </c>
      <c r="AX132" s="13" t="s">
        <v>83</v>
      </c>
      <c r="AY132" s="233" t="s">
        <v>138</v>
      </c>
    </row>
    <row r="133" s="2" customFormat="1" ht="37.8" customHeight="1">
      <c r="A133" s="38"/>
      <c r="B133" s="39"/>
      <c r="C133" s="204" t="s">
        <v>192</v>
      </c>
      <c r="D133" s="204" t="s">
        <v>140</v>
      </c>
      <c r="E133" s="205" t="s">
        <v>193</v>
      </c>
      <c r="F133" s="206" t="s">
        <v>194</v>
      </c>
      <c r="G133" s="207" t="s">
        <v>143</v>
      </c>
      <c r="H133" s="208">
        <v>1.9279999999999999</v>
      </c>
      <c r="I133" s="209"/>
      <c r="J133" s="210">
        <f>ROUND(I133*H133,2)</f>
        <v>0</v>
      </c>
      <c r="K133" s="206" t="s">
        <v>144</v>
      </c>
      <c r="L133" s="44"/>
      <c r="M133" s="211" t="s">
        <v>19</v>
      </c>
      <c r="N133" s="212" t="s">
        <v>46</v>
      </c>
      <c r="O133" s="84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15" t="s">
        <v>88</v>
      </c>
      <c r="AT133" s="215" t="s">
        <v>140</v>
      </c>
      <c r="AU133" s="215" t="s">
        <v>80</v>
      </c>
      <c r="AY133" s="17" t="s">
        <v>138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83</v>
      </c>
      <c r="BK133" s="216">
        <f>ROUND(I133*H133,2)</f>
        <v>0</v>
      </c>
      <c r="BL133" s="17" t="s">
        <v>88</v>
      </c>
      <c r="BM133" s="215" t="s">
        <v>1477</v>
      </c>
    </row>
    <row r="134" s="2" customFormat="1">
      <c r="A134" s="38"/>
      <c r="B134" s="39"/>
      <c r="C134" s="40"/>
      <c r="D134" s="217" t="s">
        <v>146</v>
      </c>
      <c r="E134" s="40"/>
      <c r="F134" s="218" t="s">
        <v>196</v>
      </c>
      <c r="G134" s="40"/>
      <c r="H134" s="40"/>
      <c r="I134" s="219"/>
      <c r="J134" s="40"/>
      <c r="K134" s="40"/>
      <c r="L134" s="44"/>
      <c r="M134" s="220"/>
      <c r="N134" s="221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146</v>
      </c>
      <c r="AU134" s="17" t="s">
        <v>80</v>
      </c>
    </row>
    <row r="135" s="13" customFormat="1">
      <c r="A135" s="13"/>
      <c r="B135" s="222"/>
      <c r="C135" s="223"/>
      <c r="D135" s="224" t="s">
        <v>148</v>
      </c>
      <c r="E135" s="225" t="s">
        <v>19</v>
      </c>
      <c r="F135" s="226" t="s">
        <v>1478</v>
      </c>
      <c r="G135" s="223"/>
      <c r="H135" s="227">
        <v>0.83999999999999997</v>
      </c>
      <c r="I135" s="228"/>
      <c r="J135" s="223"/>
      <c r="K135" s="223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148</v>
      </c>
      <c r="AU135" s="233" t="s">
        <v>80</v>
      </c>
      <c r="AV135" s="13" t="s">
        <v>80</v>
      </c>
      <c r="AW135" s="13" t="s">
        <v>36</v>
      </c>
      <c r="AX135" s="13" t="s">
        <v>75</v>
      </c>
      <c r="AY135" s="233" t="s">
        <v>138</v>
      </c>
    </row>
    <row r="136" s="13" customFormat="1">
      <c r="A136" s="13"/>
      <c r="B136" s="222"/>
      <c r="C136" s="223"/>
      <c r="D136" s="224" t="s">
        <v>148</v>
      </c>
      <c r="E136" s="225" t="s">
        <v>19</v>
      </c>
      <c r="F136" s="226" t="s">
        <v>1474</v>
      </c>
      <c r="G136" s="223"/>
      <c r="H136" s="227">
        <v>1.0880000000000001</v>
      </c>
      <c r="I136" s="228"/>
      <c r="J136" s="223"/>
      <c r="K136" s="223"/>
      <c r="L136" s="229"/>
      <c r="M136" s="230"/>
      <c r="N136" s="231"/>
      <c r="O136" s="231"/>
      <c r="P136" s="231"/>
      <c r="Q136" s="231"/>
      <c r="R136" s="231"/>
      <c r="S136" s="231"/>
      <c r="T136" s="23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3" t="s">
        <v>148</v>
      </c>
      <c r="AU136" s="233" t="s">
        <v>80</v>
      </c>
      <c r="AV136" s="13" t="s">
        <v>80</v>
      </c>
      <c r="AW136" s="13" t="s">
        <v>36</v>
      </c>
      <c r="AX136" s="13" t="s">
        <v>75</v>
      </c>
      <c r="AY136" s="233" t="s">
        <v>138</v>
      </c>
    </row>
    <row r="137" s="14" customFormat="1">
      <c r="A137" s="14"/>
      <c r="B137" s="244"/>
      <c r="C137" s="245"/>
      <c r="D137" s="224" t="s">
        <v>148</v>
      </c>
      <c r="E137" s="246" t="s">
        <v>19</v>
      </c>
      <c r="F137" s="247" t="s">
        <v>224</v>
      </c>
      <c r="G137" s="245"/>
      <c r="H137" s="248">
        <v>1.9279999999999999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148</v>
      </c>
      <c r="AU137" s="254" t="s">
        <v>80</v>
      </c>
      <c r="AV137" s="14" t="s">
        <v>88</v>
      </c>
      <c r="AW137" s="14" t="s">
        <v>36</v>
      </c>
      <c r="AX137" s="14" t="s">
        <v>83</v>
      </c>
      <c r="AY137" s="254" t="s">
        <v>138</v>
      </c>
    </row>
    <row r="138" s="2" customFormat="1" ht="16.5" customHeight="1">
      <c r="A138" s="38"/>
      <c r="B138" s="39"/>
      <c r="C138" s="234" t="s">
        <v>198</v>
      </c>
      <c r="D138" s="234" t="s">
        <v>175</v>
      </c>
      <c r="E138" s="235" t="s">
        <v>199</v>
      </c>
      <c r="F138" s="236" t="s">
        <v>200</v>
      </c>
      <c r="G138" s="237" t="s">
        <v>178</v>
      </c>
      <c r="H138" s="238">
        <v>3.8559999999999999</v>
      </c>
      <c r="I138" s="239"/>
      <c r="J138" s="240">
        <f>ROUND(I138*H138,2)</f>
        <v>0</v>
      </c>
      <c r="K138" s="236" t="s">
        <v>144</v>
      </c>
      <c r="L138" s="241"/>
      <c r="M138" s="242" t="s">
        <v>19</v>
      </c>
      <c r="N138" s="243" t="s">
        <v>46</v>
      </c>
      <c r="O138" s="84"/>
      <c r="P138" s="213">
        <f>O138*H138</f>
        <v>0</v>
      </c>
      <c r="Q138" s="213">
        <v>1</v>
      </c>
      <c r="R138" s="213">
        <f>Q138*H138</f>
        <v>3.8559999999999999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179</v>
      </c>
      <c r="AT138" s="215" t="s">
        <v>175</v>
      </c>
      <c r="AU138" s="215" t="s">
        <v>80</v>
      </c>
      <c r="AY138" s="17" t="s">
        <v>138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83</v>
      </c>
      <c r="BK138" s="216">
        <f>ROUND(I138*H138,2)</f>
        <v>0</v>
      </c>
      <c r="BL138" s="17" t="s">
        <v>88</v>
      </c>
      <c r="BM138" s="215" t="s">
        <v>1479</v>
      </c>
    </row>
    <row r="139" s="13" customFormat="1">
      <c r="A139" s="13"/>
      <c r="B139" s="222"/>
      <c r="C139" s="223"/>
      <c r="D139" s="224" t="s">
        <v>148</v>
      </c>
      <c r="E139" s="223"/>
      <c r="F139" s="226" t="s">
        <v>1480</v>
      </c>
      <c r="G139" s="223"/>
      <c r="H139" s="227">
        <v>3.8559999999999999</v>
      </c>
      <c r="I139" s="228"/>
      <c r="J139" s="223"/>
      <c r="K139" s="223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148</v>
      </c>
      <c r="AU139" s="233" t="s">
        <v>80</v>
      </c>
      <c r="AV139" s="13" t="s">
        <v>80</v>
      </c>
      <c r="AW139" s="13" t="s">
        <v>4</v>
      </c>
      <c r="AX139" s="13" t="s">
        <v>83</v>
      </c>
      <c r="AY139" s="233" t="s">
        <v>138</v>
      </c>
    </row>
    <row r="140" s="12" customFormat="1" ht="22.8" customHeight="1">
      <c r="A140" s="12"/>
      <c r="B140" s="188"/>
      <c r="C140" s="189"/>
      <c r="D140" s="190" t="s">
        <v>74</v>
      </c>
      <c r="E140" s="202" t="s">
        <v>85</v>
      </c>
      <c r="F140" s="202" t="s">
        <v>203</v>
      </c>
      <c r="G140" s="189"/>
      <c r="H140" s="189"/>
      <c r="I140" s="192"/>
      <c r="J140" s="203">
        <f>BK140</f>
        <v>0</v>
      </c>
      <c r="K140" s="189"/>
      <c r="L140" s="194"/>
      <c r="M140" s="195"/>
      <c r="N140" s="196"/>
      <c r="O140" s="196"/>
      <c r="P140" s="197">
        <f>SUM(P141:P148)</f>
        <v>0</v>
      </c>
      <c r="Q140" s="196"/>
      <c r="R140" s="197">
        <f>SUM(R141:R148)</f>
        <v>3.0673231499999996</v>
      </c>
      <c r="S140" s="196"/>
      <c r="T140" s="198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99" t="s">
        <v>83</v>
      </c>
      <c r="AT140" s="200" t="s">
        <v>74</v>
      </c>
      <c r="AU140" s="200" t="s">
        <v>83</v>
      </c>
      <c r="AY140" s="199" t="s">
        <v>138</v>
      </c>
      <c r="BK140" s="201">
        <f>SUM(BK141:BK148)</f>
        <v>0</v>
      </c>
    </row>
    <row r="141" s="2" customFormat="1" ht="16.5" customHeight="1">
      <c r="A141" s="38"/>
      <c r="B141" s="39"/>
      <c r="C141" s="204" t="s">
        <v>204</v>
      </c>
      <c r="D141" s="204" t="s">
        <v>140</v>
      </c>
      <c r="E141" s="205" t="s">
        <v>1198</v>
      </c>
      <c r="F141" s="206" t="s">
        <v>1199</v>
      </c>
      <c r="G141" s="207" t="s">
        <v>482</v>
      </c>
      <c r="H141" s="208">
        <v>19.199999999999999</v>
      </c>
      <c r="I141" s="209"/>
      <c r="J141" s="210">
        <f>ROUND(I141*H141,2)</f>
        <v>0</v>
      </c>
      <c r="K141" s="206" t="s">
        <v>144</v>
      </c>
      <c r="L141" s="44"/>
      <c r="M141" s="211" t="s">
        <v>19</v>
      </c>
      <c r="N141" s="212" t="s">
        <v>46</v>
      </c>
      <c r="O141" s="84"/>
      <c r="P141" s="213">
        <f>O141*H141</f>
        <v>0</v>
      </c>
      <c r="Q141" s="213">
        <v>0.00020000000000000001</v>
      </c>
      <c r="R141" s="213">
        <f>Q141*H141</f>
        <v>0.0038400000000000001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88</v>
      </c>
      <c r="AT141" s="215" t="s">
        <v>140</v>
      </c>
      <c r="AU141" s="215" t="s">
        <v>80</v>
      </c>
      <c r="AY141" s="17" t="s">
        <v>138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83</v>
      </c>
      <c r="BK141" s="216">
        <f>ROUND(I141*H141,2)</f>
        <v>0</v>
      </c>
      <c r="BL141" s="17" t="s">
        <v>88</v>
      </c>
      <c r="BM141" s="215" t="s">
        <v>1481</v>
      </c>
    </row>
    <row r="142" s="2" customFormat="1">
      <c r="A142" s="38"/>
      <c r="B142" s="39"/>
      <c r="C142" s="40"/>
      <c r="D142" s="217" t="s">
        <v>146</v>
      </c>
      <c r="E142" s="40"/>
      <c r="F142" s="218" t="s">
        <v>1201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146</v>
      </c>
      <c r="AU142" s="17" t="s">
        <v>80</v>
      </c>
    </row>
    <row r="143" s="13" customFormat="1">
      <c r="A143" s="13"/>
      <c r="B143" s="222"/>
      <c r="C143" s="223"/>
      <c r="D143" s="224" t="s">
        <v>148</v>
      </c>
      <c r="E143" s="225" t="s">
        <v>19</v>
      </c>
      <c r="F143" s="226" t="s">
        <v>1482</v>
      </c>
      <c r="G143" s="223"/>
      <c r="H143" s="227">
        <v>19.199999999999999</v>
      </c>
      <c r="I143" s="228"/>
      <c r="J143" s="223"/>
      <c r="K143" s="223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148</v>
      </c>
      <c r="AU143" s="233" t="s">
        <v>80</v>
      </c>
      <c r="AV143" s="13" t="s">
        <v>80</v>
      </c>
      <c r="AW143" s="13" t="s">
        <v>36</v>
      </c>
      <c r="AX143" s="13" t="s">
        <v>83</v>
      </c>
      <c r="AY143" s="233" t="s">
        <v>138</v>
      </c>
    </row>
    <row r="144" s="2" customFormat="1" ht="24.15" customHeight="1">
      <c r="A144" s="38"/>
      <c r="B144" s="39"/>
      <c r="C144" s="204" t="s">
        <v>211</v>
      </c>
      <c r="D144" s="204" t="s">
        <v>140</v>
      </c>
      <c r="E144" s="205" t="s">
        <v>1205</v>
      </c>
      <c r="F144" s="206" t="s">
        <v>1206</v>
      </c>
      <c r="G144" s="207" t="s">
        <v>207</v>
      </c>
      <c r="H144" s="208">
        <v>49.594999999999999</v>
      </c>
      <c r="I144" s="209"/>
      <c r="J144" s="210">
        <f>ROUND(I144*H144,2)</f>
        <v>0</v>
      </c>
      <c r="K144" s="206" t="s">
        <v>144</v>
      </c>
      <c r="L144" s="44"/>
      <c r="M144" s="211" t="s">
        <v>19</v>
      </c>
      <c r="N144" s="212" t="s">
        <v>46</v>
      </c>
      <c r="O144" s="84"/>
      <c r="P144" s="213">
        <f>O144*H144</f>
        <v>0</v>
      </c>
      <c r="Q144" s="213">
        <v>0.061769999999999999</v>
      </c>
      <c r="R144" s="213">
        <f>Q144*H144</f>
        <v>3.0634831499999997</v>
      </c>
      <c r="S144" s="213">
        <v>0</v>
      </c>
      <c r="T144" s="21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15" t="s">
        <v>88</v>
      </c>
      <c r="AT144" s="215" t="s">
        <v>140</v>
      </c>
      <c r="AU144" s="215" t="s">
        <v>80</v>
      </c>
      <c r="AY144" s="17" t="s">
        <v>138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83</v>
      </c>
      <c r="BK144" s="216">
        <f>ROUND(I144*H144,2)</f>
        <v>0</v>
      </c>
      <c r="BL144" s="17" t="s">
        <v>88</v>
      </c>
      <c r="BM144" s="215" t="s">
        <v>1483</v>
      </c>
    </row>
    <row r="145" s="2" customFormat="1">
      <c r="A145" s="38"/>
      <c r="B145" s="39"/>
      <c r="C145" s="40"/>
      <c r="D145" s="217" t="s">
        <v>146</v>
      </c>
      <c r="E145" s="40"/>
      <c r="F145" s="218" t="s">
        <v>1208</v>
      </c>
      <c r="G145" s="40"/>
      <c r="H145" s="40"/>
      <c r="I145" s="219"/>
      <c r="J145" s="40"/>
      <c r="K145" s="40"/>
      <c r="L145" s="44"/>
      <c r="M145" s="220"/>
      <c r="N145" s="221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146</v>
      </c>
      <c r="AU145" s="17" t="s">
        <v>80</v>
      </c>
    </row>
    <row r="146" s="13" customFormat="1">
      <c r="A146" s="13"/>
      <c r="B146" s="222"/>
      <c r="C146" s="223"/>
      <c r="D146" s="224" t="s">
        <v>148</v>
      </c>
      <c r="E146" s="225" t="s">
        <v>19</v>
      </c>
      <c r="F146" s="226" t="s">
        <v>1484</v>
      </c>
      <c r="G146" s="223"/>
      <c r="H146" s="227">
        <v>30.745000000000001</v>
      </c>
      <c r="I146" s="228"/>
      <c r="J146" s="223"/>
      <c r="K146" s="223"/>
      <c r="L146" s="229"/>
      <c r="M146" s="230"/>
      <c r="N146" s="231"/>
      <c r="O146" s="231"/>
      <c r="P146" s="231"/>
      <c r="Q146" s="231"/>
      <c r="R146" s="231"/>
      <c r="S146" s="231"/>
      <c r="T146" s="23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3" t="s">
        <v>148</v>
      </c>
      <c r="AU146" s="233" t="s">
        <v>80</v>
      </c>
      <c r="AV146" s="13" t="s">
        <v>80</v>
      </c>
      <c r="AW146" s="13" t="s">
        <v>36</v>
      </c>
      <c r="AX146" s="13" t="s">
        <v>75</v>
      </c>
      <c r="AY146" s="233" t="s">
        <v>138</v>
      </c>
    </row>
    <row r="147" s="13" customFormat="1">
      <c r="A147" s="13"/>
      <c r="B147" s="222"/>
      <c r="C147" s="223"/>
      <c r="D147" s="224" t="s">
        <v>148</v>
      </c>
      <c r="E147" s="225" t="s">
        <v>19</v>
      </c>
      <c r="F147" s="226" t="s">
        <v>1485</v>
      </c>
      <c r="G147" s="223"/>
      <c r="H147" s="227">
        <v>18.850000000000001</v>
      </c>
      <c r="I147" s="228"/>
      <c r="J147" s="223"/>
      <c r="K147" s="223"/>
      <c r="L147" s="229"/>
      <c r="M147" s="230"/>
      <c r="N147" s="231"/>
      <c r="O147" s="231"/>
      <c r="P147" s="231"/>
      <c r="Q147" s="231"/>
      <c r="R147" s="231"/>
      <c r="S147" s="231"/>
      <c r="T147" s="23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3" t="s">
        <v>148</v>
      </c>
      <c r="AU147" s="233" t="s">
        <v>80</v>
      </c>
      <c r="AV147" s="13" t="s">
        <v>80</v>
      </c>
      <c r="AW147" s="13" t="s">
        <v>36</v>
      </c>
      <c r="AX147" s="13" t="s">
        <v>75</v>
      </c>
      <c r="AY147" s="233" t="s">
        <v>138</v>
      </c>
    </row>
    <row r="148" s="14" customFormat="1">
      <c r="A148" s="14"/>
      <c r="B148" s="244"/>
      <c r="C148" s="245"/>
      <c r="D148" s="224" t="s">
        <v>148</v>
      </c>
      <c r="E148" s="246" t="s">
        <v>19</v>
      </c>
      <c r="F148" s="247" t="s">
        <v>224</v>
      </c>
      <c r="G148" s="245"/>
      <c r="H148" s="248">
        <v>49.594999999999999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148</v>
      </c>
      <c r="AU148" s="254" t="s">
        <v>80</v>
      </c>
      <c r="AV148" s="14" t="s">
        <v>88</v>
      </c>
      <c r="AW148" s="14" t="s">
        <v>36</v>
      </c>
      <c r="AX148" s="14" t="s">
        <v>83</v>
      </c>
      <c r="AY148" s="254" t="s">
        <v>138</v>
      </c>
    </row>
    <row r="149" s="12" customFormat="1" ht="22.8" customHeight="1">
      <c r="A149" s="12"/>
      <c r="B149" s="188"/>
      <c r="C149" s="189"/>
      <c r="D149" s="190" t="s">
        <v>74</v>
      </c>
      <c r="E149" s="202" t="s">
        <v>230</v>
      </c>
      <c r="F149" s="202" t="s">
        <v>231</v>
      </c>
      <c r="G149" s="189"/>
      <c r="H149" s="189"/>
      <c r="I149" s="192"/>
      <c r="J149" s="203">
        <f>BK149</f>
        <v>0</v>
      </c>
      <c r="K149" s="189"/>
      <c r="L149" s="194"/>
      <c r="M149" s="195"/>
      <c r="N149" s="196"/>
      <c r="O149" s="196"/>
      <c r="P149" s="197">
        <f>SUM(P150:P181)</f>
        <v>0</v>
      </c>
      <c r="Q149" s="196"/>
      <c r="R149" s="197">
        <f>SUM(R150:R181)</f>
        <v>1.6364248500000003</v>
      </c>
      <c r="S149" s="196"/>
      <c r="T149" s="198">
        <f>SUM(T150:T181)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99" t="s">
        <v>83</v>
      </c>
      <c r="AT149" s="200" t="s">
        <v>74</v>
      </c>
      <c r="AU149" s="200" t="s">
        <v>83</v>
      </c>
      <c r="AY149" s="199" t="s">
        <v>138</v>
      </c>
      <c r="BK149" s="201">
        <f>SUM(BK150:BK181)</f>
        <v>0</v>
      </c>
    </row>
    <row r="150" s="2" customFormat="1" ht="16.5" customHeight="1">
      <c r="A150" s="38"/>
      <c r="B150" s="39"/>
      <c r="C150" s="204" t="s">
        <v>217</v>
      </c>
      <c r="D150" s="204" t="s">
        <v>140</v>
      </c>
      <c r="E150" s="205" t="s">
        <v>1486</v>
      </c>
      <c r="F150" s="206" t="s">
        <v>1487</v>
      </c>
      <c r="G150" s="207" t="s">
        <v>207</v>
      </c>
      <c r="H150" s="208">
        <v>60</v>
      </c>
      <c r="I150" s="209"/>
      <c r="J150" s="210">
        <f>ROUND(I150*H150,2)</f>
        <v>0</v>
      </c>
      <c r="K150" s="206" t="s">
        <v>144</v>
      </c>
      <c r="L150" s="44"/>
      <c r="M150" s="211" t="s">
        <v>19</v>
      </c>
      <c r="N150" s="212" t="s">
        <v>46</v>
      </c>
      <c r="O150" s="84"/>
      <c r="P150" s="213">
        <f>O150*H150</f>
        <v>0</v>
      </c>
      <c r="Q150" s="213">
        <v>0.00025999999999999998</v>
      </c>
      <c r="R150" s="213">
        <f>Q150*H150</f>
        <v>0.015599999999999999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88</v>
      </c>
      <c r="AT150" s="215" t="s">
        <v>140</v>
      </c>
      <c r="AU150" s="215" t="s">
        <v>80</v>
      </c>
      <c r="AY150" s="17" t="s">
        <v>138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83</v>
      </c>
      <c r="BK150" s="216">
        <f>ROUND(I150*H150,2)</f>
        <v>0</v>
      </c>
      <c r="BL150" s="17" t="s">
        <v>88</v>
      </c>
      <c r="BM150" s="215" t="s">
        <v>1488</v>
      </c>
    </row>
    <row r="151" s="2" customFormat="1">
      <c r="A151" s="38"/>
      <c r="B151" s="39"/>
      <c r="C151" s="40"/>
      <c r="D151" s="217" t="s">
        <v>146</v>
      </c>
      <c r="E151" s="40"/>
      <c r="F151" s="218" t="s">
        <v>1489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146</v>
      </c>
      <c r="AU151" s="17" t="s">
        <v>80</v>
      </c>
    </row>
    <row r="152" s="13" customFormat="1">
      <c r="A152" s="13"/>
      <c r="B152" s="222"/>
      <c r="C152" s="223"/>
      <c r="D152" s="224" t="s">
        <v>148</v>
      </c>
      <c r="E152" s="225" t="s">
        <v>19</v>
      </c>
      <c r="F152" s="226" t="s">
        <v>1490</v>
      </c>
      <c r="G152" s="223"/>
      <c r="H152" s="227">
        <v>60</v>
      </c>
      <c r="I152" s="228"/>
      <c r="J152" s="223"/>
      <c r="K152" s="223"/>
      <c r="L152" s="229"/>
      <c r="M152" s="230"/>
      <c r="N152" s="231"/>
      <c r="O152" s="231"/>
      <c r="P152" s="231"/>
      <c r="Q152" s="231"/>
      <c r="R152" s="231"/>
      <c r="S152" s="231"/>
      <c r="T152" s="23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3" t="s">
        <v>148</v>
      </c>
      <c r="AU152" s="233" t="s">
        <v>80</v>
      </c>
      <c r="AV152" s="13" t="s">
        <v>80</v>
      </c>
      <c r="AW152" s="13" t="s">
        <v>36</v>
      </c>
      <c r="AX152" s="13" t="s">
        <v>83</v>
      </c>
      <c r="AY152" s="233" t="s">
        <v>138</v>
      </c>
    </row>
    <row r="153" s="2" customFormat="1" ht="24.15" customHeight="1">
      <c r="A153" s="38"/>
      <c r="B153" s="39"/>
      <c r="C153" s="204" t="s">
        <v>8</v>
      </c>
      <c r="D153" s="204" t="s">
        <v>140</v>
      </c>
      <c r="E153" s="205" t="s">
        <v>245</v>
      </c>
      <c r="F153" s="206" t="s">
        <v>246</v>
      </c>
      <c r="G153" s="207" t="s">
        <v>207</v>
      </c>
      <c r="H153" s="208">
        <v>60</v>
      </c>
      <c r="I153" s="209"/>
      <c r="J153" s="210">
        <f>ROUND(I153*H153,2)</f>
        <v>0</v>
      </c>
      <c r="K153" s="206" t="s">
        <v>144</v>
      </c>
      <c r="L153" s="44"/>
      <c r="M153" s="211" t="s">
        <v>19</v>
      </c>
      <c r="N153" s="212" t="s">
        <v>46</v>
      </c>
      <c r="O153" s="84"/>
      <c r="P153" s="213">
        <f>O153*H153</f>
        <v>0</v>
      </c>
      <c r="Q153" s="213">
        <v>0.0057000000000000002</v>
      </c>
      <c r="R153" s="213">
        <f>Q153*H153</f>
        <v>0.34200000000000003</v>
      </c>
      <c r="S153" s="213">
        <v>0</v>
      </c>
      <c r="T153" s="21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15" t="s">
        <v>88</v>
      </c>
      <c r="AT153" s="215" t="s">
        <v>140</v>
      </c>
      <c r="AU153" s="215" t="s">
        <v>80</v>
      </c>
      <c r="AY153" s="17" t="s">
        <v>138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83</v>
      </c>
      <c r="BK153" s="216">
        <f>ROUND(I153*H153,2)</f>
        <v>0</v>
      </c>
      <c r="BL153" s="17" t="s">
        <v>88</v>
      </c>
      <c r="BM153" s="215" t="s">
        <v>1491</v>
      </c>
    </row>
    <row r="154" s="2" customFormat="1">
      <c r="A154" s="38"/>
      <c r="B154" s="39"/>
      <c r="C154" s="40"/>
      <c r="D154" s="217" t="s">
        <v>146</v>
      </c>
      <c r="E154" s="40"/>
      <c r="F154" s="218" t="s">
        <v>248</v>
      </c>
      <c r="G154" s="40"/>
      <c r="H154" s="40"/>
      <c r="I154" s="219"/>
      <c r="J154" s="40"/>
      <c r="K154" s="40"/>
      <c r="L154" s="44"/>
      <c r="M154" s="220"/>
      <c r="N154" s="221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146</v>
      </c>
      <c r="AU154" s="17" t="s">
        <v>80</v>
      </c>
    </row>
    <row r="155" s="2" customFormat="1" ht="16.5" customHeight="1">
      <c r="A155" s="38"/>
      <c r="B155" s="39"/>
      <c r="C155" s="204" t="s">
        <v>232</v>
      </c>
      <c r="D155" s="204" t="s">
        <v>140</v>
      </c>
      <c r="E155" s="205" t="s">
        <v>260</v>
      </c>
      <c r="F155" s="206" t="s">
        <v>261</v>
      </c>
      <c r="G155" s="207" t="s">
        <v>207</v>
      </c>
      <c r="H155" s="208">
        <v>198.52000000000001</v>
      </c>
      <c r="I155" s="209"/>
      <c r="J155" s="210">
        <f>ROUND(I155*H155,2)</f>
        <v>0</v>
      </c>
      <c r="K155" s="206" t="s">
        <v>144</v>
      </c>
      <c r="L155" s="44"/>
      <c r="M155" s="211" t="s">
        <v>19</v>
      </c>
      <c r="N155" s="212" t="s">
        <v>46</v>
      </c>
      <c r="O155" s="84"/>
      <c r="P155" s="213">
        <f>O155*H155</f>
        <v>0</v>
      </c>
      <c r="Q155" s="213">
        <v>0.00025999999999999998</v>
      </c>
      <c r="R155" s="213">
        <f>Q155*H155</f>
        <v>0.0516152</v>
      </c>
      <c r="S155" s="213">
        <v>0</v>
      </c>
      <c r="T155" s="21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15" t="s">
        <v>88</v>
      </c>
      <c r="AT155" s="215" t="s">
        <v>140</v>
      </c>
      <c r="AU155" s="215" t="s">
        <v>80</v>
      </c>
      <c r="AY155" s="17" t="s">
        <v>138</v>
      </c>
      <c r="BE155" s="216">
        <f>IF(N155="základní",J155,0)</f>
        <v>0</v>
      </c>
      <c r="BF155" s="216">
        <f>IF(N155="snížená",J155,0)</f>
        <v>0</v>
      </c>
      <c r="BG155" s="216">
        <f>IF(N155="zákl. přenesená",J155,0)</f>
        <v>0</v>
      </c>
      <c r="BH155" s="216">
        <f>IF(N155="sníž. přenesená",J155,0)</f>
        <v>0</v>
      </c>
      <c r="BI155" s="216">
        <f>IF(N155="nulová",J155,0)</f>
        <v>0</v>
      </c>
      <c r="BJ155" s="17" t="s">
        <v>83</v>
      </c>
      <c r="BK155" s="216">
        <f>ROUND(I155*H155,2)</f>
        <v>0</v>
      </c>
      <c r="BL155" s="17" t="s">
        <v>88</v>
      </c>
      <c r="BM155" s="215" t="s">
        <v>1492</v>
      </c>
    </row>
    <row r="156" s="2" customFormat="1">
      <c r="A156" s="38"/>
      <c r="B156" s="39"/>
      <c r="C156" s="40"/>
      <c r="D156" s="217" t="s">
        <v>146</v>
      </c>
      <c r="E156" s="40"/>
      <c r="F156" s="218" t="s">
        <v>263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146</v>
      </c>
      <c r="AU156" s="17" t="s">
        <v>80</v>
      </c>
    </row>
    <row r="157" s="13" customFormat="1">
      <c r="A157" s="13"/>
      <c r="B157" s="222"/>
      <c r="C157" s="223"/>
      <c r="D157" s="224" t="s">
        <v>148</v>
      </c>
      <c r="E157" s="225" t="s">
        <v>19</v>
      </c>
      <c r="F157" s="226" t="s">
        <v>1493</v>
      </c>
      <c r="G157" s="223"/>
      <c r="H157" s="227">
        <v>59.240000000000002</v>
      </c>
      <c r="I157" s="228"/>
      <c r="J157" s="223"/>
      <c r="K157" s="223"/>
      <c r="L157" s="229"/>
      <c r="M157" s="230"/>
      <c r="N157" s="231"/>
      <c r="O157" s="231"/>
      <c r="P157" s="231"/>
      <c r="Q157" s="231"/>
      <c r="R157" s="231"/>
      <c r="S157" s="231"/>
      <c r="T157" s="23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3" t="s">
        <v>148</v>
      </c>
      <c r="AU157" s="233" t="s">
        <v>80</v>
      </c>
      <c r="AV157" s="13" t="s">
        <v>80</v>
      </c>
      <c r="AW157" s="13" t="s">
        <v>36</v>
      </c>
      <c r="AX157" s="13" t="s">
        <v>75</v>
      </c>
      <c r="AY157" s="233" t="s">
        <v>138</v>
      </c>
    </row>
    <row r="158" s="13" customFormat="1">
      <c r="A158" s="13"/>
      <c r="B158" s="222"/>
      <c r="C158" s="223"/>
      <c r="D158" s="224" t="s">
        <v>148</v>
      </c>
      <c r="E158" s="225" t="s">
        <v>19</v>
      </c>
      <c r="F158" s="226" t="s">
        <v>1494</v>
      </c>
      <c r="G158" s="223"/>
      <c r="H158" s="227">
        <v>40.299999999999997</v>
      </c>
      <c r="I158" s="228"/>
      <c r="J158" s="223"/>
      <c r="K158" s="223"/>
      <c r="L158" s="229"/>
      <c r="M158" s="230"/>
      <c r="N158" s="231"/>
      <c r="O158" s="231"/>
      <c r="P158" s="231"/>
      <c r="Q158" s="231"/>
      <c r="R158" s="231"/>
      <c r="S158" s="231"/>
      <c r="T158" s="23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3" t="s">
        <v>148</v>
      </c>
      <c r="AU158" s="233" t="s">
        <v>80</v>
      </c>
      <c r="AV158" s="13" t="s">
        <v>80</v>
      </c>
      <c r="AW158" s="13" t="s">
        <v>36</v>
      </c>
      <c r="AX158" s="13" t="s">
        <v>75</v>
      </c>
      <c r="AY158" s="233" t="s">
        <v>138</v>
      </c>
    </row>
    <row r="159" s="13" customFormat="1">
      <c r="A159" s="13"/>
      <c r="B159" s="222"/>
      <c r="C159" s="223"/>
      <c r="D159" s="224" t="s">
        <v>148</v>
      </c>
      <c r="E159" s="225" t="s">
        <v>19</v>
      </c>
      <c r="F159" s="226" t="s">
        <v>1495</v>
      </c>
      <c r="G159" s="223"/>
      <c r="H159" s="227">
        <v>38.439999999999998</v>
      </c>
      <c r="I159" s="228"/>
      <c r="J159" s="223"/>
      <c r="K159" s="223"/>
      <c r="L159" s="229"/>
      <c r="M159" s="230"/>
      <c r="N159" s="231"/>
      <c r="O159" s="231"/>
      <c r="P159" s="231"/>
      <c r="Q159" s="231"/>
      <c r="R159" s="231"/>
      <c r="S159" s="231"/>
      <c r="T159" s="23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3" t="s">
        <v>148</v>
      </c>
      <c r="AU159" s="233" t="s">
        <v>80</v>
      </c>
      <c r="AV159" s="13" t="s">
        <v>80</v>
      </c>
      <c r="AW159" s="13" t="s">
        <v>36</v>
      </c>
      <c r="AX159" s="13" t="s">
        <v>75</v>
      </c>
      <c r="AY159" s="233" t="s">
        <v>138</v>
      </c>
    </row>
    <row r="160" s="13" customFormat="1">
      <c r="A160" s="13"/>
      <c r="B160" s="222"/>
      <c r="C160" s="223"/>
      <c r="D160" s="224" t="s">
        <v>148</v>
      </c>
      <c r="E160" s="225" t="s">
        <v>19</v>
      </c>
      <c r="F160" s="226" t="s">
        <v>1496</v>
      </c>
      <c r="G160" s="223"/>
      <c r="H160" s="227">
        <v>60.539999999999999</v>
      </c>
      <c r="I160" s="228"/>
      <c r="J160" s="223"/>
      <c r="K160" s="223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148</v>
      </c>
      <c r="AU160" s="233" t="s">
        <v>80</v>
      </c>
      <c r="AV160" s="13" t="s">
        <v>80</v>
      </c>
      <c r="AW160" s="13" t="s">
        <v>36</v>
      </c>
      <c r="AX160" s="13" t="s">
        <v>75</v>
      </c>
      <c r="AY160" s="233" t="s">
        <v>138</v>
      </c>
    </row>
    <row r="161" s="14" customFormat="1">
      <c r="A161" s="14"/>
      <c r="B161" s="244"/>
      <c r="C161" s="245"/>
      <c r="D161" s="224" t="s">
        <v>148</v>
      </c>
      <c r="E161" s="246" t="s">
        <v>19</v>
      </c>
      <c r="F161" s="247" t="s">
        <v>224</v>
      </c>
      <c r="G161" s="245"/>
      <c r="H161" s="248">
        <v>198.51999999999998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148</v>
      </c>
      <c r="AU161" s="254" t="s">
        <v>80</v>
      </c>
      <c r="AV161" s="14" t="s">
        <v>88</v>
      </c>
      <c r="AW161" s="14" t="s">
        <v>36</v>
      </c>
      <c r="AX161" s="14" t="s">
        <v>83</v>
      </c>
      <c r="AY161" s="254" t="s">
        <v>138</v>
      </c>
    </row>
    <row r="162" s="2" customFormat="1" ht="16.5" customHeight="1">
      <c r="A162" s="38"/>
      <c r="B162" s="39"/>
      <c r="C162" s="204" t="s">
        <v>238</v>
      </c>
      <c r="D162" s="204" t="s">
        <v>140</v>
      </c>
      <c r="E162" s="205" t="s">
        <v>270</v>
      </c>
      <c r="F162" s="206" t="s">
        <v>271</v>
      </c>
      <c r="G162" s="207" t="s">
        <v>207</v>
      </c>
      <c r="H162" s="208">
        <v>2.2599999999999998</v>
      </c>
      <c r="I162" s="209"/>
      <c r="J162" s="210">
        <f>ROUND(I162*H162,2)</f>
        <v>0</v>
      </c>
      <c r="K162" s="206" t="s">
        <v>144</v>
      </c>
      <c r="L162" s="44"/>
      <c r="M162" s="211" t="s">
        <v>19</v>
      </c>
      <c r="N162" s="212" t="s">
        <v>46</v>
      </c>
      <c r="O162" s="84"/>
      <c r="P162" s="213">
        <f>O162*H162</f>
        <v>0</v>
      </c>
      <c r="Q162" s="213">
        <v>0.040000000000000001</v>
      </c>
      <c r="R162" s="213">
        <f>Q162*H162</f>
        <v>0.090399999999999994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88</v>
      </c>
      <c r="AT162" s="215" t="s">
        <v>140</v>
      </c>
      <c r="AU162" s="215" t="s">
        <v>80</v>
      </c>
      <c r="AY162" s="17" t="s">
        <v>138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83</v>
      </c>
      <c r="BK162" s="216">
        <f>ROUND(I162*H162,2)</f>
        <v>0</v>
      </c>
      <c r="BL162" s="17" t="s">
        <v>88</v>
      </c>
      <c r="BM162" s="215" t="s">
        <v>1497</v>
      </c>
    </row>
    <row r="163" s="2" customFormat="1">
      <c r="A163" s="38"/>
      <c r="B163" s="39"/>
      <c r="C163" s="40"/>
      <c r="D163" s="217" t="s">
        <v>146</v>
      </c>
      <c r="E163" s="40"/>
      <c r="F163" s="218" t="s">
        <v>273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146</v>
      </c>
      <c r="AU163" s="17" t="s">
        <v>80</v>
      </c>
    </row>
    <row r="164" s="13" customFormat="1">
      <c r="A164" s="13"/>
      <c r="B164" s="222"/>
      <c r="C164" s="223"/>
      <c r="D164" s="224" t="s">
        <v>148</v>
      </c>
      <c r="E164" s="225" t="s">
        <v>19</v>
      </c>
      <c r="F164" s="226" t="s">
        <v>274</v>
      </c>
      <c r="G164" s="223"/>
      <c r="H164" s="227">
        <v>1.28</v>
      </c>
      <c r="I164" s="228"/>
      <c r="J164" s="223"/>
      <c r="K164" s="223"/>
      <c r="L164" s="229"/>
      <c r="M164" s="230"/>
      <c r="N164" s="231"/>
      <c r="O164" s="231"/>
      <c r="P164" s="231"/>
      <c r="Q164" s="231"/>
      <c r="R164" s="231"/>
      <c r="S164" s="231"/>
      <c r="T164" s="23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3" t="s">
        <v>148</v>
      </c>
      <c r="AU164" s="233" t="s">
        <v>80</v>
      </c>
      <c r="AV164" s="13" t="s">
        <v>80</v>
      </c>
      <c r="AW164" s="13" t="s">
        <v>36</v>
      </c>
      <c r="AX164" s="13" t="s">
        <v>75</v>
      </c>
      <c r="AY164" s="233" t="s">
        <v>138</v>
      </c>
    </row>
    <row r="165" s="13" customFormat="1">
      <c r="A165" s="13"/>
      <c r="B165" s="222"/>
      <c r="C165" s="223"/>
      <c r="D165" s="224" t="s">
        <v>148</v>
      </c>
      <c r="E165" s="225" t="s">
        <v>19</v>
      </c>
      <c r="F165" s="226" t="s">
        <v>1498</v>
      </c>
      <c r="G165" s="223"/>
      <c r="H165" s="227">
        <v>0.97999999999999998</v>
      </c>
      <c r="I165" s="228"/>
      <c r="J165" s="223"/>
      <c r="K165" s="223"/>
      <c r="L165" s="229"/>
      <c r="M165" s="230"/>
      <c r="N165" s="231"/>
      <c r="O165" s="231"/>
      <c r="P165" s="231"/>
      <c r="Q165" s="231"/>
      <c r="R165" s="231"/>
      <c r="S165" s="231"/>
      <c r="T165" s="23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3" t="s">
        <v>148</v>
      </c>
      <c r="AU165" s="233" t="s">
        <v>80</v>
      </c>
      <c r="AV165" s="13" t="s">
        <v>80</v>
      </c>
      <c r="AW165" s="13" t="s">
        <v>36</v>
      </c>
      <c r="AX165" s="13" t="s">
        <v>75</v>
      </c>
      <c r="AY165" s="233" t="s">
        <v>138</v>
      </c>
    </row>
    <row r="166" s="14" customFormat="1">
      <c r="A166" s="14"/>
      <c r="B166" s="244"/>
      <c r="C166" s="245"/>
      <c r="D166" s="224" t="s">
        <v>148</v>
      </c>
      <c r="E166" s="246" t="s">
        <v>19</v>
      </c>
      <c r="F166" s="247" t="s">
        <v>224</v>
      </c>
      <c r="G166" s="245"/>
      <c r="H166" s="248">
        <v>2.2599999999999998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148</v>
      </c>
      <c r="AU166" s="254" t="s">
        <v>80</v>
      </c>
      <c r="AV166" s="14" t="s">
        <v>88</v>
      </c>
      <c r="AW166" s="14" t="s">
        <v>36</v>
      </c>
      <c r="AX166" s="14" t="s">
        <v>83</v>
      </c>
      <c r="AY166" s="254" t="s">
        <v>138</v>
      </c>
    </row>
    <row r="167" s="2" customFormat="1" ht="24.15" customHeight="1">
      <c r="A167" s="38"/>
      <c r="B167" s="39"/>
      <c r="C167" s="204" t="s">
        <v>244</v>
      </c>
      <c r="D167" s="204" t="s">
        <v>140</v>
      </c>
      <c r="E167" s="205" t="s">
        <v>277</v>
      </c>
      <c r="F167" s="206" t="s">
        <v>278</v>
      </c>
      <c r="G167" s="207" t="s">
        <v>207</v>
      </c>
      <c r="H167" s="208">
        <v>198.52000000000001</v>
      </c>
      <c r="I167" s="209"/>
      <c r="J167" s="210">
        <f>ROUND(I167*H167,2)</f>
        <v>0</v>
      </c>
      <c r="K167" s="206" t="s">
        <v>144</v>
      </c>
      <c r="L167" s="44"/>
      <c r="M167" s="211" t="s">
        <v>19</v>
      </c>
      <c r="N167" s="212" t="s">
        <v>46</v>
      </c>
      <c r="O167" s="84"/>
      <c r="P167" s="213">
        <f>O167*H167</f>
        <v>0</v>
      </c>
      <c r="Q167" s="213">
        <v>0.0043800000000000002</v>
      </c>
      <c r="R167" s="213">
        <f>Q167*H167</f>
        <v>0.86951760000000011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88</v>
      </c>
      <c r="AT167" s="215" t="s">
        <v>140</v>
      </c>
      <c r="AU167" s="215" t="s">
        <v>80</v>
      </c>
      <c r="AY167" s="17" t="s">
        <v>138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83</v>
      </c>
      <c r="BK167" s="216">
        <f>ROUND(I167*H167,2)</f>
        <v>0</v>
      </c>
      <c r="BL167" s="17" t="s">
        <v>88</v>
      </c>
      <c r="BM167" s="215" t="s">
        <v>1499</v>
      </c>
    </row>
    <row r="168" s="2" customFormat="1">
      <c r="A168" s="38"/>
      <c r="B168" s="39"/>
      <c r="C168" s="40"/>
      <c r="D168" s="217" t="s">
        <v>146</v>
      </c>
      <c r="E168" s="40"/>
      <c r="F168" s="218" t="s">
        <v>280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146</v>
      </c>
      <c r="AU168" s="17" t="s">
        <v>80</v>
      </c>
    </row>
    <row r="169" s="2" customFormat="1" ht="16.5" customHeight="1">
      <c r="A169" s="38"/>
      <c r="B169" s="39"/>
      <c r="C169" s="204" t="s">
        <v>250</v>
      </c>
      <c r="D169" s="204" t="s">
        <v>140</v>
      </c>
      <c r="E169" s="205" t="s">
        <v>282</v>
      </c>
      <c r="F169" s="206" t="s">
        <v>283</v>
      </c>
      <c r="G169" s="207" t="s">
        <v>207</v>
      </c>
      <c r="H169" s="208">
        <v>1.0349999999999999</v>
      </c>
      <c r="I169" s="209"/>
      <c r="J169" s="210">
        <f>ROUND(I169*H169,2)</f>
        <v>0</v>
      </c>
      <c r="K169" s="206" t="s">
        <v>144</v>
      </c>
      <c r="L169" s="44"/>
      <c r="M169" s="211" t="s">
        <v>19</v>
      </c>
      <c r="N169" s="212" t="s">
        <v>46</v>
      </c>
      <c r="O169" s="84"/>
      <c r="P169" s="213">
        <f>O169*H169</f>
        <v>0</v>
      </c>
      <c r="Q169" s="213">
        <v>0.040629999999999999</v>
      </c>
      <c r="R169" s="213">
        <f>Q169*H169</f>
        <v>0.042052049999999994</v>
      </c>
      <c r="S169" s="213">
        <v>0</v>
      </c>
      <c r="T169" s="21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15" t="s">
        <v>88</v>
      </c>
      <c r="AT169" s="215" t="s">
        <v>140</v>
      </c>
      <c r="AU169" s="215" t="s">
        <v>80</v>
      </c>
      <c r="AY169" s="17" t="s">
        <v>138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83</v>
      </c>
      <c r="BK169" s="216">
        <f>ROUND(I169*H169,2)</f>
        <v>0</v>
      </c>
      <c r="BL169" s="17" t="s">
        <v>88</v>
      </c>
      <c r="BM169" s="215" t="s">
        <v>1500</v>
      </c>
    </row>
    <row r="170" s="2" customFormat="1">
      <c r="A170" s="38"/>
      <c r="B170" s="39"/>
      <c r="C170" s="40"/>
      <c r="D170" s="217" t="s">
        <v>146</v>
      </c>
      <c r="E170" s="40"/>
      <c r="F170" s="218" t="s">
        <v>285</v>
      </c>
      <c r="G170" s="40"/>
      <c r="H170" s="40"/>
      <c r="I170" s="219"/>
      <c r="J170" s="40"/>
      <c r="K170" s="40"/>
      <c r="L170" s="44"/>
      <c r="M170" s="220"/>
      <c r="N170" s="221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146</v>
      </c>
      <c r="AU170" s="17" t="s">
        <v>80</v>
      </c>
    </row>
    <row r="171" s="13" customFormat="1">
      <c r="A171" s="13"/>
      <c r="B171" s="222"/>
      <c r="C171" s="223"/>
      <c r="D171" s="224" t="s">
        <v>148</v>
      </c>
      <c r="E171" s="225" t="s">
        <v>19</v>
      </c>
      <c r="F171" s="226" t="s">
        <v>286</v>
      </c>
      <c r="G171" s="223"/>
      <c r="H171" s="227">
        <v>4.7999999999999998</v>
      </c>
      <c r="I171" s="228"/>
      <c r="J171" s="223"/>
      <c r="K171" s="223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148</v>
      </c>
      <c r="AU171" s="233" t="s">
        <v>80</v>
      </c>
      <c r="AV171" s="13" t="s">
        <v>80</v>
      </c>
      <c r="AW171" s="13" t="s">
        <v>36</v>
      </c>
      <c r="AX171" s="13" t="s">
        <v>75</v>
      </c>
      <c r="AY171" s="233" t="s">
        <v>138</v>
      </c>
    </row>
    <row r="172" s="13" customFormat="1">
      <c r="A172" s="13"/>
      <c r="B172" s="222"/>
      <c r="C172" s="223"/>
      <c r="D172" s="224" t="s">
        <v>148</v>
      </c>
      <c r="E172" s="225" t="s">
        <v>19</v>
      </c>
      <c r="F172" s="226" t="s">
        <v>1501</v>
      </c>
      <c r="G172" s="223"/>
      <c r="H172" s="227">
        <v>2.1000000000000001</v>
      </c>
      <c r="I172" s="228"/>
      <c r="J172" s="223"/>
      <c r="K172" s="223"/>
      <c r="L172" s="229"/>
      <c r="M172" s="230"/>
      <c r="N172" s="231"/>
      <c r="O172" s="231"/>
      <c r="P172" s="231"/>
      <c r="Q172" s="231"/>
      <c r="R172" s="231"/>
      <c r="S172" s="231"/>
      <c r="T172" s="23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3" t="s">
        <v>148</v>
      </c>
      <c r="AU172" s="233" t="s">
        <v>80</v>
      </c>
      <c r="AV172" s="13" t="s">
        <v>80</v>
      </c>
      <c r="AW172" s="13" t="s">
        <v>36</v>
      </c>
      <c r="AX172" s="13" t="s">
        <v>75</v>
      </c>
      <c r="AY172" s="233" t="s">
        <v>138</v>
      </c>
    </row>
    <row r="173" s="14" customFormat="1">
      <c r="A173" s="14"/>
      <c r="B173" s="244"/>
      <c r="C173" s="245"/>
      <c r="D173" s="224" t="s">
        <v>148</v>
      </c>
      <c r="E173" s="246" t="s">
        <v>19</v>
      </c>
      <c r="F173" s="247" t="s">
        <v>224</v>
      </c>
      <c r="G173" s="245"/>
      <c r="H173" s="248">
        <v>6.9000000000000004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148</v>
      </c>
      <c r="AU173" s="254" t="s">
        <v>80</v>
      </c>
      <c r="AV173" s="14" t="s">
        <v>88</v>
      </c>
      <c r="AW173" s="14" t="s">
        <v>36</v>
      </c>
      <c r="AX173" s="14" t="s">
        <v>83</v>
      </c>
      <c r="AY173" s="254" t="s">
        <v>138</v>
      </c>
    </row>
    <row r="174" s="13" customFormat="1">
      <c r="A174" s="13"/>
      <c r="B174" s="222"/>
      <c r="C174" s="223"/>
      <c r="D174" s="224" t="s">
        <v>148</v>
      </c>
      <c r="E174" s="223"/>
      <c r="F174" s="226" t="s">
        <v>1502</v>
      </c>
      <c r="G174" s="223"/>
      <c r="H174" s="227">
        <v>1.0349999999999999</v>
      </c>
      <c r="I174" s="228"/>
      <c r="J174" s="223"/>
      <c r="K174" s="223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148</v>
      </c>
      <c r="AU174" s="233" t="s">
        <v>80</v>
      </c>
      <c r="AV174" s="13" t="s">
        <v>80</v>
      </c>
      <c r="AW174" s="13" t="s">
        <v>4</v>
      </c>
      <c r="AX174" s="13" t="s">
        <v>83</v>
      </c>
      <c r="AY174" s="233" t="s">
        <v>138</v>
      </c>
    </row>
    <row r="175" s="2" customFormat="1" ht="16.5" customHeight="1">
      <c r="A175" s="38"/>
      <c r="B175" s="39"/>
      <c r="C175" s="204" t="s">
        <v>259</v>
      </c>
      <c r="D175" s="204" t="s">
        <v>140</v>
      </c>
      <c r="E175" s="205" t="s">
        <v>295</v>
      </c>
      <c r="F175" s="206" t="s">
        <v>296</v>
      </c>
      <c r="G175" s="207" t="s">
        <v>207</v>
      </c>
      <c r="H175" s="208">
        <v>75.079999999999998</v>
      </c>
      <c r="I175" s="209"/>
      <c r="J175" s="210">
        <f>ROUND(I175*H175,2)</f>
        <v>0</v>
      </c>
      <c r="K175" s="206" t="s">
        <v>144</v>
      </c>
      <c r="L175" s="44"/>
      <c r="M175" s="211" t="s">
        <v>19</v>
      </c>
      <c r="N175" s="212" t="s">
        <v>46</v>
      </c>
      <c r="O175" s="84"/>
      <c r="P175" s="213">
        <f>O175*H175</f>
        <v>0</v>
      </c>
      <c r="Q175" s="213">
        <v>0.0030000000000000001</v>
      </c>
      <c r="R175" s="213">
        <f>Q175*H175</f>
        <v>0.22524</v>
      </c>
      <c r="S175" s="213">
        <v>0</v>
      </c>
      <c r="T175" s="21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15" t="s">
        <v>88</v>
      </c>
      <c r="AT175" s="215" t="s">
        <v>140</v>
      </c>
      <c r="AU175" s="215" t="s">
        <v>80</v>
      </c>
      <c r="AY175" s="17" t="s">
        <v>138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83</v>
      </c>
      <c r="BK175" s="216">
        <f>ROUND(I175*H175,2)</f>
        <v>0</v>
      </c>
      <c r="BL175" s="17" t="s">
        <v>88</v>
      </c>
      <c r="BM175" s="215" t="s">
        <v>1503</v>
      </c>
    </row>
    <row r="176" s="2" customFormat="1">
      <c r="A176" s="38"/>
      <c r="B176" s="39"/>
      <c r="C176" s="40"/>
      <c r="D176" s="217" t="s">
        <v>146</v>
      </c>
      <c r="E176" s="40"/>
      <c r="F176" s="218" t="s">
        <v>298</v>
      </c>
      <c r="G176" s="40"/>
      <c r="H176" s="40"/>
      <c r="I176" s="219"/>
      <c r="J176" s="40"/>
      <c r="K176" s="40"/>
      <c r="L176" s="44"/>
      <c r="M176" s="220"/>
      <c r="N176" s="221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146</v>
      </c>
      <c r="AU176" s="17" t="s">
        <v>80</v>
      </c>
    </row>
    <row r="177" s="13" customFormat="1">
      <c r="A177" s="13"/>
      <c r="B177" s="222"/>
      <c r="C177" s="223"/>
      <c r="D177" s="224" t="s">
        <v>148</v>
      </c>
      <c r="E177" s="225" t="s">
        <v>19</v>
      </c>
      <c r="F177" s="226" t="s">
        <v>1504</v>
      </c>
      <c r="G177" s="223"/>
      <c r="H177" s="227">
        <v>22.359999999999999</v>
      </c>
      <c r="I177" s="228"/>
      <c r="J177" s="223"/>
      <c r="K177" s="223"/>
      <c r="L177" s="229"/>
      <c r="M177" s="230"/>
      <c r="N177" s="231"/>
      <c r="O177" s="231"/>
      <c r="P177" s="231"/>
      <c r="Q177" s="231"/>
      <c r="R177" s="231"/>
      <c r="S177" s="231"/>
      <c r="T177" s="23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3" t="s">
        <v>148</v>
      </c>
      <c r="AU177" s="233" t="s">
        <v>80</v>
      </c>
      <c r="AV177" s="13" t="s">
        <v>80</v>
      </c>
      <c r="AW177" s="13" t="s">
        <v>36</v>
      </c>
      <c r="AX177" s="13" t="s">
        <v>75</v>
      </c>
      <c r="AY177" s="233" t="s">
        <v>138</v>
      </c>
    </row>
    <row r="178" s="13" customFormat="1">
      <c r="A178" s="13"/>
      <c r="B178" s="222"/>
      <c r="C178" s="223"/>
      <c r="D178" s="224" t="s">
        <v>148</v>
      </c>
      <c r="E178" s="225" t="s">
        <v>19</v>
      </c>
      <c r="F178" s="226" t="s">
        <v>1505</v>
      </c>
      <c r="G178" s="223"/>
      <c r="H178" s="227">
        <v>15.5</v>
      </c>
      <c r="I178" s="228"/>
      <c r="J178" s="223"/>
      <c r="K178" s="223"/>
      <c r="L178" s="229"/>
      <c r="M178" s="230"/>
      <c r="N178" s="231"/>
      <c r="O178" s="231"/>
      <c r="P178" s="231"/>
      <c r="Q178" s="231"/>
      <c r="R178" s="231"/>
      <c r="S178" s="231"/>
      <c r="T178" s="23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3" t="s">
        <v>148</v>
      </c>
      <c r="AU178" s="233" t="s">
        <v>80</v>
      </c>
      <c r="AV178" s="13" t="s">
        <v>80</v>
      </c>
      <c r="AW178" s="13" t="s">
        <v>36</v>
      </c>
      <c r="AX178" s="13" t="s">
        <v>75</v>
      </c>
      <c r="AY178" s="233" t="s">
        <v>138</v>
      </c>
    </row>
    <row r="179" s="13" customFormat="1">
      <c r="A179" s="13"/>
      <c r="B179" s="222"/>
      <c r="C179" s="223"/>
      <c r="D179" s="224" t="s">
        <v>148</v>
      </c>
      <c r="E179" s="225" t="s">
        <v>19</v>
      </c>
      <c r="F179" s="226" t="s">
        <v>1506</v>
      </c>
      <c r="G179" s="223"/>
      <c r="H179" s="227">
        <v>14.359999999999999</v>
      </c>
      <c r="I179" s="228"/>
      <c r="J179" s="223"/>
      <c r="K179" s="223"/>
      <c r="L179" s="229"/>
      <c r="M179" s="230"/>
      <c r="N179" s="231"/>
      <c r="O179" s="231"/>
      <c r="P179" s="231"/>
      <c r="Q179" s="231"/>
      <c r="R179" s="231"/>
      <c r="S179" s="231"/>
      <c r="T179" s="23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3" t="s">
        <v>148</v>
      </c>
      <c r="AU179" s="233" t="s">
        <v>80</v>
      </c>
      <c r="AV179" s="13" t="s">
        <v>80</v>
      </c>
      <c r="AW179" s="13" t="s">
        <v>36</v>
      </c>
      <c r="AX179" s="13" t="s">
        <v>75</v>
      </c>
      <c r="AY179" s="233" t="s">
        <v>138</v>
      </c>
    </row>
    <row r="180" s="13" customFormat="1">
      <c r="A180" s="13"/>
      <c r="B180" s="222"/>
      <c r="C180" s="223"/>
      <c r="D180" s="224" t="s">
        <v>148</v>
      </c>
      <c r="E180" s="225" t="s">
        <v>19</v>
      </c>
      <c r="F180" s="226" t="s">
        <v>1507</v>
      </c>
      <c r="G180" s="223"/>
      <c r="H180" s="227">
        <v>22.859999999999999</v>
      </c>
      <c r="I180" s="228"/>
      <c r="J180" s="223"/>
      <c r="K180" s="223"/>
      <c r="L180" s="229"/>
      <c r="M180" s="230"/>
      <c r="N180" s="231"/>
      <c r="O180" s="231"/>
      <c r="P180" s="231"/>
      <c r="Q180" s="231"/>
      <c r="R180" s="231"/>
      <c r="S180" s="231"/>
      <c r="T180" s="23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3" t="s">
        <v>148</v>
      </c>
      <c r="AU180" s="233" t="s">
        <v>80</v>
      </c>
      <c r="AV180" s="13" t="s">
        <v>80</v>
      </c>
      <c r="AW180" s="13" t="s">
        <v>36</v>
      </c>
      <c r="AX180" s="13" t="s">
        <v>75</v>
      </c>
      <c r="AY180" s="233" t="s">
        <v>138</v>
      </c>
    </row>
    <row r="181" s="14" customFormat="1">
      <c r="A181" s="14"/>
      <c r="B181" s="244"/>
      <c r="C181" s="245"/>
      <c r="D181" s="224" t="s">
        <v>148</v>
      </c>
      <c r="E181" s="246" t="s">
        <v>19</v>
      </c>
      <c r="F181" s="247" t="s">
        <v>224</v>
      </c>
      <c r="G181" s="245"/>
      <c r="H181" s="248">
        <v>75.079999999999998</v>
      </c>
      <c r="I181" s="249"/>
      <c r="J181" s="245"/>
      <c r="K181" s="245"/>
      <c r="L181" s="250"/>
      <c r="M181" s="251"/>
      <c r="N181" s="252"/>
      <c r="O181" s="252"/>
      <c r="P181" s="252"/>
      <c r="Q181" s="252"/>
      <c r="R181" s="252"/>
      <c r="S181" s="252"/>
      <c r="T181" s="25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4" t="s">
        <v>148</v>
      </c>
      <c r="AU181" s="254" t="s">
        <v>80</v>
      </c>
      <c r="AV181" s="14" t="s">
        <v>88</v>
      </c>
      <c r="AW181" s="14" t="s">
        <v>36</v>
      </c>
      <c r="AX181" s="14" t="s">
        <v>83</v>
      </c>
      <c r="AY181" s="254" t="s">
        <v>138</v>
      </c>
    </row>
    <row r="182" s="12" customFormat="1" ht="22.8" customHeight="1">
      <c r="A182" s="12"/>
      <c r="B182" s="188"/>
      <c r="C182" s="189"/>
      <c r="D182" s="190" t="s">
        <v>74</v>
      </c>
      <c r="E182" s="202" t="s">
        <v>306</v>
      </c>
      <c r="F182" s="202" t="s">
        <v>307</v>
      </c>
      <c r="G182" s="189"/>
      <c r="H182" s="189"/>
      <c r="I182" s="192"/>
      <c r="J182" s="203">
        <f>BK182</f>
        <v>0</v>
      </c>
      <c r="K182" s="189"/>
      <c r="L182" s="194"/>
      <c r="M182" s="195"/>
      <c r="N182" s="196"/>
      <c r="O182" s="196"/>
      <c r="P182" s="197">
        <f>SUM(P183:P195)</f>
        <v>0</v>
      </c>
      <c r="Q182" s="196"/>
      <c r="R182" s="197">
        <f>SUM(R183:R195)</f>
        <v>16.07722674</v>
      </c>
      <c r="S182" s="196"/>
      <c r="T182" s="198">
        <f>SUM(T183:T195)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99" t="s">
        <v>83</v>
      </c>
      <c r="AT182" s="200" t="s">
        <v>74</v>
      </c>
      <c r="AU182" s="200" t="s">
        <v>83</v>
      </c>
      <c r="AY182" s="199" t="s">
        <v>138</v>
      </c>
      <c r="BK182" s="201">
        <f>SUM(BK183:BK195)</f>
        <v>0</v>
      </c>
    </row>
    <row r="183" s="2" customFormat="1" ht="21.75" customHeight="1">
      <c r="A183" s="38"/>
      <c r="B183" s="39"/>
      <c r="C183" s="204" t="s">
        <v>7</v>
      </c>
      <c r="D183" s="204" t="s">
        <v>140</v>
      </c>
      <c r="E183" s="205" t="s">
        <v>309</v>
      </c>
      <c r="F183" s="206" t="s">
        <v>310</v>
      </c>
      <c r="G183" s="207" t="s">
        <v>143</v>
      </c>
      <c r="H183" s="208">
        <v>6.8520000000000003</v>
      </c>
      <c r="I183" s="209"/>
      <c r="J183" s="210">
        <f>ROUND(I183*H183,2)</f>
        <v>0</v>
      </c>
      <c r="K183" s="206" t="s">
        <v>144</v>
      </c>
      <c r="L183" s="44"/>
      <c r="M183" s="211" t="s">
        <v>19</v>
      </c>
      <c r="N183" s="212" t="s">
        <v>46</v>
      </c>
      <c r="O183" s="84"/>
      <c r="P183" s="213">
        <f>O183*H183</f>
        <v>0</v>
      </c>
      <c r="Q183" s="213">
        <v>2.3010199999999998</v>
      </c>
      <c r="R183" s="213">
        <f>Q183*H183</f>
        <v>15.76658904</v>
      </c>
      <c r="S183" s="213">
        <v>0</v>
      </c>
      <c r="T183" s="21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15" t="s">
        <v>88</v>
      </c>
      <c r="AT183" s="215" t="s">
        <v>140</v>
      </c>
      <c r="AU183" s="215" t="s">
        <v>80</v>
      </c>
      <c r="AY183" s="17" t="s">
        <v>138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7" t="s">
        <v>83</v>
      </c>
      <c r="BK183" s="216">
        <f>ROUND(I183*H183,2)</f>
        <v>0</v>
      </c>
      <c r="BL183" s="17" t="s">
        <v>88</v>
      </c>
      <c r="BM183" s="215" t="s">
        <v>1508</v>
      </c>
    </row>
    <row r="184" s="2" customFormat="1">
      <c r="A184" s="38"/>
      <c r="B184" s="39"/>
      <c r="C184" s="40"/>
      <c r="D184" s="217" t="s">
        <v>146</v>
      </c>
      <c r="E184" s="40"/>
      <c r="F184" s="218" t="s">
        <v>312</v>
      </c>
      <c r="G184" s="40"/>
      <c r="H184" s="40"/>
      <c r="I184" s="219"/>
      <c r="J184" s="40"/>
      <c r="K184" s="40"/>
      <c r="L184" s="44"/>
      <c r="M184" s="220"/>
      <c r="N184" s="221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146</v>
      </c>
      <c r="AU184" s="17" t="s">
        <v>80</v>
      </c>
    </row>
    <row r="185" s="13" customFormat="1">
      <c r="A185" s="13"/>
      <c r="B185" s="222"/>
      <c r="C185" s="223"/>
      <c r="D185" s="224" t="s">
        <v>148</v>
      </c>
      <c r="E185" s="225" t="s">
        <v>19</v>
      </c>
      <c r="F185" s="226" t="s">
        <v>1509</v>
      </c>
      <c r="G185" s="223"/>
      <c r="H185" s="227">
        <v>4.0839999999999996</v>
      </c>
      <c r="I185" s="228"/>
      <c r="J185" s="223"/>
      <c r="K185" s="223"/>
      <c r="L185" s="229"/>
      <c r="M185" s="230"/>
      <c r="N185" s="231"/>
      <c r="O185" s="231"/>
      <c r="P185" s="231"/>
      <c r="Q185" s="231"/>
      <c r="R185" s="231"/>
      <c r="S185" s="231"/>
      <c r="T185" s="23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3" t="s">
        <v>148</v>
      </c>
      <c r="AU185" s="233" t="s">
        <v>80</v>
      </c>
      <c r="AV185" s="13" t="s">
        <v>80</v>
      </c>
      <c r="AW185" s="13" t="s">
        <v>36</v>
      </c>
      <c r="AX185" s="13" t="s">
        <v>75</v>
      </c>
      <c r="AY185" s="233" t="s">
        <v>138</v>
      </c>
    </row>
    <row r="186" s="13" customFormat="1">
      <c r="A186" s="13"/>
      <c r="B186" s="222"/>
      <c r="C186" s="223"/>
      <c r="D186" s="224" t="s">
        <v>148</v>
      </c>
      <c r="E186" s="225" t="s">
        <v>19</v>
      </c>
      <c r="F186" s="226" t="s">
        <v>1510</v>
      </c>
      <c r="G186" s="223"/>
      <c r="H186" s="227">
        <v>1.6799999999999999</v>
      </c>
      <c r="I186" s="228"/>
      <c r="J186" s="223"/>
      <c r="K186" s="223"/>
      <c r="L186" s="229"/>
      <c r="M186" s="230"/>
      <c r="N186" s="231"/>
      <c r="O186" s="231"/>
      <c r="P186" s="231"/>
      <c r="Q186" s="231"/>
      <c r="R186" s="231"/>
      <c r="S186" s="231"/>
      <c r="T186" s="23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3" t="s">
        <v>148</v>
      </c>
      <c r="AU186" s="233" t="s">
        <v>80</v>
      </c>
      <c r="AV186" s="13" t="s">
        <v>80</v>
      </c>
      <c r="AW186" s="13" t="s">
        <v>36</v>
      </c>
      <c r="AX186" s="13" t="s">
        <v>75</v>
      </c>
      <c r="AY186" s="233" t="s">
        <v>138</v>
      </c>
    </row>
    <row r="187" s="13" customFormat="1">
      <c r="A187" s="13"/>
      <c r="B187" s="222"/>
      <c r="C187" s="223"/>
      <c r="D187" s="224" t="s">
        <v>148</v>
      </c>
      <c r="E187" s="225" t="s">
        <v>19</v>
      </c>
      <c r="F187" s="226" t="s">
        <v>1474</v>
      </c>
      <c r="G187" s="223"/>
      <c r="H187" s="227">
        <v>1.0880000000000001</v>
      </c>
      <c r="I187" s="228"/>
      <c r="J187" s="223"/>
      <c r="K187" s="223"/>
      <c r="L187" s="229"/>
      <c r="M187" s="230"/>
      <c r="N187" s="231"/>
      <c r="O187" s="231"/>
      <c r="P187" s="231"/>
      <c r="Q187" s="231"/>
      <c r="R187" s="231"/>
      <c r="S187" s="231"/>
      <c r="T187" s="23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3" t="s">
        <v>148</v>
      </c>
      <c r="AU187" s="233" t="s">
        <v>80</v>
      </c>
      <c r="AV187" s="13" t="s">
        <v>80</v>
      </c>
      <c r="AW187" s="13" t="s">
        <v>36</v>
      </c>
      <c r="AX187" s="13" t="s">
        <v>75</v>
      </c>
      <c r="AY187" s="233" t="s">
        <v>138</v>
      </c>
    </row>
    <row r="188" s="14" customFormat="1">
      <c r="A188" s="14"/>
      <c r="B188" s="244"/>
      <c r="C188" s="245"/>
      <c r="D188" s="224" t="s">
        <v>148</v>
      </c>
      <c r="E188" s="246" t="s">
        <v>19</v>
      </c>
      <c r="F188" s="247" t="s">
        <v>224</v>
      </c>
      <c r="G188" s="245"/>
      <c r="H188" s="248">
        <v>6.8519999999999994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148</v>
      </c>
      <c r="AU188" s="254" t="s">
        <v>80</v>
      </c>
      <c r="AV188" s="14" t="s">
        <v>88</v>
      </c>
      <c r="AW188" s="14" t="s">
        <v>36</v>
      </c>
      <c r="AX188" s="14" t="s">
        <v>83</v>
      </c>
      <c r="AY188" s="254" t="s">
        <v>138</v>
      </c>
    </row>
    <row r="189" s="2" customFormat="1" ht="24.15" customHeight="1">
      <c r="A189" s="38"/>
      <c r="B189" s="39"/>
      <c r="C189" s="204" t="s">
        <v>269</v>
      </c>
      <c r="D189" s="204" t="s">
        <v>140</v>
      </c>
      <c r="E189" s="205" t="s">
        <v>315</v>
      </c>
      <c r="F189" s="206" t="s">
        <v>316</v>
      </c>
      <c r="G189" s="207" t="s">
        <v>143</v>
      </c>
      <c r="H189" s="208">
        <v>0.13500000000000001</v>
      </c>
      <c r="I189" s="209"/>
      <c r="J189" s="210">
        <f>ROUND(I189*H189,2)</f>
        <v>0</v>
      </c>
      <c r="K189" s="206" t="s">
        <v>144</v>
      </c>
      <c r="L189" s="44"/>
      <c r="M189" s="211" t="s">
        <v>19</v>
      </c>
      <c r="N189" s="212" t="s">
        <v>46</v>
      </c>
      <c r="O189" s="84"/>
      <c r="P189" s="213">
        <f>O189*H189</f>
        <v>0</v>
      </c>
      <c r="Q189" s="213">
        <v>2.3010199999999998</v>
      </c>
      <c r="R189" s="213">
        <f>Q189*H189</f>
        <v>0.31063770000000002</v>
      </c>
      <c r="S189" s="213">
        <v>0</v>
      </c>
      <c r="T189" s="21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15" t="s">
        <v>88</v>
      </c>
      <c r="AT189" s="215" t="s">
        <v>140</v>
      </c>
      <c r="AU189" s="215" t="s">
        <v>80</v>
      </c>
      <c r="AY189" s="17" t="s">
        <v>138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7" t="s">
        <v>83</v>
      </c>
      <c r="BK189" s="216">
        <f>ROUND(I189*H189,2)</f>
        <v>0</v>
      </c>
      <c r="BL189" s="17" t="s">
        <v>88</v>
      </c>
      <c r="BM189" s="215" t="s">
        <v>1511</v>
      </c>
    </row>
    <row r="190" s="2" customFormat="1">
      <c r="A190" s="38"/>
      <c r="B190" s="39"/>
      <c r="C190" s="40"/>
      <c r="D190" s="217" t="s">
        <v>146</v>
      </c>
      <c r="E190" s="40"/>
      <c r="F190" s="218" t="s">
        <v>318</v>
      </c>
      <c r="G190" s="40"/>
      <c r="H190" s="40"/>
      <c r="I190" s="219"/>
      <c r="J190" s="40"/>
      <c r="K190" s="40"/>
      <c r="L190" s="44"/>
      <c r="M190" s="220"/>
      <c r="N190" s="221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146</v>
      </c>
      <c r="AU190" s="17" t="s">
        <v>80</v>
      </c>
    </row>
    <row r="191" s="13" customFormat="1">
      <c r="A191" s="13"/>
      <c r="B191" s="222"/>
      <c r="C191" s="223"/>
      <c r="D191" s="224" t="s">
        <v>148</v>
      </c>
      <c r="E191" s="225" t="s">
        <v>19</v>
      </c>
      <c r="F191" s="226" t="s">
        <v>1512</v>
      </c>
      <c r="G191" s="223"/>
      <c r="H191" s="227">
        <v>0.059999999999999998</v>
      </c>
      <c r="I191" s="228"/>
      <c r="J191" s="223"/>
      <c r="K191" s="223"/>
      <c r="L191" s="229"/>
      <c r="M191" s="230"/>
      <c r="N191" s="231"/>
      <c r="O191" s="231"/>
      <c r="P191" s="231"/>
      <c r="Q191" s="231"/>
      <c r="R191" s="231"/>
      <c r="S191" s="231"/>
      <c r="T191" s="23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3" t="s">
        <v>148</v>
      </c>
      <c r="AU191" s="233" t="s">
        <v>80</v>
      </c>
      <c r="AV191" s="13" t="s">
        <v>80</v>
      </c>
      <c r="AW191" s="13" t="s">
        <v>36</v>
      </c>
      <c r="AX191" s="13" t="s">
        <v>75</v>
      </c>
      <c r="AY191" s="233" t="s">
        <v>138</v>
      </c>
    </row>
    <row r="192" s="13" customFormat="1">
      <c r="A192" s="13"/>
      <c r="B192" s="222"/>
      <c r="C192" s="223"/>
      <c r="D192" s="224" t="s">
        <v>148</v>
      </c>
      <c r="E192" s="225" t="s">
        <v>19</v>
      </c>
      <c r="F192" s="226" t="s">
        <v>1513</v>
      </c>
      <c r="G192" s="223"/>
      <c r="H192" s="227">
        <v>0.074999999999999997</v>
      </c>
      <c r="I192" s="228"/>
      <c r="J192" s="223"/>
      <c r="K192" s="223"/>
      <c r="L192" s="229"/>
      <c r="M192" s="230"/>
      <c r="N192" s="231"/>
      <c r="O192" s="231"/>
      <c r="P192" s="231"/>
      <c r="Q192" s="231"/>
      <c r="R192" s="231"/>
      <c r="S192" s="231"/>
      <c r="T192" s="23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3" t="s">
        <v>148</v>
      </c>
      <c r="AU192" s="233" t="s">
        <v>80</v>
      </c>
      <c r="AV192" s="13" t="s">
        <v>80</v>
      </c>
      <c r="AW192" s="13" t="s">
        <v>36</v>
      </c>
      <c r="AX192" s="13" t="s">
        <v>75</v>
      </c>
      <c r="AY192" s="233" t="s">
        <v>138</v>
      </c>
    </row>
    <row r="193" s="14" customFormat="1">
      <c r="A193" s="14"/>
      <c r="B193" s="244"/>
      <c r="C193" s="245"/>
      <c r="D193" s="224" t="s">
        <v>148</v>
      </c>
      <c r="E193" s="246" t="s">
        <v>19</v>
      </c>
      <c r="F193" s="247" t="s">
        <v>224</v>
      </c>
      <c r="G193" s="245"/>
      <c r="H193" s="248">
        <v>0.13500000000000001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4" t="s">
        <v>148</v>
      </c>
      <c r="AU193" s="254" t="s">
        <v>80</v>
      </c>
      <c r="AV193" s="14" t="s">
        <v>88</v>
      </c>
      <c r="AW193" s="14" t="s">
        <v>36</v>
      </c>
      <c r="AX193" s="14" t="s">
        <v>83</v>
      </c>
      <c r="AY193" s="254" t="s">
        <v>138</v>
      </c>
    </row>
    <row r="194" s="2" customFormat="1" ht="21.75" customHeight="1">
      <c r="A194" s="38"/>
      <c r="B194" s="39"/>
      <c r="C194" s="204" t="s">
        <v>276</v>
      </c>
      <c r="D194" s="204" t="s">
        <v>140</v>
      </c>
      <c r="E194" s="205" t="s">
        <v>321</v>
      </c>
      <c r="F194" s="206" t="s">
        <v>322</v>
      </c>
      <c r="G194" s="207" t="s">
        <v>143</v>
      </c>
      <c r="H194" s="208">
        <v>6.8520000000000003</v>
      </c>
      <c r="I194" s="209"/>
      <c r="J194" s="210">
        <f>ROUND(I194*H194,2)</f>
        <v>0</v>
      </c>
      <c r="K194" s="206" t="s">
        <v>144</v>
      </c>
      <c r="L194" s="44"/>
      <c r="M194" s="211" t="s">
        <v>19</v>
      </c>
      <c r="N194" s="212" t="s">
        <v>46</v>
      </c>
      <c r="O194" s="84"/>
      <c r="P194" s="213">
        <f>O194*H194</f>
        <v>0</v>
      </c>
      <c r="Q194" s="213">
        <v>0</v>
      </c>
      <c r="R194" s="213">
        <f>Q194*H194</f>
        <v>0</v>
      </c>
      <c r="S194" s="213">
        <v>0</v>
      </c>
      <c r="T194" s="21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15" t="s">
        <v>88</v>
      </c>
      <c r="AT194" s="215" t="s">
        <v>140</v>
      </c>
      <c r="AU194" s="215" t="s">
        <v>80</v>
      </c>
      <c r="AY194" s="17" t="s">
        <v>138</v>
      </c>
      <c r="BE194" s="216">
        <f>IF(N194="základní",J194,0)</f>
        <v>0</v>
      </c>
      <c r="BF194" s="216">
        <f>IF(N194="snížená",J194,0)</f>
        <v>0</v>
      </c>
      <c r="BG194" s="216">
        <f>IF(N194="zákl. přenesená",J194,0)</f>
        <v>0</v>
      </c>
      <c r="BH194" s="216">
        <f>IF(N194="sníž. přenesená",J194,0)</f>
        <v>0</v>
      </c>
      <c r="BI194" s="216">
        <f>IF(N194="nulová",J194,0)</f>
        <v>0</v>
      </c>
      <c r="BJ194" s="17" t="s">
        <v>83</v>
      </c>
      <c r="BK194" s="216">
        <f>ROUND(I194*H194,2)</f>
        <v>0</v>
      </c>
      <c r="BL194" s="17" t="s">
        <v>88</v>
      </c>
      <c r="BM194" s="215" t="s">
        <v>1514</v>
      </c>
    </row>
    <row r="195" s="2" customFormat="1">
      <c r="A195" s="38"/>
      <c r="B195" s="39"/>
      <c r="C195" s="40"/>
      <c r="D195" s="217" t="s">
        <v>146</v>
      </c>
      <c r="E195" s="40"/>
      <c r="F195" s="218" t="s">
        <v>324</v>
      </c>
      <c r="G195" s="40"/>
      <c r="H195" s="40"/>
      <c r="I195" s="219"/>
      <c r="J195" s="40"/>
      <c r="K195" s="40"/>
      <c r="L195" s="44"/>
      <c r="M195" s="220"/>
      <c r="N195" s="221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146</v>
      </c>
      <c r="AU195" s="17" t="s">
        <v>80</v>
      </c>
    </row>
    <row r="196" s="12" customFormat="1" ht="22.8" customHeight="1">
      <c r="A196" s="12"/>
      <c r="B196" s="188"/>
      <c r="C196" s="189"/>
      <c r="D196" s="190" t="s">
        <v>74</v>
      </c>
      <c r="E196" s="202" t="s">
        <v>325</v>
      </c>
      <c r="F196" s="202" t="s">
        <v>326</v>
      </c>
      <c r="G196" s="189"/>
      <c r="H196" s="189"/>
      <c r="I196" s="192"/>
      <c r="J196" s="203">
        <f>BK196</f>
        <v>0</v>
      </c>
      <c r="K196" s="189"/>
      <c r="L196" s="194"/>
      <c r="M196" s="195"/>
      <c r="N196" s="196"/>
      <c r="O196" s="196"/>
      <c r="P196" s="197">
        <f>SUM(P197:P199)</f>
        <v>0</v>
      </c>
      <c r="Q196" s="196"/>
      <c r="R196" s="197">
        <f>SUM(R197:R199)</f>
        <v>0.1241</v>
      </c>
      <c r="S196" s="196"/>
      <c r="T196" s="198">
        <f>SUM(T197:T199)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99" t="s">
        <v>83</v>
      </c>
      <c r="AT196" s="200" t="s">
        <v>74</v>
      </c>
      <c r="AU196" s="200" t="s">
        <v>83</v>
      </c>
      <c r="AY196" s="199" t="s">
        <v>138</v>
      </c>
      <c r="BK196" s="201">
        <f>SUM(BK197:BK199)</f>
        <v>0</v>
      </c>
    </row>
    <row r="197" s="2" customFormat="1" ht="24.15" customHeight="1">
      <c r="A197" s="38"/>
      <c r="B197" s="39"/>
      <c r="C197" s="204" t="s">
        <v>281</v>
      </c>
      <c r="D197" s="204" t="s">
        <v>140</v>
      </c>
      <c r="E197" s="205" t="s">
        <v>328</v>
      </c>
      <c r="F197" s="206" t="s">
        <v>329</v>
      </c>
      <c r="G197" s="207" t="s">
        <v>330</v>
      </c>
      <c r="H197" s="208">
        <v>2</v>
      </c>
      <c r="I197" s="209"/>
      <c r="J197" s="210">
        <f>ROUND(I197*H197,2)</f>
        <v>0</v>
      </c>
      <c r="K197" s="206" t="s">
        <v>144</v>
      </c>
      <c r="L197" s="44"/>
      <c r="M197" s="211" t="s">
        <v>19</v>
      </c>
      <c r="N197" s="212" t="s">
        <v>46</v>
      </c>
      <c r="O197" s="84"/>
      <c r="P197" s="213">
        <f>O197*H197</f>
        <v>0</v>
      </c>
      <c r="Q197" s="213">
        <v>0.04684</v>
      </c>
      <c r="R197" s="213">
        <f>Q197*H197</f>
        <v>0.093679999999999999</v>
      </c>
      <c r="S197" s="213">
        <v>0</v>
      </c>
      <c r="T197" s="214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15" t="s">
        <v>88</v>
      </c>
      <c r="AT197" s="215" t="s">
        <v>140</v>
      </c>
      <c r="AU197" s="215" t="s">
        <v>80</v>
      </c>
      <c r="AY197" s="17" t="s">
        <v>138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7" t="s">
        <v>83</v>
      </c>
      <c r="BK197" s="216">
        <f>ROUND(I197*H197,2)</f>
        <v>0</v>
      </c>
      <c r="BL197" s="17" t="s">
        <v>88</v>
      </c>
      <c r="BM197" s="215" t="s">
        <v>1515</v>
      </c>
    </row>
    <row r="198" s="2" customFormat="1">
      <c r="A198" s="38"/>
      <c r="B198" s="39"/>
      <c r="C198" s="40"/>
      <c r="D198" s="217" t="s">
        <v>146</v>
      </c>
      <c r="E198" s="40"/>
      <c r="F198" s="218" t="s">
        <v>332</v>
      </c>
      <c r="G198" s="40"/>
      <c r="H198" s="40"/>
      <c r="I198" s="219"/>
      <c r="J198" s="40"/>
      <c r="K198" s="40"/>
      <c r="L198" s="44"/>
      <c r="M198" s="220"/>
      <c r="N198" s="221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146</v>
      </c>
      <c r="AU198" s="17" t="s">
        <v>80</v>
      </c>
    </row>
    <row r="199" s="2" customFormat="1" ht="16.5" customHeight="1">
      <c r="A199" s="38"/>
      <c r="B199" s="39"/>
      <c r="C199" s="234" t="s">
        <v>289</v>
      </c>
      <c r="D199" s="234" t="s">
        <v>175</v>
      </c>
      <c r="E199" s="235" t="s">
        <v>338</v>
      </c>
      <c r="F199" s="236" t="s">
        <v>339</v>
      </c>
      <c r="G199" s="237" t="s">
        <v>330</v>
      </c>
      <c r="H199" s="238">
        <v>2</v>
      </c>
      <c r="I199" s="239"/>
      <c r="J199" s="240">
        <f>ROUND(I199*H199,2)</f>
        <v>0</v>
      </c>
      <c r="K199" s="236" t="s">
        <v>144</v>
      </c>
      <c r="L199" s="241"/>
      <c r="M199" s="242" t="s">
        <v>19</v>
      </c>
      <c r="N199" s="243" t="s">
        <v>46</v>
      </c>
      <c r="O199" s="84"/>
      <c r="P199" s="213">
        <f>O199*H199</f>
        <v>0</v>
      </c>
      <c r="Q199" s="213">
        <v>0.01521</v>
      </c>
      <c r="R199" s="213">
        <f>Q199*H199</f>
        <v>0.030419999999999999</v>
      </c>
      <c r="S199" s="213">
        <v>0</v>
      </c>
      <c r="T199" s="21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15" t="s">
        <v>179</v>
      </c>
      <c r="AT199" s="215" t="s">
        <v>175</v>
      </c>
      <c r="AU199" s="215" t="s">
        <v>80</v>
      </c>
      <c r="AY199" s="17" t="s">
        <v>138</v>
      </c>
      <c r="BE199" s="216">
        <f>IF(N199="základní",J199,0)</f>
        <v>0</v>
      </c>
      <c r="BF199" s="216">
        <f>IF(N199="snížená",J199,0)</f>
        <v>0</v>
      </c>
      <c r="BG199" s="216">
        <f>IF(N199="zákl. přenesená",J199,0)</f>
        <v>0</v>
      </c>
      <c r="BH199" s="216">
        <f>IF(N199="sníž. přenesená",J199,0)</f>
        <v>0</v>
      </c>
      <c r="BI199" s="216">
        <f>IF(N199="nulová",J199,0)</f>
        <v>0</v>
      </c>
      <c r="BJ199" s="17" t="s">
        <v>83</v>
      </c>
      <c r="BK199" s="216">
        <f>ROUND(I199*H199,2)</f>
        <v>0</v>
      </c>
      <c r="BL199" s="17" t="s">
        <v>88</v>
      </c>
      <c r="BM199" s="215" t="s">
        <v>1516</v>
      </c>
    </row>
    <row r="200" s="12" customFormat="1" ht="22.8" customHeight="1">
      <c r="A200" s="12"/>
      <c r="B200" s="188"/>
      <c r="C200" s="189"/>
      <c r="D200" s="190" t="s">
        <v>74</v>
      </c>
      <c r="E200" s="202" t="s">
        <v>341</v>
      </c>
      <c r="F200" s="202" t="s">
        <v>342</v>
      </c>
      <c r="G200" s="189"/>
      <c r="H200" s="189"/>
      <c r="I200" s="192"/>
      <c r="J200" s="203">
        <f>BK200</f>
        <v>0</v>
      </c>
      <c r="K200" s="189"/>
      <c r="L200" s="194"/>
      <c r="M200" s="195"/>
      <c r="N200" s="196"/>
      <c r="O200" s="196"/>
      <c r="P200" s="197">
        <f>SUM(P201:P202)</f>
        <v>0</v>
      </c>
      <c r="Q200" s="196"/>
      <c r="R200" s="197">
        <f>SUM(R201:R202)</f>
        <v>0.0077999999999999996</v>
      </c>
      <c r="S200" s="196"/>
      <c r="T200" s="198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99" t="s">
        <v>83</v>
      </c>
      <c r="AT200" s="200" t="s">
        <v>74</v>
      </c>
      <c r="AU200" s="200" t="s">
        <v>83</v>
      </c>
      <c r="AY200" s="199" t="s">
        <v>138</v>
      </c>
      <c r="BK200" s="201">
        <f>SUM(BK201:BK202)</f>
        <v>0</v>
      </c>
    </row>
    <row r="201" s="2" customFormat="1" ht="24.15" customHeight="1">
      <c r="A201" s="38"/>
      <c r="B201" s="39"/>
      <c r="C201" s="204" t="s">
        <v>294</v>
      </c>
      <c r="D201" s="204" t="s">
        <v>140</v>
      </c>
      <c r="E201" s="205" t="s">
        <v>344</v>
      </c>
      <c r="F201" s="206" t="s">
        <v>345</v>
      </c>
      <c r="G201" s="207" t="s">
        <v>207</v>
      </c>
      <c r="H201" s="208">
        <v>60</v>
      </c>
      <c r="I201" s="209"/>
      <c r="J201" s="210">
        <f>ROUND(I201*H201,2)</f>
        <v>0</v>
      </c>
      <c r="K201" s="206" t="s">
        <v>144</v>
      </c>
      <c r="L201" s="44"/>
      <c r="M201" s="211" t="s">
        <v>19</v>
      </c>
      <c r="N201" s="212" t="s">
        <v>46</v>
      </c>
      <c r="O201" s="84"/>
      <c r="P201" s="213">
        <f>O201*H201</f>
        <v>0</v>
      </c>
      <c r="Q201" s="213">
        <v>0.00012999999999999999</v>
      </c>
      <c r="R201" s="213">
        <f>Q201*H201</f>
        <v>0.0077999999999999996</v>
      </c>
      <c r="S201" s="213">
        <v>0</v>
      </c>
      <c r="T201" s="21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15" t="s">
        <v>88</v>
      </c>
      <c r="AT201" s="215" t="s">
        <v>140</v>
      </c>
      <c r="AU201" s="215" t="s">
        <v>80</v>
      </c>
      <c r="AY201" s="17" t="s">
        <v>138</v>
      </c>
      <c r="BE201" s="216">
        <f>IF(N201="základní",J201,0)</f>
        <v>0</v>
      </c>
      <c r="BF201" s="216">
        <f>IF(N201="snížená",J201,0)</f>
        <v>0</v>
      </c>
      <c r="BG201" s="216">
        <f>IF(N201="zákl. přenesená",J201,0)</f>
        <v>0</v>
      </c>
      <c r="BH201" s="216">
        <f>IF(N201="sníž. přenesená",J201,0)</f>
        <v>0</v>
      </c>
      <c r="BI201" s="216">
        <f>IF(N201="nulová",J201,0)</f>
        <v>0</v>
      </c>
      <c r="BJ201" s="17" t="s">
        <v>83</v>
      </c>
      <c r="BK201" s="216">
        <f>ROUND(I201*H201,2)</f>
        <v>0</v>
      </c>
      <c r="BL201" s="17" t="s">
        <v>88</v>
      </c>
      <c r="BM201" s="215" t="s">
        <v>1517</v>
      </c>
    </row>
    <row r="202" s="2" customFormat="1">
      <c r="A202" s="38"/>
      <c r="B202" s="39"/>
      <c r="C202" s="40"/>
      <c r="D202" s="217" t="s">
        <v>146</v>
      </c>
      <c r="E202" s="40"/>
      <c r="F202" s="218" t="s">
        <v>347</v>
      </c>
      <c r="G202" s="40"/>
      <c r="H202" s="40"/>
      <c r="I202" s="219"/>
      <c r="J202" s="40"/>
      <c r="K202" s="40"/>
      <c r="L202" s="44"/>
      <c r="M202" s="220"/>
      <c r="N202" s="221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146</v>
      </c>
      <c r="AU202" s="17" t="s">
        <v>80</v>
      </c>
    </row>
    <row r="203" s="12" customFormat="1" ht="22.8" customHeight="1">
      <c r="A203" s="12"/>
      <c r="B203" s="188"/>
      <c r="C203" s="189"/>
      <c r="D203" s="190" t="s">
        <v>74</v>
      </c>
      <c r="E203" s="202" t="s">
        <v>349</v>
      </c>
      <c r="F203" s="202" t="s">
        <v>350</v>
      </c>
      <c r="G203" s="189"/>
      <c r="H203" s="189"/>
      <c r="I203" s="192"/>
      <c r="J203" s="203">
        <f>BK203</f>
        <v>0</v>
      </c>
      <c r="K203" s="189"/>
      <c r="L203" s="194"/>
      <c r="M203" s="195"/>
      <c r="N203" s="196"/>
      <c r="O203" s="196"/>
      <c r="P203" s="197">
        <f>SUM(P204:P210)</f>
        <v>0</v>
      </c>
      <c r="Q203" s="196"/>
      <c r="R203" s="197">
        <f>SUM(R204:R210)</f>
        <v>0.092939999999999995</v>
      </c>
      <c r="S203" s="196"/>
      <c r="T203" s="198">
        <f>SUM(T204:T210)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9" t="s">
        <v>83</v>
      </c>
      <c r="AT203" s="200" t="s">
        <v>74</v>
      </c>
      <c r="AU203" s="200" t="s">
        <v>83</v>
      </c>
      <c r="AY203" s="199" t="s">
        <v>138</v>
      </c>
      <c r="BK203" s="201">
        <f>SUM(BK204:BK210)</f>
        <v>0</v>
      </c>
    </row>
    <row r="204" s="2" customFormat="1" ht="16.5" customHeight="1">
      <c r="A204" s="38"/>
      <c r="B204" s="39"/>
      <c r="C204" s="204" t="s">
        <v>299</v>
      </c>
      <c r="D204" s="204" t="s">
        <v>140</v>
      </c>
      <c r="E204" s="205" t="s">
        <v>352</v>
      </c>
      <c r="F204" s="206" t="s">
        <v>353</v>
      </c>
      <c r="G204" s="207" t="s">
        <v>207</v>
      </c>
      <c r="H204" s="208">
        <v>100</v>
      </c>
      <c r="I204" s="209"/>
      <c r="J204" s="210">
        <f>ROUND(I204*H204,2)</f>
        <v>0</v>
      </c>
      <c r="K204" s="206" t="s">
        <v>144</v>
      </c>
      <c r="L204" s="44"/>
      <c r="M204" s="211" t="s">
        <v>19</v>
      </c>
      <c r="N204" s="212" t="s">
        <v>46</v>
      </c>
      <c r="O204" s="84"/>
      <c r="P204" s="213">
        <f>O204*H204</f>
        <v>0</v>
      </c>
      <c r="Q204" s="213">
        <v>0</v>
      </c>
      <c r="R204" s="213">
        <f>Q204*H204</f>
        <v>0</v>
      </c>
      <c r="S204" s="213">
        <v>0</v>
      </c>
      <c r="T204" s="21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15" t="s">
        <v>88</v>
      </c>
      <c r="AT204" s="215" t="s">
        <v>140</v>
      </c>
      <c r="AU204" s="215" t="s">
        <v>80</v>
      </c>
      <c r="AY204" s="17" t="s">
        <v>138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17" t="s">
        <v>83</v>
      </c>
      <c r="BK204" s="216">
        <f>ROUND(I204*H204,2)</f>
        <v>0</v>
      </c>
      <c r="BL204" s="17" t="s">
        <v>88</v>
      </c>
      <c r="BM204" s="215" t="s">
        <v>1518</v>
      </c>
    </row>
    <row r="205" s="2" customFormat="1">
      <c r="A205" s="38"/>
      <c r="B205" s="39"/>
      <c r="C205" s="40"/>
      <c r="D205" s="217" t="s">
        <v>146</v>
      </c>
      <c r="E205" s="40"/>
      <c r="F205" s="218" t="s">
        <v>355</v>
      </c>
      <c r="G205" s="40"/>
      <c r="H205" s="40"/>
      <c r="I205" s="219"/>
      <c r="J205" s="40"/>
      <c r="K205" s="40"/>
      <c r="L205" s="44"/>
      <c r="M205" s="220"/>
      <c r="N205" s="221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146</v>
      </c>
      <c r="AU205" s="17" t="s">
        <v>80</v>
      </c>
    </row>
    <row r="206" s="2" customFormat="1" ht="16.5" customHeight="1">
      <c r="A206" s="38"/>
      <c r="B206" s="39"/>
      <c r="C206" s="204" t="s">
        <v>308</v>
      </c>
      <c r="D206" s="204" t="s">
        <v>140</v>
      </c>
      <c r="E206" s="205" t="s">
        <v>357</v>
      </c>
      <c r="F206" s="206" t="s">
        <v>358</v>
      </c>
      <c r="G206" s="207" t="s">
        <v>207</v>
      </c>
      <c r="H206" s="208">
        <v>100</v>
      </c>
      <c r="I206" s="209"/>
      <c r="J206" s="210">
        <f>ROUND(I206*H206,2)</f>
        <v>0</v>
      </c>
      <c r="K206" s="206" t="s">
        <v>144</v>
      </c>
      <c r="L206" s="44"/>
      <c r="M206" s="211" t="s">
        <v>19</v>
      </c>
      <c r="N206" s="212" t="s">
        <v>46</v>
      </c>
      <c r="O206" s="84"/>
      <c r="P206" s="213">
        <f>O206*H206</f>
        <v>0</v>
      </c>
      <c r="Q206" s="213">
        <v>1.0000000000000001E-05</v>
      </c>
      <c r="R206" s="213">
        <f>Q206*H206</f>
        <v>0.001</v>
      </c>
      <c r="S206" s="213">
        <v>0</v>
      </c>
      <c r="T206" s="21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15" t="s">
        <v>88</v>
      </c>
      <c r="AT206" s="215" t="s">
        <v>140</v>
      </c>
      <c r="AU206" s="215" t="s">
        <v>80</v>
      </c>
      <c r="AY206" s="17" t="s">
        <v>138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83</v>
      </c>
      <c r="BK206" s="216">
        <f>ROUND(I206*H206,2)</f>
        <v>0</v>
      </c>
      <c r="BL206" s="17" t="s">
        <v>88</v>
      </c>
      <c r="BM206" s="215" t="s">
        <v>1519</v>
      </c>
    </row>
    <row r="207" s="2" customFormat="1">
      <c r="A207" s="38"/>
      <c r="B207" s="39"/>
      <c r="C207" s="40"/>
      <c r="D207" s="217" t="s">
        <v>146</v>
      </c>
      <c r="E207" s="40"/>
      <c r="F207" s="218" t="s">
        <v>360</v>
      </c>
      <c r="G207" s="40"/>
      <c r="H207" s="40"/>
      <c r="I207" s="219"/>
      <c r="J207" s="40"/>
      <c r="K207" s="40"/>
      <c r="L207" s="44"/>
      <c r="M207" s="220"/>
      <c r="N207" s="221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146</v>
      </c>
      <c r="AU207" s="17" t="s">
        <v>80</v>
      </c>
    </row>
    <row r="208" s="2" customFormat="1" ht="24.15" customHeight="1">
      <c r="A208" s="38"/>
      <c r="B208" s="39"/>
      <c r="C208" s="204" t="s">
        <v>314</v>
      </c>
      <c r="D208" s="204" t="s">
        <v>140</v>
      </c>
      <c r="E208" s="205" t="s">
        <v>1520</v>
      </c>
      <c r="F208" s="206" t="s">
        <v>1521</v>
      </c>
      <c r="G208" s="207" t="s">
        <v>330</v>
      </c>
      <c r="H208" s="208">
        <v>2</v>
      </c>
      <c r="I208" s="209"/>
      <c r="J208" s="210">
        <f>ROUND(I208*H208,2)</f>
        <v>0</v>
      </c>
      <c r="K208" s="206" t="s">
        <v>144</v>
      </c>
      <c r="L208" s="44"/>
      <c r="M208" s="211" t="s">
        <v>19</v>
      </c>
      <c r="N208" s="212" t="s">
        <v>46</v>
      </c>
      <c r="O208" s="84"/>
      <c r="P208" s="213">
        <f>O208*H208</f>
        <v>0</v>
      </c>
      <c r="Q208" s="213">
        <v>0.045969999999999997</v>
      </c>
      <c r="R208" s="213">
        <f>Q208*H208</f>
        <v>0.091939999999999994</v>
      </c>
      <c r="S208" s="213">
        <v>0</v>
      </c>
      <c r="T208" s="21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15" t="s">
        <v>88</v>
      </c>
      <c r="AT208" s="215" t="s">
        <v>140</v>
      </c>
      <c r="AU208" s="215" t="s">
        <v>80</v>
      </c>
      <c r="AY208" s="17" t="s">
        <v>138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83</v>
      </c>
      <c r="BK208" s="216">
        <f>ROUND(I208*H208,2)</f>
        <v>0</v>
      </c>
      <c r="BL208" s="17" t="s">
        <v>88</v>
      </c>
      <c r="BM208" s="215" t="s">
        <v>1522</v>
      </c>
    </row>
    <row r="209" s="2" customFormat="1">
      <c r="A209" s="38"/>
      <c r="B209" s="39"/>
      <c r="C209" s="40"/>
      <c r="D209" s="217" t="s">
        <v>146</v>
      </c>
      <c r="E209" s="40"/>
      <c r="F209" s="218" t="s">
        <v>1523</v>
      </c>
      <c r="G209" s="40"/>
      <c r="H209" s="40"/>
      <c r="I209" s="219"/>
      <c r="J209" s="40"/>
      <c r="K209" s="40"/>
      <c r="L209" s="44"/>
      <c r="M209" s="220"/>
      <c r="N209" s="221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146</v>
      </c>
      <c r="AU209" s="17" t="s">
        <v>80</v>
      </c>
    </row>
    <row r="210" s="2" customFormat="1" ht="16.5" customHeight="1">
      <c r="A210" s="38"/>
      <c r="B210" s="39"/>
      <c r="C210" s="234" t="s">
        <v>320</v>
      </c>
      <c r="D210" s="234" t="s">
        <v>175</v>
      </c>
      <c r="E210" s="235" t="s">
        <v>1524</v>
      </c>
      <c r="F210" s="236" t="s">
        <v>1525</v>
      </c>
      <c r="G210" s="237" t="s">
        <v>330</v>
      </c>
      <c r="H210" s="238">
        <v>2</v>
      </c>
      <c r="I210" s="239"/>
      <c r="J210" s="240">
        <f>ROUND(I210*H210,2)</f>
        <v>0</v>
      </c>
      <c r="K210" s="236" t="s">
        <v>582</v>
      </c>
      <c r="L210" s="241"/>
      <c r="M210" s="242" t="s">
        <v>19</v>
      </c>
      <c r="N210" s="243" t="s">
        <v>46</v>
      </c>
      <c r="O210" s="84"/>
      <c r="P210" s="213">
        <f>O210*H210</f>
        <v>0</v>
      </c>
      <c r="Q210" s="213">
        <v>0</v>
      </c>
      <c r="R210" s="213">
        <f>Q210*H210</f>
        <v>0</v>
      </c>
      <c r="S210" s="213">
        <v>0</v>
      </c>
      <c r="T210" s="21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15" t="s">
        <v>179</v>
      </c>
      <c r="AT210" s="215" t="s">
        <v>175</v>
      </c>
      <c r="AU210" s="215" t="s">
        <v>80</v>
      </c>
      <c r="AY210" s="17" t="s">
        <v>138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7" t="s">
        <v>83</v>
      </c>
      <c r="BK210" s="216">
        <f>ROUND(I210*H210,2)</f>
        <v>0</v>
      </c>
      <c r="BL210" s="17" t="s">
        <v>88</v>
      </c>
      <c r="BM210" s="215" t="s">
        <v>1526</v>
      </c>
    </row>
    <row r="211" s="12" customFormat="1" ht="22.8" customHeight="1">
      <c r="A211" s="12"/>
      <c r="B211" s="188"/>
      <c r="C211" s="189"/>
      <c r="D211" s="190" t="s">
        <v>74</v>
      </c>
      <c r="E211" s="202" t="s">
        <v>361</v>
      </c>
      <c r="F211" s="202" t="s">
        <v>362</v>
      </c>
      <c r="G211" s="189"/>
      <c r="H211" s="189"/>
      <c r="I211" s="192"/>
      <c r="J211" s="203">
        <f>BK211</f>
        <v>0</v>
      </c>
      <c r="K211" s="189"/>
      <c r="L211" s="194"/>
      <c r="M211" s="195"/>
      <c r="N211" s="196"/>
      <c r="O211" s="196"/>
      <c r="P211" s="197">
        <f>SUM(P212:P297)</f>
        <v>0</v>
      </c>
      <c r="Q211" s="196"/>
      <c r="R211" s="197">
        <f>SUM(R212:R297)</f>
        <v>2.5000000000000001E-05</v>
      </c>
      <c r="S211" s="196"/>
      <c r="T211" s="198">
        <f>SUM(T212:T297)</f>
        <v>30.480967000000007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99" t="s">
        <v>83</v>
      </c>
      <c r="AT211" s="200" t="s">
        <v>74</v>
      </c>
      <c r="AU211" s="200" t="s">
        <v>83</v>
      </c>
      <c r="AY211" s="199" t="s">
        <v>138</v>
      </c>
      <c r="BK211" s="201">
        <f>SUM(BK212:BK297)</f>
        <v>0</v>
      </c>
    </row>
    <row r="212" s="2" customFormat="1" ht="16.5" customHeight="1">
      <c r="A212" s="38"/>
      <c r="B212" s="39"/>
      <c r="C212" s="204" t="s">
        <v>327</v>
      </c>
      <c r="D212" s="204" t="s">
        <v>140</v>
      </c>
      <c r="E212" s="205" t="s">
        <v>1527</v>
      </c>
      <c r="F212" s="206" t="s">
        <v>1528</v>
      </c>
      <c r="G212" s="207" t="s">
        <v>207</v>
      </c>
      <c r="H212" s="208">
        <v>10.632999999999999</v>
      </c>
      <c r="I212" s="209"/>
      <c r="J212" s="210">
        <f>ROUND(I212*H212,2)</f>
        <v>0</v>
      </c>
      <c r="K212" s="206" t="s">
        <v>144</v>
      </c>
      <c r="L212" s="44"/>
      <c r="M212" s="211" t="s">
        <v>19</v>
      </c>
      <c r="N212" s="212" t="s">
        <v>46</v>
      </c>
      <c r="O212" s="84"/>
      <c r="P212" s="213">
        <f>O212*H212</f>
        <v>0</v>
      </c>
      <c r="Q212" s="213">
        <v>0</v>
      </c>
      <c r="R212" s="213">
        <f>Q212*H212</f>
        <v>0</v>
      </c>
      <c r="S212" s="213">
        <v>0.0040000000000000001</v>
      </c>
      <c r="T212" s="214">
        <f>S212*H212</f>
        <v>0.042532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15" t="s">
        <v>88</v>
      </c>
      <c r="AT212" s="215" t="s">
        <v>140</v>
      </c>
      <c r="AU212" s="215" t="s">
        <v>80</v>
      </c>
      <c r="AY212" s="17" t="s">
        <v>138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83</v>
      </c>
      <c r="BK212" s="216">
        <f>ROUND(I212*H212,2)</f>
        <v>0</v>
      </c>
      <c r="BL212" s="17" t="s">
        <v>88</v>
      </c>
      <c r="BM212" s="215" t="s">
        <v>1529</v>
      </c>
    </row>
    <row r="213" s="2" customFormat="1">
      <c r="A213" s="38"/>
      <c r="B213" s="39"/>
      <c r="C213" s="40"/>
      <c r="D213" s="217" t="s">
        <v>146</v>
      </c>
      <c r="E213" s="40"/>
      <c r="F213" s="218" t="s">
        <v>1530</v>
      </c>
      <c r="G213" s="40"/>
      <c r="H213" s="40"/>
      <c r="I213" s="219"/>
      <c r="J213" s="40"/>
      <c r="K213" s="40"/>
      <c r="L213" s="44"/>
      <c r="M213" s="220"/>
      <c r="N213" s="221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146</v>
      </c>
      <c r="AU213" s="17" t="s">
        <v>80</v>
      </c>
    </row>
    <row r="214" s="13" customFormat="1">
      <c r="A214" s="13"/>
      <c r="B214" s="222"/>
      <c r="C214" s="223"/>
      <c r="D214" s="224" t="s">
        <v>148</v>
      </c>
      <c r="E214" s="225" t="s">
        <v>19</v>
      </c>
      <c r="F214" s="226" t="s">
        <v>1531</v>
      </c>
      <c r="G214" s="223"/>
      <c r="H214" s="227">
        <v>10.632999999999999</v>
      </c>
      <c r="I214" s="228"/>
      <c r="J214" s="223"/>
      <c r="K214" s="223"/>
      <c r="L214" s="229"/>
      <c r="M214" s="230"/>
      <c r="N214" s="231"/>
      <c r="O214" s="231"/>
      <c r="P214" s="231"/>
      <c r="Q214" s="231"/>
      <c r="R214" s="231"/>
      <c r="S214" s="231"/>
      <c r="T214" s="23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3" t="s">
        <v>148</v>
      </c>
      <c r="AU214" s="233" t="s">
        <v>80</v>
      </c>
      <c r="AV214" s="13" t="s">
        <v>80</v>
      </c>
      <c r="AW214" s="13" t="s">
        <v>36</v>
      </c>
      <c r="AX214" s="13" t="s">
        <v>83</v>
      </c>
      <c r="AY214" s="233" t="s">
        <v>138</v>
      </c>
    </row>
    <row r="215" s="2" customFormat="1" ht="16.5" customHeight="1">
      <c r="A215" s="38"/>
      <c r="B215" s="39"/>
      <c r="C215" s="204" t="s">
        <v>333</v>
      </c>
      <c r="D215" s="204" t="s">
        <v>140</v>
      </c>
      <c r="E215" s="205" t="s">
        <v>370</v>
      </c>
      <c r="F215" s="206" t="s">
        <v>371</v>
      </c>
      <c r="G215" s="207" t="s">
        <v>366</v>
      </c>
      <c r="H215" s="208">
        <v>8</v>
      </c>
      <c r="I215" s="209"/>
      <c r="J215" s="210">
        <f>ROUND(I215*H215,2)</f>
        <v>0</v>
      </c>
      <c r="K215" s="206" t="s">
        <v>144</v>
      </c>
      <c r="L215" s="44"/>
      <c r="M215" s="211" t="s">
        <v>19</v>
      </c>
      <c r="N215" s="212" t="s">
        <v>46</v>
      </c>
      <c r="O215" s="84"/>
      <c r="P215" s="213">
        <f>O215*H215</f>
        <v>0</v>
      </c>
      <c r="Q215" s="213">
        <v>0</v>
      </c>
      <c r="R215" s="213">
        <f>Q215*H215</f>
        <v>0</v>
      </c>
      <c r="S215" s="213">
        <v>0.019460000000000002</v>
      </c>
      <c r="T215" s="214">
        <f>S215*H215</f>
        <v>0.15568000000000001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15" t="s">
        <v>88</v>
      </c>
      <c r="AT215" s="215" t="s">
        <v>140</v>
      </c>
      <c r="AU215" s="215" t="s">
        <v>80</v>
      </c>
      <c r="AY215" s="17" t="s">
        <v>138</v>
      </c>
      <c r="BE215" s="216">
        <f>IF(N215="základní",J215,0)</f>
        <v>0</v>
      </c>
      <c r="BF215" s="216">
        <f>IF(N215="snížená",J215,0)</f>
        <v>0</v>
      </c>
      <c r="BG215" s="216">
        <f>IF(N215="zákl. přenesená",J215,0)</f>
        <v>0</v>
      </c>
      <c r="BH215" s="216">
        <f>IF(N215="sníž. přenesená",J215,0)</f>
        <v>0</v>
      </c>
      <c r="BI215" s="216">
        <f>IF(N215="nulová",J215,0)</f>
        <v>0</v>
      </c>
      <c r="BJ215" s="17" t="s">
        <v>83</v>
      </c>
      <c r="BK215" s="216">
        <f>ROUND(I215*H215,2)</f>
        <v>0</v>
      </c>
      <c r="BL215" s="17" t="s">
        <v>88</v>
      </c>
      <c r="BM215" s="215" t="s">
        <v>1532</v>
      </c>
    </row>
    <row r="216" s="2" customFormat="1">
      <c r="A216" s="38"/>
      <c r="B216" s="39"/>
      <c r="C216" s="40"/>
      <c r="D216" s="217" t="s">
        <v>146</v>
      </c>
      <c r="E216" s="40"/>
      <c r="F216" s="218" t="s">
        <v>373</v>
      </c>
      <c r="G216" s="40"/>
      <c r="H216" s="40"/>
      <c r="I216" s="219"/>
      <c r="J216" s="40"/>
      <c r="K216" s="40"/>
      <c r="L216" s="44"/>
      <c r="M216" s="220"/>
      <c r="N216" s="221"/>
      <c r="O216" s="84"/>
      <c r="P216" s="84"/>
      <c r="Q216" s="84"/>
      <c r="R216" s="84"/>
      <c r="S216" s="84"/>
      <c r="T216" s="85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146</v>
      </c>
      <c r="AU216" s="17" t="s">
        <v>80</v>
      </c>
    </row>
    <row r="217" s="2" customFormat="1" ht="16.5" customHeight="1">
      <c r="A217" s="38"/>
      <c r="B217" s="39"/>
      <c r="C217" s="204" t="s">
        <v>337</v>
      </c>
      <c r="D217" s="204" t="s">
        <v>140</v>
      </c>
      <c r="E217" s="205" t="s">
        <v>380</v>
      </c>
      <c r="F217" s="206" t="s">
        <v>381</v>
      </c>
      <c r="G217" s="207" t="s">
        <v>366</v>
      </c>
      <c r="H217" s="208">
        <v>8</v>
      </c>
      <c r="I217" s="209"/>
      <c r="J217" s="210">
        <f>ROUND(I217*H217,2)</f>
        <v>0</v>
      </c>
      <c r="K217" s="206" t="s">
        <v>144</v>
      </c>
      <c r="L217" s="44"/>
      <c r="M217" s="211" t="s">
        <v>19</v>
      </c>
      <c r="N217" s="212" t="s">
        <v>46</v>
      </c>
      <c r="O217" s="84"/>
      <c r="P217" s="213">
        <f>O217*H217</f>
        <v>0</v>
      </c>
      <c r="Q217" s="213">
        <v>0</v>
      </c>
      <c r="R217" s="213">
        <f>Q217*H217</f>
        <v>0</v>
      </c>
      <c r="S217" s="213">
        <v>0.00156</v>
      </c>
      <c r="T217" s="214">
        <f>S217*H217</f>
        <v>0.01248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15" t="s">
        <v>88</v>
      </c>
      <c r="AT217" s="215" t="s">
        <v>140</v>
      </c>
      <c r="AU217" s="215" t="s">
        <v>80</v>
      </c>
      <c r="AY217" s="17" t="s">
        <v>138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83</v>
      </c>
      <c r="BK217" s="216">
        <f>ROUND(I217*H217,2)</f>
        <v>0</v>
      </c>
      <c r="BL217" s="17" t="s">
        <v>88</v>
      </c>
      <c r="BM217" s="215" t="s">
        <v>1533</v>
      </c>
    </row>
    <row r="218" s="2" customFormat="1">
      <c r="A218" s="38"/>
      <c r="B218" s="39"/>
      <c r="C218" s="40"/>
      <c r="D218" s="217" t="s">
        <v>146</v>
      </c>
      <c r="E218" s="40"/>
      <c r="F218" s="218" t="s">
        <v>383</v>
      </c>
      <c r="G218" s="40"/>
      <c r="H218" s="40"/>
      <c r="I218" s="219"/>
      <c r="J218" s="40"/>
      <c r="K218" s="40"/>
      <c r="L218" s="44"/>
      <c r="M218" s="220"/>
      <c r="N218" s="221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146</v>
      </c>
      <c r="AU218" s="17" t="s">
        <v>80</v>
      </c>
    </row>
    <row r="219" s="2" customFormat="1" ht="16.5" customHeight="1">
      <c r="A219" s="38"/>
      <c r="B219" s="39"/>
      <c r="C219" s="204" t="s">
        <v>343</v>
      </c>
      <c r="D219" s="204" t="s">
        <v>140</v>
      </c>
      <c r="E219" s="205" t="s">
        <v>385</v>
      </c>
      <c r="F219" s="206" t="s">
        <v>386</v>
      </c>
      <c r="G219" s="207" t="s">
        <v>330</v>
      </c>
      <c r="H219" s="208">
        <v>6</v>
      </c>
      <c r="I219" s="209"/>
      <c r="J219" s="210">
        <f>ROUND(I219*H219,2)</f>
        <v>0</v>
      </c>
      <c r="K219" s="206" t="s">
        <v>144</v>
      </c>
      <c r="L219" s="44"/>
      <c r="M219" s="211" t="s">
        <v>19</v>
      </c>
      <c r="N219" s="212" t="s">
        <v>46</v>
      </c>
      <c r="O219" s="84"/>
      <c r="P219" s="213">
        <f>O219*H219</f>
        <v>0</v>
      </c>
      <c r="Q219" s="213">
        <v>0</v>
      </c>
      <c r="R219" s="213">
        <f>Q219*H219</f>
        <v>0</v>
      </c>
      <c r="S219" s="213">
        <v>0.0022499999999999998</v>
      </c>
      <c r="T219" s="214">
        <f>S219*H219</f>
        <v>0.013499999999999998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15" t="s">
        <v>88</v>
      </c>
      <c r="AT219" s="215" t="s">
        <v>140</v>
      </c>
      <c r="AU219" s="215" t="s">
        <v>80</v>
      </c>
      <c r="AY219" s="17" t="s">
        <v>138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7" t="s">
        <v>83</v>
      </c>
      <c r="BK219" s="216">
        <f>ROUND(I219*H219,2)</f>
        <v>0</v>
      </c>
      <c r="BL219" s="17" t="s">
        <v>88</v>
      </c>
      <c r="BM219" s="215" t="s">
        <v>1534</v>
      </c>
    </row>
    <row r="220" s="2" customFormat="1">
      <c r="A220" s="38"/>
      <c r="B220" s="39"/>
      <c r="C220" s="40"/>
      <c r="D220" s="217" t="s">
        <v>146</v>
      </c>
      <c r="E220" s="40"/>
      <c r="F220" s="218" t="s">
        <v>388</v>
      </c>
      <c r="G220" s="40"/>
      <c r="H220" s="40"/>
      <c r="I220" s="219"/>
      <c r="J220" s="40"/>
      <c r="K220" s="40"/>
      <c r="L220" s="44"/>
      <c r="M220" s="220"/>
      <c r="N220" s="221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146</v>
      </c>
      <c r="AU220" s="17" t="s">
        <v>80</v>
      </c>
    </row>
    <row r="221" s="2" customFormat="1" ht="16.5" customHeight="1">
      <c r="A221" s="38"/>
      <c r="B221" s="39"/>
      <c r="C221" s="204" t="s">
        <v>351</v>
      </c>
      <c r="D221" s="204" t="s">
        <v>140</v>
      </c>
      <c r="E221" s="205" t="s">
        <v>390</v>
      </c>
      <c r="F221" s="206" t="s">
        <v>391</v>
      </c>
      <c r="G221" s="207" t="s">
        <v>330</v>
      </c>
      <c r="H221" s="208">
        <v>6</v>
      </c>
      <c r="I221" s="209"/>
      <c r="J221" s="210">
        <f>ROUND(I221*H221,2)</f>
        <v>0</v>
      </c>
      <c r="K221" s="206" t="s">
        <v>144</v>
      </c>
      <c r="L221" s="44"/>
      <c r="M221" s="211" t="s">
        <v>19</v>
      </c>
      <c r="N221" s="212" t="s">
        <v>46</v>
      </c>
      <c r="O221" s="84"/>
      <c r="P221" s="213">
        <f>O221*H221</f>
        <v>0</v>
      </c>
      <c r="Q221" s="213">
        <v>0</v>
      </c>
      <c r="R221" s="213">
        <f>Q221*H221</f>
        <v>0</v>
      </c>
      <c r="S221" s="213">
        <v>0.00051999999999999995</v>
      </c>
      <c r="T221" s="214">
        <f>S221*H221</f>
        <v>0.0031199999999999995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15" t="s">
        <v>88</v>
      </c>
      <c r="AT221" s="215" t="s">
        <v>140</v>
      </c>
      <c r="AU221" s="215" t="s">
        <v>80</v>
      </c>
      <c r="AY221" s="17" t="s">
        <v>138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83</v>
      </c>
      <c r="BK221" s="216">
        <f>ROUND(I221*H221,2)</f>
        <v>0</v>
      </c>
      <c r="BL221" s="17" t="s">
        <v>88</v>
      </c>
      <c r="BM221" s="215" t="s">
        <v>1535</v>
      </c>
    </row>
    <row r="222" s="2" customFormat="1">
      <c r="A222" s="38"/>
      <c r="B222" s="39"/>
      <c r="C222" s="40"/>
      <c r="D222" s="217" t="s">
        <v>146</v>
      </c>
      <c r="E222" s="40"/>
      <c r="F222" s="218" t="s">
        <v>393</v>
      </c>
      <c r="G222" s="40"/>
      <c r="H222" s="40"/>
      <c r="I222" s="219"/>
      <c r="J222" s="40"/>
      <c r="K222" s="40"/>
      <c r="L222" s="44"/>
      <c r="M222" s="220"/>
      <c r="N222" s="221"/>
      <c r="O222" s="84"/>
      <c r="P222" s="84"/>
      <c r="Q222" s="84"/>
      <c r="R222" s="84"/>
      <c r="S222" s="84"/>
      <c r="T222" s="85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146</v>
      </c>
      <c r="AU222" s="17" t="s">
        <v>80</v>
      </c>
    </row>
    <row r="223" s="2" customFormat="1" ht="24.15" customHeight="1">
      <c r="A223" s="38"/>
      <c r="B223" s="39"/>
      <c r="C223" s="204" t="s">
        <v>356</v>
      </c>
      <c r="D223" s="204" t="s">
        <v>140</v>
      </c>
      <c r="E223" s="205" t="s">
        <v>395</v>
      </c>
      <c r="F223" s="206" t="s">
        <v>396</v>
      </c>
      <c r="G223" s="207" t="s">
        <v>330</v>
      </c>
      <c r="H223" s="208">
        <v>6</v>
      </c>
      <c r="I223" s="209"/>
      <c r="J223" s="210">
        <f>ROUND(I223*H223,2)</f>
        <v>0</v>
      </c>
      <c r="K223" s="206" t="s">
        <v>144</v>
      </c>
      <c r="L223" s="44"/>
      <c r="M223" s="211" t="s">
        <v>19</v>
      </c>
      <c r="N223" s="212" t="s">
        <v>46</v>
      </c>
      <c r="O223" s="84"/>
      <c r="P223" s="213">
        <f>O223*H223</f>
        <v>0</v>
      </c>
      <c r="Q223" s="213">
        <v>0</v>
      </c>
      <c r="R223" s="213">
        <f>Q223*H223</f>
        <v>0</v>
      </c>
      <c r="S223" s="213">
        <v>4.8000000000000001E-05</v>
      </c>
      <c r="T223" s="214">
        <f>S223*H223</f>
        <v>0.00028800000000000001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15" t="s">
        <v>88</v>
      </c>
      <c r="AT223" s="215" t="s">
        <v>140</v>
      </c>
      <c r="AU223" s="215" t="s">
        <v>80</v>
      </c>
      <c r="AY223" s="17" t="s">
        <v>138</v>
      </c>
      <c r="BE223" s="216">
        <f>IF(N223="základní",J223,0)</f>
        <v>0</v>
      </c>
      <c r="BF223" s="216">
        <f>IF(N223="snížená",J223,0)</f>
        <v>0</v>
      </c>
      <c r="BG223" s="216">
        <f>IF(N223="zákl. přenesená",J223,0)</f>
        <v>0</v>
      </c>
      <c r="BH223" s="216">
        <f>IF(N223="sníž. přenesená",J223,0)</f>
        <v>0</v>
      </c>
      <c r="BI223" s="216">
        <f>IF(N223="nulová",J223,0)</f>
        <v>0</v>
      </c>
      <c r="BJ223" s="17" t="s">
        <v>83</v>
      </c>
      <c r="BK223" s="216">
        <f>ROUND(I223*H223,2)</f>
        <v>0</v>
      </c>
      <c r="BL223" s="17" t="s">
        <v>88</v>
      </c>
      <c r="BM223" s="215" t="s">
        <v>1536</v>
      </c>
    </row>
    <row r="224" s="2" customFormat="1">
      <c r="A224" s="38"/>
      <c r="B224" s="39"/>
      <c r="C224" s="40"/>
      <c r="D224" s="217" t="s">
        <v>146</v>
      </c>
      <c r="E224" s="40"/>
      <c r="F224" s="218" t="s">
        <v>398</v>
      </c>
      <c r="G224" s="40"/>
      <c r="H224" s="40"/>
      <c r="I224" s="219"/>
      <c r="J224" s="40"/>
      <c r="K224" s="40"/>
      <c r="L224" s="44"/>
      <c r="M224" s="220"/>
      <c r="N224" s="221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146</v>
      </c>
      <c r="AU224" s="17" t="s">
        <v>80</v>
      </c>
    </row>
    <row r="225" s="2" customFormat="1" ht="24.15" customHeight="1">
      <c r="A225" s="38"/>
      <c r="B225" s="39"/>
      <c r="C225" s="204" t="s">
        <v>363</v>
      </c>
      <c r="D225" s="204" t="s">
        <v>140</v>
      </c>
      <c r="E225" s="205" t="s">
        <v>400</v>
      </c>
      <c r="F225" s="206" t="s">
        <v>401</v>
      </c>
      <c r="G225" s="207" t="s">
        <v>330</v>
      </c>
      <c r="H225" s="208">
        <v>2</v>
      </c>
      <c r="I225" s="209"/>
      <c r="J225" s="210">
        <f>ROUND(I225*H225,2)</f>
        <v>0</v>
      </c>
      <c r="K225" s="206" t="s">
        <v>144</v>
      </c>
      <c r="L225" s="44"/>
      <c r="M225" s="211" t="s">
        <v>19</v>
      </c>
      <c r="N225" s="212" t="s">
        <v>46</v>
      </c>
      <c r="O225" s="84"/>
      <c r="P225" s="213">
        <f>O225*H225</f>
        <v>0</v>
      </c>
      <c r="Q225" s="213">
        <v>0</v>
      </c>
      <c r="R225" s="213">
        <f>Q225*H225</f>
        <v>0</v>
      </c>
      <c r="S225" s="213">
        <v>4.8000000000000001E-05</v>
      </c>
      <c r="T225" s="214">
        <f>S225*H225</f>
        <v>9.6000000000000002E-05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15" t="s">
        <v>88</v>
      </c>
      <c r="AT225" s="215" t="s">
        <v>140</v>
      </c>
      <c r="AU225" s="215" t="s">
        <v>80</v>
      </c>
      <c r="AY225" s="17" t="s">
        <v>138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7" t="s">
        <v>83</v>
      </c>
      <c r="BK225" s="216">
        <f>ROUND(I225*H225,2)</f>
        <v>0</v>
      </c>
      <c r="BL225" s="17" t="s">
        <v>88</v>
      </c>
      <c r="BM225" s="215" t="s">
        <v>1537</v>
      </c>
    </row>
    <row r="226" s="2" customFormat="1">
      <c r="A226" s="38"/>
      <c r="B226" s="39"/>
      <c r="C226" s="40"/>
      <c r="D226" s="217" t="s">
        <v>146</v>
      </c>
      <c r="E226" s="40"/>
      <c r="F226" s="218" t="s">
        <v>403</v>
      </c>
      <c r="G226" s="40"/>
      <c r="H226" s="40"/>
      <c r="I226" s="219"/>
      <c r="J226" s="40"/>
      <c r="K226" s="40"/>
      <c r="L226" s="44"/>
      <c r="M226" s="220"/>
      <c r="N226" s="221"/>
      <c r="O226" s="84"/>
      <c r="P226" s="84"/>
      <c r="Q226" s="84"/>
      <c r="R226" s="84"/>
      <c r="S226" s="84"/>
      <c r="T226" s="85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146</v>
      </c>
      <c r="AU226" s="17" t="s">
        <v>80</v>
      </c>
    </row>
    <row r="227" s="2" customFormat="1" ht="24.15" customHeight="1">
      <c r="A227" s="38"/>
      <c r="B227" s="39"/>
      <c r="C227" s="204" t="s">
        <v>369</v>
      </c>
      <c r="D227" s="204" t="s">
        <v>140</v>
      </c>
      <c r="E227" s="205" t="s">
        <v>405</v>
      </c>
      <c r="F227" s="206" t="s">
        <v>406</v>
      </c>
      <c r="G227" s="207" t="s">
        <v>330</v>
      </c>
      <c r="H227" s="208">
        <v>9</v>
      </c>
      <c r="I227" s="209"/>
      <c r="J227" s="210">
        <f>ROUND(I227*H227,2)</f>
        <v>0</v>
      </c>
      <c r="K227" s="206" t="s">
        <v>144</v>
      </c>
      <c r="L227" s="44"/>
      <c r="M227" s="211" t="s">
        <v>19</v>
      </c>
      <c r="N227" s="212" t="s">
        <v>46</v>
      </c>
      <c r="O227" s="84"/>
      <c r="P227" s="213">
        <f>O227*H227</f>
        <v>0</v>
      </c>
      <c r="Q227" s="213">
        <v>0</v>
      </c>
      <c r="R227" s="213">
        <f>Q227*H227</f>
        <v>0</v>
      </c>
      <c r="S227" s="213">
        <v>0.001</v>
      </c>
      <c r="T227" s="214">
        <f>S227*H227</f>
        <v>0.0090000000000000011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15" t="s">
        <v>88</v>
      </c>
      <c r="AT227" s="215" t="s">
        <v>140</v>
      </c>
      <c r="AU227" s="215" t="s">
        <v>80</v>
      </c>
      <c r="AY227" s="17" t="s">
        <v>138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83</v>
      </c>
      <c r="BK227" s="216">
        <f>ROUND(I227*H227,2)</f>
        <v>0</v>
      </c>
      <c r="BL227" s="17" t="s">
        <v>88</v>
      </c>
      <c r="BM227" s="215" t="s">
        <v>1538</v>
      </c>
    </row>
    <row r="228" s="2" customFormat="1">
      <c r="A228" s="38"/>
      <c r="B228" s="39"/>
      <c r="C228" s="40"/>
      <c r="D228" s="217" t="s">
        <v>146</v>
      </c>
      <c r="E228" s="40"/>
      <c r="F228" s="218" t="s">
        <v>408</v>
      </c>
      <c r="G228" s="40"/>
      <c r="H228" s="40"/>
      <c r="I228" s="219"/>
      <c r="J228" s="40"/>
      <c r="K228" s="40"/>
      <c r="L228" s="44"/>
      <c r="M228" s="220"/>
      <c r="N228" s="221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146</v>
      </c>
      <c r="AU228" s="17" t="s">
        <v>80</v>
      </c>
    </row>
    <row r="229" s="2" customFormat="1" ht="16.5" customHeight="1">
      <c r="A229" s="38"/>
      <c r="B229" s="39"/>
      <c r="C229" s="204" t="s">
        <v>374</v>
      </c>
      <c r="D229" s="204" t="s">
        <v>140</v>
      </c>
      <c r="E229" s="205" t="s">
        <v>1539</v>
      </c>
      <c r="F229" s="206" t="s">
        <v>1540</v>
      </c>
      <c r="G229" s="207" t="s">
        <v>330</v>
      </c>
      <c r="H229" s="208">
        <v>1</v>
      </c>
      <c r="I229" s="209"/>
      <c r="J229" s="210">
        <f>ROUND(I229*H229,2)</f>
        <v>0</v>
      </c>
      <c r="K229" s="206" t="s">
        <v>144</v>
      </c>
      <c r="L229" s="44"/>
      <c r="M229" s="211" t="s">
        <v>19</v>
      </c>
      <c r="N229" s="212" t="s">
        <v>46</v>
      </c>
      <c r="O229" s="84"/>
      <c r="P229" s="213">
        <f>O229*H229</f>
        <v>0</v>
      </c>
      <c r="Q229" s="213">
        <v>0</v>
      </c>
      <c r="R229" s="213">
        <f>Q229*H229</f>
        <v>0</v>
      </c>
      <c r="S229" s="213">
        <v>0.00050000000000000001</v>
      </c>
      <c r="T229" s="214">
        <f>S229*H229</f>
        <v>0.00050000000000000001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15" t="s">
        <v>88</v>
      </c>
      <c r="AT229" s="215" t="s">
        <v>140</v>
      </c>
      <c r="AU229" s="215" t="s">
        <v>80</v>
      </c>
      <c r="AY229" s="17" t="s">
        <v>138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7" t="s">
        <v>83</v>
      </c>
      <c r="BK229" s="216">
        <f>ROUND(I229*H229,2)</f>
        <v>0</v>
      </c>
      <c r="BL229" s="17" t="s">
        <v>88</v>
      </c>
      <c r="BM229" s="215" t="s">
        <v>1541</v>
      </c>
    </row>
    <row r="230" s="2" customFormat="1">
      <c r="A230" s="38"/>
      <c r="B230" s="39"/>
      <c r="C230" s="40"/>
      <c r="D230" s="217" t="s">
        <v>146</v>
      </c>
      <c r="E230" s="40"/>
      <c r="F230" s="218" t="s">
        <v>1542</v>
      </c>
      <c r="G230" s="40"/>
      <c r="H230" s="40"/>
      <c r="I230" s="219"/>
      <c r="J230" s="40"/>
      <c r="K230" s="40"/>
      <c r="L230" s="44"/>
      <c r="M230" s="220"/>
      <c r="N230" s="221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146</v>
      </c>
      <c r="AU230" s="17" t="s">
        <v>80</v>
      </c>
    </row>
    <row r="231" s="2" customFormat="1" ht="16.5" customHeight="1">
      <c r="A231" s="38"/>
      <c r="B231" s="39"/>
      <c r="C231" s="204" t="s">
        <v>379</v>
      </c>
      <c r="D231" s="204" t="s">
        <v>140</v>
      </c>
      <c r="E231" s="205" t="s">
        <v>1543</v>
      </c>
      <c r="F231" s="206" t="s">
        <v>1544</v>
      </c>
      <c r="G231" s="207" t="s">
        <v>330</v>
      </c>
      <c r="H231" s="208">
        <v>2</v>
      </c>
      <c r="I231" s="209"/>
      <c r="J231" s="210">
        <f>ROUND(I231*H231,2)</f>
        <v>0</v>
      </c>
      <c r="K231" s="206" t="s">
        <v>144</v>
      </c>
      <c r="L231" s="44"/>
      <c r="M231" s="211" t="s">
        <v>19</v>
      </c>
      <c r="N231" s="212" t="s">
        <v>46</v>
      </c>
      <c r="O231" s="84"/>
      <c r="P231" s="213">
        <f>O231*H231</f>
        <v>0</v>
      </c>
      <c r="Q231" s="213">
        <v>0</v>
      </c>
      <c r="R231" s="213">
        <f>Q231*H231</f>
        <v>0</v>
      </c>
      <c r="S231" s="213">
        <v>0.00010000000000000001</v>
      </c>
      <c r="T231" s="214">
        <f>S231*H231</f>
        <v>0.00020000000000000001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15" t="s">
        <v>88</v>
      </c>
      <c r="AT231" s="215" t="s">
        <v>140</v>
      </c>
      <c r="AU231" s="215" t="s">
        <v>80</v>
      </c>
      <c r="AY231" s="17" t="s">
        <v>138</v>
      </c>
      <c r="BE231" s="216">
        <f>IF(N231="základní",J231,0)</f>
        <v>0</v>
      </c>
      <c r="BF231" s="216">
        <f>IF(N231="snížená",J231,0)</f>
        <v>0</v>
      </c>
      <c r="BG231" s="216">
        <f>IF(N231="zákl. přenesená",J231,0)</f>
        <v>0</v>
      </c>
      <c r="BH231" s="216">
        <f>IF(N231="sníž. přenesená",J231,0)</f>
        <v>0</v>
      </c>
      <c r="BI231" s="216">
        <f>IF(N231="nulová",J231,0)</f>
        <v>0</v>
      </c>
      <c r="BJ231" s="17" t="s">
        <v>83</v>
      </c>
      <c r="BK231" s="216">
        <f>ROUND(I231*H231,2)</f>
        <v>0</v>
      </c>
      <c r="BL231" s="17" t="s">
        <v>88</v>
      </c>
      <c r="BM231" s="215" t="s">
        <v>1545</v>
      </c>
    </row>
    <row r="232" s="2" customFormat="1">
      <c r="A232" s="38"/>
      <c r="B232" s="39"/>
      <c r="C232" s="40"/>
      <c r="D232" s="217" t="s">
        <v>146</v>
      </c>
      <c r="E232" s="40"/>
      <c r="F232" s="218" t="s">
        <v>1546</v>
      </c>
      <c r="G232" s="40"/>
      <c r="H232" s="40"/>
      <c r="I232" s="219"/>
      <c r="J232" s="40"/>
      <c r="K232" s="40"/>
      <c r="L232" s="44"/>
      <c r="M232" s="220"/>
      <c r="N232" s="221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146</v>
      </c>
      <c r="AU232" s="17" t="s">
        <v>80</v>
      </c>
    </row>
    <row r="233" s="2" customFormat="1" ht="24.15" customHeight="1">
      <c r="A233" s="38"/>
      <c r="B233" s="39"/>
      <c r="C233" s="204" t="s">
        <v>384</v>
      </c>
      <c r="D233" s="204" t="s">
        <v>140</v>
      </c>
      <c r="E233" s="205" t="s">
        <v>1547</v>
      </c>
      <c r="F233" s="206" t="s">
        <v>1548</v>
      </c>
      <c r="G233" s="207" t="s">
        <v>482</v>
      </c>
      <c r="H233" s="208">
        <v>14</v>
      </c>
      <c r="I233" s="209"/>
      <c r="J233" s="210">
        <f>ROUND(I233*H233,2)</f>
        <v>0</v>
      </c>
      <c r="K233" s="206" t="s">
        <v>144</v>
      </c>
      <c r="L233" s="44"/>
      <c r="M233" s="211" t="s">
        <v>19</v>
      </c>
      <c r="N233" s="212" t="s">
        <v>46</v>
      </c>
      <c r="O233" s="84"/>
      <c r="P233" s="213">
        <f>O233*H233</f>
        <v>0</v>
      </c>
      <c r="Q233" s="213">
        <v>0</v>
      </c>
      <c r="R233" s="213">
        <f>Q233*H233</f>
        <v>0</v>
      </c>
      <c r="S233" s="213">
        <v>0.0098300000000000002</v>
      </c>
      <c r="T233" s="214">
        <f>S233*H233</f>
        <v>0.13761999999999999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15" t="s">
        <v>88</v>
      </c>
      <c r="AT233" s="215" t="s">
        <v>140</v>
      </c>
      <c r="AU233" s="215" t="s">
        <v>80</v>
      </c>
      <c r="AY233" s="17" t="s">
        <v>138</v>
      </c>
      <c r="BE233" s="216">
        <f>IF(N233="základní",J233,0)</f>
        <v>0</v>
      </c>
      <c r="BF233" s="216">
        <f>IF(N233="snížená",J233,0)</f>
        <v>0</v>
      </c>
      <c r="BG233" s="216">
        <f>IF(N233="zákl. přenesená",J233,0)</f>
        <v>0</v>
      </c>
      <c r="BH233" s="216">
        <f>IF(N233="sníž. přenesená",J233,0)</f>
        <v>0</v>
      </c>
      <c r="BI233" s="216">
        <f>IF(N233="nulová",J233,0)</f>
        <v>0</v>
      </c>
      <c r="BJ233" s="17" t="s">
        <v>83</v>
      </c>
      <c r="BK233" s="216">
        <f>ROUND(I233*H233,2)</f>
        <v>0</v>
      </c>
      <c r="BL233" s="17" t="s">
        <v>88</v>
      </c>
      <c r="BM233" s="215" t="s">
        <v>1549</v>
      </c>
    </row>
    <row r="234" s="2" customFormat="1">
      <c r="A234" s="38"/>
      <c r="B234" s="39"/>
      <c r="C234" s="40"/>
      <c r="D234" s="217" t="s">
        <v>146</v>
      </c>
      <c r="E234" s="40"/>
      <c r="F234" s="218" t="s">
        <v>1550</v>
      </c>
      <c r="G234" s="40"/>
      <c r="H234" s="40"/>
      <c r="I234" s="219"/>
      <c r="J234" s="40"/>
      <c r="K234" s="40"/>
      <c r="L234" s="44"/>
      <c r="M234" s="220"/>
      <c r="N234" s="221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146</v>
      </c>
      <c r="AU234" s="17" t="s">
        <v>80</v>
      </c>
    </row>
    <row r="235" s="2" customFormat="1" ht="24.15" customHeight="1">
      <c r="A235" s="38"/>
      <c r="B235" s="39"/>
      <c r="C235" s="204" t="s">
        <v>389</v>
      </c>
      <c r="D235" s="204" t="s">
        <v>140</v>
      </c>
      <c r="E235" s="205" t="s">
        <v>1551</v>
      </c>
      <c r="F235" s="206" t="s">
        <v>1552</v>
      </c>
      <c r="G235" s="207" t="s">
        <v>330</v>
      </c>
      <c r="H235" s="208">
        <v>1</v>
      </c>
      <c r="I235" s="209"/>
      <c r="J235" s="210">
        <f>ROUND(I235*H235,2)</f>
        <v>0</v>
      </c>
      <c r="K235" s="206" t="s">
        <v>144</v>
      </c>
      <c r="L235" s="44"/>
      <c r="M235" s="211" t="s">
        <v>19</v>
      </c>
      <c r="N235" s="212" t="s">
        <v>46</v>
      </c>
      <c r="O235" s="84"/>
      <c r="P235" s="213">
        <f>O235*H235</f>
        <v>0</v>
      </c>
      <c r="Q235" s="213">
        <v>0</v>
      </c>
      <c r="R235" s="213">
        <f>Q235*H235</f>
        <v>0</v>
      </c>
      <c r="S235" s="213">
        <v>0.0117</v>
      </c>
      <c r="T235" s="214">
        <f>S235*H235</f>
        <v>0.0117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15" t="s">
        <v>88</v>
      </c>
      <c r="AT235" s="215" t="s">
        <v>140</v>
      </c>
      <c r="AU235" s="215" t="s">
        <v>80</v>
      </c>
      <c r="AY235" s="17" t="s">
        <v>138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83</v>
      </c>
      <c r="BK235" s="216">
        <f>ROUND(I235*H235,2)</f>
        <v>0</v>
      </c>
      <c r="BL235" s="17" t="s">
        <v>88</v>
      </c>
      <c r="BM235" s="215" t="s">
        <v>1553</v>
      </c>
    </row>
    <row r="236" s="2" customFormat="1">
      <c r="A236" s="38"/>
      <c r="B236" s="39"/>
      <c r="C236" s="40"/>
      <c r="D236" s="217" t="s">
        <v>146</v>
      </c>
      <c r="E236" s="40"/>
      <c r="F236" s="218" t="s">
        <v>1554</v>
      </c>
      <c r="G236" s="40"/>
      <c r="H236" s="40"/>
      <c r="I236" s="219"/>
      <c r="J236" s="40"/>
      <c r="K236" s="40"/>
      <c r="L236" s="44"/>
      <c r="M236" s="220"/>
      <c r="N236" s="221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146</v>
      </c>
      <c r="AU236" s="17" t="s">
        <v>80</v>
      </c>
    </row>
    <row r="237" s="2" customFormat="1" ht="16.5" customHeight="1">
      <c r="A237" s="38"/>
      <c r="B237" s="39"/>
      <c r="C237" s="204" t="s">
        <v>394</v>
      </c>
      <c r="D237" s="204" t="s">
        <v>140</v>
      </c>
      <c r="E237" s="205" t="s">
        <v>1555</v>
      </c>
      <c r="F237" s="206" t="s">
        <v>1556</v>
      </c>
      <c r="G237" s="207" t="s">
        <v>482</v>
      </c>
      <c r="H237" s="208">
        <v>2</v>
      </c>
      <c r="I237" s="209"/>
      <c r="J237" s="210">
        <f>ROUND(I237*H237,2)</f>
        <v>0</v>
      </c>
      <c r="K237" s="206" t="s">
        <v>144</v>
      </c>
      <c r="L237" s="44"/>
      <c r="M237" s="211" t="s">
        <v>19</v>
      </c>
      <c r="N237" s="212" t="s">
        <v>46</v>
      </c>
      <c r="O237" s="84"/>
      <c r="P237" s="213">
        <f>O237*H237</f>
        <v>0</v>
      </c>
      <c r="Q237" s="213">
        <v>0</v>
      </c>
      <c r="R237" s="213">
        <f>Q237*H237</f>
        <v>0</v>
      </c>
      <c r="S237" s="213">
        <v>0.00025000000000000001</v>
      </c>
      <c r="T237" s="214">
        <f>S237*H237</f>
        <v>0.00050000000000000001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15" t="s">
        <v>88</v>
      </c>
      <c r="AT237" s="215" t="s">
        <v>140</v>
      </c>
      <c r="AU237" s="215" t="s">
        <v>80</v>
      </c>
      <c r="AY237" s="17" t="s">
        <v>138</v>
      </c>
      <c r="BE237" s="216">
        <f>IF(N237="základní",J237,0)</f>
        <v>0</v>
      </c>
      <c r="BF237" s="216">
        <f>IF(N237="snížená",J237,0)</f>
        <v>0</v>
      </c>
      <c r="BG237" s="216">
        <f>IF(N237="zákl. přenesená",J237,0)</f>
        <v>0</v>
      </c>
      <c r="BH237" s="216">
        <f>IF(N237="sníž. přenesená",J237,0)</f>
        <v>0</v>
      </c>
      <c r="BI237" s="216">
        <f>IF(N237="nulová",J237,0)</f>
        <v>0</v>
      </c>
      <c r="BJ237" s="17" t="s">
        <v>83</v>
      </c>
      <c r="BK237" s="216">
        <f>ROUND(I237*H237,2)</f>
        <v>0</v>
      </c>
      <c r="BL237" s="17" t="s">
        <v>88</v>
      </c>
      <c r="BM237" s="215" t="s">
        <v>1557</v>
      </c>
    </row>
    <row r="238" s="2" customFormat="1">
      <c r="A238" s="38"/>
      <c r="B238" s="39"/>
      <c r="C238" s="40"/>
      <c r="D238" s="217" t="s">
        <v>146</v>
      </c>
      <c r="E238" s="40"/>
      <c r="F238" s="218" t="s">
        <v>1558</v>
      </c>
      <c r="G238" s="40"/>
      <c r="H238" s="40"/>
      <c r="I238" s="219"/>
      <c r="J238" s="40"/>
      <c r="K238" s="40"/>
      <c r="L238" s="44"/>
      <c r="M238" s="220"/>
      <c r="N238" s="221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146</v>
      </c>
      <c r="AU238" s="17" t="s">
        <v>80</v>
      </c>
    </row>
    <row r="239" s="2" customFormat="1" ht="24.15" customHeight="1">
      <c r="A239" s="38"/>
      <c r="B239" s="39"/>
      <c r="C239" s="204" t="s">
        <v>399</v>
      </c>
      <c r="D239" s="204" t="s">
        <v>140</v>
      </c>
      <c r="E239" s="205" t="s">
        <v>1559</v>
      </c>
      <c r="F239" s="206" t="s">
        <v>1560</v>
      </c>
      <c r="G239" s="207" t="s">
        <v>207</v>
      </c>
      <c r="H239" s="208">
        <v>6.2999999999999998</v>
      </c>
      <c r="I239" s="209"/>
      <c r="J239" s="210">
        <f>ROUND(I239*H239,2)</f>
        <v>0</v>
      </c>
      <c r="K239" s="206" t="s">
        <v>144</v>
      </c>
      <c r="L239" s="44"/>
      <c r="M239" s="211" t="s">
        <v>19</v>
      </c>
      <c r="N239" s="212" t="s">
        <v>46</v>
      </c>
      <c r="O239" s="84"/>
      <c r="P239" s="213">
        <f>O239*H239</f>
        <v>0</v>
      </c>
      <c r="Q239" s="213">
        <v>0</v>
      </c>
      <c r="R239" s="213">
        <f>Q239*H239</f>
        <v>0</v>
      </c>
      <c r="S239" s="213">
        <v>0.017250000000000001</v>
      </c>
      <c r="T239" s="214">
        <f>S239*H239</f>
        <v>0.10867500000000001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15" t="s">
        <v>88</v>
      </c>
      <c r="AT239" s="215" t="s">
        <v>140</v>
      </c>
      <c r="AU239" s="215" t="s">
        <v>80</v>
      </c>
      <c r="AY239" s="17" t="s">
        <v>138</v>
      </c>
      <c r="BE239" s="216">
        <f>IF(N239="základní",J239,0)</f>
        <v>0</v>
      </c>
      <c r="BF239" s="216">
        <f>IF(N239="snížená",J239,0)</f>
        <v>0</v>
      </c>
      <c r="BG239" s="216">
        <f>IF(N239="zákl. přenesená",J239,0)</f>
        <v>0</v>
      </c>
      <c r="BH239" s="216">
        <f>IF(N239="sníž. přenesená",J239,0)</f>
        <v>0</v>
      </c>
      <c r="BI239" s="216">
        <f>IF(N239="nulová",J239,0)</f>
        <v>0</v>
      </c>
      <c r="BJ239" s="17" t="s">
        <v>83</v>
      </c>
      <c r="BK239" s="216">
        <f>ROUND(I239*H239,2)</f>
        <v>0</v>
      </c>
      <c r="BL239" s="17" t="s">
        <v>88</v>
      </c>
      <c r="BM239" s="215" t="s">
        <v>1561</v>
      </c>
    </row>
    <row r="240" s="2" customFormat="1">
      <c r="A240" s="38"/>
      <c r="B240" s="39"/>
      <c r="C240" s="40"/>
      <c r="D240" s="217" t="s">
        <v>146</v>
      </c>
      <c r="E240" s="40"/>
      <c r="F240" s="218" t="s">
        <v>1562</v>
      </c>
      <c r="G240" s="40"/>
      <c r="H240" s="40"/>
      <c r="I240" s="219"/>
      <c r="J240" s="40"/>
      <c r="K240" s="40"/>
      <c r="L240" s="44"/>
      <c r="M240" s="220"/>
      <c r="N240" s="221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146</v>
      </c>
      <c r="AU240" s="17" t="s">
        <v>80</v>
      </c>
    </row>
    <row r="241" s="13" customFormat="1">
      <c r="A241" s="13"/>
      <c r="B241" s="222"/>
      <c r="C241" s="223"/>
      <c r="D241" s="224" t="s">
        <v>148</v>
      </c>
      <c r="E241" s="225" t="s">
        <v>19</v>
      </c>
      <c r="F241" s="226" t="s">
        <v>1563</v>
      </c>
      <c r="G241" s="223"/>
      <c r="H241" s="227">
        <v>6.2999999999999998</v>
      </c>
      <c r="I241" s="228"/>
      <c r="J241" s="223"/>
      <c r="K241" s="223"/>
      <c r="L241" s="229"/>
      <c r="M241" s="230"/>
      <c r="N241" s="231"/>
      <c r="O241" s="231"/>
      <c r="P241" s="231"/>
      <c r="Q241" s="231"/>
      <c r="R241" s="231"/>
      <c r="S241" s="231"/>
      <c r="T241" s="23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3" t="s">
        <v>148</v>
      </c>
      <c r="AU241" s="233" t="s">
        <v>80</v>
      </c>
      <c r="AV241" s="13" t="s">
        <v>80</v>
      </c>
      <c r="AW241" s="13" t="s">
        <v>36</v>
      </c>
      <c r="AX241" s="13" t="s">
        <v>83</v>
      </c>
      <c r="AY241" s="233" t="s">
        <v>138</v>
      </c>
    </row>
    <row r="242" s="2" customFormat="1" ht="16.5" customHeight="1">
      <c r="A242" s="38"/>
      <c r="B242" s="39"/>
      <c r="C242" s="204" t="s">
        <v>404</v>
      </c>
      <c r="D242" s="204" t="s">
        <v>140</v>
      </c>
      <c r="E242" s="205" t="s">
        <v>1564</v>
      </c>
      <c r="F242" s="206" t="s">
        <v>1565</v>
      </c>
      <c r="G242" s="207" t="s">
        <v>207</v>
      </c>
      <c r="H242" s="208">
        <v>69.439999999999998</v>
      </c>
      <c r="I242" s="209"/>
      <c r="J242" s="210">
        <f>ROUND(I242*H242,2)</f>
        <v>0</v>
      </c>
      <c r="K242" s="206" t="s">
        <v>144</v>
      </c>
      <c r="L242" s="44"/>
      <c r="M242" s="211" t="s">
        <v>19</v>
      </c>
      <c r="N242" s="212" t="s">
        <v>46</v>
      </c>
      <c r="O242" s="84"/>
      <c r="P242" s="213">
        <f>O242*H242</f>
        <v>0</v>
      </c>
      <c r="Q242" s="213">
        <v>0</v>
      </c>
      <c r="R242" s="213">
        <f>Q242*H242</f>
        <v>0</v>
      </c>
      <c r="S242" s="213">
        <v>0.024649999999999998</v>
      </c>
      <c r="T242" s="214">
        <f>S242*H242</f>
        <v>1.7116959999999999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15" t="s">
        <v>88</v>
      </c>
      <c r="AT242" s="215" t="s">
        <v>140</v>
      </c>
      <c r="AU242" s="215" t="s">
        <v>80</v>
      </c>
      <c r="AY242" s="17" t="s">
        <v>138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83</v>
      </c>
      <c r="BK242" s="216">
        <f>ROUND(I242*H242,2)</f>
        <v>0</v>
      </c>
      <c r="BL242" s="17" t="s">
        <v>88</v>
      </c>
      <c r="BM242" s="215" t="s">
        <v>1566</v>
      </c>
    </row>
    <row r="243" s="2" customFormat="1">
      <c r="A243" s="38"/>
      <c r="B243" s="39"/>
      <c r="C243" s="40"/>
      <c r="D243" s="217" t="s">
        <v>146</v>
      </c>
      <c r="E243" s="40"/>
      <c r="F243" s="218" t="s">
        <v>1567</v>
      </c>
      <c r="G243" s="40"/>
      <c r="H243" s="40"/>
      <c r="I243" s="219"/>
      <c r="J243" s="40"/>
      <c r="K243" s="40"/>
      <c r="L243" s="44"/>
      <c r="M243" s="220"/>
      <c r="N243" s="221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146</v>
      </c>
      <c r="AU243" s="17" t="s">
        <v>80</v>
      </c>
    </row>
    <row r="244" s="13" customFormat="1">
      <c r="A244" s="13"/>
      <c r="B244" s="222"/>
      <c r="C244" s="223"/>
      <c r="D244" s="224" t="s">
        <v>148</v>
      </c>
      <c r="E244" s="225" t="s">
        <v>19</v>
      </c>
      <c r="F244" s="226" t="s">
        <v>1568</v>
      </c>
      <c r="G244" s="223"/>
      <c r="H244" s="227">
        <v>34.520000000000003</v>
      </c>
      <c r="I244" s="228"/>
      <c r="J244" s="223"/>
      <c r="K244" s="223"/>
      <c r="L244" s="229"/>
      <c r="M244" s="230"/>
      <c r="N244" s="231"/>
      <c r="O244" s="231"/>
      <c r="P244" s="231"/>
      <c r="Q244" s="231"/>
      <c r="R244" s="231"/>
      <c r="S244" s="231"/>
      <c r="T244" s="23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3" t="s">
        <v>148</v>
      </c>
      <c r="AU244" s="233" t="s">
        <v>80</v>
      </c>
      <c r="AV244" s="13" t="s">
        <v>80</v>
      </c>
      <c r="AW244" s="13" t="s">
        <v>36</v>
      </c>
      <c r="AX244" s="13" t="s">
        <v>75</v>
      </c>
      <c r="AY244" s="233" t="s">
        <v>138</v>
      </c>
    </row>
    <row r="245" s="13" customFormat="1">
      <c r="A245" s="13"/>
      <c r="B245" s="222"/>
      <c r="C245" s="223"/>
      <c r="D245" s="224" t="s">
        <v>148</v>
      </c>
      <c r="E245" s="225" t="s">
        <v>19</v>
      </c>
      <c r="F245" s="226" t="s">
        <v>1569</v>
      </c>
      <c r="G245" s="223"/>
      <c r="H245" s="227">
        <v>34.920000000000002</v>
      </c>
      <c r="I245" s="228"/>
      <c r="J245" s="223"/>
      <c r="K245" s="223"/>
      <c r="L245" s="229"/>
      <c r="M245" s="230"/>
      <c r="N245" s="231"/>
      <c r="O245" s="231"/>
      <c r="P245" s="231"/>
      <c r="Q245" s="231"/>
      <c r="R245" s="231"/>
      <c r="S245" s="231"/>
      <c r="T245" s="23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3" t="s">
        <v>148</v>
      </c>
      <c r="AU245" s="233" t="s">
        <v>80</v>
      </c>
      <c r="AV245" s="13" t="s">
        <v>80</v>
      </c>
      <c r="AW245" s="13" t="s">
        <v>36</v>
      </c>
      <c r="AX245" s="13" t="s">
        <v>75</v>
      </c>
      <c r="AY245" s="233" t="s">
        <v>138</v>
      </c>
    </row>
    <row r="246" s="14" customFormat="1">
      <c r="A246" s="14"/>
      <c r="B246" s="244"/>
      <c r="C246" s="245"/>
      <c r="D246" s="224" t="s">
        <v>148</v>
      </c>
      <c r="E246" s="246" t="s">
        <v>19</v>
      </c>
      <c r="F246" s="247" t="s">
        <v>224</v>
      </c>
      <c r="G246" s="245"/>
      <c r="H246" s="248">
        <v>69.439999999999998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148</v>
      </c>
      <c r="AU246" s="254" t="s">
        <v>80</v>
      </c>
      <c r="AV246" s="14" t="s">
        <v>88</v>
      </c>
      <c r="AW246" s="14" t="s">
        <v>36</v>
      </c>
      <c r="AX246" s="14" t="s">
        <v>83</v>
      </c>
      <c r="AY246" s="254" t="s">
        <v>138</v>
      </c>
    </row>
    <row r="247" s="2" customFormat="1" ht="16.5" customHeight="1">
      <c r="A247" s="38"/>
      <c r="B247" s="39"/>
      <c r="C247" s="204" t="s">
        <v>409</v>
      </c>
      <c r="D247" s="204" t="s">
        <v>140</v>
      </c>
      <c r="E247" s="205" t="s">
        <v>1570</v>
      </c>
      <c r="F247" s="206" t="s">
        <v>1571</v>
      </c>
      <c r="G247" s="207" t="s">
        <v>207</v>
      </c>
      <c r="H247" s="208">
        <v>6.4000000000000004</v>
      </c>
      <c r="I247" s="209"/>
      <c r="J247" s="210">
        <f>ROUND(I247*H247,2)</f>
        <v>0</v>
      </c>
      <c r="K247" s="206" t="s">
        <v>144</v>
      </c>
      <c r="L247" s="44"/>
      <c r="M247" s="211" t="s">
        <v>19</v>
      </c>
      <c r="N247" s="212" t="s">
        <v>46</v>
      </c>
      <c r="O247" s="84"/>
      <c r="P247" s="213">
        <f>O247*H247</f>
        <v>0</v>
      </c>
      <c r="Q247" s="213">
        <v>0</v>
      </c>
      <c r="R247" s="213">
        <f>Q247*H247</f>
        <v>0</v>
      </c>
      <c r="S247" s="213">
        <v>0.017999999999999999</v>
      </c>
      <c r="T247" s="214">
        <f>S247*H247</f>
        <v>0.1152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15" t="s">
        <v>88</v>
      </c>
      <c r="AT247" s="215" t="s">
        <v>140</v>
      </c>
      <c r="AU247" s="215" t="s">
        <v>80</v>
      </c>
      <c r="AY247" s="17" t="s">
        <v>138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7" t="s">
        <v>83</v>
      </c>
      <c r="BK247" s="216">
        <f>ROUND(I247*H247,2)</f>
        <v>0</v>
      </c>
      <c r="BL247" s="17" t="s">
        <v>88</v>
      </c>
      <c r="BM247" s="215" t="s">
        <v>1572</v>
      </c>
    </row>
    <row r="248" s="2" customFormat="1">
      <c r="A248" s="38"/>
      <c r="B248" s="39"/>
      <c r="C248" s="40"/>
      <c r="D248" s="217" t="s">
        <v>146</v>
      </c>
      <c r="E248" s="40"/>
      <c r="F248" s="218" t="s">
        <v>1573</v>
      </c>
      <c r="G248" s="40"/>
      <c r="H248" s="40"/>
      <c r="I248" s="219"/>
      <c r="J248" s="40"/>
      <c r="K248" s="40"/>
      <c r="L248" s="44"/>
      <c r="M248" s="220"/>
      <c r="N248" s="221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146</v>
      </c>
      <c r="AU248" s="17" t="s">
        <v>80</v>
      </c>
    </row>
    <row r="249" s="13" customFormat="1">
      <c r="A249" s="13"/>
      <c r="B249" s="222"/>
      <c r="C249" s="223"/>
      <c r="D249" s="224" t="s">
        <v>148</v>
      </c>
      <c r="E249" s="225" t="s">
        <v>19</v>
      </c>
      <c r="F249" s="226" t="s">
        <v>1574</v>
      </c>
      <c r="G249" s="223"/>
      <c r="H249" s="227">
        <v>6.4000000000000004</v>
      </c>
      <c r="I249" s="228"/>
      <c r="J249" s="223"/>
      <c r="K249" s="223"/>
      <c r="L249" s="229"/>
      <c r="M249" s="230"/>
      <c r="N249" s="231"/>
      <c r="O249" s="231"/>
      <c r="P249" s="231"/>
      <c r="Q249" s="231"/>
      <c r="R249" s="231"/>
      <c r="S249" s="231"/>
      <c r="T249" s="23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3" t="s">
        <v>148</v>
      </c>
      <c r="AU249" s="233" t="s">
        <v>80</v>
      </c>
      <c r="AV249" s="13" t="s">
        <v>80</v>
      </c>
      <c r="AW249" s="13" t="s">
        <v>36</v>
      </c>
      <c r="AX249" s="13" t="s">
        <v>83</v>
      </c>
      <c r="AY249" s="233" t="s">
        <v>138</v>
      </c>
    </row>
    <row r="250" s="2" customFormat="1" ht="24.15" customHeight="1">
      <c r="A250" s="38"/>
      <c r="B250" s="39"/>
      <c r="C250" s="204" t="s">
        <v>414</v>
      </c>
      <c r="D250" s="204" t="s">
        <v>140</v>
      </c>
      <c r="E250" s="205" t="s">
        <v>1575</v>
      </c>
      <c r="F250" s="206" t="s">
        <v>1576</v>
      </c>
      <c r="G250" s="207" t="s">
        <v>207</v>
      </c>
      <c r="H250" s="208">
        <v>34.520000000000003</v>
      </c>
      <c r="I250" s="209"/>
      <c r="J250" s="210">
        <f>ROUND(I250*H250,2)</f>
        <v>0</v>
      </c>
      <c r="K250" s="206" t="s">
        <v>144</v>
      </c>
      <c r="L250" s="44"/>
      <c r="M250" s="211" t="s">
        <v>19</v>
      </c>
      <c r="N250" s="212" t="s">
        <v>46</v>
      </c>
      <c r="O250" s="84"/>
      <c r="P250" s="213">
        <f>O250*H250</f>
        <v>0</v>
      </c>
      <c r="Q250" s="213">
        <v>0</v>
      </c>
      <c r="R250" s="213">
        <f>Q250*H250</f>
        <v>0</v>
      </c>
      <c r="S250" s="213">
        <v>0.26100000000000001</v>
      </c>
      <c r="T250" s="214">
        <f>S250*H250</f>
        <v>9.0097200000000015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15" t="s">
        <v>88</v>
      </c>
      <c r="AT250" s="215" t="s">
        <v>140</v>
      </c>
      <c r="AU250" s="215" t="s">
        <v>80</v>
      </c>
      <c r="AY250" s="17" t="s">
        <v>138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7" t="s">
        <v>83</v>
      </c>
      <c r="BK250" s="216">
        <f>ROUND(I250*H250,2)</f>
        <v>0</v>
      </c>
      <c r="BL250" s="17" t="s">
        <v>88</v>
      </c>
      <c r="BM250" s="215" t="s">
        <v>1577</v>
      </c>
    </row>
    <row r="251" s="2" customFormat="1">
      <c r="A251" s="38"/>
      <c r="B251" s="39"/>
      <c r="C251" s="40"/>
      <c r="D251" s="217" t="s">
        <v>146</v>
      </c>
      <c r="E251" s="40"/>
      <c r="F251" s="218" t="s">
        <v>1578</v>
      </c>
      <c r="G251" s="40"/>
      <c r="H251" s="40"/>
      <c r="I251" s="219"/>
      <c r="J251" s="40"/>
      <c r="K251" s="40"/>
      <c r="L251" s="44"/>
      <c r="M251" s="220"/>
      <c r="N251" s="221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146</v>
      </c>
      <c r="AU251" s="17" t="s">
        <v>80</v>
      </c>
    </row>
    <row r="252" s="13" customFormat="1">
      <c r="A252" s="13"/>
      <c r="B252" s="222"/>
      <c r="C252" s="223"/>
      <c r="D252" s="224" t="s">
        <v>148</v>
      </c>
      <c r="E252" s="225" t="s">
        <v>19</v>
      </c>
      <c r="F252" s="226" t="s">
        <v>1579</v>
      </c>
      <c r="G252" s="223"/>
      <c r="H252" s="227">
        <v>22.920000000000002</v>
      </c>
      <c r="I252" s="228"/>
      <c r="J252" s="223"/>
      <c r="K252" s="223"/>
      <c r="L252" s="229"/>
      <c r="M252" s="230"/>
      <c r="N252" s="231"/>
      <c r="O252" s="231"/>
      <c r="P252" s="231"/>
      <c r="Q252" s="231"/>
      <c r="R252" s="231"/>
      <c r="S252" s="231"/>
      <c r="T252" s="23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3" t="s">
        <v>148</v>
      </c>
      <c r="AU252" s="233" t="s">
        <v>80</v>
      </c>
      <c r="AV252" s="13" t="s">
        <v>80</v>
      </c>
      <c r="AW252" s="13" t="s">
        <v>36</v>
      </c>
      <c r="AX252" s="13" t="s">
        <v>75</v>
      </c>
      <c r="AY252" s="233" t="s">
        <v>138</v>
      </c>
    </row>
    <row r="253" s="13" customFormat="1">
      <c r="A253" s="13"/>
      <c r="B253" s="222"/>
      <c r="C253" s="223"/>
      <c r="D253" s="224" t="s">
        <v>148</v>
      </c>
      <c r="E253" s="225" t="s">
        <v>19</v>
      </c>
      <c r="F253" s="226" t="s">
        <v>1580</v>
      </c>
      <c r="G253" s="223"/>
      <c r="H253" s="227">
        <v>11.6</v>
      </c>
      <c r="I253" s="228"/>
      <c r="J253" s="223"/>
      <c r="K253" s="223"/>
      <c r="L253" s="229"/>
      <c r="M253" s="230"/>
      <c r="N253" s="231"/>
      <c r="O253" s="231"/>
      <c r="P253" s="231"/>
      <c r="Q253" s="231"/>
      <c r="R253" s="231"/>
      <c r="S253" s="231"/>
      <c r="T253" s="23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3" t="s">
        <v>148</v>
      </c>
      <c r="AU253" s="233" t="s">
        <v>80</v>
      </c>
      <c r="AV253" s="13" t="s">
        <v>80</v>
      </c>
      <c r="AW253" s="13" t="s">
        <v>36</v>
      </c>
      <c r="AX253" s="13" t="s">
        <v>75</v>
      </c>
      <c r="AY253" s="233" t="s">
        <v>138</v>
      </c>
    </row>
    <row r="254" s="14" customFormat="1">
      <c r="A254" s="14"/>
      <c r="B254" s="244"/>
      <c r="C254" s="245"/>
      <c r="D254" s="224" t="s">
        <v>148</v>
      </c>
      <c r="E254" s="246" t="s">
        <v>19</v>
      </c>
      <c r="F254" s="247" t="s">
        <v>224</v>
      </c>
      <c r="G254" s="245"/>
      <c r="H254" s="248">
        <v>34.520000000000003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4" t="s">
        <v>148</v>
      </c>
      <c r="AU254" s="254" t="s">
        <v>80</v>
      </c>
      <c r="AV254" s="14" t="s">
        <v>88</v>
      </c>
      <c r="AW254" s="14" t="s">
        <v>36</v>
      </c>
      <c r="AX254" s="14" t="s">
        <v>83</v>
      </c>
      <c r="AY254" s="254" t="s">
        <v>138</v>
      </c>
    </row>
    <row r="255" s="2" customFormat="1" ht="16.5" customHeight="1">
      <c r="A255" s="38"/>
      <c r="B255" s="39"/>
      <c r="C255" s="204" t="s">
        <v>420</v>
      </c>
      <c r="D255" s="204" t="s">
        <v>140</v>
      </c>
      <c r="E255" s="205" t="s">
        <v>1581</v>
      </c>
      <c r="F255" s="206" t="s">
        <v>1582</v>
      </c>
      <c r="G255" s="207" t="s">
        <v>143</v>
      </c>
      <c r="H255" s="208">
        <v>4.0839999999999996</v>
      </c>
      <c r="I255" s="209"/>
      <c r="J255" s="210">
        <f>ROUND(I255*H255,2)</f>
        <v>0</v>
      </c>
      <c r="K255" s="206" t="s">
        <v>144</v>
      </c>
      <c r="L255" s="44"/>
      <c r="M255" s="211" t="s">
        <v>19</v>
      </c>
      <c r="N255" s="212" t="s">
        <v>46</v>
      </c>
      <c r="O255" s="84"/>
      <c r="P255" s="213">
        <f>O255*H255</f>
        <v>0</v>
      </c>
      <c r="Q255" s="213">
        <v>0</v>
      </c>
      <c r="R255" s="213">
        <f>Q255*H255</f>
        <v>0</v>
      </c>
      <c r="S255" s="213">
        <v>2.2000000000000002</v>
      </c>
      <c r="T255" s="214">
        <f>S255*H255</f>
        <v>8.9847999999999999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15" t="s">
        <v>88</v>
      </c>
      <c r="AT255" s="215" t="s">
        <v>140</v>
      </c>
      <c r="AU255" s="215" t="s">
        <v>80</v>
      </c>
      <c r="AY255" s="17" t="s">
        <v>138</v>
      </c>
      <c r="BE255" s="216">
        <f>IF(N255="základní",J255,0)</f>
        <v>0</v>
      </c>
      <c r="BF255" s="216">
        <f>IF(N255="snížená",J255,0)</f>
        <v>0</v>
      </c>
      <c r="BG255" s="216">
        <f>IF(N255="zákl. přenesená",J255,0)</f>
        <v>0</v>
      </c>
      <c r="BH255" s="216">
        <f>IF(N255="sníž. přenesená",J255,0)</f>
        <v>0</v>
      </c>
      <c r="BI255" s="216">
        <f>IF(N255="nulová",J255,0)</f>
        <v>0</v>
      </c>
      <c r="BJ255" s="17" t="s">
        <v>83</v>
      </c>
      <c r="BK255" s="216">
        <f>ROUND(I255*H255,2)</f>
        <v>0</v>
      </c>
      <c r="BL255" s="17" t="s">
        <v>88</v>
      </c>
      <c r="BM255" s="215" t="s">
        <v>1583</v>
      </c>
    </row>
    <row r="256" s="2" customFormat="1">
      <c r="A256" s="38"/>
      <c r="B256" s="39"/>
      <c r="C256" s="40"/>
      <c r="D256" s="217" t="s">
        <v>146</v>
      </c>
      <c r="E256" s="40"/>
      <c r="F256" s="218" t="s">
        <v>1584</v>
      </c>
      <c r="G256" s="40"/>
      <c r="H256" s="40"/>
      <c r="I256" s="219"/>
      <c r="J256" s="40"/>
      <c r="K256" s="40"/>
      <c r="L256" s="44"/>
      <c r="M256" s="220"/>
      <c r="N256" s="221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146</v>
      </c>
      <c r="AU256" s="17" t="s">
        <v>80</v>
      </c>
    </row>
    <row r="257" s="13" customFormat="1">
      <c r="A257" s="13"/>
      <c r="B257" s="222"/>
      <c r="C257" s="223"/>
      <c r="D257" s="224" t="s">
        <v>148</v>
      </c>
      <c r="E257" s="225" t="s">
        <v>19</v>
      </c>
      <c r="F257" s="226" t="s">
        <v>1509</v>
      </c>
      <c r="G257" s="223"/>
      <c r="H257" s="227">
        <v>4.0839999999999996</v>
      </c>
      <c r="I257" s="228"/>
      <c r="J257" s="223"/>
      <c r="K257" s="223"/>
      <c r="L257" s="229"/>
      <c r="M257" s="230"/>
      <c r="N257" s="231"/>
      <c r="O257" s="231"/>
      <c r="P257" s="231"/>
      <c r="Q257" s="231"/>
      <c r="R257" s="231"/>
      <c r="S257" s="231"/>
      <c r="T257" s="23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3" t="s">
        <v>148</v>
      </c>
      <c r="AU257" s="233" t="s">
        <v>80</v>
      </c>
      <c r="AV257" s="13" t="s">
        <v>80</v>
      </c>
      <c r="AW257" s="13" t="s">
        <v>36</v>
      </c>
      <c r="AX257" s="13" t="s">
        <v>83</v>
      </c>
      <c r="AY257" s="233" t="s">
        <v>138</v>
      </c>
    </row>
    <row r="258" s="2" customFormat="1" ht="16.5" customHeight="1">
      <c r="A258" s="38"/>
      <c r="B258" s="39"/>
      <c r="C258" s="204" t="s">
        <v>425</v>
      </c>
      <c r="D258" s="204" t="s">
        <v>140</v>
      </c>
      <c r="E258" s="205" t="s">
        <v>1585</v>
      </c>
      <c r="F258" s="206" t="s">
        <v>1586</v>
      </c>
      <c r="G258" s="207" t="s">
        <v>143</v>
      </c>
      <c r="H258" s="208">
        <v>2.2080000000000002</v>
      </c>
      <c r="I258" s="209"/>
      <c r="J258" s="210">
        <f>ROUND(I258*H258,2)</f>
        <v>0</v>
      </c>
      <c r="K258" s="206" t="s">
        <v>144</v>
      </c>
      <c r="L258" s="44"/>
      <c r="M258" s="211" t="s">
        <v>19</v>
      </c>
      <c r="N258" s="212" t="s">
        <v>46</v>
      </c>
      <c r="O258" s="84"/>
      <c r="P258" s="213">
        <f>O258*H258</f>
        <v>0</v>
      </c>
      <c r="Q258" s="213">
        <v>0</v>
      </c>
      <c r="R258" s="213">
        <f>Q258*H258</f>
        <v>0</v>
      </c>
      <c r="S258" s="213">
        <v>2.2000000000000002</v>
      </c>
      <c r="T258" s="214">
        <f>S258*H258</f>
        <v>4.8576000000000006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15" t="s">
        <v>88</v>
      </c>
      <c r="AT258" s="215" t="s">
        <v>140</v>
      </c>
      <c r="AU258" s="215" t="s">
        <v>80</v>
      </c>
      <c r="AY258" s="17" t="s">
        <v>138</v>
      </c>
      <c r="BE258" s="216">
        <f>IF(N258="základní",J258,0)</f>
        <v>0</v>
      </c>
      <c r="BF258" s="216">
        <f>IF(N258="snížená",J258,0)</f>
        <v>0</v>
      </c>
      <c r="BG258" s="216">
        <f>IF(N258="zákl. přenesená",J258,0)</f>
        <v>0</v>
      </c>
      <c r="BH258" s="216">
        <f>IF(N258="sníž. přenesená",J258,0)</f>
        <v>0</v>
      </c>
      <c r="BI258" s="216">
        <f>IF(N258="nulová",J258,0)</f>
        <v>0</v>
      </c>
      <c r="BJ258" s="17" t="s">
        <v>83</v>
      </c>
      <c r="BK258" s="216">
        <f>ROUND(I258*H258,2)</f>
        <v>0</v>
      </c>
      <c r="BL258" s="17" t="s">
        <v>88</v>
      </c>
      <c r="BM258" s="215" t="s">
        <v>1587</v>
      </c>
    </row>
    <row r="259" s="2" customFormat="1">
      <c r="A259" s="38"/>
      <c r="B259" s="39"/>
      <c r="C259" s="40"/>
      <c r="D259" s="217" t="s">
        <v>146</v>
      </c>
      <c r="E259" s="40"/>
      <c r="F259" s="218" t="s">
        <v>1588</v>
      </c>
      <c r="G259" s="40"/>
      <c r="H259" s="40"/>
      <c r="I259" s="219"/>
      <c r="J259" s="40"/>
      <c r="K259" s="40"/>
      <c r="L259" s="44"/>
      <c r="M259" s="220"/>
      <c r="N259" s="221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146</v>
      </c>
      <c r="AU259" s="17" t="s">
        <v>80</v>
      </c>
    </row>
    <row r="260" s="13" customFormat="1">
      <c r="A260" s="13"/>
      <c r="B260" s="222"/>
      <c r="C260" s="223"/>
      <c r="D260" s="224" t="s">
        <v>148</v>
      </c>
      <c r="E260" s="225" t="s">
        <v>19</v>
      </c>
      <c r="F260" s="226" t="s">
        <v>1589</v>
      </c>
      <c r="G260" s="223"/>
      <c r="H260" s="227">
        <v>1.1200000000000001</v>
      </c>
      <c r="I260" s="228"/>
      <c r="J260" s="223"/>
      <c r="K260" s="223"/>
      <c r="L260" s="229"/>
      <c r="M260" s="230"/>
      <c r="N260" s="231"/>
      <c r="O260" s="231"/>
      <c r="P260" s="231"/>
      <c r="Q260" s="231"/>
      <c r="R260" s="231"/>
      <c r="S260" s="231"/>
      <c r="T260" s="23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3" t="s">
        <v>148</v>
      </c>
      <c r="AU260" s="233" t="s">
        <v>80</v>
      </c>
      <c r="AV260" s="13" t="s">
        <v>80</v>
      </c>
      <c r="AW260" s="13" t="s">
        <v>36</v>
      </c>
      <c r="AX260" s="13" t="s">
        <v>75</v>
      </c>
      <c r="AY260" s="233" t="s">
        <v>138</v>
      </c>
    </row>
    <row r="261" s="13" customFormat="1">
      <c r="A261" s="13"/>
      <c r="B261" s="222"/>
      <c r="C261" s="223"/>
      <c r="D261" s="224" t="s">
        <v>148</v>
      </c>
      <c r="E261" s="225" t="s">
        <v>19</v>
      </c>
      <c r="F261" s="226" t="s">
        <v>1590</v>
      </c>
      <c r="G261" s="223"/>
      <c r="H261" s="227">
        <v>1.0880000000000001</v>
      </c>
      <c r="I261" s="228"/>
      <c r="J261" s="223"/>
      <c r="K261" s="223"/>
      <c r="L261" s="229"/>
      <c r="M261" s="230"/>
      <c r="N261" s="231"/>
      <c r="O261" s="231"/>
      <c r="P261" s="231"/>
      <c r="Q261" s="231"/>
      <c r="R261" s="231"/>
      <c r="S261" s="231"/>
      <c r="T261" s="23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3" t="s">
        <v>148</v>
      </c>
      <c r="AU261" s="233" t="s">
        <v>80</v>
      </c>
      <c r="AV261" s="13" t="s">
        <v>80</v>
      </c>
      <c r="AW261" s="13" t="s">
        <v>36</v>
      </c>
      <c r="AX261" s="13" t="s">
        <v>75</v>
      </c>
      <c r="AY261" s="233" t="s">
        <v>138</v>
      </c>
    </row>
    <row r="262" s="14" customFormat="1">
      <c r="A262" s="14"/>
      <c r="B262" s="244"/>
      <c r="C262" s="245"/>
      <c r="D262" s="224" t="s">
        <v>148</v>
      </c>
      <c r="E262" s="246" t="s">
        <v>19</v>
      </c>
      <c r="F262" s="247" t="s">
        <v>224</v>
      </c>
      <c r="G262" s="245"/>
      <c r="H262" s="248">
        <v>2.2080000000000002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4" t="s">
        <v>148</v>
      </c>
      <c r="AU262" s="254" t="s">
        <v>80</v>
      </c>
      <c r="AV262" s="14" t="s">
        <v>88</v>
      </c>
      <c r="AW262" s="14" t="s">
        <v>36</v>
      </c>
      <c r="AX262" s="14" t="s">
        <v>83</v>
      </c>
      <c r="AY262" s="254" t="s">
        <v>138</v>
      </c>
    </row>
    <row r="263" s="2" customFormat="1" ht="24.15" customHeight="1">
      <c r="A263" s="38"/>
      <c r="B263" s="39"/>
      <c r="C263" s="204" t="s">
        <v>430</v>
      </c>
      <c r="D263" s="204" t="s">
        <v>140</v>
      </c>
      <c r="E263" s="205" t="s">
        <v>431</v>
      </c>
      <c r="F263" s="206" t="s">
        <v>432</v>
      </c>
      <c r="G263" s="207" t="s">
        <v>207</v>
      </c>
      <c r="H263" s="208">
        <v>62.799999999999997</v>
      </c>
      <c r="I263" s="209"/>
      <c r="J263" s="210">
        <f>ROUND(I263*H263,2)</f>
        <v>0</v>
      </c>
      <c r="K263" s="206" t="s">
        <v>144</v>
      </c>
      <c r="L263" s="44"/>
      <c r="M263" s="211" t="s">
        <v>19</v>
      </c>
      <c r="N263" s="212" t="s">
        <v>46</v>
      </c>
      <c r="O263" s="84"/>
      <c r="P263" s="213">
        <f>O263*H263</f>
        <v>0</v>
      </c>
      <c r="Q263" s="213">
        <v>0</v>
      </c>
      <c r="R263" s="213">
        <f>Q263*H263</f>
        <v>0</v>
      </c>
      <c r="S263" s="213">
        <v>0.035000000000000003</v>
      </c>
      <c r="T263" s="214">
        <f>S263*H263</f>
        <v>2.198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15" t="s">
        <v>88</v>
      </c>
      <c r="AT263" s="215" t="s">
        <v>140</v>
      </c>
      <c r="AU263" s="215" t="s">
        <v>80</v>
      </c>
      <c r="AY263" s="17" t="s">
        <v>138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83</v>
      </c>
      <c r="BK263" s="216">
        <f>ROUND(I263*H263,2)</f>
        <v>0</v>
      </c>
      <c r="BL263" s="17" t="s">
        <v>88</v>
      </c>
      <c r="BM263" s="215" t="s">
        <v>1591</v>
      </c>
    </row>
    <row r="264" s="2" customFormat="1">
      <c r="A264" s="38"/>
      <c r="B264" s="39"/>
      <c r="C264" s="40"/>
      <c r="D264" s="217" t="s">
        <v>146</v>
      </c>
      <c r="E264" s="40"/>
      <c r="F264" s="218" t="s">
        <v>434</v>
      </c>
      <c r="G264" s="40"/>
      <c r="H264" s="40"/>
      <c r="I264" s="219"/>
      <c r="J264" s="40"/>
      <c r="K264" s="40"/>
      <c r="L264" s="44"/>
      <c r="M264" s="220"/>
      <c r="N264" s="221"/>
      <c r="O264" s="84"/>
      <c r="P264" s="84"/>
      <c r="Q264" s="84"/>
      <c r="R264" s="84"/>
      <c r="S264" s="84"/>
      <c r="T264" s="85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146</v>
      </c>
      <c r="AU264" s="17" t="s">
        <v>80</v>
      </c>
    </row>
    <row r="265" s="13" customFormat="1">
      <c r="A265" s="13"/>
      <c r="B265" s="222"/>
      <c r="C265" s="223"/>
      <c r="D265" s="224" t="s">
        <v>148</v>
      </c>
      <c r="E265" s="225" t="s">
        <v>19</v>
      </c>
      <c r="F265" s="226" t="s">
        <v>1490</v>
      </c>
      <c r="G265" s="223"/>
      <c r="H265" s="227">
        <v>60</v>
      </c>
      <c r="I265" s="228"/>
      <c r="J265" s="223"/>
      <c r="K265" s="223"/>
      <c r="L265" s="229"/>
      <c r="M265" s="230"/>
      <c r="N265" s="231"/>
      <c r="O265" s="231"/>
      <c r="P265" s="231"/>
      <c r="Q265" s="231"/>
      <c r="R265" s="231"/>
      <c r="S265" s="231"/>
      <c r="T265" s="23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3" t="s">
        <v>148</v>
      </c>
      <c r="AU265" s="233" t="s">
        <v>80</v>
      </c>
      <c r="AV265" s="13" t="s">
        <v>80</v>
      </c>
      <c r="AW265" s="13" t="s">
        <v>36</v>
      </c>
      <c r="AX265" s="13" t="s">
        <v>75</v>
      </c>
      <c r="AY265" s="233" t="s">
        <v>138</v>
      </c>
    </row>
    <row r="266" s="13" customFormat="1">
      <c r="A266" s="13"/>
      <c r="B266" s="222"/>
      <c r="C266" s="223"/>
      <c r="D266" s="224" t="s">
        <v>148</v>
      </c>
      <c r="E266" s="225" t="s">
        <v>19</v>
      </c>
      <c r="F266" s="226" t="s">
        <v>1592</v>
      </c>
      <c r="G266" s="223"/>
      <c r="H266" s="227">
        <v>2.7999999999999998</v>
      </c>
      <c r="I266" s="228"/>
      <c r="J266" s="223"/>
      <c r="K266" s="223"/>
      <c r="L266" s="229"/>
      <c r="M266" s="230"/>
      <c r="N266" s="231"/>
      <c r="O266" s="231"/>
      <c r="P266" s="231"/>
      <c r="Q266" s="231"/>
      <c r="R266" s="231"/>
      <c r="S266" s="231"/>
      <c r="T266" s="232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3" t="s">
        <v>148</v>
      </c>
      <c r="AU266" s="233" t="s">
        <v>80</v>
      </c>
      <c r="AV266" s="13" t="s">
        <v>80</v>
      </c>
      <c r="AW266" s="13" t="s">
        <v>36</v>
      </c>
      <c r="AX266" s="13" t="s">
        <v>75</v>
      </c>
      <c r="AY266" s="233" t="s">
        <v>138</v>
      </c>
    </row>
    <row r="267" s="14" customFormat="1">
      <c r="A267" s="14"/>
      <c r="B267" s="244"/>
      <c r="C267" s="245"/>
      <c r="D267" s="224" t="s">
        <v>148</v>
      </c>
      <c r="E267" s="246" t="s">
        <v>19</v>
      </c>
      <c r="F267" s="247" t="s">
        <v>224</v>
      </c>
      <c r="G267" s="245"/>
      <c r="H267" s="248">
        <v>62.799999999999997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4" t="s">
        <v>148</v>
      </c>
      <c r="AU267" s="254" t="s">
        <v>80</v>
      </c>
      <c r="AV267" s="14" t="s">
        <v>88</v>
      </c>
      <c r="AW267" s="14" t="s">
        <v>36</v>
      </c>
      <c r="AX267" s="14" t="s">
        <v>83</v>
      </c>
      <c r="AY267" s="254" t="s">
        <v>138</v>
      </c>
    </row>
    <row r="268" s="2" customFormat="1" ht="24.15" customHeight="1">
      <c r="A268" s="38"/>
      <c r="B268" s="39"/>
      <c r="C268" s="204" t="s">
        <v>435</v>
      </c>
      <c r="D268" s="204" t="s">
        <v>140</v>
      </c>
      <c r="E268" s="205" t="s">
        <v>448</v>
      </c>
      <c r="F268" s="206" t="s">
        <v>449</v>
      </c>
      <c r="G268" s="207" t="s">
        <v>207</v>
      </c>
      <c r="H268" s="208">
        <v>3.2000000000000002</v>
      </c>
      <c r="I268" s="209"/>
      <c r="J268" s="210">
        <f>ROUND(I268*H268,2)</f>
        <v>0</v>
      </c>
      <c r="K268" s="206" t="s">
        <v>144</v>
      </c>
      <c r="L268" s="44"/>
      <c r="M268" s="211" t="s">
        <v>19</v>
      </c>
      <c r="N268" s="212" t="s">
        <v>46</v>
      </c>
      <c r="O268" s="84"/>
      <c r="P268" s="213">
        <f>O268*H268</f>
        <v>0</v>
      </c>
      <c r="Q268" s="213">
        <v>0</v>
      </c>
      <c r="R268" s="213">
        <f>Q268*H268</f>
        <v>0</v>
      </c>
      <c r="S268" s="213">
        <v>0.075999999999999998</v>
      </c>
      <c r="T268" s="214">
        <f>S268*H268</f>
        <v>0.2432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15" t="s">
        <v>88</v>
      </c>
      <c r="AT268" s="215" t="s">
        <v>140</v>
      </c>
      <c r="AU268" s="215" t="s">
        <v>80</v>
      </c>
      <c r="AY268" s="17" t="s">
        <v>138</v>
      </c>
      <c r="BE268" s="216">
        <f>IF(N268="základní",J268,0)</f>
        <v>0</v>
      </c>
      <c r="BF268" s="216">
        <f>IF(N268="snížená",J268,0)</f>
        <v>0</v>
      </c>
      <c r="BG268" s="216">
        <f>IF(N268="zákl. přenesená",J268,0)</f>
        <v>0</v>
      </c>
      <c r="BH268" s="216">
        <f>IF(N268="sníž. přenesená",J268,0)</f>
        <v>0</v>
      </c>
      <c r="BI268" s="216">
        <f>IF(N268="nulová",J268,0)</f>
        <v>0</v>
      </c>
      <c r="BJ268" s="17" t="s">
        <v>83</v>
      </c>
      <c r="BK268" s="216">
        <f>ROUND(I268*H268,2)</f>
        <v>0</v>
      </c>
      <c r="BL268" s="17" t="s">
        <v>88</v>
      </c>
      <c r="BM268" s="215" t="s">
        <v>1593</v>
      </c>
    </row>
    <row r="269" s="2" customFormat="1">
      <c r="A269" s="38"/>
      <c r="B269" s="39"/>
      <c r="C269" s="40"/>
      <c r="D269" s="217" t="s">
        <v>146</v>
      </c>
      <c r="E269" s="40"/>
      <c r="F269" s="218" t="s">
        <v>451</v>
      </c>
      <c r="G269" s="40"/>
      <c r="H269" s="40"/>
      <c r="I269" s="219"/>
      <c r="J269" s="40"/>
      <c r="K269" s="40"/>
      <c r="L269" s="44"/>
      <c r="M269" s="220"/>
      <c r="N269" s="221"/>
      <c r="O269" s="84"/>
      <c r="P269" s="84"/>
      <c r="Q269" s="84"/>
      <c r="R269" s="84"/>
      <c r="S269" s="84"/>
      <c r="T269" s="85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146</v>
      </c>
      <c r="AU269" s="17" t="s">
        <v>80</v>
      </c>
    </row>
    <row r="270" s="13" customFormat="1">
      <c r="A270" s="13"/>
      <c r="B270" s="222"/>
      <c r="C270" s="223"/>
      <c r="D270" s="224" t="s">
        <v>148</v>
      </c>
      <c r="E270" s="225" t="s">
        <v>19</v>
      </c>
      <c r="F270" s="226" t="s">
        <v>453</v>
      </c>
      <c r="G270" s="223"/>
      <c r="H270" s="227">
        <v>3.2000000000000002</v>
      </c>
      <c r="I270" s="228"/>
      <c r="J270" s="223"/>
      <c r="K270" s="223"/>
      <c r="L270" s="229"/>
      <c r="M270" s="230"/>
      <c r="N270" s="231"/>
      <c r="O270" s="231"/>
      <c r="P270" s="231"/>
      <c r="Q270" s="231"/>
      <c r="R270" s="231"/>
      <c r="S270" s="231"/>
      <c r="T270" s="23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3" t="s">
        <v>148</v>
      </c>
      <c r="AU270" s="233" t="s">
        <v>80</v>
      </c>
      <c r="AV270" s="13" t="s">
        <v>80</v>
      </c>
      <c r="AW270" s="13" t="s">
        <v>36</v>
      </c>
      <c r="AX270" s="13" t="s">
        <v>83</v>
      </c>
      <c r="AY270" s="233" t="s">
        <v>138</v>
      </c>
    </row>
    <row r="271" s="2" customFormat="1" ht="24.15" customHeight="1">
      <c r="A271" s="38"/>
      <c r="B271" s="39"/>
      <c r="C271" s="204" t="s">
        <v>441</v>
      </c>
      <c r="D271" s="204" t="s">
        <v>140</v>
      </c>
      <c r="E271" s="205" t="s">
        <v>474</v>
      </c>
      <c r="F271" s="206" t="s">
        <v>475</v>
      </c>
      <c r="G271" s="207" t="s">
        <v>330</v>
      </c>
      <c r="H271" s="208">
        <v>8</v>
      </c>
      <c r="I271" s="209"/>
      <c r="J271" s="210">
        <f>ROUND(I271*H271,2)</f>
        <v>0</v>
      </c>
      <c r="K271" s="206" t="s">
        <v>144</v>
      </c>
      <c r="L271" s="44"/>
      <c r="M271" s="211" t="s">
        <v>19</v>
      </c>
      <c r="N271" s="212" t="s">
        <v>46</v>
      </c>
      <c r="O271" s="84"/>
      <c r="P271" s="213">
        <f>O271*H271</f>
        <v>0</v>
      </c>
      <c r="Q271" s="213">
        <v>0</v>
      </c>
      <c r="R271" s="213">
        <f>Q271*H271</f>
        <v>0</v>
      </c>
      <c r="S271" s="213">
        <v>0.001</v>
      </c>
      <c r="T271" s="214">
        <f>S271*H271</f>
        <v>0.0080000000000000002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15" t="s">
        <v>88</v>
      </c>
      <c r="AT271" s="215" t="s">
        <v>140</v>
      </c>
      <c r="AU271" s="215" t="s">
        <v>80</v>
      </c>
      <c r="AY271" s="17" t="s">
        <v>138</v>
      </c>
      <c r="BE271" s="216">
        <f>IF(N271="základní",J271,0)</f>
        <v>0</v>
      </c>
      <c r="BF271" s="216">
        <f>IF(N271="snížená",J271,0)</f>
        <v>0</v>
      </c>
      <c r="BG271" s="216">
        <f>IF(N271="zákl. přenesená",J271,0)</f>
        <v>0</v>
      </c>
      <c r="BH271" s="216">
        <f>IF(N271="sníž. přenesená",J271,0)</f>
        <v>0</v>
      </c>
      <c r="BI271" s="216">
        <f>IF(N271="nulová",J271,0)</f>
        <v>0</v>
      </c>
      <c r="BJ271" s="17" t="s">
        <v>83</v>
      </c>
      <c r="BK271" s="216">
        <f>ROUND(I271*H271,2)</f>
        <v>0</v>
      </c>
      <c r="BL271" s="17" t="s">
        <v>88</v>
      </c>
      <c r="BM271" s="215" t="s">
        <v>1594</v>
      </c>
    </row>
    <row r="272" s="2" customFormat="1">
      <c r="A272" s="38"/>
      <c r="B272" s="39"/>
      <c r="C272" s="40"/>
      <c r="D272" s="217" t="s">
        <v>146</v>
      </c>
      <c r="E272" s="40"/>
      <c r="F272" s="218" t="s">
        <v>477</v>
      </c>
      <c r="G272" s="40"/>
      <c r="H272" s="40"/>
      <c r="I272" s="219"/>
      <c r="J272" s="40"/>
      <c r="K272" s="40"/>
      <c r="L272" s="44"/>
      <c r="M272" s="220"/>
      <c r="N272" s="221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146</v>
      </c>
      <c r="AU272" s="17" t="s">
        <v>80</v>
      </c>
    </row>
    <row r="273" s="13" customFormat="1">
      <c r="A273" s="13"/>
      <c r="B273" s="222"/>
      <c r="C273" s="223"/>
      <c r="D273" s="224" t="s">
        <v>148</v>
      </c>
      <c r="E273" s="225" t="s">
        <v>19</v>
      </c>
      <c r="F273" s="226" t="s">
        <v>1595</v>
      </c>
      <c r="G273" s="223"/>
      <c r="H273" s="227">
        <v>8</v>
      </c>
      <c r="I273" s="228"/>
      <c r="J273" s="223"/>
      <c r="K273" s="223"/>
      <c r="L273" s="229"/>
      <c r="M273" s="230"/>
      <c r="N273" s="231"/>
      <c r="O273" s="231"/>
      <c r="P273" s="231"/>
      <c r="Q273" s="231"/>
      <c r="R273" s="231"/>
      <c r="S273" s="231"/>
      <c r="T273" s="23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3" t="s">
        <v>148</v>
      </c>
      <c r="AU273" s="233" t="s">
        <v>80</v>
      </c>
      <c r="AV273" s="13" t="s">
        <v>80</v>
      </c>
      <c r="AW273" s="13" t="s">
        <v>36</v>
      </c>
      <c r="AX273" s="13" t="s">
        <v>83</v>
      </c>
      <c r="AY273" s="233" t="s">
        <v>138</v>
      </c>
    </row>
    <row r="274" s="2" customFormat="1" ht="21.75" customHeight="1">
      <c r="A274" s="38"/>
      <c r="B274" s="39"/>
      <c r="C274" s="204" t="s">
        <v>447</v>
      </c>
      <c r="D274" s="204" t="s">
        <v>140</v>
      </c>
      <c r="E274" s="205" t="s">
        <v>487</v>
      </c>
      <c r="F274" s="206" t="s">
        <v>488</v>
      </c>
      <c r="G274" s="207" t="s">
        <v>482</v>
      </c>
      <c r="H274" s="208">
        <v>32</v>
      </c>
      <c r="I274" s="209"/>
      <c r="J274" s="210">
        <f>ROUND(I274*H274,2)</f>
        <v>0</v>
      </c>
      <c r="K274" s="206" t="s">
        <v>144</v>
      </c>
      <c r="L274" s="44"/>
      <c r="M274" s="211" t="s">
        <v>19</v>
      </c>
      <c r="N274" s="212" t="s">
        <v>46</v>
      </c>
      <c r="O274" s="84"/>
      <c r="P274" s="213">
        <f>O274*H274</f>
        <v>0</v>
      </c>
      <c r="Q274" s="213">
        <v>0</v>
      </c>
      <c r="R274" s="213">
        <f>Q274*H274</f>
        <v>0</v>
      </c>
      <c r="S274" s="213">
        <v>0.002</v>
      </c>
      <c r="T274" s="214">
        <f>S274*H274</f>
        <v>0.064000000000000001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15" t="s">
        <v>88</v>
      </c>
      <c r="AT274" s="215" t="s">
        <v>140</v>
      </c>
      <c r="AU274" s="215" t="s">
        <v>80</v>
      </c>
      <c r="AY274" s="17" t="s">
        <v>138</v>
      </c>
      <c r="BE274" s="216">
        <f>IF(N274="základní",J274,0)</f>
        <v>0</v>
      </c>
      <c r="BF274" s="216">
        <f>IF(N274="snížená",J274,0)</f>
        <v>0</v>
      </c>
      <c r="BG274" s="216">
        <f>IF(N274="zákl. přenesená",J274,0)</f>
        <v>0</v>
      </c>
      <c r="BH274" s="216">
        <f>IF(N274="sníž. přenesená",J274,0)</f>
        <v>0</v>
      </c>
      <c r="BI274" s="216">
        <f>IF(N274="nulová",J274,0)</f>
        <v>0</v>
      </c>
      <c r="BJ274" s="17" t="s">
        <v>83</v>
      </c>
      <c r="BK274" s="216">
        <f>ROUND(I274*H274,2)</f>
        <v>0</v>
      </c>
      <c r="BL274" s="17" t="s">
        <v>88</v>
      </c>
      <c r="BM274" s="215" t="s">
        <v>1596</v>
      </c>
    </row>
    <row r="275" s="2" customFormat="1">
      <c r="A275" s="38"/>
      <c r="B275" s="39"/>
      <c r="C275" s="40"/>
      <c r="D275" s="217" t="s">
        <v>146</v>
      </c>
      <c r="E275" s="40"/>
      <c r="F275" s="218" t="s">
        <v>490</v>
      </c>
      <c r="G275" s="40"/>
      <c r="H275" s="40"/>
      <c r="I275" s="219"/>
      <c r="J275" s="40"/>
      <c r="K275" s="40"/>
      <c r="L275" s="44"/>
      <c r="M275" s="220"/>
      <c r="N275" s="221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146</v>
      </c>
      <c r="AU275" s="17" t="s">
        <v>80</v>
      </c>
    </row>
    <row r="276" s="13" customFormat="1">
      <c r="A276" s="13"/>
      <c r="B276" s="222"/>
      <c r="C276" s="223"/>
      <c r="D276" s="224" t="s">
        <v>148</v>
      </c>
      <c r="E276" s="225" t="s">
        <v>19</v>
      </c>
      <c r="F276" s="226" t="s">
        <v>491</v>
      </c>
      <c r="G276" s="223"/>
      <c r="H276" s="227">
        <v>32</v>
      </c>
      <c r="I276" s="228"/>
      <c r="J276" s="223"/>
      <c r="K276" s="223"/>
      <c r="L276" s="229"/>
      <c r="M276" s="230"/>
      <c r="N276" s="231"/>
      <c r="O276" s="231"/>
      <c r="P276" s="231"/>
      <c r="Q276" s="231"/>
      <c r="R276" s="231"/>
      <c r="S276" s="231"/>
      <c r="T276" s="23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3" t="s">
        <v>148</v>
      </c>
      <c r="AU276" s="233" t="s">
        <v>80</v>
      </c>
      <c r="AV276" s="13" t="s">
        <v>80</v>
      </c>
      <c r="AW276" s="13" t="s">
        <v>36</v>
      </c>
      <c r="AX276" s="13" t="s">
        <v>83</v>
      </c>
      <c r="AY276" s="233" t="s">
        <v>138</v>
      </c>
    </row>
    <row r="277" s="2" customFormat="1" ht="21.75" customHeight="1">
      <c r="A277" s="38"/>
      <c r="B277" s="39"/>
      <c r="C277" s="204" t="s">
        <v>454</v>
      </c>
      <c r="D277" s="204" t="s">
        <v>140</v>
      </c>
      <c r="E277" s="205" t="s">
        <v>493</v>
      </c>
      <c r="F277" s="206" t="s">
        <v>494</v>
      </c>
      <c r="G277" s="207" t="s">
        <v>482</v>
      </c>
      <c r="H277" s="208">
        <v>14</v>
      </c>
      <c r="I277" s="209"/>
      <c r="J277" s="210">
        <f>ROUND(I277*H277,2)</f>
        <v>0</v>
      </c>
      <c r="K277" s="206" t="s">
        <v>144</v>
      </c>
      <c r="L277" s="44"/>
      <c r="M277" s="211" t="s">
        <v>19</v>
      </c>
      <c r="N277" s="212" t="s">
        <v>46</v>
      </c>
      <c r="O277" s="84"/>
      <c r="P277" s="213">
        <f>O277*H277</f>
        <v>0</v>
      </c>
      <c r="Q277" s="213">
        <v>0</v>
      </c>
      <c r="R277" s="213">
        <f>Q277*H277</f>
        <v>0</v>
      </c>
      <c r="S277" s="213">
        <v>0.0040000000000000001</v>
      </c>
      <c r="T277" s="214">
        <f>S277*H277</f>
        <v>0.056000000000000001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15" t="s">
        <v>88</v>
      </c>
      <c r="AT277" s="215" t="s">
        <v>140</v>
      </c>
      <c r="AU277" s="215" t="s">
        <v>80</v>
      </c>
      <c r="AY277" s="17" t="s">
        <v>138</v>
      </c>
      <c r="BE277" s="216">
        <f>IF(N277="základní",J277,0)</f>
        <v>0</v>
      </c>
      <c r="BF277" s="216">
        <f>IF(N277="snížená",J277,0)</f>
        <v>0</v>
      </c>
      <c r="BG277" s="216">
        <f>IF(N277="zákl. přenesená",J277,0)</f>
        <v>0</v>
      </c>
      <c r="BH277" s="216">
        <f>IF(N277="sníž. přenesená",J277,0)</f>
        <v>0</v>
      </c>
      <c r="BI277" s="216">
        <f>IF(N277="nulová",J277,0)</f>
        <v>0</v>
      </c>
      <c r="BJ277" s="17" t="s">
        <v>83</v>
      </c>
      <c r="BK277" s="216">
        <f>ROUND(I277*H277,2)</f>
        <v>0</v>
      </c>
      <c r="BL277" s="17" t="s">
        <v>88</v>
      </c>
      <c r="BM277" s="215" t="s">
        <v>1597</v>
      </c>
    </row>
    <row r="278" s="2" customFormat="1">
      <c r="A278" s="38"/>
      <c r="B278" s="39"/>
      <c r="C278" s="40"/>
      <c r="D278" s="217" t="s">
        <v>146</v>
      </c>
      <c r="E278" s="40"/>
      <c r="F278" s="218" t="s">
        <v>496</v>
      </c>
      <c r="G278" s="40"/>
      <c r="H278" s="40"/>
      <c r="I278" s="219"/>
      <c r="J278" s="40"/>
      <c r="K278" s="40"/>
      <c r="L278" s="44"/>
      <c r="M278" s="220"/>
      <c r="N278" s="221"/>
      <c r="O278" s="84"/>
      <c r="P278" s="84"/>
      <c r="Q278" s="84"/>
      <c r="R278" s="84"/>
      <c r="S278" s="84"/>
      <c r="T278" s="85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146</v>
      </c>
      <c r="AU278" s="17" t="s">
        <v>80</v>
      </c>
    </row>
    <row r="279" s="13" customFormat="1">
      <c r="A279" s="13"/>
      <c r="B279" s="222"/>
      <c r="C279" s="223"/>
      <c r="D279" s="224" t="s">
        <v>148</v>
      </c>
      <c r="E279" s="225" t="s">
        <v>19</v>
      </c>
      <c r="F279" s="226" t="s">
        <v>1598</v>
      </c>
      <c r="G279" s="223"/>
      <c r="H279" s="227">
        <v>14</v>
      </c>
      <c r="I279" s="228"/>
      <c r="J279" s="223"/>
      <c r="K279" s="223"/>
      <c r="L279" s="229"/>
      <c r="M279" s="230"/>
      <c r="N279" s="231"/>
      <c r="O279" s="231"/>
      <c r="P279" s="231"/>
      <c r="Q279" s="231"/>
      <c r="R279" s="231"/>
      <c r="S279" s="231"/>
      <c r="T279" s="23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3" t="s">
        <v>148</v>
      </c>
      <c r="AU279" s="233" t="s">
        <v>80</v>
      </c>
      <c r="AV279" s="13" t="s">
        <v>80</v>
      </c>
      <c r="AW279" s="13" t="s">
        <v>36</v>
      </c>
      <c r="AX279" s="13" t="s">
        <v>83</v>
      </c>
      <c r="AY279" s="233" t="s">
        <v>138</v>
      </c>
    </row>
    <row r="280" s="2" customFormat="1" ht="24.15" customHeight="1">
      <c r="A280" s="38"/>
      <c r="B280" s="39"/>
      <c r="C280" s="204" t="s">
        <v>461</v>
      </c>
      <c r="D280" s="204" t="s">
        <v>140</v>
      </c>
      <c r="E280" s="205" t="s">
        <v>1599</v>
      </c>
      <c r="F280" s="206" t="s">
        <v>1600</v>
      </c>
      <c r="G280" s="207" t="s">
        <v>482</v>
      </c>
      <c r="H280" s="208">
        <v>4.5</v>
      </c>
      <c r="I280" s="209"/>
      <c r="J280" s="210">
        <f>ROUND(I280*H280,2)</f>
        <v>0</v>
      </c>
      <c r="K280" s="206" t="s">
        <v>144</v>
      </c>
      <c r="L280" s="44"/>
      <c r="M280" s="211" t="s">
        <v>19</v>
      </c>
      <c r="N280" s="212" t="s">
        <v>46</v>
      </c>
      <c r="O280" s="84"/>
      <c r="P280" s="213">
        <f>O280*H280</f>
        <v>0</v>
      </c>
      <c r="Q280" s="213">
        <v>0</v>
      </c>
      <c r="R280" s="213">
        <f>Q280*H280</f>
        <v>0</v>
      </c>
      <c r="S280" s="213">
        <v>0.066000000000000003</v>
      </c>
      <c r="T280" s="214">
        <f>S280*H280</f>
        <v>0.29700000000000004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15" t="s">
        <v>88</v>
      </c>
      <c r="AT280" s="215" t="s">
        <v>140</v>
      </c>
      <c r="AU280" s="215" t="s">
        <v>80</v>
      </c>
      <c r="AY280" s="17" t="s">
        <v>138</v>
      </c>
      <c r="BE280" s="216">
        <f>IF(N280="základní",J280,0)</f>
        <v>0</v>
      </c>
      <c r="BF280" s="216">
        <f>IF(N280="snížená",J280,0)</f>
        <v>0</v>
      </c>
      <c r="BG280" s="216">
        <f>IF(N280="zákl. přenesená",J280,0)</f>
        <v>0</v>
      </c>
      <c r="BH280" s="216">
        <f>IF(N280="sníž. přenesená",J280,0)</f>
        <v>0</v>
      </c>
      <c r="BI280" s="216">
        <f>IF(N280="nulová",J280,0)</f>
        <v>0</v>
      </c>
      <c r="BJ280" s="17" t="s">
        <v>83</v>
      </c>
      <c r="BK280" s="216">
        <f>ROUND(I280*H280,2)</f>
        <v>0</v>
      </c>
      <c r="BL280" s="17" t="s">
        <v>88</v>
      </c>
      <c r="BM280" s="215" t="s">
        <v>1601</v>
      </c>
    </row>
    <row r="281" s="2" customFormat="1">
      <c r="A281" s="38"/>
      <c r="B281" s="39"/>
      <c r="C281" s="40"/>
      <c r="D281" s="217" t="s">
        <v>146</v>
      </c>
      <c r="E281" s="40"/>
      <c r="F281" s="218" t="s">
        <v>1602</v>
      </c>
      <c r="G281" s="40"/>
      <c r="H281" s="40"/>
      <c r="I281" s="219"/>
      <c r="J281" s="40"/>
      <c r="K281" s="40"/>
      <c r="L281" s="44"/>
      <c r="M281" s="220"/>
      <c r="N281" s="221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146</v>
      </c>
      <c r="AU281" s="17" t="s">
        <v>80</v>
      </c>
    </row>
    <row r="282" s="13" customFormat="1">
      <c r="A282" s="13"/>
      <c r="B282" s="222"/>
      <c r="C282" s="223"/>
      <c r="D282" s="224" t="s">
        <v>148</v>
      </c>
      <c r="E282" s="225" t="s">
        <v>19</v>
      </c>
      <c r="F282" s="226" t="s">
        <v>1603</v>
      </c>
      <c r="G282" s="223"/>
      <c r="H282" s="227">
        <v>2</v>
      </c>
      <c r="I282" s="228"/>
      <c r="J282" s="223"/>
      <c r="K282" s="223"/>
      <c r="L282" s="229"/>
      <c r="M282" s="230"/>
      <c r="N282" s="231"/>
      <c r="O282" s="231"/>
      <c r="P282" s="231"/>
      <c r="Q282" s="231"/>
      <c r="R282" s="231"/>
      <c r="S282" s="231"/>
      <c r="T282" s="23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3" t="s">
        <v>148</v>
      </c>
      <c r="AU282" s="233" t="s">
        <v>80</v>
      </c>
      <c r="AV282" s="13" t="s">
        <v>80</v>
      </c>
      <c r="AW282" s="13" t="s">
        <v>36</v>
      </c>
      <c r="AX282" s="13" t="s">
        <v>75</v>
      </c>
      <c r="AY282" s="233" t="s">
        <v>138</v>
      </c>
    </row>
    <row r="283" s="13" customFormat="1">
      <c r="A283" s="13"/>
      <c r="B283" s="222"/>
      <c r="C283" s="223"/>
      <c r="D283" s="224" t="s">
        <v>148</v>
      </c>
      <c r="E283" s="225" t="s">
        <v>19</v>
      </c>
      <c r="F283" s="226" t="s">
        <v>1604</v>
      </c>
      <c r="G283" s="223"/>
      <c r="H283" s="227">
        <v>2.5</v>
      </c>
      <c r="I283" s="228"/>
      <c r="J283" s="223"/>
      <c r="K283" s="223"/>
      <c r="L283" s="229"/>
      <c r="M283" s="230"/>
      <c r="N283" s="231"/>
      <c r="O283" s="231"/>
      <c r="P283" s="231"/>
      <c r="Q283" s="231"/>
      <c r="R283" s="231"/>
      <c r="S283" s="231"/>
      <c r="T283" s="23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3" t="s">
        <v>148</v>
      </c>
      <c r="AU283" s="233" t="s">
        <v>80</v>
      </c>
      <c r="AV283" s="13" t="s">
        <v>80</v>
      </c>
      <c r="AW283" s="13" t="s">
        <v>36</v>
      </c>
      <c r="AX283" s="13" t="s">
        <v>75</v>
      </c>
      <c r="AY283" s="233" t="s">
        <v>138</v>
      </c>
    </row>
    <row r="284" s="14" customFormat="1">
      <c r="A284" s="14"/>
      <c r="B284" s="244"/>
      <c r="C284" s="245"/>
      <c r="D284" s="224" t="s">
        <v>148</v>
      </c>
      <c r="E284" s="246" t="s">
        <v>19</v>
      </c>
      <c r="F284" s="247" t="s">
        <v>224</v>
      </c>
      <c r="G284" s="245"/>
      <c r="H284" s="248">
        <v>4.5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148</v>
      </c>
      <c r="AU284" s="254" t="s">
        <v>80</v>
      </c>
      <c r="AV284" s="14" t="s">
        <v>88</v>
      </c>
      <c r="AW284" s="14" t="s">
        <v>36</v>
      </c>
      <c r="AX284" s="14" t="s">
        <v>83</v>
      </c>
      <c r="AY284" s="254" t="s">
        <v>138</v>
      </c>
    </row>
    <row r="285" s="2" customFormat="1" ht="24.15" customHeight="1">
      <c r="A285" s="38"/>
      <c r="B285" s="39"/>
      <c r="C285" s="204" t="s">
        <v>467</v>
      </c>
      <c r="D285" s="204" t="s">
        <v>140</v>
      </c>
      <c r="E285" s="205" t="s">
        <v>1605</v>
      </c>
      <c r="F285" s="206" t="s">
        <v>1606</v>
      </c>
      <c r="G285" s="207" t="s">
        <v>330</v>
      </c>
      <c r="H285" s="208">
        <v>2</v>
      </c>
      <c r="I285" s="209"/>
      <c r="J285" s="210">
        <f>ROUND(I285*H285,2)</f>
        <v>0</v>
      </c>
      <c r="K285" s="206" t="s">
        <v>144</v>
      </c>
      <c r="L285" s="44"/>
      <c r="M285" s="211" t="s">
        <v>19</v>
      </c>
      <c r="N285" s="212" t="s">
        <v>46</v>
      </c>
      <c r="O285" s="84"/>
      <c r="P285" s="213">
        <f>O285*H285</f>
        <v>0</v>
      </c>
      <c r="Q285" s="213">
        <v>0</v>
      </c>
      <c r="R285" s="213">
        <f>Q285*H285</f>
        <v>0</v>
      </c>
      <c r="S285" s="213">
        <v>0.044999999999999998</v>
      </c>
      <c r="T285" s="214">
        <f>S285*H285</f>
        <v>0.089999999999999997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15" t="s">
        <v>88</v>
      </c>
      <c r="AT285" s="215" t="s">
        <v>140</v>
      </c>
      <c r="AU285" s="215" t="s">
        <v>80</v>
      </c>
      <c r="AY285" s="17" t="s">
        <v>138</v>
      </c>
      <c r="BE285" s="216">
        <f>IF(N285="základní",J285,0)</f>
        <v>0</v>
      </c>
      <c r="BF285" s="216">
        <f>IF(N285="snížená",J285,0)</f>
        <v>0</v>
      </c>
      <c r="BG285" s="216">
        <f>IF(N285="zákl. přenesená",J285,0)</f>
        <v>0</v>
      </c>
      <c r="BH285" s="216">
        <f>IF(N285="sníž. přenesená",J285,0)</f>
        <v>0</v>
      </c>
      <c r="BI285" s="216">
        <f>IF(N285="nulová",J285,0)</f>
        <v>0</v>
      </c>
      <c r="BJ285" s="17" t="s">
        <v>83</v>
      </c>
      <c r="BK285" s="216">
        <f>ROUND(I285*H285,2)</f>
        <v>0</v>
      </c>
      <c r="BL285" s="17" t="s">
        <v>88</v>
      </c>
      <c r="BM285" s="215" t="s">
        <v>1607</v>
      </c>
    </row>
    <row r="286" s="2" customFormat="1">
      <c r="A286" s="38"/>
      <c r="B286" s="39"/>
      <c r="C286" s="40"/>
      <c r="D286" s="217" t="s">
        <v>146</v>
      </c>
      <c r="E286" s="40"/>
      <c r="F286" s="218" t="s">
        <v>1608</v>
      </c>
      <c r="G286" s="40"/>
      <c r="H286" s="40"/>
      <c r="I286" s="219"/>
      <c r="J286" s="40"/>
      <c r="K286" s="40"/>
      <c r="L286" s="44"/>
      <c r="M286" s="220"/>
      <c r="N286" s="221"/>
      <c r="O286" s="84"/>
      <c r="P286" s="84"/>
      <c r="Q286" s="84"/>
      <c r="R286" s="84"/>
      <c r="S286" s="84"/>
      <c r="T286" s="85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146</v>
      </c>
      <c r="AU286" s="17" t="s">
        <v>80</v>
      </c>
    </row>
    <row r="287" s="2" customFormat="1" ht="16.5" customHeight="1">
      <c r="A287" s="38"/>
      <c r="B287" s="39"/>
      <c r="C287" s="204" t="s">
        <v>473</v>
      </c>
      <c r="D287" s="204" t="s">
        <v>140</v>
      </c>
      <c r="E287" s="205" t="s">
        <v>514</v>
      </c>
      <c r="F287" s="206" t="s">
        <v>515</v>
      </c>
      <c r="G287" s="207" t="s">
        <v>482</v>
      </c>
      <c r="H287" s="208">
        <v>2.5</v>
      </c>
      <c r="I287" s="209"/>
      <c r="J287" s="210">
        <f>ROUND(I287*H287,2)</f>
        <v>0</v>
      </c>
      <c r="K287" s="206" t="s">
        <v>144</v>
      </c>
      <c r="L287" s="44"/>
      <c r="M287" s="211" t="s">
        <v>19</v>
      </c>
      <c r="N287" s="212" t="s">
        <v>46</v>
      </c>
      <c r="O287" s="84"/>
      <c r="P287" s="213">
        <f>O287*H287</f>
        <v>0</v>
      </c>
      <c r="Q287" s="213">
        <v>1.0000000000000001E-05</v>
      </c>
      <c r="R287" s="213">
        <f>Q287*H287</f>
        <v>2.5000000000000001E-05</v>
      </c>
      <c r="S287" s="213">
        <v>0.001</v>
      </c>
      <c r="T287" s="214">
        <f>S287*H287</f>
        <v>0.0025000000000000001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15" t="s">
        <v>88</v>
      </c>
      <c r="AT287" s="215" t="s">
        <v>140</v>
      </c>
      <c r="AU287" s="215" t="s">
        <v>80</v>
      </c>
      <c r="AY287" s="17" t="s">
        <v>138</v>
      </c>
      <c r="BE287" s="216">
        <f>IF(N287="základní",J287,0)</f>
        <v>0</v>
      </c>
      <c r="BF287" s="216">
        <f>IF(N287="snížená",J287,0)</f>
        <v>0</v>
      </c>
      <c r="BG287" s="216">
        <f>IF(N287="zákl. přenesená",J287,0)</f>
        <v>0</v>
      </c>
      <c r="BH287" s="216">
        <f>IF(N287="sníž. přenesená",J287,0)</f>
        <v>0</v>
      </c>
      <c r="BI287" s="216">
        <f>IF(N287="nulová",J287,0)</f>
        <v>0</v>
      </c>
      <c r="BJ287" s="17" t="s">
        <v>83</v>
      </c>
      <c r="BK287" s="216">
        <f>ROUND(I287*H287,2)</f>
        <v>0</v>
      </c>
      <c r="BL287" s="17" t="s">
        <v>88</v>
      </c>
      <c r="BM287" s="215" t="s">
        <v>1609</v>
      </c>
    </row>
    <row r="288" s="2" customFormat="1">
      <c r="A288" s="38"/>
      <c r="B288" s="39"/>
      <c r="C288" s="40"/>
      <c r="D288" s="217" t="s">
        <v>146</v>
      </c>
      <c r="E288" s="40"/>
      <c r="F288" s="218" t="s">
        <v>517</v>
      </c>
      <c r="G288" s="40"/>
      <c r="H288" s="40"/>
      <c r="I288" s="219"/>
      <c r="J288" s="40"/>
      <c r="K288" s="40"/>
      <c r="L288" s="44"/>
      <c r="M288" s="220"/>
      <c r="N288" s="221"/>
      <c r="O288" s="84"/>
      <c r="P288" s="84"/>
      <c r="Q288" s="84"/>
      <c r="R288" s="84"/>
      <c r="S288" s="84"/>
      <c r="T288" s="85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146</v>
      </c>
      <c r="AU288" s="17" t="s">
        <v>80</v>
      </c>
    </row>
    <row r="289" s="13" customFormat="1">
      <c r="A289" s="13"/>
      <c r="B289" s="222"/>
      <c r="C289" s="223"/>
      <c r="D289" s="224" t="s">
        <v>148</v>
      </c>
      <c r="E289" s="225" t="s">
        <v>19</v>
      </c>
      <c r="F289" s="226" t="s">
        <v>1610</v>
      </c>
      <c r="G289" s="223"/>
      <c r="H289" s="227">
        <v>2.5</v>
      </c>
      <c r="I289" s="228"/>
      <c r="J289" s="223"/>
      <c r="K289" s="223"/>
      <c r="L289" s="229"/>
      <c r="M289" s="230"/>
      <c r="N289" s="231"/>
      <c r="O289" s="231"/>
      <c r="P289" s="231"/>
      <c r="Q289" s="231"/>
      <c r="R289" s="231"/>
      <c r="S289" s="231"/>
      <c r="T289" s="23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3" t="s">
        <v>148</v>
      </c>
      <c r="AU289" s="233" t="s">
        <v>80</v>
      </c>
      <c r="AV289" s="13" t="s">
        <v>80</v>
      </c>
      <c r="AW289" s="13" t="s">
        <v>36</v>
      </c>
      <c r="AX289" s="13" t="s">
        <v>83</v>
      </c>
      <c r="AY289" s="233" t="s">
        <v>138</v>
      </c>
    </row>
    <row r="290" s="2" customFormat="1" ht="16.5" customHeight="1">
      <c r="A290" s="38"/>
      <c r="B290" s="39"/>
      <c r="C290" s="204" t="s">
        <v>479</v>
      </c>
      <c r="D290" s="204" t="s">
        <v>140</v>
      </c>
      <c r="E290" s="205" t="s">
        <v>1611</v>
      </c>
      <c r="F290" s="206" t="s">
        <v>1612</v>
      </c>
      <c r="G290" s="207" t="s">
        <v>482</v>
      </c>
      <c r="H290" s="208">
        <v>5.0999999999999996</v>
      </c>
      <c r="I290" s="209"/>
      <c r="J290" s="210">
        <f>ROUND(I290*H290,2)</f>
        <v>0</v>
      </c>
      <c r="K290" s="206" t="s">
        <v>144</v>
      </c>
      <c r="L290" s="44"/>
      <c r="M290" s="211" t="s">
        <v>19</v>
      </c>
      <c r="N290" s="212" t="s">
        <v>46</v>
      </c>
      <c r="O290" s="84"/>
      <c r="P290" s="213">
        <f>O290*H290</f>
        <v>0</v>
      </c>
      <c r="Q290" s="213">
        <v>0</v>
      </c>
      <c r="R290" s="213">
        <f>Q290*H290</f>
        <v>0</v>
      </c>
      <c r="S290" s="213">
        <v>0</v>
      </c>
      <c r="T290" s="214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15" t="s">
        <v>88</v>
      </c>
      <c r="AT290" s="215" t="s">
        <v>140</v>
      </c>
      <c r="AU290" s="215" t="s">
        <v>80</v>
      </c>
      <c r="AY290" s="17" t="s">
        <v>138</v>
      </c>
      <c r="BE290" s="216">
        <f>IF(N290="základní",J290,0)</f>
        <v>0</v>
      </c>
      <c r="BF290" s="216">
        <f>IF(N290="snížená",J290,0)</f>
        <v>0</v>
      </c>
      <c r="BG290" s="216">
        <f>IF(N290="zákl. přenesená",J290,0)</f>
        <v>0</v>
      </c>
      <c r="BH290" s="216">
        <f>IF(N290="sníž. přenesená",J290,0)</f>
        <v>0</v>
      </c>
      <c r="BI290" s="216">
        <f>IF(N290="nulová",J290,0)</f>
        <v>0</v>
      </c>
      <c r="BJ290" s="17" t="s">
        <v>83</v>
      </c>
      <c r="BK290" s="216">
        <f>ROUND(I290*H290,2)</f>
        <v>0</v>
      </c>
      <c r="BL290" s="17" t="s">
        <v>88</v>
      </c>
      <c r="BM290" s="215" t="s">
        <v>1613</v>
      </c>
    </row>
    <row r="291" s="2" customFormat="1">
      <c r="A291" s="38"/>
      <c r="B291" s="39"/>
      <c r="C291" s="40"/>
      <c r="D291" s="217" t="s">
        <v>146</v>
      </c>
      <c r="E291" s="40"/>
      <c r="F291" s="218" t="s">
        <v>1614</v>
      </c>
      <c r="G291" s="40"/>
      <c r="H291" s="40"/>
      <c r="I291" s="219"/>
      <c r="J291" s="40"/>
      <c r="K291" s="40"/>
      <c r="L291" s="44"/>
      <c r="M291" s="220"/>
      <c r="N291" s="221"/>
      <c r="O291" s="84"/>
      <c r="P291" s="84"/>
      <c r="Q291" s="84"/>
      <c r="R291" s="84"/>
      <c r="S291" s="84"/>
      <c r="T291" s="85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146</v>
      </c>
      <c r="AU291" s="17" t="s">
        <v>80</v>
      </c>
    </row>
    <row r="292" s="13" customFormat="1">
      <c r="A292" s="13"/>
      <c r="B292" s="222"/>
      <c r="C292" s="223"/>
      <c r="D292" s="224" t="s">
        <v>148</v>
      </c>
      <c r="E292" s="225" t="s">
        <v>19</v>
      </c>
      <c r="F292" s="226" t="s">
        <v>1615</v>
      </c>
      <c r="G292" s="223"/>
      <c r="H292" s="227">
        <v>5.0999999999999996</v>
      </c>
      <c r="I292" s="228"/>
      <c r="J292" s="223"/>
      <c r="K292" s="223"/>
      <c r="L292" s="229"/>
      <c r="M292" s="230"/>
      <c r="N292" s="231"/>
      <c r="O292" s="231"/>
      <c r="P292" s="231"/>
      <c r="Q292" s="231"/>
      <c r="R292" s="231"/>
      <c r="S292" s="231"/>
      <c r="T292" s="23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3" t="s">
        <v>148</v>
      </c>
      <c r="AU292" s="233" t="s">
        <v>80</v>
      </c>
      <c r="AV292" s="13" t="s">
        <v>80</v>
      </c>
      <c r="AW292" s="13" t="s">
        <v>36</v>
      </c>
      <c r="AX292" s="13" t="s">
        <v>83</v>
      </c>
      <c r="AY292" s="233" t="s">
        <v>138</v>
      </c>
    </row>
    <row r="293" s="2" customFormat="1" ht="24.15" customHeight="1">
      <c r="A293" s="38"/>
      <c r="B293" s="39"/>
      <c r="C293" s="204" t="s">
        <v>486</v>
      </c>
      <c r="D293" s="204" t="s">
        <v>140</v>
      </c>
      <c r="E293" s="205" t="s">
        <v>1616</v>
      </c>
      <c r="F293" s="206" t="s">
        <v>1617</v>
      </c>
      <c r="G293" s="207" t="s">
        <v>207</v>
      </c>
      <c r="H293" s="208">
        <v>34.520000000000003</v>
      </c>
      <c r="I293" s="209"/>
      <c r="J293" s="210">
        <f>ROUND(I293*H293,2)</f>
        <v>0</v>
      </c>
      <c r="K293" s="206" t="s">
        <v>144</v>
      </c>
      <c r="L293" s="44"/>
      <c r="M293" s="211" t="s">
        <v>19</v>
      </c>
      <c r="N293" s="212" t="s">
        <v>46</v>
      </c>
      <c r="O293" s="84"/>
      <c r="P293" s="213">
        <f>O293*H293</f>
        <v>0</v>
      </c>
      <c r="Q293" s="213">
        <v>0</v>
      </c>
      <c r="R293" s="213">
        <f>Q293*H293</f>
        <v>0</v>
      </c>
      <c r="S293" s="213">
        <v>0.068000000000000005</v>
      </c>
      <c r="T293" s="214">
        <f>S293*H293</f>
        <v>2.3473600000000006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15" t="s">
        <v>88</v>
      </c>
      <c r="AT293" s="215" t="s">
        <v>140</v>
      </c>
      <c r="AU293" s="215" t="s">
        <v>80</v>
      </c>
      <c r="AY293" s="17" t="s">
        <v>138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7" t="s">
        <v>83</v>
      </c>
      <c r="BK293" s="216">
        <f>ROUND(I293*H293,2)</f>
        <v>0</v>
      </c>
      <c r="BL293" s="17" t="s">
        <v>88</v>
      </c>
      <c r="BM293" s="215" t="s">
        <v>1618</v>
      </c>
    </row>
    <row r="294" s="2" customFormat="1">
      <c r="A294" s="38"/>
      <c r="B294" s="39"/>
      <c r="C294" s="40"/>
      <c r="D294" s="217" t="s">
        <v>146</v>
      </c>
      <c r="E294" s="40"/>
      <c r="F294" s="218" t="s">
        <v>1619</v>
      </c>
      <c r="G294" s="40"/>
      <c r="H294" s="40"/>
      <c r="I294" s="219"/>
      <c r="J294" s="40"/>
      <c r="K294" s="40"/>
      <c r="L294" s="44"/>
      <c r="M294" s="220"/>
      <c r="N294" s="221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146</v>
      </c>
      <c r="AU294" s="17" t="s">
        <v>80</v>
      </c>
    </row>
    <row r="295" s="13" customFormat="1">
      <c r="A295" s="13"/>
      <c r="B295" s="222"/>
      <c r="C295" s="223"/>
      <c r="D295" s="224" t="s">
        <v>148</v>
      </c>
      <c r="E295" s="225" t="s">
        <v>19</v>
      </c>
      <c r="F295" s="226" t="s">
        <v>1579</v>
      </c>
      <c r="G295" s="223"/>
      <c r="H295" s="227">
        <v>22.920000000000002</v>
      </c>
      <c r="I295" s="228"/>
      <c r="J295" s="223"/>
      <c r="K295" s="223"/>
      <c r="L295" s="229"/>
      <c r="M295" s="230"/>
      <c r="N295" s="231"/>
      <c r="O295" s="231"/>
      <c r="P295" s="231"/>
      <c r="Q295" s="231"/>
      <c r="R295" s="231"/>
      <c r="S295" s="231"/>
      <c r="T295" s="23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3" t="s">
        <v>148</v>
      </c>
      <c r="AU295" s="233" t="s">
        <v>80</v>
      </c>
      <c r="AV295" s="13" t="s">
        <v>80</v>
      </c>
      <c r="AW295" s="13" t="s">
        <v>36</v>
      </c>
      <c r="AX295" s="13" t="s">
        <v>75</v>
      </c>
      <c r="AY295" s="233" t="s">
        <v>138</v>
      </c>
    </row>
    <row r="296" s="13" customFormat="1">
      <c r="A296" s="13"/>
      <c r="B296" s="222"/>
      <c r="C296" s="223"/>
      <c r="D296" s="224" t="s">
        <v>148</v>
      </c>
      <c r="E296" s="225" t="s">
        <v>19</v>
      </c>
      <c r="F296" s="226" t="s">
        <v>1580</v>
      </c>
      <c r="G296" s="223"/>
      <c r="H296" s="227">
        <v>11.6</v>
      </c>
      <c r="I296" s="228"/>
      <c r="J296" s="223"/>
      <c r="K296" s="223"/>
      <c r="L296" s="229"/>
      <c r="M296" s="230"/>
      <c r="N296" s="231"/>
      <c r="O296" s="231"/>
      <c r="P296" s="231"/>
      <c r="Q296" s="231"/>
      <c r="R296" s="231"/>
      <c r="S296" s="231"/>
      <c r="T296" s="23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3" t="s">
        <v>148</v>
      </c>
      <c r="AU296" s="233" t="s">
        <v>80</v>
      </c>
      <c r="AV296" s="13" t="s">
        <v>80</v>
      </c>
      <c r="AW296" s="13" t="s">
        <v>36</v>
      </c>
      <c r="AX296" s="13" t="s">
        <v>75</v>
      </c>
      <c r="AY296" s="233" t="s">
        <v>138</v>
      </c>
    </row>
    <row r="297" s="14" customFormat="1">
      <c r="A297" s="14"/>
      <c r="B297" s="244"/>
      <c r="C297" s="245"/>
      <c r="D297" s="224" t="s">
        <v>148</v>
      </c>
      <c r="E297" s="246" t="s">
        <v>19</v>
      </c>
      <c r="F297" s="247" t="s">
        <v>224</v>
      </c>
      <c r="G297" s="245"/>
      <c r="H297" s="248">
        <v>34.520000000000003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148</v>
      </c>
      <c r="AU297" s="254" t="s">
        <v>80</v>
      </c>
      <c r="AV297" s="14" t="s">
        <v>88</v>
      </c>
      <c r="AW297" s="14" t="s">
        <v>36</v>
      </c>
      <c r="AX297" s="14" t="s">
        <v>83</v>
      </c>
      <c r="AY297" s="254" t="s">
        <v>138</v>
      </c>
    </row>
    <row r="298" s="12" customFormat="1" ht="22.8" customHeight="1">
      <c r="A298" s="12"/>
      <c r="B298" s="188"/>
      <c r="C298" s="189"/>
      <c r="D298" s="190" t="s">
        <v>74</v>
      </c>
      <c r="E298" s="202" t="s">
        <v>534</v>
      </c>
      <c r="F298" s="202" t="s">
        <v>535</v>
      </c>
      <c r="G298" s="189"/>
      <c r="H298" s="189"/>
      <c r="I298" s="192"/>
      <c r="J298" s="203">
        <f>BK298</f>
        <v>0</v>
      </c>
      <c r="K298" s="189"/>
      <c r="L298" s="194"/>
      <c r="M298" s="195"/>
      <c r="N298" s="196"/>
      <c r="O298" s="196"/>
      <c r="P298" s="197">
        <f>SUM(P299:P309)</f>
        <v>0</v>
      </c>
      <c r="Q298" s="196"/>
      <c r="R298" s="197">
        <f>SUM(R299:R309)</f>
        <v>0</v>
      </c>
      <c r="S298" s="196"/>
      <c r="T298" s="198">
        <f>SUM(T299:T309)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99" t="s">
        <v>83</v>
      </c>
      <c r="AT298" s="200" t="s">
        <v>74</v>
      </c>
      <c r="AU298" s="200" t="s">
        <v>83</v>
      </c>
      <c r="AY298" s="199" t="s">
        <v>138</v>
      </c>
      <c r="BK298" s="201">
        <f>SUM(BK299:BK309)</f>
        <v>0</v>
      </c>
    </row>
    <row r="299" s="2" customFormat="1" ht="24.15" customHeight="1">
      <c r="A299" s="38"/>
      <c r="B299" s="39"/>
      <c r="C299" s="204" t="s">
        <v>492</v>
      </c>
      <c r="D299" s="204" t="s">
        <v>140</v>
      </c>
      <c r="E299" s="205" t="s">
        <v>537</v>
      </c>
      <c r="F299" s="206" t="s">
        <v>538</v>
      </c>
      <c r="G299" s="207" t="s">
        <v>178</v>
      </c>
      <c r="H299" s="208">
        <v>30.504000000000001</v>
      </c>
      <c r="I299" s="209"/>
      <c r="J299" s="210">
        <f>ROUND(I299*H299,2)</f>
        <v>0</v>
      </c>
      <c r="K299" s="206" t="s">
        <v>144</v>
      </c>
      <c r="L299" s="44"/>
      <c r="M299" s="211" t="s">
        <v>19</v>
      </c>
      <c r="N299" s="212" t="s">
        <v>46</v>
      </c>
      <c r="O299" s="84"/>
      <c r="P299" s="213">
        <f>O299*H299</f>
        <v>0</v>
      </c>
      <c r="Q299" s="213">
        <v>0</v>
      </c>
      <c r="R299" s="213">
        <f>Q299*H299</f>
        <v>0</v>
      </c>
      <c r="S299" s="213">
        <v>0</v>
      </c>
      <c r="T299" s="214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15" t="s">
        <v>88</v>
      </c>
      <c r="AT299" s="215" t="s">
        <v>140</v>
      </c>
      <c r="AU299" s="215" t="s">
        <v>80</v>
      </c>
      <c r="AY299" s="17" t="s">
        <v>138</v>
      </c>
      <c r="BE299" s="216">
        <f>IF(N299="základní",J299,0)</f>
        <v>0</v>
      </c>
      <c r="BF299" s="216">
        <f>IF(N299="snížená",J299,0)</f>
        <v>0</v>
      </c>
      <c r="BG299" s="216">
        <f>IF(N299="zákl. přenesená",J299,0)</f>
        <v>0</v>
      </c>
      <c r="BH299" s="216">
        <f>IF(N299="sníž. přenesená",J299,0)</f>
        <v>0</v>
      </c>
      <c r="BI299" s="216">
        <f>IF(N299="nulová",J299,0)</f>
        <v>0</v>
      </c>
      <c r="BJ299" s="17" t="s">
        <v>83</v>
      </c>
      <c r="BK299" s="216">
        <f>ROUND(I299*H299,2)</f>
        <v>0</v>
      </c>
      <c r="BL299" s="17" t="s">
        <v>88</v>
      </c>
      <c r="BM299" s="215" t="s">
        <v>1620</v>
      </c>
    </row>
    <row r="300" s="2" customFormat="1">
      <c r="A300" s="38"/>
      <c r="B300" s="39"/>
      <c r="C300" s="40"/>
      <c r="D300" s="217" t="s">
        <v>146</v>
      </c>
      <c r="E300" s="40"/>
      <c r="F300" s="218" t="s">
        <v>540</v>
      </c>
      <c r="G300" s="40"/>
      <c r="H300" s="40"/>
      <c r="I300" s="219"/>
      <c r="J300" s="40"/>
      <c r="K300" s="40"/>
      <c r="L300" s="44"/>
      <c r="M300" s="220"/>
      <c r="N300" s="221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146</v>
      </c>
      <c r="AU300" s="17" t="s">
        <v>80</v>
      </c>
    </row>
    <row r="301" s="2" customFormat="1" ht="24.15" customHeight="1">
      <c r="A301" s="38"/>
      <c r="B301" s="39"/>
      <c r="C301" s="204" t="s">
        <v>230</v>
      </c>
      <c r="D301" s="204" t="s">
        <v>140</v>
      </c>
      <c r="E301" s="205" t="s">
        <v>542</v>
      </c>
      <c r="F301" s="206" t="s">
        <v>543</v>
      </c>
      <c r="G301" s="207" t="s">
        <v>178</v>
      </c>
      <c r="H301" s="208">
        <v>427.05599999999998</v>
      </c>
      <c r="I301" s="209"/>
      <c r="J301" s="210">
        <f>ROUND(I301*H301,2)</f>
        <v>0</v>
      </c>
      <c r="K301" s="206" t="s">
        <v>144</v>
      </c>
      <c r="L301" s="44"/>
      <c r="M301" s="211" t="s">
        <v>19</v>
      </c>
      <c r="N301" s="212" t="s">
        <v>46</v>
      </c>
      <c r="O301" s="84"/>
      <c r="P301" s="213">
        <f>O301*H301</f>
        <v>0</v>
      </c>
      <c r="Q301" s="213">
        <v>0</v>
      </c>
      <c r="R301" s="213">
        <f>Q301*H301</f>
        <v>0</v>
      </c>
      <c r="S301" s="213">
        <v>0</v>
      </c>
      <c r="T301" s="214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15" t="s">
        <v>88</v>
      </c>
      <c r="AT301" s="215" t="s">
        <v>140</v>
      </c>
      <c r="AU301" s="215" t="s">
        <v>80</v>
      </c>
      <c r="AY301" s="17" t="s">
        <v>138</v>
      </c>
      <c r="BE301" s="216">
        <f>IF(N301="základní",J301,0)</f>
        <v>0</v>
      </c>
      <c r="BF301" s="216">
        <f>IF(N301="snížená",J301,0)</f>
        <v>0</v>
      </c>
      <c r="BG301" s="216">
        <f>IF(N301="zákl. přenesená",J301,0)</f>
        <v>0</v>
      </c>
      <c r="BH301" s="216">
        <f>IF(N301="sníž. přenesená",J301,0)</f>
        <v>0</v>
      </c>
      <c r="BI301" s="216">
        <f>IF(N301="nulová",J301,0)</f>
        <v>0</v>
      </c>
      <c r="BJ301" s="17" t="s">
        <v>83</v>
      </c>
      <c r="BK301" s="216">
        <f>ROUND(I301*H301,2)</f>
        <v>0</v>
      </c>
      <c r="BL301" s="17" t="s">
        <v>88</v>
      </c>
      <c r="BM301" s="215" t="s">
        <v>1621</v>
      </c>
    </row>
    <row r="302" s="2" customFormat="1">
      <c r="A302" s="38"/>
      <c r="B302" s="39"/>
      <c r="C302" s="40"/>
      <c r="D302" s="217" t="s">
        <v>146</v>
      </c>
      <c r="E302" s="40"/>
      <c r="F302" s="218" t="s">
        <v>545</v>
      </c>
      <c r="G302" s="40"/>
      <c r="H302" s="40"/>
      <c r="I302" s="219"/>
      <c r="J302" s="40"/>
      <c r="K302" s="40"/>
      <c r="L302" s="44"/>
      <c r="M302" s="220"/>
      <c r="N302" s="221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146</v>
      </c>
      <c r="AU302" s="17" t="s">
        <v>80</v>
      </c>
    </row>
    <row r="303" s="13" customFormat="1">
      <c r="A303" s="13"/>
      <c r="B303" s="222"/>
      <c r="C303" s="223"/>
      <c r="D303" s="224" t="s">
        <v>148</v>
      </c>
      <c r="E303" s="223"/>
      <c r="F303" s="226" t="s">
        <v>1622</v>
      </c>
      <c r="G303" s="223"/>
      <c r="H303" s="227">
        <v>427.05599999999998</v>
      </c>
      <c r="I303" s="228"/>
      <c r="J303" s="223"/>
      <c r="K303" s="223"/>
      <c r="L303" s="229"/>
      <c r="M303" s="230"/>
      <c r="N303" s="231"/>
      <c r="O303" s="231"/>
      <c r="P303" s="231"/>
      <c r="Q303" s="231"/>
      <c r="R303" s="231"/>
      <c r="S303" s="231"/>
      <c r="T303" s="23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3" t="s">
        <v>148</v>
      </c>
      <c r="AU303" s="233" t="s">
        <v>80</v>
      </c>
      <c r="AV303" s="13" t="s">
        <v>80</v>
      </c>
      <c r="AW303" s="13" t="s">
        <v>4</v>
      </c>
      <c r="AX303" s="13" t="s">
        <v>83</v>
      </c>
      <c r="AY303" s="233" t="s">
        <v>138</v>
      </c>
    </row>
    <row r="304" s="2" customFormat="1" ht="21.75" customHeight="1">
      <c r="A304" s="38"/>
      <c r="B304" s="39"/>
      <c r="C304" s="204" t="s">
        <v>503</v>
      </c>
      <c r="D304" s="204" t="s">
        <v>140</v>
      </c>
      <c r="E304" s="205" t="s">
        <v>548</v>
      </c>
      <c r="F304" s="206" t="s">
        <v>549</v>
      </c>
      <c r="G304" s="207" t="s">
        <v>178</v>
      </c>
      <c r="H304" s="208">
        <v>30.504000000000001</v>
      </c>
      <c r="I304" s="209"/>
      <c r="J304" s="210">
        <f>ROUND(I304*H304,2)</f>
        <v>0</v>
      </c>
      <c r="K304" s="206" t="s">
        <v>144</v>
      </c>
      <c r="L304" s="44"/>
      <c r="M304" s="211" t="s">
        <v>19</v>
      </c>
      <c r="N304" s="212" t="s">
        <v>46</v>
      </c>
      <c r="O304" s="84"/>
      <c r="P304" s="213">
        <f>O304*H304</f>
        <v>0</v>
      </c>
      <c r="Q304" s="213">
        <v>0</v>
      </c>
      <c r="R304" s="213">
        <f>Q304*H304</f>
        <v>0</v>
      </c>
      <c r="S304" s="213">
        <v>0</v>
      </c>
      <c r="T304" s="21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15" t="s">
        <v>88</v>
      </c>
      <c r="AT304" s="215" t="s">
        <v>140</v>
      </c>
      <c r="AU304" s="215" t="s">
        <v>80</v>
      </c>
      <c r="AY304" s="17" t="s">
        <v>138</v>
      </c>
      <c r="BE304" s="216">
        <f>IF(N304="základní",J304,0)</f>
        <v>0</v>
      </c>
      <c r="BF304" s="216">
        <f>IF(N304="snížená",J304,0)</f>
        <v>0</v>
      </c>
      <c r="BG304" s="216">
        <f>IF(N304="zákl. přenesená",J304,0)</f>
        <v>0</v>
      </c>
      <c r="BH304" s="216">
        <f>IF(N304="sníž. přenesená",J304,0)</f>
        <v>0</v>
      </c>
      <c r="BI304" s="216">
        <f>IF(N304="nulová",J304,0)</f>
        <v>0</v>
      </c>
      <c r="BJ304" s="17" t="s">
        <v>83</v>
      </c>
      <c r="BK304" s="216">
        <f>ROUND(I304*H304,2)</f>
        <v>0</v>
      </c>
      <c r="BL304" s="17" t="s">
        <v>88</v>
      </c>
      <c r="BM304" s="215" t="s">
        <v>1623</v>
      </c>
    </row>
    <row r="305" s="2" customFormat="1">
      <c r="A305" s="38"/>
      <c r="B305" s="39"/>
      <c r="C305" s="40"/>
      <c r="D305" s="217" t="s">
        <v>146</v>
      </c>
      <c r="E305" s="40"/>
      <c r="F305" s="218" t="s">
        <v>551</v>
      </c>
      <c r="G305" s="40"/>
      <c r="H305" s="40"/>
      <c r="I305" s="219"/>
      <c r="J305" s="40"/>
      <c r="K305" s="40"/>
      <c r="L305" s="44"/>
      <c r="M305" s="220"/>
      <c r="N305" s="221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146</v>
      </c>
      <c r="AU305" s="17" t="s">
        <v>80</v>
      </c>
    </row>
    <row r="306" s="2" customFormat="1" ht="21.75" customHeight="1">
      <c r="A306" s="38"/>
      <c r="B306" s="39"/>
      <c r="C306" s="234" t="s">
        <v>306</v>
      </c>
      <c r="D306" s="234" t="s">
        <v>175</v>
      </c>
      <c r="E306" s="235" t="s">
        <v>553</v>
      </c>
      <c r="F306" s="236" t="s">
        <v>554</v>
      </c>
      <c r="G306" s="237" t="s">
        <v>178</v>
      </c>
      <c r="H306" s="238">
        <v>14.142</v>
      </c>
      <c r="I306" s="239"/>
      <c r="J306" s="240">
        <f>ROUND(I306*H306,2)</f>
        <v>0</v>
      </c>
      <c r="K306" s="236" t="s">
        <v>144</v>
      </c>
      <c r="L306" s="241"/>
      <c r="M306" s="242" t="s">
        <v>19</v>
      </c>
      <c r="N306" s="243" t="s">
        <v>46</v>
      </c>
      <c r="O306" s="84"/>
      <c r="P306" s="213">
        <f>O306*H306</f>
        <v>0</v>
      </c>
      <c r="Q306" s="213">
        <v>0</v>
      </c>
      <c r="R306" s="213">
        <f>Q306*H306</f>
        <v>0</v>
      </c>
      <c r="S306" s="213">
        <v>0</v>
      </c>
      <c r="T306" s="214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15" t="s">
        <v>179</v>
      </c>
      <c r="AT306" s="215" t="s">
        <v>175</v>
      </c>
      <c r="AU306" s="215" t="s">
        <v>80</v>
      </c>
      <c r="AY306" s="17" t="s">
        <v>138</v>
      </c>
      <c r="BE306" s="216">
        <f>IF(N306="základní",J306,0)</f>
        <v>0</v>
      </c>
      <c r="BF306" s="216">
        <f>IF(N306="snížená",J306,0)</f>
        <v>0</v>
      </c>
      <c r="BG306" s="216">
        <f>IF(N306="zákl. přenesená",J306,0)</f>
        <v>0</v>
      </c>
      <c r="BH306" s="216">
        <f>IF(N306="sníž. přenesená",J306,0)</f>
        <v>0</v>
      </c>
      <c r="BI306" s="216">
        <f>IF(N306="nulová",J306,0)</f>
        <v>0</v>
      </c>
      <c r="BJ306" s="17" t="s">
        <v>83</v>
      </c>
      <c r="BK306" s="216">
        <f>ROUND(I306*H306,2)</f>
        <v>0</v>
      </c>
      <c r="BL306" s="17" t="s">
        <v>88</v>
      </c>
      <c r="BM306" s="215" t="s">
        <v>1624</v>
      </c>
    </row>
    <row r="307" s="2" customFormat="1" ht="21.75" customHeight="1">
      <c r="A307" s="38"/>
      <c r="B307" s="39"/>
      <c r="C307" s="234" t="s">
        <v>325</v>
      </c>
      <c r="D307" s="234" t="s">
        <v>175</v>
      </c>
      <c r="E307" s="235" t="s">
        <v>557</v>
      </c>
      <c r="F307" s="236" t="s">
        <v>558</v>
      </c>
      <c r="G307" s="237" t="s">
        <v>178</v>
      </c>
      <c r="H307" s="238">
        <v>9.1379999999999999</v>
      </c>
      <c r="I307" s="239"/>
      <c r="J307" s="240">
        <f>ROUND(I307*H307,2)</f>
        <v>0</v>
      </c>
      <c r="K307" s="236" t="s">
        <v>144</v>
      </c>
      <c r="L307" s="241"/>
      <c r="M307" s="242" t="s">
        <v>19</v>
      </c>
      <c r="N307" s="243" t="s">
        <v>46</v>
      </c>
      <c r="O307" s="84"/>
      <c r="P307" s="213">
        <f>O307*H307</f>
        <v>0</v>
      </c>
      <c r="Q307" s="213">
        <v>0</v>
      </c>
      <c r="R307" s="213">
        <f>Q307*H307</f>
        <v>0</v>
      </c>
      <c r="S307" s="213">
        <v>0</v>
      </c>
      <c r="T307" s="21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15" t="s">
        <v>179</v>
      </c>
      <c r="AT307" s="215" t="s">
        <v>175</v>
      </c>
      <c r="AU307" s="215" t="s">
        <v>80</v>
      </c>
      <c r="AY307" s="17" t="s">
        <v>138</v>
      </c>
      <c r="BE307" s="216">
        <f>IF(N307="základní",J307,0)</f>
        <v>0</v>
      </c>
      <c r="BF307" s="216">
        <f>IF(N307="snížená",J307,0)</f>
        <v>0</v>
      </c>
      <c r="BG307" s="216">
        <f>IF(N307="zákl. přenesená",J307,0)</f>
        <v>0</v>
      </c>
      <c r="BH307" s="216">
        <f>IF(N307="sníž. přenesená",J307,0)</f>
        <v>0</v>
      </c>
      <c r="BI307" s="216">
        <f>IF(N307="nulová",J307,0)</f>
        <v>0</v>
      </c>
      <c r="BJ307" s="17" t="s">
        <v>83</v>
      </c>
      <c r="BK307" s="216">
        <f>ROUND(I307*H307,2)</f>
        <v>0</v>
      </c>
      <c r="BL307" s="17" t="s">
        <v>88</v>
      </c>
      <c r="BM307" s="215" t="s">
        <v>1625</v>
      </c>
    </row>
    <row r="308" s="2" customFormat="1" ht="21.75" customHeight="1">
      <c r="A308" s="38"/>
      <c r="B308" s="39"/>
      <c r="C308" s="234" t="s">
        <v>519</v>
      </c>
      <c r="D308" s="234" t="s">
        <v>175</v>
      </c>
      <c r="E308" s="235" t="s">
        <v>561</v>
      </c>
      <c r="F308" s="236" t="s">
        <v>562</v>
      </c>
      <c r="G308" s="237" t="s">
        <v>178</v>
      </c>
      <c r="H308" s="238">
        <v>4.7009999999999996</v>
      </c>
      <c r="I308" s="239"/>
      <c r="J308" s="240">
        <f>ROUND(I308*H308,2)</f>
        <v>0</v>
      </c>
      <c r="K308" s="236" t="s">
        <v>144</v>
      </c>
      <c r="L308" s="241"/>
      <c r="M308" s="242" t="s">
        <v>19</v>
      </c>
      <c r="N308" s="243" t="s">
        <v>46</v>
      </c>
      <c r="O308" s="84"/>
      <c r="P308" s="213">
        <f>O308*H308</f>
        <v>0</v>
      </c>
      <c r="Q308" s="213">
        <v>0</v>
      </c>
      <c r="R308" s="213">
        <f>Q308*H308</f>
        <v>0</v>
      </c>
      <c r="S308" s="213">
        <v>0</v>
      </c>
      <c r="T308" s="21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15" t="s">
        <v>179</v>
      </c>
      <c r="AT308" s="215" t="s">
        <v>175</v>
      </c>
      <c r="AU308" s="215" t="s">
        <v>80</v>
      </c>
      <c r="AY308" s="17" t="s">
        <v>138</v>
      </c>
      <c r="BE308" s="216">
        <f>IF(N308="základní",J308,0)</f>
        <v>0</v>
      </c>
      <c r="BF308" s="216">
        <f>IF(N308="snížená",J308,0)</f>
        <v>0</v>
      </c>
      <c r="BG308" s="216">
        <f>IF(N308="zákl. přenesená",J308,0)</f>
        <v>0</v>
      </c>
      <c r="BH308" s="216">
        <f>IF(N308="sníž. přenesená",J308,0)</f>
        <v>0</v>
      </c>
      <c r="BI308" s="216">
        <f>IF(N308="nulová",J308,0)</f>
        <v>0</v>
      </c>
      <c r="BJ308" s="17" t="s">
        <v>83</v>
      </c>
      <c r="BK308" s="216">
        <f>ROUND(I308*H308,2)</f>
        <v>0</v>
      </c>
      <c r="BL308" s="17" t="s">
        <v>88</v>
      </c>
      <c r="BM308" s="215" t="s">
        <v>1626</v>
      </c>
    </row>
    <row r="309" s="2" customFormat="1" ht="16.5" customHeight="1">
      <c r="A309" s="38"/>
      <c r="B309" s="39"/>
      <c r="C309" s="234" t="s">
        <v>524</v>
      </c>
      <c r="D309" s="234" t="s">
        <v>175</v>
      </c>
      <c r="E309" s="235" t="s">
        <v>565</v>
      </c>
      <c r="F309" s="236" t="s">
        <v>566</v>
      </c>
      <c r="G309" s="237" t="s">
        <v>178</v>
      </c>
      <c r="H309" s="238">
        <v>2.5230000000000001</v>
      </c>
      <c r="I309" s="239"/>
      <c r="J309" s="240">
        <f>ROUND(I309*H309,2)</f>
        <v>0</v>
      </c>
      <c r="K309" s="236" t="s">
        <v>144</v>
      </c>
      <c r="L309" s="241"/>
      <c r="M309" s="242" t="s">
        <v>19</v>
      </c>
      <c r="N309" s="243" t="s">
        <v>46</v>
      </c>
      <c r="O309" s="84"/>
      <c r="P309" s="213">
        <f>O309*H309</f>
        <v>0</v>
      </c>
      <c r="Q309" s="213">
        <v>0</v>
      </c>
      <c r="R309" s="213">
        <f>Q309*H309</f>
        <v>0</v>
      </c>
      <c r="S309" s="213">
        <v>0</v>
      </c>
      <c r="T309" s="21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15" t="s">
        <v>179</v>
      </c>
      <c r="AT309" s="215" t="s">
        <v>175</v>
      </c>
      <c r="AU309" s="215" t="s">
        <v>80</v>
      </c>
      <c r="AY309" s="17" t="s">
        <v>138</v>
      </c>
      <c r="BE309" s="216">
        <f>IF(N309="základní",J309,0)</f>
        <v>0</v>
      </c>
      <c r="BF309" s="216">
        <f>IF(N309="snížená",J309,0)</f>
        <v>0</v>
      </c>
      <c r="BG309" s="216">
        <f>IF(N309="zákl. přenesená",J309,0)</f>
        <v>0</v>
      </c>
      <c r="BH309" s="216">
        <f>IF(N309="sníž. přenesená",J309,0)</f>
        <v>0</v>
      </c>
      <c r="BI309" s="216">
        <f>IF(N309="nulová",J309,0)</f>
        <v>0</v>
      </c>
      <c r="BJ309" s="17" t="s">
        <v>83</v>
      </c>
      <c r="BK309" s="216">
        <f>ROUND(I309*H309,2)</f>
        <v>0</v>
      </c>
      <c r="BL309" s="17" t="s">
        <v>88</v>
      </c>
      <c r="BM309" s="215" t="s">
        <v>1627</v>
      </c>
    </row>
    <row r="310" s="12" customFormat="1" ht="22.8" customHeight="1">
      <c r="A310" s="12"/>
      <c r="B310" s="188"/>
      <c r="C310" s="189"/>
      <c r="D310" s="190" t="s">
        <v>74</v>
      </c>
      <c r="E310" s="202" t="s">
        <v>568</v>
      </c>
      <c r="F310" s="202" t="s">
        <v>569</v>
      </c>
      <c r="G310" s="189"/>
      <c r="H310" s="189"/>
      <c r="I310" s="192"/>
      <c r="J310" s="203">
        <f>BK310</f>
        <v>0</v>
      </c>
      <c r="K310" s="189"/>
      <c r="L310" s="194"/>
      <c r="M310" s="195"/>
      <c r="N310" s="196"/>
      <c r="O310" s="196"/>
      <c r="P310" s="197">
        <f>SUM(P311:P312)</f>
        <v>0</v>
      </c>
      <c r="Q310" s="196"/>
      <c r="R310" s="197">
        <f>SUM(R311:R312)</f>
        <v>0</v>
      </c>
      <c r="S310" s="196"/>
      <c r="T310" s="198">
        <f>SUM(T311:T312)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99" t="s">
        <v>83</v>
      </c>
      <c r="AT310" s="200" t="s">
        <v>74</v>
      </c>
      <c r="AU310" s="200" t="s">
        <v>83</v>
      </c>
      <c r="AY310" s="199" t="s">
        <v>138</v>
      </c>
      <c r="BK310" s="201">
        <f>SUM(BK311:BK312)</f>
        <v>0</v>
      </c>
    </row>
    <row r="311" s="2" customFormat="1" ht="33" customHeight="1">
      <c r="A311" s="38"/>
      <c r="B311" s="39"/>
      <c r="C311" s="204" t="s">
        <v>529</v>
      </c>
      <c r="D311" s="204" t="s">
        <v>140</v>
      </c>
      <c r="E311" s="205" t="s">
        <v>571</v>
      </c>
      <c r="F311" s="206" t="s">
        <v>572</v>
      </c>
      <c r="G311" s="207" t="s">
        <v>178</v>
      </c>
      <c r="H311" s="208">
        <v>30.521000000000001</v>
      </c>
      <c r="I311" s="209"/>
      <c r="J311" s="210">
        <f>ROUND(I311*H311,2)</f>
        <v>0</v>
      </c>
      <c r="K311" s="206" t="s">
        <v>144</v>
      </c>
      <c r="L311" s="44"/>
      <c r="M311" s="211" t="s">
        <v>19</v>
      </c>
      <c r="N311" s="212" t="s">
        <v>46</v>
      </c>
      <c r="O311" s="84"/>
      <c r="P311" s="213">
        <f>O311*H311</f>
        <v>0</v>
      </c>
      <c r="Q311" s="213">
        <v>0</v>
      </c>
      <c r="R311" s="213">
        <f>Q311*H311</f>
        <v>0</v>
      </c>
      <c r="S311" s="213">
        <v>0</v>
      </c>
      <c r="T311" s="21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15" t="s">
        <v>88</v>
      </c>
      <c r="AT311" s="215" t="s">
        <v>140</v>
      </c>
      <c r="AU311" s="215" t="s">
        <v>80</v>
      </c>
      <c r="AY311" s="17" t="s">
        <v>138</v>
      </c>
      <c r="BE311" s="216">
        <f>IF(N311="základní",J311,0)</f>
        <v>0</v>
      </c>
      <c r="BF311" s="216">
        <f>IF(N311="snížená",J311,0)</f>
        <v>0</v>
      </c>
      <c r="BG311" s="216">
        <f>IF(N311="zákl. přenesená",J311,0)</f>
        <v>0</v>
      </c>
      <c r="BH311" s="216">
        <f>IF(N311="sníž. přenesená",J311,0)</f>
        <v>0</v>
      </c>
      <c r="BI311" s="216">
        <f>IF(N311="nulová",J311,0)</f>
        <v>0</v>
      </c>
      <c r="BJ311" s="17" t="s">
        <v>83</v>
      </c>
      <c r="BK311" s="216">
        <f>ROUND(I311*H311,2)</f>
        <v>0</v>
      </c>
      <c r="BL311" s="17" t="s">
        <v>88</v>
      </c>
      <c r="BM311" s="215" t="s">
        <v>1628</v>
      </c>
    </row>
    <row r="312" s="2" customFormat="1">
      <c r="A312" s="38"/>
      <c r="B312" s="39"/>
      <c r="C312" s="40"/>
      <c r="D312" s="217" t="s">
        <v>146</v>
      </c>
      <c r="E312" s="40"/>
      <c r="F312" s="218" t="s">
        <v>574</v>
      </c>
      <c r="G312" s="40"/>
      <c r="H312" s="40"/>
      <c r="I312" s="219"/>
      <c r="J312" s="40"/>
      <c r="K312" s="40"/>
      <c r="L312" s="44"/>
      <c r="M312" s="220"/>
      <c r="N312" s="221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146</v>
      </c>
      <c r="AU312" s="17" t="s">
        <v>80</v>
      </c>
    </row>
    <row r="313" s="12" customFormat="1" ht="25.92" customHeight="1">
      <c r="A313" s="12"/>
      <c r="B313" s="188"/>
      <c r="C313" s="189"/>
      <c r="D313" s="190" t="s">
        <v>74</v>
      </c>
      <c r="E313" s="191" t="s">
        <v>575</v>
      </c>
      <c r="F313" s="191" t="s">
        <v>576</v>
      </c>
      <c r="G313" s="189"/>
      <c r="H313" s="189"/>
      <c r="I313" s="192"/>
      <c r="J313" s="193">
        <f>BK313</f>
        <v>0</v>
      </c>
      <c r="K313" s="189"/>
      <c r="L313" s="194"/>
      <c r="M313" s="195"/>
      <c r="N313" s="196"/>
      <c r="O313" s="196"/>
      <c r="P313" s="197">
        <f>P314+P339+P341+P367+P393+P406+P416+P461+P491+P497+P506+P528+P551+P584</f>
        <v>0</v>
      </c>
      <c r="Q313" s="196"/>
      <c r="R313" s="197">
        <f>R314+R339+R341+R367+R393+R406+R416+R461+R491+R497+R506+R528+R551+R584</f>
        <v>3.9851246000000011</v>
      </c>
      <c r="S313" s="196"/>
      <c r="T313" s="198">
        <f>T314+T339+T341+T367+T393+T406+T416+T461+T491+T497+T506+T528+T551+T584</f>
        <v>0.022799999999999997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99" t="s">
        <v>80</v>
      </c>
      <c r="AT313" s="200" t="s">
        <v>74</v>
      </c>
      <c r="AU313" s="200" t="s">
        <v>75</v>
      </c>
      <c r="AY313" s="199" t="s">
        <v>138</v>
      </c>
      <c r="BK313" s="201">
        <f>BK314+BK339+BK341+BK367+BK393+BK406+BK416+BK461+BK491+BK497+BK506+BK528+BK551+BK584</f>
        <v>0</v>
      </c>
    </row>
    <row r="314" s="12" customFormat="1" ht="22.8" customHeight="1">
      <c r="A314" s="12"/>
      <c r="B314" s="188"/>
      <c r="C314" s="189"/>
      <c r="D314" s="190" t="s">
        <v>74</v>
      </c>
      <c r="E314" s="202" t="s">
        <v>1629</v>
      </c>
      <c r="F314" s="202" t="s">
        <v>1630</v>
      </c>
      <c r="G314" s="189"/>
      <c r="H314" s="189"/>
      <c r="I314" s="192"/>
      <c r="J314" s="203">
        <f>BK314</f>
        <v>0</v>
      </c>
      <c r="K314" s="189"/>
      <c r="L314" s="194"/>
      <c r="M314" s="195"/>
      <c r="N314" s="196"/>
      <c r="O314" s="196"/>
      <c r="P314" s="197">
        <f>SUM(P315:P338)</f>
        <v>0</v>
      </c>
      <c r="Q314" s="196"/>
      <c r="R314" s="197">
        <f>SUM(R315:R338)</f>
        <v>0.1286484</v>
      </c>
      <c r="S314" s="196"/>
      <c r="T314" s="198">
        <f>SUM(T315:T338)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99" t="s">
        <v>80</v>
      </c>
      <c r="AT314" s="200" t="s">
        <v>74</v>
      </c>
      <c r="AU314" s="200" t="s">
        <v>83</v>
      </c>
      <c r="AY314" s="199" t="s">
        <v>138</v>
      </c>
      <c r="BK314" s="201">
        <f>SUM(BK315:BK338)</f>
        <v>0</v>
      </c>
    </row>
    <row r="315" s="2" customFormat="1" ht="21.75" customHeight="1">
      <c r="A315" s="38"/>
      <c r="B315" s="39"/>
      <c r="C315" s="204" t="s">
        <v>536</v>
      </c>
      <c r="D315" s="204" t="s">
        <v>140</v>
      </c>
      <c r="E315" s="205" t="s">
        <v>1631</v>
      </c>
      <c r="F315" s="206" t="s">
        <v>1632</v>
      </c>
      <c r="G315" s="207" t="s">
        <v>207</v>
      </c>
      <c r="H315" s="208">
        <v>4.7999999999999998</v>
      </c>
      <c r="I315" s="209"/>
      <c r="J315" s="210">
        <f>ROUND(I315*H315,2)</f>
        <v>0</v>
      </c>
      <c r="K315" s="206" t="s">
        <v>144</v>
      </c>
      <c r="L315" s="44"/>
      <c r="M315" s="211" t="s">
        <v>19</v>
      </c>
      <c r="N315" s="212" t="s">
        <v>46</v>
      </c>
      <c r="O315" s="84"/>
      <c r="P315" s="213">
        <f>O315*H315</f>
        <v>0</v>
      </c>
      <c r="Q315" s="213">
        <v>0</v>
      </c>
      <c r="R315" s="213">
        <f>Q315*H315</f>
        <v>0</v>
      </c>
      <c r="S315" s="213">
        <v>0</v>
      </c>
      <c r="T315" s="214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15" t="s">
        <v>232</v>
      </c>
      <c r="AT315" s="215" t="s">
        <v>140</v>
      </c>
      <c r="AU315" s="215" t="s">
        <v>80</v>
      </c>
      <c r="AY315" s="17" t="s">
        <v>138</v>
      </c>
      <c r="BE315" s="216">
        <f>IF(N315="základní",J315,0)</f>
        <v>0</v>
      </c>
      <c r="BF315" s="216">
        <f>IF(N315="snížená",J315,0)</f>
        <v>0</v>
      </c>
      <c r="BG315" s="216">
        <f>IF(N315="zákl. přenesená",J315,0)</f>
        <v>0</v>
      </c>
      <c r="BH315" s="216">
        <f>IF(N315="sníž. přenesená",J315,0)</f>
        <v>0</v>
      </c>
      <c r="BI315" s="216">
        <f>IF(N315="nulová",J315,0)</f>
        <v>0</v>
      </c>
      <c r="BJ315" s="17" t="s">
        <v>83</v>
      </c>
      <c r="BK315" s="216">
        <f>ROUND(I315*H315,2)</f>
        <v>0</v>
      </c>
      <c r="BL315" s="17" t="s">
        <v>232</v>
      </c>
      <c r="BM315" s="215" t="s">
        <v>1633</v>
      </c>
    </row>
    <row r="316" s="2" customFormat="1">
      <c r="A316" s="38"/>
      <c r="B316" s="39"/>
      <c r="C316" s="40"/>
      <c r="D316" s="217" t="s">
        <v>146</v>
      </c>
      <c r="E316" s="40"/>
      <c r="F316" s="218" t="s">
        <v>1634</v>
      </c>
      <c r="G316" s="40"/>
      <c r="H316" s="40"/>
      <c r="I316" s="219"/>
      <c r="J316" s="40"/>
      <c r="K316" s="40"/>
      <c r="L316" s="44"/>
      <c r="M316" s="220"/>
      <c r="N316" s="221"/>
      <c r="O316" s="84"/>
      <c r="P316" s="84"/>
      <c r="Q316" s="84"/>
      <c r="R316" s="84"/>
      <c r="S316" s="84"/>
      <c r="T316" s="85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146</v>
      </c>
      <c r="AU316" s="17" t="s">
        <v>80</v>
      </c>
    </row>
    <row r="317" s="13" customFormat="1">
      <c r="A317" s="13"/>
      <c r="B317" s="222"/>
      <c r="C317" s="223"/>
      <c r="D317" s="224" t="s">
        <v>148</v>
      </c>
      <c r="E317" s="225" t="s">
        <v>19</v>
      </c>
      <c r="F317" s="226" t="s">
        <v>1635</v>
      </c>
      <c r="G317" s="223"/>
      <c r="H317" s="227">
        <v>4.7999999999999998</v>
      </c>
      <c r="I317" s="228"/>
      <c r="J317" s="223"/>
      <c r="K317" s="223"/>
      <c r="L317" s="229"/>
      <c r="M317" s="230"/>
      <c r="N317" s="231"/>
      <c r="O317" s="231"/>
      <c r="P317" s="231"/>
      <c r="Q317" s="231"/>
      <c r="R317" s="231"/>
      <c r="S317" s="231"/>
      <c r="T317" s="23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3" t="s">
        <v>148</v>
      </c>
      <c r="AU317" s="233" t="s">
        <v>80</v>
      </c>
      <c r="AV317" s="13" t="s">
        <v>80</v>
      </c>
      <c r="AW317" s="13" t="s">
        <v>36</v>
      </c>
      <c r="AX317" s="13" t="s">
        <v>83</v>
      </c>
      <c r="AY317" s="233" t="s">
        <v>138</v>
      </c>
    </row>
    <row r="318" s="2" customFormat="1" ht="16.5" customHeight="1">
      <c r="A318" s="38"/>
      <c r="B318" s="39"/>
      <c r="C318" s="234" t="s">
        <v>541</v>
      </c>
      <c r="D318" s="234" t="s">
        <v>175</v>
      </c>
      <c r="E318" s="235" t="s">
        <v>1636</v>
      </c>
      <c r="F318" s="236" t="s">
        <v>1637</v>
      </c>
      <c r="G318" s="237" t="s">
        <v>178</v>
      </c>
      <c r="H318" s="238">
        <v>0.002</v>
      </c>
      <c r="I318" s="239"/>
      <c r="J318" s="240">
        <f>ROUND(I318*H318,2)</f>
        <v>0</v>
      </c>
      <c r="K318" s="236" t="s">
        <v>144</v>
      </c>
      <c r="L318" s="241"/>
      <c r="M318" s="242" t="s">
        <v>19</v>
      </c>
      <c r="N318" s="243" t="s">
        <v>46</v>
      </c>
      <c r="O318" s="84"/>
      <c r="P318" s="213">
        <f>O318*H318</f>
        <v>0</v>
      </c>
      <c r="Q318" s="213">
        <v>1</v>
      </c>
      <c r="R318" s="213">
        <f>Q318*H318</f>
        <v>0.002</v>
      </c>
      <c r="S318" s="213">
        <v>0</v>
      </c>
      <c r="T318" s="214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15" t="s">
        <v>333</v>
      </c>
      <c r="AT318" s="215" t="s">
        <v>175</v>
      </c>
      <c r="AU318" s="215" t="s">
        <v>80</v>
      </c>
      <c r="AY318" s="17" t="s">
        <v>138</v>
      </c>
      <c r="BE318" s="216">
        <f>IF(N318="základní",J318,0)</f>
        <v>0</v>
      </c>
      <c r="BF318" s="216">
        <f>IF(N318="snížená",J318,0)</f>
        <v>0</v>
      </c>
      <c r="BG318" s="216">
        <f>IF(N318="zákl. přenesená",J318,0)</f>
        <v>0</v>
      </c>
      <c r="BH318" s="216">
        <f>IF(N318="sníž. přenesená",J318,0)</f>
        <v>0</v>
      </c>
      <c r="BI318" s="216">
        <f>IF(N318="nulová",J318,0)</f>
        <v>0</v>
      </c>
      <c r="BJ318" s="17" t="s">
        <v>83</v>
      </c>
      <c r="BK318" s="216">
        <f>ROUND(I318*H318,2)</f>
        <v>0</v>
      </c>
      <c r="BL318" s="17" t="s">
        <v>232</v>
      </c>
      <c r="BM318" s="215" t="s">
        <v>1638</v>
      </c>
    </row>
    <row r="319" s="13" customFormat="1">
      <c r="A319" s="13"/>
      <c r="B319" s="222"/>
      <c r="C319" s="223"/>
      <c r="D319" s="224" t="s">
        <v>148</v>
      </c>
      <c r="E319" s="223"/>
      <c r="F319" s="226" t="s">
        <v>1639</v>
      </c>
      <c r="G319" s="223"/>
      <c r="H319" s="227">
        <v>0.002</v>
      </c>
      <c r="I319" s="228"/>
      <c r="J319" s="223"/>
      <c r="K319" s="223"/>
      <c r="L319" s="229"/>
      <c r="M319" s="230"/>
      <c r="N319" s="231"/>
      <c r="O319" s="231"/>
      <c r="P319" s="231"/>
      <c r="Q319" s="231"/>
      <c r="R319" s="231"/>
      <c r="S319" s="231"/>
      <c r="T319" s="23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3" t="s">
        <v>148</v>
      </c>
      <c r="AU319" s="233" t="s">
        <v>80</v>
      </c>
      <c r="AV319" s="13" t="s">
        <v>80</v>
      </c>
      <c r="AW319" s="13" t="s">
        <v>4</v>
      </c>
      <c r="AX319" s="13" t="s">
        <v>83</v>
      </c>
      <c r="AY319" s="233" t="s">
        <v>138</v>
      </c>
    </row>
    <row r="320" s="2" customFormat="1" ht="16.5" customHeight="1">
      <c r="A320" s="38"/>
      <c r="B320" s="39"/>
      <c r="C320" s="204" t="s">
        <v>547</v>
      </c>
      <c r="D320" s="204" t="s">
        <v>140</v>
      </c>
      <c r="E320" s="205" t="s">
        <v>1640</v>
      </c>
      <c r="F320" s="206" t="s">
        <v>1641</v>
      </c>
      <c r="G320" s="207" t="s">
        <v>207</v>
      </c>
      <c r="H320" s="208">
        <v>4.7999999999999998</v>
      </c>
      <c r="I320" s="209"/>
      <c r="J320" s="210">
        <f>ROUND(I320*H320,2)</f>
        <v>0</v>
      </c>
      <c r="K320" s="206" t="s">
        <v>144</v>
      </c>
      <c r="L320" s="44"/>
      <c r="M320" s="211" t="s">
        <v>19</v>
      </c>
      <c r="N320" s="212" t="s">
        <v>46</v>
      </c>
      <c r="O320" s="84"/>
      <c r="P320" s="213">
        <f>O320*H320</f>
        <v>0</v>
      </c>
      <c r="Q320" s="213">
        <v>0.00040000000000000002</v>
      </c>
      <c r="R320" s="213">
        <f>Q320*H320</f>
        <v>0.0019200000000000001</v>
      </c>
      <c r="S320" s="213">
        <v>0</v>
      </c>
      <c r="T320" s="214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15" t="s">
        <v>232</v>
      </c>
      <c r="AT320" s="215" t="s">
        <v>140</v>
      </c>
      <c r="AU320" s="215" t="s">
        <v>80</v>
      </c>
      <c r="AY320" s="17" t="s">
        <v>138</v>
      </c>
      <c r="BE320" s="216">
        <f>IF(N320="základní",J320,0)</f>
        <v>0</v>
      </c>
      <c r="BF320" s="216">
        <f>IF(N320="snížená",J320,0)</f>
        <v>0</v>
      </c>
      <c r="BG320" s="216">
        <f>IF(N320="zákl. přenesená",J320,0)</f>
        <v>0</v>
      </c>
      <c r="BH320" s="216">
        <f>IF(N320="sníž. přenesená",J320,0)</f>
        <v>0</v>
      </c>
      <c r="BI320" s="216">
        <f>IF(N320="nulová",J320,0)</f>
        <v>0</v>
      </c>
      <c r="BJ320" s="17" t="s">
        <v>83</v>
      </c>
      <c r="BK320" s="216">
        <f>ROUND(I320*H320,2)</f>
        <v>0</v>
      </c>
      <c r="BL320" s="17" t="s">
        <v>232</v>
      </c>
      <c r="BM320" s="215" t="s">
        <v>1642</v>
      </c>
    </row>
    <row r="321" s="2" customFormat="1">
      <c r="A321" s="38"/>
      <c r="B321" s="39"/>
      <c r="C321" s="40"/>
      <c r="D321" s="217" t="s">
        <v>146</v>
      </c>
      <c r="E321" s="40"/>
      <c r="F321" s="218" t="s">
        <v>1643</v>
      </c>
      <c r="G321" s="40"/>
      <c r="H321" s="40"/>
      <c r="I321" s="219"/>
      <c r="J321" s="40"/>
      <c r="K321" s="40"/>
      <c r="L321" s="44"/>
      <c r="M321" s="220"/>
      <c r="N321" s="221"/>
      <c r="O321" s="84"/>
      <c r="P321" s="84"/>
      <c r="Q321" s="84"/>
      <c r="R321" s="84"/>
      <c r="S321" s="84"/>
      <c r="T321" s="85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146</v>
      </c>
      <c r="AU321" s="17" t="s">
        <v>80</v>
      </c>
    </row>
    <row r="322" s="2" customFormat="1" ht="24.15" customHeight="1">
      <c r="A322" s="38"/>
      <c r="B322" s="39"/>
      <c r="C322" s="234" t="s">
        <v>552</v>
      </c>
      <c r="D322" s="234" t="s">
        <v>175</v>
      </c>
      <c r="E322" s="235" t="s">
        <v>1644</v>
      </c>
      <c r="F322" s="236" t="s">
        <v>1645</v>
      </c>
      <c r="G322" s="237" t="s">
        <v>207</v>
      </c>
      <c r="H322" s="238">
        <v>5.5940000000000003</v>
      </c>
      <c r="I322" s="239"/>
      <c r="J322" s="240">
        <f>ROUND(I322*H322,2)</f>
        <v>0</v>
      </c>
      <c r="K322" s="236" t="s">
        <v>144</v>
      </c>
      <c r="L322" s="241"/>
      <c r="M322" s="242" t="s">
        <v>19</v>
      </c>
      <c r="N322" s="243" t="s">
        <v>46</v>
      </c>
      <c r="O322" s="84"/>
      <c r="P322" s="213">
        <f>O322*H322</f>
        <v>0</v>
      </c>
      <c r="Q322" s="213">
        <v>0.0047999999999999996</v>
      </c>
      <c r="R322" s="213">
        <f>Q322*H322</f>
        <v>0.026851199999999999</v>
      </c>
      <c r="S322" s="213">
        <v>0</v>
      </c>
      <c r="T322" s="214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15" t="s">
        <v>333</v>
      </c>
      <c r="AT322" s="215" t="s">
        <v>175</v>
      </c>
      <c r="AU322" s="215" t="s">
        <v>80</v>
      </c>
      <c r="AY322" s="17" t="s">
        <v>138</v>
      </c>
      <c r="BE322" s="216">
        <f>IF(N322="základní",J322,0)</f>
        <v>0</v>
      </c>
      <c r="BF322" s="216">
        <f>IF(N322="snížená",J322,0)</f>
        <v>0</v>
      </c>
      <c r="BG322" s="216">
        <f>IF(N322="zákl. přenesená",J322,0)</f>
        <v>0</v>
      </c>
      <c r="BH322" s="216">
        <f>IF(N322="sníž. přenesená",J322,0)</f>
        <v>0</v>
      </c>
      <c r="BI322" s="216">
        <f>IF(N322="nulová",J322,0)</f>
        <v>0</v>
      </c>
      <c r="BJ322" s="17" t="s">
        <v>83</v>
      </c>
      <c r="BK322" s="216">
        <f>ROUND(I322*H322,2)</f>
        <v>0</v>
      </c>
      <c r="BL322" s="17" t="s">
        <v>232</v>
      </c>
      <c r="BM322" s="215" t="s">
        <v>1646</v>
      </c>
    </row>
    <row r="323" s="13" customFormat="1">
      <c r="A323" s="13"/>
      <c r="B323" s="222"/>
      <c r="C323" s="223"/>
      <c r="D323" s="224" t="s">
        <v>148</v>
      </c>
      <c r="E323" s="223"/>
      <c r="F323" s="226" t="s">
        <v>1647</v>
      </c>
      <c r="G323" s="223"/>
      <c r="H323" s="227">
        <v>5.5940000000000003</v>
      </c>
      <c r="I323" s="228"/>
      <c r="J323" s="223"/>
      <c r="K323" s="223"/>
      <c r="L323" s="229"/>
      <c r="M323" s="230"/>
      <c r="N323" s="231"/>
      <c r="O323" s="231"/>
      <c r="P323" s="231"/>
      <c r="Q323" s="231"/>
      <c r="R323" s="231"/>
      <c r="S323" s="231"/>
      <c r="T323" s="23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3" t="s">
        <v>148</v>
      </c>
      <c r="AU323" s="233" t="s">
        <v>80</v>
      </c>
      <c r="AV323" s="13" t="s">
        <v>80</v>
      </c>
      <c r="AW323" s="13" t="s">
        <v>4</v>
      </c>
      <c r="AX323" s="13" t="s">
        <v>83</v>
      </c>
      <c r="AY323" s="233" t="s">
        <v>138</v>
      </c>
    </row>
    <row r="324" s="2" customFormat="1" ht="21.75" customHeight="1">
      <c r="A324" s="38"/>
      <c r="B324" s="39"/>
      <c r="C324" s="204" t="s">
        <v>556</v>
      </c>
      <c r="D324" s="204" t="s">
        <v>140</v>
      </c>
      <c r="E324" s="205" t="s">
        <v>1648</v>
      </c>
      <c r="F324" s="206" t="s">
        <v>1649</v>
      </c>
      <c r="G324" s="207" t="s">
        <v>207</v>
      </c>
      <c r="H324" s="208">
        <v>20.420000000000002</v>
      </c>
      <c r="I324" s="209"/>
      <c r="J324" s="210">
        <f>ROUND(I324*H324,2)</f>
        <v>0</v>
      </c>
      <c r="K324" s="206" t="s">
        <v>144</v>
      </c>
      <c r="L324" s="44"/>
      <c r="M324" s="211" t="s">
        <v>19</v>
      </c>
      <c r="N324" s="212" t="s">
        <v>46</v>
      </c>
      <c r="O324" s="84"/>
      <c r="P324" s="213">
        <f>O324*H324</f>
        <v>0</v>
      </c>
      <c r="Q324" s="213">
        <v>0.0035000000000000001</v>
      </c>
      <c r="R324" s="213">
        <f>Q324*H324</f>
        <v>0.071470000000000006</v>
      </c>
      <c r="S324" s="213">
        <v>0</v>
      </c>
      <c r="T324" s="214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15" t="s">
        <v>232</v>
      </c>
      <c r="AT324" s="215" t="s">
        <v>140</v>
      </c>
      <c r="AU324" s="215" t="s">
        <v>80</v>
      </c>
      <c r="AY324" s="17" t="s">
        <v>138</v>
      </c>
      <c r="BE324" s="216">
        <f>IF(N324="základní",J324,0)</f>
        <v>0</v>
      </c>
      <c r="BF324" s="216">
        <f>IF(N324="snížená",J324,0)</f>
        <v>0</v>
      </c>
      <c r="BG324" s="216">
        <f>IF(N324="zákl. přenesená",J324,0)</f>
        <v>0</v>
      </c>
      <c r="BH324" s="216">
        <f>IF(N324="sníž. přenesená",J324,0)</f>
        <v>0</v>
      </c>
      <c r="BI324" s="216">
        <f>IF(N324="nulová",J324,0)</f>
        <v>0</v>
      </c>
      <c r="BJ324" s="17" t="s">
        <v>83</v>
      </c>
      <c r="BK324" s="216">
        <f>ROUND(I324*H324,2)</f>
        <v>0</v>
      </c>
      <c r="BL324" s="17" t="s">
        <v>232</v>
      </c>
      <c r="BM324" s="215" t="s">
        <v>1650</v>
      </c>
    </row>
    <row r="325" s="2" customFormat="1">
      <c r="A325" s="38"/>
      <c r="B325" s="39"/>
      <c r="C325" s="40"/>
      <c r="D325" s="217" t="s">
        <v>146</v>
      </c>
      <c r="E325" s="40"/>
      <c r="F325" s="218" t="s">
        <v>1651</v>
      </c>
      <c r="G325" s="40"/>
      <c r="H325" s="40"/>
      <c r="I325" s="219"/>
      <c r="J325" s="40"/>
      <c r="K325" s="40"/>
      <c r="L325" s="44"/>
      <c r="M325" s="220"/>
      <c r="N325" s="221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146</v>
      </c>
      <c r="AU325" s="17" t="s">
        <v>80</v>
      </c>
    </row>
    <row r="326" s="13" customFormat="1">
      <c r="A326" s="13"/>
      <c r="B326" s="222"/>
      <c r="C326" s="223"/>
      <c r="D326" s="224" t="s">
        <v>148</v>
      </c>
      <c r="E326" s="225" t="s">
        <v>19</v>
      </c>
      <c r="F326" s="226" t="s">
        <v>1652</v>
      </c>
      <c r="G326" s="223"/>
      <c r="H326" s="227">
        <v>20.420000000000002</v>
      </c>
      <c r="I326" s="228"/>
      <c r="J326" s="223"/>
      <c r="K326" s="223"/>
      <c r="L326" s="229"/>
      <c r="M326" s="230"/>
      <c r="N326" s="231"/>
      <c r="O326" s="231"/>
      <c r="P326" s="231"/>
      <c r="Q326" s="231"/>
      <c r="R326" s="231"/>
      <c r="S326" s="231"/>
      <c r="T326" s="23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3" t="s">
        <v>148</v>
      </c>
      <c r="AU326" s="233" t="s">
        <v>80</v>
      </c>
      <c r="AV326" s="13" t="s">
        <v>80</v>
      </c>
      <c r="AW326" s="13" t="s">
        <v>36</v>
      </c>
      <c r="AX326" s="13" t="s">
        <v>83</v>
      </c>
      <c r="AY326" s="233" t="s">
        <v>138</v>
      </c>
    </row>
    <row r="327" s="2" customFormat="1" ht="21.75" customHeight="1">
      <c r="A327" s="38"/>
      <c r="B327" s="39"/>
      <c r="C327" s="204" t="s">
        <v>560</v>
      </c>
      <c r="D327" s="204" t="s">
        <v>140</v>
      </c>
      <c r="E327" s="205" t="s">
        <v>1653</v>
      </c>
      <c r="F327" s="206" t="s">
        <v>1654</v>
      </c>
      <c r="G327" s="207" t="s">
        <v>207</v>
      </c>
      <c r="H327" s="208">
        <v>4.9720000000000004</v>
      </c>
      <c r="I327" s="209"/>
      <c r="J327" s="210">
        <f>ROUND(I327*H327,2)</f>
        <v>0</v>
      </c>
      <c r="K327" s="206" t="s">
        <v>144</v>
      </c>
      <c r="L327" s="44"/>
      <c r="M327" s="211" t="s">
        <v>19</v>
      </c>
      <c r="N327" s="212" t="s">
        <v>46</v>
      </c>
      <c r="O327" s="84"/>
      <c r="P327" s="213">
        <f>O327*H327</f>
        <v>0</v>
      </c>
      <c r="Q327" s="213">
        <v>0.0035000000000000001</v>
      </c>
      <c r="R327" s="213">
        <f>Q327*H327</f>
        <v>0.017402000000000001</v>
      </c>
      <c r="S327" s="213">
        <v>0</v>
      </c>
      <c r="T327" s="214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15" t="s">
        <v>232</v>
      </c>
      <c r="AT327" s="215" t="s">
        <v>140</v>
      </c>
      <c r="AU327" s="215" t="s">
        <v>80</v>
      </c>
      <c r="AY327" s="17" t="s">
        <v>138</v>
      </c>
      <c r="BE327" s="216">
        <f>IF(N327="základní",J327,0)</f>
        <v>0</v>
      </c>
      <c r="BF327" s="216">
        <f>IF(N327="snížená",J327,0)</f>
        <v>0</v>
      </c>
      <c r="BG327" s="216">
        <f>IF(N327="zákl. přenesená",J327,0)</f>
        <v>0</v>
      </c>
      <c r="BH327" s="216">
        <f>IF(N327="sníž. přenesená",J327,0)</f>
        <v>0</v>
      </c>
      <c r="BI327" s="216">
        <f>IF(N327="nulová",J327,0)</f>
        <v>0</v>
      </c>
      <c r="BJ327" s="17" t="s">
        <v>83</v>
      </c>
      <c r="BK327" s="216">
        <f>ROUND(I327*H327,2)</f>
        <v>0</v>
      </c>
      <c r="BL327" s="17" t="s">
        <v>232</v>
      </c>
      <c r="BM327" s="215" t="s">
        <v>1655</v>
      </c>
    </row>
    <row r="328" s="2" customFormat="1">
      <c r="A328" s="38"/>
      <c r="B328" s="39"/>
      <c r="C328" s="40"/>
      <c r="D328" s="217" t="s">
        <v>146</v>
      </c>
      <c r="E328" s="40"/>
      <c r="F328" s="218" t="s">
        <v>1656</v>
      </c>
      <c r="G328" s="40"/>
      <c r="H328" s="40"/>
      <c r="I328" s="219"/>
      <c r="J328" s="40"/>
      <c r="K328" s="40"/>
      <c r="L328" s="44"/>
      <c r="M328" s="220"/>
      <c r="N328" s="221"/>
      <c r="O328" s="84"/>
      <c r="P328" s="84"/>
      <c r="Q328" s="84"/>
      <c r="R328" s="84"/>
      <c r="S328" s="84"/>
      <c r="T328" s="85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146</v>
      </c>
      <c r="AU328" s="17" t="s">
        <v>80</v>
      </c>
    </row>
    <row r="329" s="13" customFormat="1">
      <c r="A329" s="13"/>
      <c r="B329" s="222"/>
      <c r="C329" s="223"/>
      <c r="D329" s="224" t="s">
        <v>148</v>
      </c>
      <c r="E329" s="225" t="s">
        <v>19</v>
      </c>
      <c r="F329" s="226" t="s">
        <v>1657</v>
      </c>
      <c r="G329" s="223"/>
      <c r="H329" s="227">
        <v>4.9720000000000004</v>
      </c>
      <c r="I329" s="228"/>
      <c r="J329" s="223"/>
      <c r="K329" s="223"/>
      <c r="L329" s="229"/>
      <c r="M329" s="230"/>
      <c r="N329" s="231"/>
      <c r="O329" s="231"/>
      <c r="P329" s="231"/>
      <c r="Q329" s="231"/>
      <c r="R329" s="231"/>
      <c r="S329" s="231"/>
      <c r="T329" s="23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3" t="s">
        <v>148</v>
      </c>
      <c r="AU329" s="233" t="s">
        <v>80</v>
      </c>
      <c r="AV329" s="13" t="s">
        <v>80</v>
      </c>
      <c r="AW329" s="13" t="s">
        <v>36</v>
      </c>
      <c r="AX329" s="13" t="s">
        <v>83</v>
      </c>
      <c r="AY329" s="233" t="s">
        <v>138</v>
      </c>
    </row>
    <row r="330" s="2" customFormat="1" ht="16.5" customHeight="1">
      <c r="A330" s="38"/>
      <c r="B330" s="39"/>
      <c r="C330" s="204" t="s">
        <v>564</v>
      </c>
      <c r="D330" s="204" t="s">
        <v>140</v>
      </c>
      <c r="E330" s="205" t="s">
        <v>1658</v>
      </c>
      <c r="F330" s="206" t="s">
        <v>1659</v>
      </c>
      <c r="G330" s="207" t="s">
        <v>482</v>
      </c>
      <c r="H330" s="208">
        <v>9.5999999999999996</v>
      </c>
      <c r="I330" s="209"/>
      <c r="J330" s="210">
        <f>ROUND(I330*H330,2)</f>
        <v>0</v>
      </c>
      <c r="K330" s="206" t="s">
        <v>582</v>
      </c>
      <c r="L330" s="44"/>
      <c r="M330" s="211" t="s">
        <v>19</v>
      </c>
      <c r="N330" s="212" t="s">
        <v>46</v>
      </c>
      <c r="O330" s="84"/>
      <c r="P330" s="213">
        <f>O330*H330</f>
        <v>0</v>
      </c>
      <c r="Q330" s="213">
        <v>0</v>
      </c>
      <c r="R330" s="213">
        <f>Q330*H330</f>
        <v>0</v>
      </c>
      <c r="S330" s="213">
        <v>0</v>
      </c>
      <c r="T330" s="214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15" t="s">
        <v>232</v>
      </c>
      <c r="AT330" s="215" t="s">
        <v>140</v>
      </c>
      <c r="AU330" s="215" t="s">
        <v>80</v>
      </c>
      <c r="AY330" s="17" t="s">
        <v>138</v>
      </c>
      <c r="BE330" s="216">
        <f>IF(N330="základní",J330,0)</f>
        <v>0</v>
      </c>
      <c r="BF330" s="216">
        <f>IF(N330="snížená",J330,0)</f>
        <v>0</v>
      </c>
      <c r="BG330" s="216">
        <f>IF(N330="zákl. přenesená",J330,0)</f>
        <v>0</v>
      </c>
      <c r="BH330" s="216">
        <f>IF(N330="sníž. přenesená",J330,0)</f>
        <v>0</v>
      </c>
      <c r="BI330" s="216">
        <f>IF(N330="nulová",J330,0)</f>
        <v>0</v>
      </c>
      <c r="BJ330" s="17" t="s">
        <v>83</v>
      </c>
      <c r="BK330" s="216">
        <f>ROUND(I330*H330,2)</f>
        <v>0</v>
      </c>
      <c r="BL330" s="17" t="s">
        <v>232</v>
      </c>
      <c r="BM330" s="215" t="s">
        <v>1660</v>
      </c>
    </row>
    <row r="331" s="13" customFormat="1">
      <c r="A331" s="13"/>
      <c r="B331" s="222"/>
      <c r="C331" s="223"/>
      <c r="D331" s="224" t="s">
        <v>148</v>
      </c>
      <c r="E331" s="225" t="s">
        <v>19</v>
      </c>
      <c r="F331" s="226" t="s">
        <v>1661</v>
      </c>
      <c r="G331" s="223"/>
      <c r="H331" s="227">
        <v>9.5999999999999996</v>
      </c>
      <c r="I331" s="228"/>
      <c r="J331" s="223"/>
      <c r="K331" s="223"/>
      <c r="L331" s="229"/>
      <c r="M331" s="230"/>
      <c r="N331" s="231"/>
      <c r="O331" s="231"/>
      <c r="P331" s="231"/>
      <c r="Q331" s="231"/>
      <c r="R331" s="231"/>
      <c r="S331" s="231"/>
      <c r="T331" s="23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3" t="s">
        <v>148</v>
      </c>
      <c r="AU331" s="233" t="s">
        <v>80</v>
      </c>
      <c r="AV331" s="13" t="s">
        <v>80</v>
      </c>
      <c r="AW331" s="13" t="s">
        <v>36</v>
      </c>
      <c r="AX331" s="13" t="s">
        <v>83</v>
      </c>
      <c r="AY331" s="233" t="s">
        <v>138</v>
      </c>
    </row>
    <row r="332" s="2" customFormat="1" ht="16.5" customHeight="1">
      <c r="A332" s="38"/>
      <c r="B332" s="39"/>
      <c r="C332" s="204" t="s">
        <v>570</v>
      </c>
      <c r="D332" s="204" t="s">
        <v>140</v>
      </c>
      <c r="E332" s="205" t="s">
        <v>1662</v>
      </c>
      <c r="F332" s="206" t="s">
        <v>1663</v>
      </c>
      <c r="G332" s="207" t="s">
        <v>330</v>
      </c>
      <c r="H332" s="208">
        <v>5</v>
      </c>
      <c r="I332" s="209"/>
      <c r="J332" s="210">
        <f>ROUND(I332*H332,2)</f>
        <v>0</v>
      </c>
      <c r="K332" s="206" t="s">
        <v>144</v>
      </c>
      <c r="L332" s="44"/>
      <c r="M332" s="211" t="s">
        <v>19</v>
      </c>
      <c r="N332" s="212" t="s">
        <v>46</v>
      </c>
      <c r="O332" s="84"/>
      <c r="P332" s="213">
        <f>O332*H332</f>
        <v>0</v>
      </c>
      <c r="Q332" s="213">
        <v>0.00021000000000000001</v>
      </c>
      <c r="R332" s="213">
        <f>Q332*H332</f>
        <v>0.0010500000000000002</v>
      </c>
      <c r="S332" s="213">
        <v>0</v>
      </c>
      <c r="T332" s="214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15" t="s">
        <v>232</v>
      </c>
      <c r="AT332" s="215" t="s">
        <v>140</v>
      </c>
      <c r="AU332" s="215" t="s">
        <v>80</v>
      </c>
      <c r="AY332" s="17" t="s">
        <v>138</v>
      </c>
      <c r="BE332" s="216">
        <f>IF(N332="základní",J332,0)</f>
        <v>0</v>
      </c>
      <c r="BF332" s="216">
        <f>IF(N332="snížená",J332,0)</f>
        <v>0</v>
      </c>
      <c r="BG332" s="216">
        <f>IF(N332="zákl. přenesená",J332,0)</f>
        <v>0</v>
      </c>
      <c r="BH332" s="216">
        <f>IF(N332="sníž. přenesená",J332,0)</f>
        <v>0</v>
      </c>
      <c r="BI332" s="216">
        <f>IF(N332="nulová",J332,0)</f>
        <v>0</v>
      </c>
      <c r="BJ332" s="17" t="s">
        <v>83</v>
      </c>
      <c r="BK332" s="216">
        <f>ROUND(I332*H332,2)</f>
        <v>0</v>
      </c>
      <c r="BL332" s="17" t="s">
        <v>232</v>
      </c>
      <c r="BM332" s="215" t="s">
        <v>1664</v>
      </c>
    </row>
    <row r="333" s="2" customFormat="1">
      <c r="A333" s="38"/>
      <c r="B333" s="39"/>
      <c r="C333" s="40"/>
      <c r="D333" s="217" t="s">
        <v>146</v>
      </c>
      <c r="E333" s="40"/>
      <c r="F333" s="218" t="s">
        <v>1665</v>
      </c>
      <c r="G333" s="40"/>
      <c r="H333" s="40"/>
      <c r="I333" s="219"/>
      <c r="J333" s="40"/>
      <c r="K333" s="40"/>
      <c r="L333" s="44"/>
      <c r="M333" s="220"/>
      <c r="N333" s="221"/>
      <c r="O333" s="84"/>
      <c r="P333" s="84"/>
      <c r="Q333" s="84"/>
      <c r="R333" s="84"/>
      <c r="S333" s="84"/>
      <c r="T333" s="85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146</v>
      </c>
      <c r="AU333" s="17" t="s">
        <v>80</v>
      </c>
    </row>
    <row r="334" s="2" customFormat="1" ht="16.5" customHeight="1">
      <c r="A334" s="38"/>
      <c r="B334" s="39"/>
      <c r="C334" s="204" t="s">
        <v>579</v>
      </c>
      <c r="D334" s="204" t="s">
        <v>140</v>
      </c>
      <c r="E334" s="205" t="s">
        <v>1666</v>
      </c>
      <c r="F334" s="206" t="s">
        <v>1667</v>
      </c>
      <c r="G334" s="207" t="s">
        <v>482</v>
      </c>
      <c r="H334" s="208">
        <v>24.859999999999999</v>
      </c>
      <c r="I334" s="209"/>
      <c r="J334" s="210">
        <f>ROUND(I334*H334,2)</f>
        <v>0</v>
      </c>
      <c r="K334" s="206" t="s">
        <v>144</v>
      </c>
      <c r="L334" s="44"/>
      <c r="M334" s="211" t="s">
        <v>19</v>
      </c>
      <c r="N334" s="212" t="s">
        <v>46</v>
      </c>
      <c r="O334" s="84"/>
      <c r="P334" s="213">
        <f>O334*H334</f>
        <v>0</v>
      </c>
      <c r="Q334" s="213">
        <v>0.00032000000000000003</v>
      </c>
      <c r="R334" s="213">
        <f>Q334*H334</f>
        <v>0.0079552000000000008</v>
      </c>
      <c r="S334" s="213">
        <v>0</v>
      </c>
      <c r="T334" s="214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15" t="s">
        <v>232</v>
      </c>
      <c r="AT334" s="215" t="s">
        <v>140</v>
      </c>
      <c r="AU334" s="215" t="s">
        <v>80</v>
      </c>
      <c r="AY334" s="17" t="s">
        <v>138</v>
      </c>
      <c r="BE334" s="216">
        <f>IF(N334="základní",J334,0)</f>
        <v>0</v>
      </c>
      <c r="BF334" s="216">
        <f>IF(N334="snížená",J334,0)</f>
        <v>0</v>
      </c>
      <c r="BG334" s="216">
        <f>IF(N334="zákl. přenesená",J334,0)</f>
        <v>0</v>
      </c>
      <c r="BH334" s="216">
        <f>IF(N334="sníž. přenesená",J334,0)</f>
        <v>0</v>
      </c>
      <c r="BI334" s="216">
        <f>IF(N334="nulová",J334,0)</f>
        <v>0</v>
      </c>
      <c r="BJ334" s="17" t="s">
        <v>83</v>
      </c>
      <c r="BK334" s="216">
        <f>ROUND(I334*H334,2)</f>
        <v>0</v>
      </c>
      <c r="BL334" s="17" t="s">
        <v>232</v>
      </c>
      <c r="BM334" s="215" t="s">
        <v>1668</v>
      </c>
    </row>
    <row r="335" s="2" customFormat="1">
      <c r="A335" s="38"/>
      <c r="B335" s="39"/>
      <c r="C335" s="40"/>
      <c r="D335" s="217" t="s">
        <v>146</v>
      </c>
      <c r="E335" s="40"/>
      <c r="F335" s="218" t="s">
        <v>1669</v>
      </c>
      <c r="G335" s="40"/>
      <c r="H335" s="40"/>
      <c r="I335" s="219"/>
      <c r="J335" s="40"/>
      <c r="K335" s="40"/>
      <c r="L335" s="44"/>
      <c r="M335" s="220"/>
      <c r="N335" s="221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146</v>
      </c>
      <c r="AU335" s="17" t="s">
        <v>80</v>
      </c>
    </row>
    <row r="336" s="13" customFormat="1">
      <c r="A336" s="13"/>
      <c r="B336" s="222"/>
      <c r="C336" s="223"/>
      <c r="D336" s="224" t="s">
        <v>148</v>
      </c>
      <c r="E336" s="225" t="s">
        <v>19</v>
      </c>
      <c r="F336" s="226" t="s">
        <v>1670</v>
      </c>
      <c r="G336" s="223"/>
      <c r="H336" s="227">
        <v>24.859999999999999</v>
      </c>
      <c r="I336" s="228"/>
      <c r="J336" s="223"/>
      <c r="K336" s="223"/>
      <c r="L336" s="229"/>
      <c r="M336" s="230"/>
      <c r="N336" s="231"/>
      <c r="O336" s="231"/>
      <c r="P336" s="231"/>
      <c r="Q336" s="231"/>
      <c r="R336" s="231"/>
      <c r="S336" s="231"/>
      <c r="T336" s="23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3" t="s">
        <v>148</v>
      </c>
      <c r="AU336" s="233" t="s">
        <v>80</v>
      </c>
      <c r="AV336" s="13" t="s">
        <v>80</v>
      </c>
      <c r="AW336" s="13" t="s">
        <v>36</v>
      </c>
      <c r="AX336" s="13" t="s">
        <v>83</v>
      </c>
      <c r="AY336" s="233" t="s">
        <v>138</v>
      </c>
    </row>
    <row r="337" s="2" customFormat="1" ht="24.15" customHeight="1">
      <c r="A337" s="38"/>
      <c r="B337" s="39"/>
      <c r="C337" s="204" t="s">
        <v>584</v>
      </c>
      <c r="D337" s="204" t="s">
        <v>140</v>
      </c>
      <c r="E337" s="205" t="s">
        <v>1671</v>
      </c>
      <c r="F337" s="206" t="s">
        <v>1672</v>
      </c>
      <c r="G337" s="207" t="s">
        <v>178</v>
      </c>
      <c r="H337" s="208">
        <v>0.129</v>
      </c>
      <c r="I337" s="209"/>
      <c r="J337" s="210">
        <f>ROUND(I337*H337,2)</f>
        <v>0</v>
      </c>
      <c r="K337" s="206" t="s">
        <v>144</v>
      </c>
      <c r="L337" s="44"/>
      <c r="M337" s="211" t="s">
        <v>19</v>
      </c>
      <c r="N337" s="212" t="s">
        <v>46</v>
      </c>
      <c r="O337" s="84"/>
      <c r="P337" s="213">
        <f>O337*H337</f>
        <v>0</v>
      </c>
      <c r="Q337" s="213">
        <v>0</v>
      </c>
      <c r="R337" s="213">
        <f>Q337*H337</f>
        <v>0</v>
      </c>
      <c r="S337" s="213">
        <v>0</v>
      </c>
      <c r="T337" s="214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15" t="s">
        <v>232</v>
      </c>
      <c r="AT337" s="215" t="s">
        <v>140</v>
      </c>
      <c r="AU337" s="215" t="s">
        <v>80</v>
      </c>
      <c r="AY337" s="17" t="s">
        <v>138</v>
      </c>
      <c r="BE337" s="216">
        <f>IF(N337="základní",J337,0)</f>
        <v>0</v>
      </c>
      <c r="BF337" s="216">
        <f>IF(N337="snížená",J337,0)</f>
        <v>0</v>
      </c>
      <c r="BG337" s="216">
        <f>IF(N337="zákl. přenesená",J337,0)</f>
        <v>0</v>
      </c>
      <c r="BH337" s="216">
        <f>IF(N337="sníž. přenesená",J337,0)</f>
        <v>0</v>
      </c>
      <c r="BI337" s="216">
        <f>IF(N337="nulová",J337,0)</f>
        <v>0</v>
      </c>
      <c r="BJ337" s="17" t="s">
        <v>83</v>
      </c>
      <c r="BK337" s="216">
        <f>ROUND(I337*H337,2)</f>
        <v>0</v>
      </c>
      <c r="BL337" s="17" t="s">
        <v>232</v>
      </c>
      <c r="BM337" s="215" t="s">
        <v>1673</v>
      </c>
    </row>
    <row r="338" s="2" customFormat="1">
      <c r="A338" s="38"/>
      <c r="B338" s="39"/>
      <c r="C338" s="40"/>
      <c r="D338" s="217" t="s">
        <v>146</v>
      </c>
      <c r="E338" s="40"/>
      <c r="F338" s="218" t="s">
        <v>1674</v>
      </c>
      <c r="G338" s="40"/>
      <c r="H338" s="40"/>
      <c r="I338" s="219"/>
      <c r="J338" s="40"/>
      <c r="K338" s="40"/>
      <c r="L338" s="44"/>
      <c r="M338" s="220"/>
      <c r="N338" s="221"/>
      <c r="O338" s="84"/>
      <c r="P338" s="84"/>
      <c r="Q338" s="84"/>
      <c r="R338" s="84"/>
      <c r="S338" s="84"/>
      <c r="T338" s="85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146</v>
      </c>
      <c r="AU338" s="17" t="s">
        <v>80</v>
      </c>
    </row>
    <row r="339" s="12" customFormat="1" ht="22.8" customHeight="1">
      <c r="A339" s="12"/>
      <c r="B339" s="188"/>
      <c r="C339" s="189"/>
      <c r="D339" s="190" t="s">
        <v>74</v>
      </c>
      <c r="E339" s="202" t="s">
        <v>1292</v>
      </c>
      <c r="F339" s="202" t="s">
        <v>1293</v>
      </c>
      <c r="G339" s="189"/>
      <c r="H339" s="189"/>
      <c r="I339" s="192"/>
      <c r="J339" s="203">
        <f>BK339</f>
        <v>0</v>
      </c>
      <c r="K339" s="189"/>
      <c r="L339" s="194"/>
      <c r="M339" s="195"/>
      <c r="N339" s="196"/>
      <c r="O339" s="196"/>
      <c r="P339" s="197">
        <f>P340</f>
        <v>0</v>
      </c>
      <c r="Q339" s="196"/>
      <c r="R339" s="197">
        <f>R340</f>
        <v>0.00044999999999999999</v>
      </c>
      <c r="S339" s="196"/>
      <c r="T339" s="198">
        <f>T340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99" t="s">
        <v>80</v>
      </c>
      <c r="AT339" s="200" t="s">
        <v>74</v>
      </c>
      <c r="AU339" s="200" t="s">
        <v>83</v>
      </c>
      <c r="AY339" s="199" t="s">
        <v>138</v>
      </c>
      <c r="BK339" s="201">
        <f>BK340</f>
        <v>0</v>
      </c>
    </row>
    <row r="340" s="2" customFormat="1" ht="16.5" customHeight="1">
      <c r="A340" s="38"/>
      <c r="B340" s="39"/>
      <c r="C340" s="204" t="s">
        <v>589</v>
      </c>
      <c r="D340" s="204" t="s">
        <v>140</v>
      </c>
      <c r="E340" s="205" t="s">
        <v>1294</v>
      </c>
      <c r="F340" s="206" t="s">
        <v>1295</v>
      </c>
      <c r="G340" s="207" t="s">
        <v>330</v>
      </c>
      <c r="H340" s="208">
        <v>1</v>
      </c>
      <c r="I340" s="209"/>
      <c r="J340" s="210">
        <f>ROUND(I340*H340,2)</f>
        <v>0</v>
      </c>
      <c r="K340" s="206" t="s">
        <v>582</v>
      </c>
      <c r="L340" s="44"/>
      <c r="M340" s="211" t="s">
        <v>19</v>
      </c>
      <c r="N340" s="212" t="s">
        <v>46</v>
      </c>
      <c r="O340" s="84"/>
      <c r="P340" s="213">
        <f>O340*H340</f>
        <v>0</v>
      </c>
      <c r="Q340" s="213">
        <v>0.00044999999999999999</v>
      </c>
      <c r="R340" s="213">
        <f>Q340*H340</f>
        <v>0.00044999999999999999</v>
      </c>
      <c r="S340" s="213">
        <v>0</v>
      </c>
      <c r="T340" s="21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15" t="s">
        <v>232</v>
      </c>
      <c r="AT340" s="215" t="s">
        <v>140</v>
      </c>
      <c r="AU340" s="215" t="s">
        <v>80</v>
      </c>
      <c r="AY340" s="17" t="s">
        <v>138</v>
      </c>
      <c r="BE340" s="216">
        <f>IF(N340="základní",J340,0)</f>
        <v>0</v>
      </c>
      <c r="BF340" s="216">
        <f>IF(N340="snížená",J340,0)</f>
        <v>0</v>
      </c>
      <c r="BG340" s="216">
        <f>IF(N340="zákl. přenesená",J340,0)</f>
        <v>0</v>
      </c>
      <c r="BH340" s="216">
        <f>IF(N340="sníž. přenesená",J340,0)</f>
        <v>0</v>
      </c>
      <c r="BI340" s="216">
        <f>IF(N340="nulová",J340,0)</f>
        <v>0</v>
      </c>
      <c r="BJ340" s="17" t="s">
        <v>83</v>
      </c>
      <c r="BK340" s="216">
        <f>ROUND(I340*H340,2)</f>
        <v>0</v>
      </c>
      <c r="BL340" s="17" t="s">
        <v>232</v>
      </c>
      <c r="BM340" s="215" t="s">
        <v>1675</v>
      </c>
    </row>
    <row r="341" s="12" customFormat="1" ht="22.8" customHeight="1">
      <c r="A341" s="12"/>
      <c r="B341" s="188"/>
      <c r="C341" s="189"/>
      <c r="D341" s="190" t="s">
        <v>74</v>
      </c>
      <c r="E341" s="202" t="s">
        <v>577</v>
      </c>
      <c r="F341" s="202" t="s">
        <v>578</v>
      </c>
      <c r="G341" s="189"/>
      <c r="H341" s="189"/>
      <c r="I341" s="192"/>
      <c r="J341" s="203">
        <f>BK341</f>
        <v>0</v>
      </c>
      <c r="K341" s="189"/>
      <c r="L341" s="194"/>
      <c r="M341" s="195"/>
      <c r="N341" s="196"/>
      <c r="O341" s="196"/>
      <c r="P341" s="197">
        <f>SUM(P342:P366)</f>
        <v>0</v>
      </c>
      <c r="Q341" s="196"/>
      <c r="R341" s="197">
        <f>SUM(R342:R366)</f>
        <v>0.049039999999999993</v>
      </c>
      <c r="S341" s="196"/>
      <c r="T341" s="198">
        <f>SUM(T342:T366)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99" t="s">
        <v>80</v>
      </c>
      <c r="AT341" s="200" t="s">
        <v>74</v>
      </c>
      <c r="AU341" s="200" t="s">
        <v>83</v>
      </c>
      <c r="AY341" s="199" t="s">
        <v>138</v>
      </c>
      <c r="BK341" s="201">
        <f>SUM(BK342:BK366)</f>
        <v>0</v>
      </c>
    </row>
    <row r="342" s="2" customFormat="1" ht="16.5" customHeight="1">
      <c r="A342" s="38"/>
      <c r="B342" s="39"/>
      <c r="C342" s="204" t="s">
        <v>594</v>
      </c>
      <c r="D342" s="204" t="s">
        <v>140</v>
      </c>
      <c r="E342" s="205" t="s">
        <v>580</v>
      </c>
      <c r="F342" s="206" t="s">
        <v>581</v>
      </c>
      <c r="G342" s="207" t="s">
        <v>330</v>
      </c>
      <c r="H342" s="208">
        <v>2</v>
      </c>
      <c r="I342" s="209"/>
      <c r="J342" s="210">
        <f>ROUND(I342*H342,2)</f>
        <v>0</v>
      </c>
      <c r="K342" s="206" t="s">
        <v>582</v>
      </c>
      <c r="L342" s="44"/>
      <c r="M342" s="211" t="s">
        <v>19</v>
      </c>
      <c r="N342" s="212" t="s">
        <v>46</v>
      </c>
      <c r="O342" s="84"/>
      <c r="P342" s="213">
        <f>O342*H342</f>
        <v>0</v>
      </c>
      <c r="Q342" s="213">
        <v>0</v>
      </c>
      <c r="R342" s="213">
        <f>Q342*H342</f>
        <v>0</v>
      </c>
      <c r="S342" s="213">
        <v>0</v>
      </c>
      <c r="T342" s="214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15" t="s">
        <v>232</v>
      </c>
      <c r="AT342" s="215" t="s">
        <v>140</v>
      </c>
      <c r="AU342" s="215" t="s">
        <v>80</v>
      </c>
      <c r="AY342" s="17" t="s">
        <v>138</v>
      </c>
      <c r="BE342" s="216">
        <f>IF(N342="základní",J342,0)</f>
        <v>0</v>
      </c>
      <c r="BF342" s="216">
        <f>IF(N342="snížená",J342,0)</f>
        <v>0</v>
      </c>
      <c r="BG342" s="216">
        <f>IF(N342="zákl. přenesená",J342,0)</f>
        <v>0</v>
      </c>
      <c r="BH342" s="216">
        <f>IF(N342="sníž. přenesená",J342,0)</f>
        <v>0</v>
      </c>
      <c r="BI342" s="216">
        <f>IF(N342="nulová",J342,0)</f>
        <v>0</v>
      </c>
      <c r="BJ342" s="17" t="s">
        <v>83</v>
      </c>
      <c r="BK342" s="216">
        <f>ROUND(I342*H342,2)</f>
        <v>0</v>
      </c>
      <c r="BL342" s="17" t="s">
        <v>232</v>
      </c>
      <c r="BM342" s="215" t="s">
        <v>1676</v>
      </c>
    </row>
    <row r="343" s="2" customFormat="1" ht="16.5" customHeight="1">
      <c r="A343" s="38"/>
      <c r="B343" s="39"/>
      <c r="C343" s="204" t="s">
        <v>599</v>
      </c>
      <c r="D343" s="204" t="s">
        <v>140</v>
      </c>
      <c r="E343" s="205" t="s">
        <v>1677</v>
      </c>
      <c r="F343" s="206" t="s">
        <v>1678</v>
      </c>
      <c r="G343" s="207" t="s">
        <v>482</v>
      </c>
      <c r="H343" s="208">
        <v>12</v>
      </c>
      <c r="I343" s="209"/>
      <c r="J343" s="210">
        <f>ROUND(I343*H343,2)</f>
        <v>0</v>
      </c>
      <c r="K343" s="206" t="s">
        <v>144</v>
      </c>
      <c r="L343" s="44"/>
      <c r="M343" s="211" t="s">
        <v>19</v>
      </c>
      <c r="N343" s="212" t="s">
        <v>46</v>
      </c>
      <c r="O343" s="84"/>
      <c r="P343" s="213">
        <f>O343*H343</f>
        <v>0</v>
      </c>
      <c r="Q343" s="213">
        <v>0.00142</v>
      </c>
      <c r="R343" s="213">
        <f>Q343*H343</f>
        <v>0.01704</v>
      </c>
      <c r="S343" s="213">
        <v>0</v>
      </c>
      <c r="T343" s="214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15" t="s">
        <v>232</v>
      </c>
      <c r="AT343" s="215" t="s">
        <v>140</v>
      </c>
      <c r="AU343" s="215" t="s">
        <v>80</v>
      </c>
      <c r="AY343" s="17" t="s">
        <v>138</v>
      </c>
      <c r="BE343" s="216">
        <f>IF(N343="základní",J343,0)</f>
        <v>0</v>
      </c>
      <c r="BF343" s="216">
        <f>IF(N343="snížená",J343,0)</f>
        <v>0</v>
      </c>
      <c r="BG343" s="216">
        <f>IF(N343="zákl. přenesená",J343,0)</f>
        <v>0</v>
      </c>
      <c r="BH343" s="216">
        <f>IF(N343="sníž. přenesená",J343,0)</f>
        <v>0</v>
      </c>
      <c r="BI343" s="216">
        <f>IF(N343="nulová",J343,0)</f>
        <v>0</v>
      </c>
      <c r="BJ343" s="17" t="s">
        <v>83</v>
      </c>
      <c r="BK343" s="216">
        <f>ROUND(I343*H343,2)</f>
        <v>0</v>
      </c>
      <c r="BL343" s="17" t="s">
        <v>232</v>
      </c>
      <c r="BM343" s="215" t="s">
        <v>1679</v>
      </c>
    </row>
    <row r="344" s="2" customFormat="1">
      <c r="A344" s="38"/>
      <c r="B344" s="39"/>
      <c r="C344" s="40"/>
      <c r="D344" s="217" t="s">
        <v>146</v>
      </c>
      <c r="E344" s="40"/>
      <c r="F344" s="218" t="s">
        <v>1680</v>
      </c>
      <c r="G344" s="40"/>
      <c r="H344" s="40"/>
      <c r="I344" s="219"/>
      <c r="J344" s="40"/>
      <c r="K344" s="40"/>
      <c r="L344" s="44"/>
      <c r="M344" s="220"/>
      <c r="N344" s="221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146</v>
      </c>
      <c r="AU344" s="17" t="s">
        <v>80</v>
      </c>
    </row>
    <row r="345" s="2" customFormat="1" ht="16.5" customHeight="1">
      <c r="A345" s="38"/>
      <c r="B345" s="39"/>
      <c r="C345" s="204" t="s">
        <v>604</v>
      </c>
      <c r="D345" s="204" t="s">
        <v>140</v>
      </c>
      <c r="E345" s="205" t="s">
        <v>1681</v>
      </c>
      <c r="F345" s="206" t="s">
        <v>1682</v>
      </c>
      <c r="G345" s="207" t="s">
        <v>482</v>
      </c>
      <c r="H345" s="208">
        <v>3</v>
      </c>
      <c r="I345" s="209"/>
      <c r="J345" s="210">
        <f>ROUND(I345*H345,2)</f>
        <v>0</v>
      </c>
      <c r="K345" s="206" t="s">
        <v>144</v>
      </c>
      <c r="L345" s="44"/>
      <c r="M345" s="211" t="s">
        <v>19</v>
      </c>
      <c r="N345" s="212" t="s">
        <v>46</v>
      </c>
      <c r="O345" s="84"/>
      <c r="P345" s="213">
        <f>O345*H345</f>
        <v>0</v>
      </c>
      <c r="Q345" s="213">
        <v>0.00059000000000000003</v>
      </c>
      <c r="R345" s="213">
        <f>Q345*H345</f>
        <v>0.0017700000000000001</v>
      </c>
      <c r="S345" s="213">
        <v>0</v>
      </c>
      <c r="T345" s="214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15" t="s">
        <v>232</v>
      </c>
      <c r="AT345" s="215" t="s">
        <v>140</v>
      </c>
      <c r="AU345" s="215" t="s">
        <v>80</v>
      </c>
      <c r="AY345" s="17" t="s">
        <v>138</v>
      </c>
      <c r="BE345" s="216">
        <f>IF(N345="základní",J345,0)</f>
        <v>0</v>
      </c>
      <c r="BF345" s="216">
        <f>IF(N345="snížená",J345,0)</f>
        <v>0</v>
      </c>
      <c r="BG345" s="216">
        <f>IF(N345="zákl. přenesená",J345,0)</f>
        <v>0</v>
      </c>
      <c r="BH345" s="216">
        <f>IF(N345="sníž. přenesená",J345,0)</f>
        <v>0</v>
      </c>
      <c r="BI345" s="216">
        <f>IF(N345="nulová",J345,0)</f>
        <v>0</v>
      </c>
      <c r="BJ345" s="17" t="s">
        <v>83</v>
      </c>
      <c r="BK345" s="216">
        <f>ROUND(I345*H345,2)</f>
        <v>0</v>
      </c>
      <c r="BL345" s="17" t="s">
        <v>232</v>
      </c>
      <c r="BM345" s="215" t="s">
        <v>1683</v>
      </c>
    </row>
    <row r="346" s="2" customFormat="1">
      <c r="A346" s="38"/>
      <c r="B346" s="39"/>
      <c r="C346" s="40"/>
      <c r="D346" s="217" t="s">
        <v>146</v>
      </c>
      <c r="E346" s="40"/>
      <c r="F346" s="218" t="s">
        <v>1684</v>
      </c>
      <c r="G346" s="40"/>
      <c r="H346" s="40"/>
      <c r="I346" s="219"/>
      <c r="J346" s="40"/>
      <c r="K346" s="40"/>
      <c r="L346" s="44"/>
      <c r="M346" s="220"/>
      <c r="N346" s="221"/>
      <c r="O346" s="84"/>
      <c r="P346" s="84"/>
      <c r="Q346" s="84"/>
      <c r="R346" s="84"/>
      <c r="S346" s="84"/>
      <c r="T346" s="85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7" t="s">
        <v>146</v>
      </c>
      <c r="AU346" s="17" t="s">
        <v>80</v>
      </c>
    </row>
    <row r="347" s="2" customFormat="1" ht="16.5" customHeight="1">
      <c r="A347" s="38"/>
      <c r="B347" s="39"/>
      <c r="C347" s="204" t="s">
        <v>609</v>
      </c>
      <c r="D347" s="204" t="s">
        <v>140</v>
      </c>
      <c r="E347" s="205" t="s">
        <v>585</v>
      </c>
      <c r="F347" s="206" t="s">
        <v>586</v>
      </c>
      <c r="G347" s="207" t="s">
        <v>482</v>
      </c>
      <c r="H347" s="208">
        <v>8</v>
      </c>
      <c r="I347" s="209"/>
      <c r="J347" s="210">
        <f>ROUND(I347*H347,2)</f>
        <v>0</v>
      </c>
      <c r="K347" s="206" t="s">
        <v>144</v>
      </c>
      <c r="L347" s="44"/>
      <c r="M347" s="211" t="s">
        <v>19</v>
      </c>
      <c r="N347" s="212" t="s">
        <v>46</v>
      </c>
      <c r="O347" s="84"/>
      <c r="P347" s="213">
        <f>O347*H347</f>
        <v>0</v>
      </c>
      <c r="Q347" s="213">
        <v>0.00040999999999999999</v>
      </c>
      <c r="R347" s="213">
        <f>Q347*H347</f>
        <v>0.0032799999999999999</v>
      </c>
      <c r="S347" s="213">
        <v>0</v>
      </c>
      <c r="T347" s="214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15" t="s">
        <v>232</v>
      </c>
      <c r="AT347" s="215" t="s">
        <v>140</v>
      </c>
      <c r="AU347" s="215" t="s">
        <v>80</v>
      </c>
      <c r="AY347" s="17" t="s">
        <v>138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83</v>
      </c>
      <c r="BK347" s="216">
        <f>ROUND(I347*H347,2)</f>
        <v>0</v>
      </c>
      <c r="BL347" s="17" t="s">
        <v>232</v>
      </c>
      <c r="BM347" s="215" t="s">
        <v>1685</v>
      </c>
    </row>
    <row r="348" s="2" customFormat="1">
      <c r="A348" s="38"/>
      <c r="B348" s="39"/>
      <c r="C348" s="40"/>
      <c r="D348" s="217" t="s">
        <v>146</v>
      </c>
      <c r="E348" s="40"/>
      <c r="F348" s="218" t="s">
        <v>588</v>
      </c>
      <c r="G348" s="40"/>
      <c r="H348" s="40"/>
      <c r="I348" s="219"/>
      <c r="J348" s="40"/>
      <c r="K348" s="40"/>
      <c r="L348" s="44"/>
      <c r="M348" s="220"/>
      <c r="N348" s="221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146</v>
      </c>
      <c r="AU348" s="17" t="s">
        <v>80</v>
      </c>
    </row>
    <row r="349" s="2" customFormat="1" ht="16.5" customHeight="1">
      <c r="A349" s="38"/>
      <c r="B349" s="39"/>
      <c r="C349" s="204" t="s">
        <v>614</v>
      </c>
      <c r="D349" s="204" t="s">
        <v>140</v>
      </c>
      <c r="E349" s="205" t="s">
        <v>590</v>
      </c>
      <c r="F349" s="206" t="s">
        <v>591</v>
      </c>
      <c r="G349" s="207" t="s">
        <v>482</v>
      </c>
      <c r="H349" s="208">
        <v>9</v>
      </c>
      <c r="I349" s="209"/>
      <c r="J349" s="210">
        <f>ROUND(I349*H349,2)</f>
        <v>0</v>
      </c>
      <c r="K349" s="206" t="s">
        <v>144</v>
      </c>
      <c r="L349" s="44"/>
      <c r="M349" s="211" t="s">
        <v>19</v>
      </c>
      <c r="N349" s="212" t="s">
        <v>46</v>
      </c>
      <c r="O349" s="84"/>
      <c r="P349" s="213">
        <f>O349*H349</f>
        <v>0</v>
      </c>
      <c r="Q349" s="213">
        <v>0.00048000000000000001</v>
      </c>
      <c r="R349" s="213">
        <f>Q349*H349</f>
        <v>0.0043200000000000001</v>
      </c>
      <c r="S349" s="213">
        <v>0</v>
      </c>
      <c r="T349" s="214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15" t="s">
        <v>232</v>
      </c>
      <c r="AT349" s="215" t="s">
        <v>140</v>
      </c>
      <c r="AU349" s="215" t="s">
        <v>80</v>
      </c>
      <c r="AY349" s="17" t="s">
        <v>138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17" t="s">
        <v>83</v>
      </c>
      <c r="BK349" s="216">
        <f>ROUND(I349*H349,2)</f>
        <v>0</v>
      </c>
      <c r="BL349" s="17" t="s">
        <v>232</v>
      </c>
      <c r="BM349" s="215" t="s">
        <v>1686</v>
      </c>
    </row>
    <row r="350" s="2" customFormat="1">
      <c r="A350" s="38"/>
      <c r="B350" s="39"/>
      <c r="C350" s="40"/>
      <c r="D350" s="217" t="s">
        <v>146</v>
      </c>
      <c r="E350" s="40"/>
      <c r="F350" s="218" t="s">
        <v>593</v>
      </c>
      <c r="G350" s="40"/>
      <c r="H350" s="40"/>
      <c r="I350" s="219"/>
      <c r="J350" s="40"/>
      <c r="K350" s="40"/>
      <c r="L350" s="44"/>
      <c r="M350" s="220"/>
      <c r="N350" s="221"/>
      <c r="O350" s="84"/>
      <c r="P350" s="84"/>
      <c r="Q350" s="84"/>
      <c r="R350" s="84"/>
      <c r="S350" s="84"/>
      <c r="T350" s="85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146</v>
      </c>
      <c r="AU350" s="17" t="s">
        <v>80</v>
      </c>
    </row>
    <row r="351" s="2" customFormat="1" ht="16.5" customHeight="1">
      <c r="A351" s="38"/>
      <c r="B351" s="39"/>
      <c r="C351" s="204" t="s">
        <v>619</v>
      </c>
      <c r="D351" s="204" t="s">
        <v>140</v>
      </c>
      <c r="E351" s="205" t="s">
        <v>600</v>
      </c>
      <c r="F351" s="206" t="s">
        <v>601</v>
      </c>
      <c r="G351" s="207" t="s">
        <v>330</v>
      </c>
      <c r="H351" s="208">
        <v>8</v>
      </c>
      <c r="I351" s="209"/>
      <c r="J351" s="210">
        <f>ROUND(I351*H351,2)</f>
        <v>0</v>
      </c>
      <c r="K351" s="206" t="s">
        <v>144</v>
      </c>
      <c r="L351" s="44"/>
      <c r="M351" s="211" t="s">
        <v>19</v>
      </c>
      <c r="N351" s="212" t="s">
        <v>46</v>
      </c>
      <c r="O351" s="84"/>
      <c r="P351" s="213">
        <f>O351*H351</f>
        <v>0</v>
      </c>
      <c r="Q351" s="213">
        <v>0</v>
      </c>
      <c r="R351" s="213">
        <f>Q351*H351</f>
        <v>0</v>
      </c>
      <c r="S351" s="213">
        <v>0</v>
      </c>
      <c r="T351" s="214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15" t="s">
        <v>232</v>
      </c>
      <c r="AT351" s="215" t="s">
        <v>140</v>
      </c>
      <c r="AU351" s="215" t="s">
        <v>80</v>
      </c>
      <c r="AY351" s="17" t="s">
        <v>138</v>
      </c>
      <c r="BE351" s="216">
        <f>IF(N351="základní",J351,0)</f>
        <v>0</v>
      </c>
      <c r="BF351" s="216">
        <f>IF(N351="snížená",J351,0)</f>
        <v>0</v>
      </c>
      <c r="BG351" s="216">
        <f>IF(N351="zákl. přenesená",J351,0)</f>
        <v>0</v>
      </c>
      <c r="BH351" s="216">
        <f>IF(N351="sníž. přenesená",J351,0)</f>
        <v>0</v>
      </c>
      <c r="BI351" s="216">
        <f>IF(N351="nulová",J351,0)</f>
        <v>0</v>
      </c>
      <c r="BJ351" s="17" t="s">
        <v>83</v>
      </c>
      <c r="BK351" s="216">
        <f>ROUND(I351*H351,2)</f>
        <v>0</v>
      </c>
      <c r="BL351" s="17" t="s">
        <v>232</v>
      </c>
      <c r="BM351" s="215" t="s">
        <v>1687</v>
      </c>
    </row>
    <row r="352" s="2" customFormat="1">
      <c r="A352" s="38"/>
      <c r="B352" s="39"/>
      <c r="C352" s="40"/>
      <c r="D352" s="217" t="s">
        <v>146</v>
      </c>
      <c r="E352" s="40"/>
      <c r="F352" s="218" t="s">
        <v>603</v>
      </c>
      <c r="G352" s="40"/>
      <c r="H352" s="40"/>
      <c r="I352" s="219"/>
      <c r="J352" s="40"/>
      <c r="K352" s="40"/>
      <c r="L352" s="44"/>
      <c r="M352" s="220"/>
      <c r="N352" s="221"/>
      <c r="O352" s="84"/>
      <c r="P352" s="84"/>
      <c r="Q352" s="84"/>
      <c r="R352" s="84"/>
      <c r="S352" s="84"/>
      <c r="T352" s="85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146</v>
      </c>
      <c r="AU352" s="17" t="s">
        <v>80</v>
      </c>
    </row>
    <row r="353" s="2" customFormat="1" ht="16.5" customHeight="1">
      <c r="A353" s="38"/>
      <c r="B353" s="39"/>
      <c r="C353" s="204" t="s">
        <v>624</v>
      </c>
      <c r="D353" s="204" t="s">
        <v>140</v>
      </c>
      <c r="E353" s="205" t="s">
        <v>1688</v>
      </c>
      <c r="F353" s="206" t="s">
        <v>1689</v>
      </c>
      <c r="G353" s="207" t="s">
        <v>330</v>
      </c>
      <c r="H353" s="208">
        <v>2</v>
      </c>
      <c r="I353" s="209"/>
      <c r="J353" s="210">
        <f>ROUND(I353*H353,2)</f>
        <v>0</v>
      </c>
      <c r="K353" s="206" t="s">
        <v>144</v>
      </c>
      <c r="L353" s="44"/>
      <c r="M353" s="211" t="s">
        <v>19</v>
      </c>
      <c r="N353" s="212" t="s">
        <v>46</v>
      </c>
      <c r="O353" s="84"/>
      <c r="P353" s="213">
        <f>O353*H353</f>
        <v>0</v>
      </c>
      <c r="Q353" s="213">
        <v>0</v>
      </c>
      <c r="R353" s="213">
        <f>Q353*H353</f>
        <v>0</v>
      </c>
      <c r="S353" s="213">
        <v>0</v>
      </c>
      <c r="T353" s="214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15" t="s">
        <v>232</v>
      </c>
      <c r="AT353" s="215" t="s">
        <v>140</v>
      </c>
      <c r="AU353" s="215" t="s">
        <v>80</v>
      </c>
      <c r="AY353" s="17" t="s">
        <v>138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17" t="s">
        <v>83</v>
      </c>
      <c r="BK353" s="216">
        <f>ROUND(I353*H353,2)</f>
        <v>0</v>
      </c>
      <c r="BL353" s="17" t="s">
        <v>232</v>
      </c>
      <c r="BM353" s="215" t="s">
        <v>1690</v>
      </c>
    </row>
    <row r="354" s="2" customFormat="1">
      <c r="A354" s="38"/>
      <c r="B354" s="39"/>
      <c r="C354" s="40"/>
      <c r="D354" s="217" t="s">
        <v>146</v>
      </c>
      <c r="E354" s="40"/>
      <c r="F354" s="218" t="s">
        <v>1691</v>
      </c>
      <c r="G354" s="40"/>
      <c r="H354" s="40"/>
      <c r="I354" s="219"/>
      <c r="J354" s="40"/>
      <c r="K354" s="40"/>
      <c r="L354" s="44"/>
      <c r="M354" s="220"/>
      <c r="N354" s="221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146</v>
      </c>
      <c r="AU354" s="17" t="s">
        <v>80</v>
      </c>
    </row>
    <row r="355" s="2" customFormat="1" ht="16.5" customHeight="1">
      <c r="A355" s="38"/>
      <c r="B355" s="39"/>
      <c r="C355" s="204" t="s">
        <v>631</v>
      </c>
      <c r="D355" s="204" t="s">
        <v>140</v>
      </c>
      <c r="E355" s="205" t="s">
        <v>1692</v>
      </c>
      <c r="F355" s="206" t="s">
        <v>1693</v>
      </c>
      <c r="G355" s="207" t="s">
        <v>330</v>
      </c>
      <c r="H355" s="208">
        <v>6</v>
      </c>
      <c r="I355" s="209"/>
      <c r="J355" s="210">
        <f>ROUND(I355*H355,2)</f>
        <v>0</v>
      </c>
      <c r="K355" s="206" t="s">
        <v>144</v>
      </c>
      <c r="L355" s="44"/>
      <c r="M355" s="211" t="s">
        <v>19</v>
      </c>
      <c r="N355" s="212" t="s">
        <v>46</v>
      </c>
      <c r="O355" s="84"/>
      <c r="P355" s="213">
        <f>O355*H355</f>
        <v>0</v>
      </c>
      <c r="Q355" s="213">
        <v>0.00014999999999999999</v>
      </c>
      <c r="R355" s="213">
        <f>Q355*H355</f>
        <v>0.00089999999999999998</v>
      </c>
      <c r="S355" s="213">
        <v>0</v>
      </c>
      <c r="T355" s="214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15" t="s">
        <v>232</v>
      </c>
      <c r="AT355" s="215" t="s">
        <v>140</v>
      </c>
      <c r="AU355" s="215" t="s">
        <v>80</v>
      </c>
      <c r="AY355" s="17" t="s">
        <v>138</v>
      </c>
      <c r="BE355" s="216">
        <f>IF(N355="základní",J355,0)</f>
        <v>0</v>
      </c>
      <c r="BF355" s="216">
        <f>IF(N355="snížená",J355,0)</f>
        <v>0</v>
      </c>
      <c r="BG355" s="216">
        <f>IF(N355="zákl. přenesená",J355,0)</f>
        <v>0</v>
      </c>
      <c r="BH355" s="216">
        <f>IF(N355="sníž. přenesená",J355,0)</f>
        <v>0</v>
      </c>
      <c r="BI355" s="216">
        <f>IF(N355="nulová",J355,0)</f>
        <v>0</v>
      </c>
      <c r="BJ355" s="17" t="s">
        <v>83</v>
      </c>
      <c r="BK355" s="216">
        <f>ROUND(I355*H355,2)</f>
        <v>0</v>
      </c>
      <c r="BL355" s="17" t="s">
        <v>232</v>
      </c>
      <c r="BM355" s="215" t="s">
        <v>1694</v>
      </c>
    </row>
    <row r="356" s="2" customFormat="1">
      <c r="A356" s="38"/>
      <c r="B356" s="39"/>
      <c r="C356" s="40"/>
      <c r="D356" s="217" t="s">
        <v>146</v>
      </c>
      <c r="E356" s="40"/>
      <c r="F356" s="218" t="s">
        <v>1695</v>
      </c>
      <c r="G356" s="40"/>
      <c r="H356" s="40"/>
      <c r="I356" s="219"/>
      <c r="J356" s="40"/>
      <c r="K356" s="40"/>
      <c r="L356" s="44"/>
      <c r="M356" s="220"/>
      <c r="N356" s="221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146</v>
      </c>
      <c r="AU356" s="17" t="s">
        <v>80</v>
      </c>
    </row>
    <row r="357" s="2" customFormat="1" ht="16.5" customHeight="1">
      <c r="A357" s="38"/>
      <c r="B357" s="39"/>
      <c r="C357" s="234" t="s">
        <v>635</v>
      </c>
      <c r="D357" s="234" t="s">
        <v>175</v>
      </c>
      <c r="E357" s="235" t="s">
        <v>1696</v>
      </c>
      <c r="F357" s="236" t="s">
        <v>1697</v>
      </c>
      <c r="G357" s="237" t="s">
        <v>330</v>
      </c>
      <c r="H357" s="238">
        <v>1</v>
      </c>
      <c r="I357" s="239"/>
      <c r="J357" s="240">
        <f>ROUND(I357*H357,2)</f>
        <v>0</v>
      </c>
      <c r="K357" s="236" t="s">
        <v>582</v>
      </c>
      <c r="L357" s="241"/>
      <c r="M357" s="242" t="s">
        <v>19</v>
      </c>
      <c r="N357" s="243" t="s">
        <v>46</v>
      </c>
      <c r="O357" s="84"/>
      <c r="P357" s="213">
        <f>O357*H357</f>
        <v>0</v>
      </c>
      <c r="Q357" s="213">
        <v>0.0018699999999999999</v>
      </c>
      <c r="R357" s="213">
        <f>Q357*H357</f>
        <v>0.0018699999999999999</v>
      </c>
      <c r="S357" s="213">
        <v>0</v>
      </c>
      <c r="T357" s="214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15" t="s">
        <v>333</v>
      </c>
      <c r="AT357" s="215" t="s">
        <v>175</v>
      </c>
      <c r="AU357" s="215" t="s">
        <v>80</v>
      </c>
      <c r="AY357" s="17" t="s">
        <v>138</v>
      </c>
      <c r="BE357" s="216">
        <f>IF(N357="základní",J357,0)</f>
        <v>0</v>
      </c>
      <c r="BF357" s="216">
        <f>IF(N357="snížená",J357,0)</f>
        <v>0</v>
      </c>
      <c r="BG357" s="216">
        <f>IF(N357="zákl. přenesená",J357,0)</f>
        <v>0</v>
      </c>
      <c r="BH357" s="216">
        <f>IF(N357="sníž. přenesená",J357,0)</f>
        <v>0</v>
      </c>
      <c r="BI357" s="216">
        <f>IF(N357="nulová",J357,0)</f>
        <v>0</v>
      </c>
      <c r="BJ357" s="17" t="s">
        <v>83</v>
      </c>
      <c r="BK357" s="216">
        <f>ROUND(I357*H357,2)</f>
        <v>0</v>
      </c>
      <c r="BL357" s="17" t="s">
        <v>232</v>
      </c>
      <c r="BM357" s="215" t="s">
        <v>1698</v>
      </c>
    </row>
    <row r="358" s="2" customFormat="1" ht="16.5" customHeight="1">
      <c r="A358" s="38"/>
      <c r="B358" s="39"/>
      <c r="C358" s="234" t="s">
        <v>640</v>
      </c>
      <c r="D358" s="234" t="s">
        <v>175</v>
      </c>
      <c r="E358" s="235" t="s">
        <v>1699</v>
      </c>
      <c r="F358" s="236" t="s">
        <v>1700</v>
      </c>
      <c r="G358" s="237" t="s">
        <v>330</v>
      </c>
      <c r="H358" s="238">
        <v>5</v>
      </c>
      <c r="I358" s="239"/>
      <c r="J358" s="240">
        <f>ROUND(I358*H358,2)</f>
        <v>0</v>
      </c>
      <c r="K358" s="236" t="s">
        <v>582</v>
      </c>
      <c r="L358" s="241"/>
      <c r="M358" s="242" t="s">
        <v>19</v>
      </c>
      <c r="N358" s="243" t="s">
        <v>46</v>
      </c>
      <c r="O358" s="84"/>
      <c r="P358" s="213">
        <f>O358*H358</f>
        <v>0</v>
      </c>
      <c r="Q358" s="213">
        <v>0.0024599999999999999</v>
      </c>
      <c r="R358" s="213">
        <f>Q358*H358</f>
        <v>0.0123</v>
      </c>
      <c r="S358" s="213">
        <v>0</v>
      </c>
      <c r="T358" s="21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15" t="s">
        <v>333</v>
      </c>
      <c r="AT358" s="215" t="s">
        <v>175</v>
      </c>
      <c r="AU358" s="215" t="s">
        <v>80</v>
      </c>
      <c r="AY358" s="17" t="s">
        <v>138</v>
      </c>
      <c r="BE358" s="216">
        <f>IF(N358="základní",J358,0)</f>
        <v>0</v>
      </c>
      <c r="BF358" s="216">
        <f>IF(N358="snížená",J358,0)</f>
        <v>0</v>
      </c>
      <c r="BG358" s="216">
        <f>IF(N358="zákl. přenesená",J358,0)</f>
        <v>0</v>
      </c>
      <c r="BH358" s="216">
        <f>IF(N358="sníž. přenesená",J358,0)</f>
        <v>0</v>
      </c>
      <c r="BI358" s="216">
        <f>IF(N358="nulová",J358,0)</f>
        <v>0</v>
      </c>
      <c r="BJ358" s="17" t="s">
        <v>83</v>
      </c>
      <c r="BK358" s="216">
        <f>ROUND(I358*H358,2)</f>
        <v>0</v>
      </c>
      <c r="BL358" s="17" t="s">
        <v>232</v>
      </c>
      <c r="BM358" s="215" t="s">
        <v>1701</v>
      </c>
    </row>
    <row r="359" s="2" customFormat="1" ht="16.5" customHeight="1">
      <c r="A359" s="38"/>
      <c r="B359" s="39"/>
      <c r="C359" s="234" t="s">
        <v>645</v>
      </c>
      <c r="D359" s="234" t="s">
        <v>175</v>
      </c>
      <c r="E359" s="235" t="s">
        <v>1702</v>
      </c>
      <c r="F359" s="236" t="s">
        <v>1703</v>
      </c>
      <c r="G359" s="237" t="s">
        <v>330</v>
      </c>
      <c r="H359" s="238">
        <v>1</v>
      </c>
      <c r="I359" s="239"/>
      <c r="J359" s="240">
        <f>ROUND(I359*H359,2)</f>
        <v>0</v>
      </c>
      <c r="K359" s="236" t="s">
        <v>582</v>
      </c>
      <c r="L359" s="241"/>
      <c r="M359" s="242" t="s">
        <v>19</v>
      </c>
      <c r="N359" s="243" t="s">
        <v>46</v>
      </c>
      <c r="O359" s="84"/>
      <c r="P359" s="213">
        <f>O359*H359</f>
        <v>0</v>
      </c>
      <c r="Q359" s="213">
        <v>0.00063000000000000003</v>
      </c>
      <c r="R359" s="213">
        <f>Q359*H359</f>
        <v>0.00063000000000000003</v>
      </c>
      <c r="S359" s="213">
        <v>0</v>
      </c>
      <c r="T359" s="214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15" t="s">
        <v>333</v>
      </c>
      <c r="AT359" s="215" t="s">
        <v>175</v>
      </c>
      <c r="AU359" s="215" t="s">
        <v>80</v>
      </c>
      <c r="AY359" s="17" t="s">
        <v>138</v>
      </c>
      <c r="BE359" s="216">
        <f>IF(N359="základní",J359,0)</f>
        <v>0</v>
      </c>
      <c r="BF359" s="216">
        <f>IF(N359="snížená",J359,0)</f>
        <v>0</v>
      </c>
      <c r="BG359" s="216">
        <f>IF(N359="zákl. přenesená",J359,0)</f>
        <v>0</v>
      </c>
      <c r="BH359" s="216">
        <f>IF(N359="sníž. přenesená",J359,0)</f>
        <v>0</v>
      </c>
      <c r="BI359" s="216">
        <f>IF(N359="nulová",J359,0)</f>
        <v>0</v>
      </c>
      <c r="BJ359" s="17" t="s">
        <v>83</v>
      </c>
      <c r="BK359" s="216">
        <f>ROUND(I359*H359,2)</f>
        <v>0</v>
      </c>
      <c r="BL359" s="17" t="s">
        <v>232</v>
      </c>
      <c r="BM359" s="215" t="s">
        <v>1704</v>
      </c>
    </row>
    <row r="360" s="2" customFormat="1" ht="16.5" customHeight="1">
      <c r="A360" s="38"/>
      <c r="B360" s="39"/>
      <c r="C360" s="234" t="s">
        <v>650</v>
      </c>
      <c r="D360" s="234" t="s">
        <v>175</v>
      </c>
      <c r="E360" s="235" t="s">
        <v>1705</v>
      </c>
      <c r="F360" s="236" t="s">
        <v>1706</v>
      </c>
      <c r="G360" s="237" t="s">
        <v>330</v>
      </c>
      <c r="H360" s="238">
        <v>5</v>
      </c>
      <c r="I360" s="239"/>
      <c r="J360" s="240">
        <f>ROUND(I360*H360,2)</f>
        <v>0</v>
      </c>
      <c r="K360" s="236" t="s">
        <v>582</v>
      </c>
      <c r="L360" s="241"/>
      <c r="M360" s="242" t="s">
        <v>19</v>
      </c>
      <c r="N360" s="243" t="s">
        <v>46</v>
      </c>
      <c r="O360" s="84"/>
      <c r="P360" s="213">
        <f>O360*H360</f>
        <v>0</v>
      </c>
      <c r="Q360" s="213">
        <v>0.00093000000000000005</v>
      </c>
      <c r="R360" s="213">
        <f>Q360*H360</f>
        <v>0.0046500000000000005</v>
      </c>
      <c r="S360" s="213">
        <v>0</v>
      </c>
      <c r="T360" s="214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15" t="s">
        <v>333</v>
      </c>
      <c r="AT360" s="215" t="s">
        <v>175</v>
      </c>
      <c r="AU360" s="215" t="s">
        <v>80</v>
      </c>
      <c r="AY360" s="17" t="s">
        <v>138</v>
      </c>
      <c r="BE360" s="216">
        <f>IF(N360="základní",J360,0)</f>
        <v>0</v>
      </c>
      <c r="BF360" s="216">
        <f>IF(N360="snížená",J360,0)</f>
        <v>0</v>
      </c>
      <c r="BG360" s="216">
        <f>IF(N360="zákl. přenesená",J360,0)</f>
        <v>0</v>
      </c>
      <c r="BH360" s="216">
        <f>IF(N360="sníž. přenesená",J360,0)</f>
        <v>0</v>
      </c>
      <c r="BI360" s="216">
        <f>IF(N360="nulová",J360,0)</f>
        <v>0</v>
      </c>
      <c r="BJ360" s="17" t="s">
        <v>83</v>
      </c>
      <c r="BK360" s="216">
        <f>ROUND(I360*H360,2)</f>
        <v>0</v>
      </c>
      <c r="BL360" s="17" t="s">
        <v>232</v>
      </c>
      <c r="BM360" s="215" t="s">
        <v>1707</v>
      </c>
    </row>
    <row r="361" s="2" customFormat="1" ht="16.5" customHeight="1">
      <c r="A361" s="38"/>
      <c r="B361" s="39"/>
      <c r="C361" s="234" t="s">
        <v>655</v>
      </c>
      <c r="D361" s="234" t="s">
        <v>175</v>
      </c>
      <c r="E361" s="235" t="s">
        <v>1708</v>
      </c>
      <c r="F361" s="236" t="s">
        <v>1709</v>
      </c>
      <c r="G361" s="237" t="s">
        <v>330</v>
      </c>
      <c r="H361" s="238">
        <v>2</v>
      </c>
      <c r="I361" s="239"/>
      <c r="J361" s="240">
        <f>ROUND(I361*H361,2)</f>
        <v>0</v>
      </c>
      <c r="K361" s="236" t="s">
        <v>582</v>
      </c>
      <c r="L361" s="241"/>
      <c r="M361" s="242" t="s">
        <v>19</v>
      </c>
      <c r="N361" s="243" t="s">
        <v>46</v>
      </c>
      <c r="O361" s="84"/>
      <c r="P361" s="213">
        <f>O361*H361</f>
        <v>0</v>
      </c>
      <c r="Q361" s="213">
        <v>0.00038000000000000002</v>
      </c>
      <c r="R361" s="213">
        <f>Q361*H361</f>
        <v>0.00076000000000000004</v>
      </c>
      <c r="S361" s="213">
        <v>0</v>
      </c>
      <c r="T361" s="214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15" t="s">
        <v>333</v>
      </c>
      <c r="AT361" s="215" t="s">
        <v>175</v>
      </c>
      <c r="AU361" s="215" t="s">
        <v>80</v>
      </c>
      <c r="AY361" s="17" t="s">
        <v>138</v>
      </c>
      <c r="BE361" s="216">
        <f>IF(N361="základní",J361,0)</f>
        <v>0</v>
      </c>
      <c r="BF361" s="216">
        <f>IF(N361="snížená",J361,0)</f>
        <v>0</v>
      </c>
      <c r="BG361" s="216">
        <f>IF(N361="zákl. přenesená",J361,0)</f>
        <v>0</v>
      </c>
      <c r="BH361" s="216">
        <f>IF(N361="sníž. přenesená",J361,0)</f>
        <v>0</v>
      </c>
      <c r="BI361" s="216">
        <f>IF(N361="nulová",J361,0)</f>
        <v>0</v>
      </c>
      <c r="BJ361" s="17" t="s">
        <v>83</v>
      </c>
      <c r="BK361" s="216">
        <f>ROUND(I361*H361,2)</f>
        <v>0</v>
      </c>
      <c r="BL361" s="17" t="s">
        <v>232</v>
      </c>
      <c r="BM361" s="215" t="s">
        <v>1710</v>
      </c>
    </row>
    <row r="362" s="2" customFormat="1" ht="16.5" customHeight="1">
      <c r="A362" s="38"/>
      <c r="B362" s="39"/>
      <c r="C362" s="234" t="s">
        <v>660</v>
      </c>
      <c r="D362" s="234" t="s">
        <v>175</v>
      </c>
      <c r="E362" s="235" t="s">
        <v>1711</v>
      </c>
      <c r="F362" s="236" t="s">
        <v>1712</v>
      </c>
      <c r="G362" s="237" t="s">
        <v>330</v>
      </c>
      <c r="H362" s="238">
        <v>4</v>
      </c>
      <c r="I362" s="239"/>
      <c r="J362" s="240">
        <f>ROUND(I362*H362,2)</f>
        <v>0</v>
      </c>
      <c r="K362" s="236" t="s">
        <v>582</v>
      </c>
      <c r="L362" s="241"/>
      <c r="M362" s="242" t="s">
        <v>19</v>
      </c>
      <c r="N362" s="243" t="s">
        <v>46</v>
      </c>
      <c r="O362" s="84"/>
      <c r="P362" s="213">
        <f>O362*H362</f>
        <v>0</v>
      </c>
      <c r="Q362" s="213">
        <v>0.00038000000000000002</v>
      </c>
      <c r="R362" s="213">
        <f>Q362*H362</f>
        <v>0.0015200000000000001</v>
      </c>
      <c r="S362" s="213">
        <v>0</v>
      </c>
      <c r="T362" s="214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15" t="s">
        <v>333</v>
      </c>
      <c r="AT362" s="215" t="s">
        <v>175</v>
      </c>
      <c r="AU362" s="215" t="s">
        <v>80</v>
      </c>
      <c r="AY362" s="17" t="s">
        <v>138</v>
      </c>
      <c r="BE362" s="216">
        <f>IF(N362="základní",J362,0)</f>
        <v>0</v>
      </c>
      <c r="BF362" s="216">
        <f>IF(N362="snížená",J362,0)</f>
        <v>0</v>
      </c>
      <c r="BG362" s="216">
        <f>IF(N362="zákl. přenesená",J362,0)</f>
        <v>0</v>
      </c>
      <c r="BH362" s="216">
        <f>IF(N362="sníž. přenesená",J362,0)</f>
        <v>0</v>
      </c>
      <c r="BI362" s="216">
        <f>IF(N362="nulová",J362,0)</f>
        <v>0</v>
      </c>
      <c r="BJ362" s="17" t="s">
        <v>83</v>
      </c>
      <c r="BK362" s="216">
        <f>ROUND(I362*H362,2)</f>
        <v>0</v>
      </c>
      <c r="BL362" s="17" t="s">
        <v>232</v>
      </c>
      <c r="BM362" s="215" t="s">
        <v>1713</v>
      </c>
    </row>
    <row r="363" s="2" customFormat="1" ht="16.5" customHeight="1">
      <c r="A363" s="38"/>
      <c r="B363" s="39"/>
      <c r="C363" s="204" t="s">
        <v>665</v>
      </c>
      <c r="D363" s="204" t="s">
        <v>140</v>
      </c>
      <c r="E363" s="205" t="s">
        <v>620</v>
      </c>
      <c r="F363" s="206" t="s">
        <v>621</v>
      </c>
      <c r="G363" s="207" t="s">
        <v>482</v>
      </c>
      <c r="H363" s="208">
        <v>32</v>
      </c>
      <c r="I363" s="209"/>
      <c r="J363" s="210">
        <f>ROUND(I363*H363,2)</f>
        <v>0</v>
      </c>
      <c r="K363" s="206" t="s">
        <v>144</v>
      </c>
      <c r="L363" s="44"/>
      <c r="M363" s="211" t="s">
        <v>19</v>
      </c>
      <c r="N363" s="212" t="s">
        <v>46</v>
      </c>
      <c r="O363" s="84"/>
      <c r="P363" s="213">
        <f>O363*H363</f>
        <v>0</v>
      </c>
      <c r="Q363" s="213">
        <v>0</v>
      </c>
      <c r="R363" s="213">
        <f>Q363*H363</f>
        <v>0</v>
      </c>
      <c r="S363" s="213">
        <v>0</v>
      </c>
      <c r="T363" s="214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15" t="s">
        <v>232</v>
      </c>
      <c r="AT363" s="215" t="s">
        <v>140</v>
      </c>
      <c r="AU363" s="215" t="s">
        <v>80</v>
      </c>
      <c r="AY363" s="17" t="s">
        <v>138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83</v>
      </c>
      <c r="BK363" s="216">
        <f>ROUND(I363*H363,2)</f>
        <v>0</v>
      </c>
      <c r="BL363" s="17" t="s">
        <v>232</v>
      </c>
      <c r="BM363" s="215" t="s">
        <v>1714</v>
      </c>
    </row>
    <row r="364" s="2" customFormat="1">
      <c r="A364" s="38"/>
      <c r="B364" s="39"/>
      <c r="C364" s="40"/>
      <c r="D364" s="217" t="s">
        <v>146</v>
      </c>
      <c r="E364" s="40"/>
      <c r="F364" s="218" t="s">
        <v>623</v>
      </c>
      <c r="G364" s="40"/>
      <c r="H364" s="40"/>
      <c r="I364" s="219"/>
      <c r="J364" s="40"/>
      <c r="K364" s="40"/>
      <c r="L364" s="44"/>
      <c r="M364" s="220"/>
      <c r="N364" s="221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146</v>
      </c>
      <c r="AU364" s="17" t="s">
        <v>80</v>
      </c>
    </row>
    <row r="365" s="2" customFormat="1" ht="24.15" customHeight="1">
      <c r="A365" s="38"/>
      <c r="B365" s="39"/>
      <c r="C365" s="204" t="s">
        <v>341</v>
      </c>
      <c r="D365" s="204" t="s">
        <v>140</v>
      </c>
      <c r="E365" s="205" t="s">
        <v>625</v>
      </c>
      <c r="F365" s="206" t="s">
        <v>626</v>
      </c>
      <c r="G365" s="207" t="s">
        <v>178</v>
      </c>
      <c r="H365" s="208">
        <v>0.049000000000000002</v>
      </c>
      <c r="I365" s="209"/>
      <c r="J365" s="210">
        <f>ROUND(I365*H365,2)</f>
        <v>0</v>
      </c>
      <c r="K365" s="206" t="s">
        <v>144</v>
      </c>
      <c r="L365" s="44"/>
      <c r="M365" s="211" t="s">
        <v>19</v>
      </c>
      <c r="N365" s="212" t="s">
        <v>46</v>
      </c>
      <c r="O365" s="84"/>
      <c r="P365" s="213">
        <f>O365*H365</f>
        <v>0</v>
      </c>
      <c r="Q365" s="213">
        <v>0</v>
      </c>
      <c r="R365" s="213">
        <f>Q365*H365</f>
        <v>0</v>
      </c>
      <c r="S365" s="213">
        <v>0</v>
      </c>
      <c r="T365" s="214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15" t="s">
        <v>232</v>
      </c>
      <c r="AT365" s="215" t="s">
        <v>140</v>
      </c>
      <c r="AU365" s="215" t="s">
        <v>80</v>
      </c>
      <c r="AY365" s="17" t="s">
        <v>138</v>
      </c>
      <c r="BE365" s="216">
        <f>IF(N365="základní",J365,0)</f>
        <v>0</v>
      </c>
      <c r="BF365" s="216">
        <f>IF(N365="snížená",J365,0)</f>
        <v>0</v>
      </c>
      <c r="BG365" s="216">
        <f>IF(N365="zákl. přenesená",J365,0)</f>
        <v>0</v>
      </c>
      <c r="BH365" s="216">
        <f>IF(N365="sníž. přenesená",J365,0)</f>
        <v>0</v>
      </c>
      <c r="BI365" s="216">
        <f>IF(N365="nulová",J365,0)</f>
        <v>0</v>
      </c>
      <c r="BJ365" s="17" t="s">
        <v>83</v>
      </c>
      <c r="BK365" s="216">
        <f>ROUND(I365*H365,2)</f>
        <v>0</v>
      </c>
      <c r="BL365" s="17" t="s">
        <v>232</v>
      </c>
      <c r="BM365" s="215" t="s">
        <v>1715</v>
      </c>
    </row>
    <row r="366" s="2" customFormat="1">
      <c r="A366" s="38"/>
      <c r="B366" s="39"/>
      <c r="C366" s="40"/>
      <c r="D366" s="217" t="s">
        <v>146</v>
      </c>
      <c r="E366" s="40"/>
      <c r="F366" s="218" t="s">
        <v>628</v>
      </c>
      <c r="G366" s="40"/>
      <c r="H366" s="40"/>
      <c r="I366" s="219"/>
      <c r="J366" s="40"/>
      <c r="K366" s="40"/>
      <c r="L366" s="44"/>
      <c r="M366" s="220"/>
      <c r="N366" s="221"/>
      <c r="O366" s="84"/>
      <c r="P366" s="84"/>
      <c r="Q366" s="84"/>
      <c r="R366" s="84"/>
      <c r="S366" s="84"/>
      <c r="T366" s="85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146</v>
      </c>
      <c r="AU366" s="17" t="s">
        <v>80</v>
      </c>
    </row>
    <row r="367" s="12" customFormat="1" ht="22.8" customHeight="1">
      <c r="A367" s="12"/>
      <c r="B367" s="188"/>
      <c r="C367" s="189"/>
      <c r="D367" s="190" t="s">
        <v>74</v>
      </c>
      <c r="E367" s="202" t="s">
        <v>629</v>
      </c>
      <c r="F367" s="202" t="s">
        <v>630</v>
      </c>
      <c r="G367" s="189"/>
      <c r="H367" s="189"/>
      <c r="I367" s="192"/>
      <c r="J367" s="203">
        <f>BK367</f>
        <v>0</v>
      </c>
      <c r="K367" s="189"/>
      <c r="L367" s="194"/>
      <c r="M367" s="195"/>
      <c r="N367" s="196"/>
      <c r="O367" s="196"/>
      <c r="P367" s="197">
        <f>SUM(P368:P392)</f>
        <v>0</v>
      </c>
      <c r="Q367" s="196"/>
      <c r="R367" s="197">
        <f>SUM(R368:R392)</f>
        <v>0.099019999999999997</v>
      </c>
      <c r="S367" s="196"/>
      <c r="T367" s="198">
        <f>SUM(T368:T392)</f>
        <v>0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R367" s="199" t="s">
        <v>80</v>
      </c>
      <c r="AT367" s="200" t="s">
        <v>74</v>
      </c>
      <c r="AU367" s="200" t="s">
        <v>83</v>
      </c>
      <c r="AY367" s="199" t="s">
        <v>138</v>
      </c>
      <c r="BK367" s="201">
        <f>SUM(BK368:BK392)</f>
        <v>0</v>
      </c>
    </row>
    <row r="368" s="2" customFormat="1" ht="16.5" customHeight="1">
      <c r="A368" s="38"/>
      <c r="B368" s="39"/>
      <c r="C368" s="204" t="s">
        <v>349</v>
      </c>
      <c r="D368" s="204" t="s">
        <v>140</v>
      </c>
      <c r="E368" s="205" t="s">
        <v>632</v>
      </c>
      <c r="F368" s="206" t="s">
        <v>633</v>
      </c>
      <c r="G368" s="207" t="s">
        <v>330</v>
      </c>
      <c r="H368" s="208">
        <v>4</v>
      </c>
      <c r="I368" s="209"/>
      <c r="J368" s="210">
        <f>ROUND(I368*H368,2)</f>
        <v>0</v>
      </c>
      <c r="K368" s="206" t="s">
        <v>582</v>
      </c>
      <c r="L368" s="44"/>
      <c r="M368" s="211" t="s">
        <v>19</v>
      </c>
      <c r="N368" s="212" t="s">
        <v>46</v>
      </c>
      <c r="O368" s="84"/>
      <c r="P368" s="213">
        <f>O368*H368</f>
        <v>0</v>
      </c>
      <c r="Q368" s="213">
        <v>0</v>
      </c>
      <c r="R368" s="213">
        <f>Q368*H368</f>
        <v>0</v>
      </c>
      <c r="S368" s="213">
        <v>0</v>
      </c>
      <c r="T368" s="214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15" t="s">
        <v>232</v>
      </c>
      <c r="AT368" s="215" t="s">
        <v>140</v>
      </c>
      <c r="AU368" s="215" t="s">
        <v>80</v>
      </c>
      <c r="AY368" s="17" t="s">
        <v>138</v>
      </c>
      <c r="BE368" s="216">
        <f>IF(N368="základní",J368,0)</f>
        <v>0</v>
      </c>
      <c r="BF368" s="216">
        <f>IF(N368="snížená",J368,0)</f>
        <v>0</v>
      </c>
      <c r="BG368" s="216">
        <f>IF(N368="zákl. přenesená",J368,0)</f>
        <v>0</v>
      </c>
      <c r="BH368" s="216">
        <f>IF(N368="sníž. přenesená",J368,0)</f>
        <v>0</v>
      </c>
      <c r="BI368" s="216">
        <f>IF(N368="nulová",J368,0)</f>
        <v>0</v>
      </c>
      <c r="BJ368" s="17" t="s">
        <v>83</v>
      </c>
      <c r="BK368" s="216">
        <f>ROUND(I368*H368,2)</f>
        <v>0</v>
      </c>
      <c r="BL368" s="17" t="s">
        <v>232</v>
      </c>
      <c r="BM368" s="215" t="s">
        <v>1716</v>
      </c>
    </row>
    <row r="369" s="2" customFormat="1" ht="21.75" customHeight="1">
      <c r="A369" s="38"/>
      <c r="B369" s="39"/>
      <c r="C369" s="204" t="s">
        <v>361</v>
      </c>
      <c r="D369" s="204" t="s">
        <v>140</v>
      </c>
      <c r="E369" s="205" t="s">
        <v>636</v>
      </c>
      <c r="F369" s="206" t="s">
        <v>637</v>
      </c>
      <c r="G369" s="207" t="s">
        <v>482</v>
      </c>
      <c r="H369" s="208">
        <v>40</v>
      </c>
      <c r="I369" s="209"/>
      <c r="J369" s="210">
        <f>ROUND(I369*H369,2)</f>
        <v>0</v>
      </c>
      <c r="K369" s="206" t="s">
        <v>144</v>
      </c>
      <c r="L369" s="44"/>
      <c r="M369" s="211" t="s">
        <v>19</v>
      </c>
      <c r="N369" s="212" t="s">
        <v>46</v>
      </c>
      <c r="O369" s="84"/>
      <c r="P369" s="213">
        <f>O369*H369</f>
        <v>0</v>
      </c>
      <c r="Q369" s="213">
        <v>0.00084000000000000003</v>
      </c>
      <c r="R369" s="213">
        <f>Q369*H369</f>
        <v>0.033600000000000005</v>
      </c>
      <c r="S369" s="213">
        <v>0</v>
      </c>
      <c r="T369" s="214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15" t="s">
        <v>232</v>
      </c>
      <c r="AT369" s="215" t="s">
        <v>140</v>
      </c>
      <c r="AU369" s="215" t="s">
        <v>80</v>
      </c>
      <c r="AY369" s="17" t="s">
        <v>138</v>
      </c>
      <c r="BE369" s="216">
        <f>IF(N369="základní",J369,0)</f>
        <v>0</v>
      </c>
      <c r="BF369" s="216">
        <f>IF(N369="snížená",J369,0)</f>
        <v>0</v>
      </c>
      <c r="BG369" s="216">
        <f>IF(N369="zákl. přenesená",J369,0)</f>
        <v>0</v>
      </c>
      <c r="BH369" s="216">
        <f>IF(N369="sníž. přenesená",J369,0)</f>
        <v>0</v>
      </c>
      <c r="BI369" s="216">
        <f>IF(N369="nulová",J369,0)</f>
        <v>0</v>
      </c>
      <c r="BJ369" s="17" t="s">
        <v>83</v>
      </c>
      <c r="BK369" s="216">
        <f>ROUND(I369*H369,2)</f>
        <v>0</v>
      </c>
      <c r="BL369" s="17" t="s">
        <v>232</v>
      </c>
      <c r="BM369" s="215" t="s">
        <v>1717</v>
      </c>
    </row>
    <row r="370" s="2" customFormat="1">
      <c r="A370" s="38"/>
      <c r="B370" s="39"/>
      <c r="C370" s="40"/>
      <c r="D370" s="217" t="s">
        <v>146</v>
      </c>
      <c r="E370" s="40"/>
      <c r="F370" s="218" t="s">
        <v>639</v>
      </c>
      <c r="G370" s="40"/>
      <c r="H370" s="40"/>
      <c r="I370" s="219"/>
      <c r="J370" s="40"/>
      <c r="K370" s="40"/>
      <c r="L370" s="44"/>
      <c r="M370" s="220"/>
      <c r="N370" s="221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146</v>
      </c>
      <c r="AU370" s="17" t="s">
        <v>80</v>
      </c>
    </row>
    <row r="371" s="2" customFormat="1" ht="21.75" customHeight="1">
      <c r="A371" s="38"/>
      <c r="B371" s="39"/>
      <c r="C371" s="204" t="s">
        <v>684</v>
      </c>
      <c r="D371" s="204" t="s">
        <v>140</v>
      </c>
      <c r="E371" s="205" t="s">
        <v>641</v>
      </c>
      <c r="F371" s="206" t="s">
        <v>642</v>
      </c>
      <c r="G371" s="207" t="s">
        <v>482</v>
      </c>
      <c r="H371" s="208">
        <v>30</v>
      </c>
      <c r="I371" s="209"/>
      <c r="J371" s="210">
        <f>ROUND(I371*H371,2)</f>
        <v>0</v>
      </c>
      <c r="K371" s="206" t="s">
        <v>144</v>
      </c>
      <c r="L371" s="44"/>
      <c r="M371" s="211" t="s">
        <v>19</v>
      </c>
      <c r="N371" s="212" t="s">
        <v>46</v>
      </c>
      <c r="O371" s="84"/>
      <c r="P371" s="213">
        <f>O371*H371</f>
        <v>0</v>
      </c>
      <c r="Q371" s="213">
        <v>0.00116</v>
      </c>
      <c r="R371" s="213">
        <f>Q371*H371</f>
        <v>0.034799999999999998</v>
      </c>
      <c r="S371" s="213">
        <v>0</v>
      </c>
      <c r="T371" s="214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15" t="s">
        <v>232</v>
      </c>
      <c r="AT371" s="215" t="s">
        <v>140</v>
      </c>
      <c r="AU371" s="215" t="s">
        <v>80</v>
      </c>
      <c r="AY371" s="17" t="s">
        <v>138</v>
      </c>
      <c r="BE371" s="216">
        <f>IF(N371="základní",J371,0)</f>
        <v>0</v>
      </c>
      <c r="BF371" s="216">
        <f>IF(N371="snížená",J371,0)</f>
        <v>0</v>
      </c>
      <c r="BG371" s="216">
        <f>IF(N371="zákl. přenesená",J371,0)</f>
        <v>0</v>
      </c>
      <c r="BH371" s="216">
        <f>IF(N371="sníž. přenesená",J371,0)</f>
        <v>0</v>
      </c>
      <c r="BI371" s="216">
        <f>IF(N371="nulová",J371,0)</f>
        <v>0</v>
      </c>
      <c r="BJ371" s="17" t="s">
        <v>83</v>
      </c>
      <c r="BK371" s="216">
        <f>ROUND(I371*H371,2)</f>
        <v>0</v>
      </c>
      <c r="BL371" s="17" t="s">
        <v>232</v>
      </c>
      <c r="BM371" s="215" t="s">
        <v>1718</v>
      </c>
    </row>
    <row r="372" s="2" customFormat="1">
      <c r="A372" s="38"/>
      <c r="B372" s="39"/>
      <c r="C372" s="40"/>
      <c r="D372" s="217" t="s">
        <v>146</v>
      </c>
      <c r="E372" s="40"/>
      <c r="F372" s="218" t="s">
        <v>644</v>
      </c>
      <c r="G372" s="40"/>
      <c r="H372" s="40"/>
      <c r="I372" s="219"/>
      <c r="J372" s="40"/>
      <c r="K372" s="40"/>
      <c r="L372" s="44"/>
      <c r="M372" s="220"/>
      <c r="N372" s="221"/>
      <c r="O372" s="84"/>
      <c r="P372" s="84"/>
      <c r="Q372" s="84"/>
      <c r="R372" s="84"/>
      <c r="S372" s="84"/>
      <c r="T372" s="85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146</v>
      </c>
      <c r="AU372" s="17" t="s">
        <v>80</v>
      </c>
    </row>
    <row r="373" s="2" customFormat="1" ht="24.15" customHeight="1">
      <c r="A373" s="38"/>
      <c r="B373" s="39"/>
      <c r="C373" s="204" t="s">
        <v>689</v>
      </c>
      <c r="D373" s="204" t="s">
        <v>140</v>
      </c>
      <c r="E373" s="205" t="s">
        <v>646</v>
      </c>
      <c r="F373" s="206" t="s">
        <v>647</v>
      </c>
      <c r="G373" s="207" t="s">
        <v>482</v>
      </c>
      <c r="H373" s="208">
        <v>40</v>
      </c>
      <c r="I373" s="209"/>
      <c r="J373" s="210">
        <f>ROUND(I373*H373,2)</f>
        <v>0</v>
      </c>
      <c r="K373" s="206" t="s">
        <v>144</v>
      </c>
      <c r="L373" s="44"/>
      <c r="M373" s="211" t="s">
        <v>19</v>
      </c>
      <c r="N373" s="212" t="s">
        <v>46</v>
      </c>
      <c r="O373" s="84"/>
      <c r="P373" s="213">
        <f>O373*H373</f>
        <v>0</v>
      </c>
      <c r="Q373" s="213">
        <v>6.9999999999999994E-05</v>
      </c>
      <c r="R373" s="213">
        <f>Q373*H373</f>
        <v>0.0027999999999999995</v>
      </c>
      <c r="S373" s="213">
        <v>0</v>
      </c>
      <c r="T373" s="214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15" t="s">
        <v>232</v>
      </c>
      <c r="AT373" s="215" t="s">
        <v>140</v>
      </c>
      <c r="AU373" s="215" t="s">
        <v>80</v>
      </c>
      <c r="AY373" s="17" t="s">
        <v>138</v>
      </c>
      <c r="BE373" s="216">
        <f>IF(N373="základní",J373,0)</f>
        <v>0</v>
      </c>
      <c r="BF373" s="216">
        <f>IF(N373="snížená",J373,0)</f>
        <v>0</v>
      </c>
      <c r="BG373" s="216">
        <f>IF(N373="zákl. přenesená",J373,0)</f>
        <v>0</v>
      </c>
      <c r="BH373" s="216">
        <f>IF(N373="sníž. přenesená",J373,0)</f>
        <v>0</v>
      </c>
      <c r="BI373" s="216">
        <f>IF(N373="nulová",J373,0)</f>
        <v>0</v>
      </c>
      <c r="BJ373" s="17" t="s">
        <v>83</v>
      </c>
      <c r="BK373" s="216">
        <f>ROUND(I373*H373,2)</f>
        <v>0</v>
      </c>
      <c r="BL373" s="17" t="s">
        <v>232</v>
      </c>
      <c r="BM373" s="215" t="s">
        <v>1719</v>
      </c>
    </row>
    <row r="374" s="2" customFormat="1">
      <c r="A374" s="38"/>
      <c r="B374" s="39"/>
      <c r="C374" s="40"/>
      <c r="D374" s="217" t="s">
        <v>146</v>
      </c>
      <c r="E374" s="40"/>
      <c r="F374" s="218" t="s">
        <v>649</v>
      </c>
      <c r="G374" s="40"/>
      <c r="H374" s="40"/>
      <c r="I374" s="219"/>
      <c r="J374" s="40"/>
      <c r="K374" s="40"/>
      <c r="L374" s="44"/>
      <c r="M374" s="220"/>
      <c r="N374" s="221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146</v>
      </c>
      <c r="AU374" s="17" t="s">
        <v>80</v>
      </c>
    </row>
    <row r="375" s="2" customFormat="1" ht="33" customHeight="1">
      <c r="A375" s="38"/>
      <c r="B375" s="39"/>
      <c r="C375" s="204" t="s">
        <v>694</v>
      </c>
      <c r="D375" s="204" t="s">
        <v>140</v>
      </c>
      <c r="E375" s="205" t="s">
        <v>651</v>
      </c>
      <c r="F375" s="206" t="s">
        <v>652</v>
      </c>
      <c r="G375" s="207" t="s">
        <v>482</v>
      </c>
      <c r="H375" s="208">
        <v>30</v>
      </c>
      <c r="I375" s="209"/>
      <c r="J375" s="210">
        <f>ROUND(I375*H375,2)</f>
        <v>0</v>
      </c>
      <c r="K375" s="206" t="s">
        <v>144</v>
      </c>
      <c r="L375" s="44"/>
      <c r="M375" s="211" t="s">
        <v>19</v>
      </c>
      <c r="N375" s="212" t="s">
        <v>46</v>
      </c>
      <c r="O375" s="84"/>
      <c r="P375" s="213">
        <f>O375*H375</f>
        <v>0</v>
      </c>
      <c r="Q375" s="213">
        <v>9.0000000000000006E-05</v>
      </c>
      <c r="R375" s="213">
        <f>Q375*H375</f>
        <v>0.0027000000000000001</v>
      </c>
      <c r="S375" s="213">
        <v>0</v>
      </c>
      <c r="T375" s="214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15" t="s">
        <v>232</v>
      </c>
      <c r="AT375" s="215" t="s">
        <v>140</v>
      </c>
      <c r="AU375" s="215" t="s">
        <v>80</v>
      </c>
      <c r="AY375" s="17" t="s">
        <v>138</v>
      </c>
      <c r="BE375" s="216">
        <f>IF(N375="základní",J375,0)</f>
        <v>0</v>
      </c>
      <c r="BF375" s="216">
        <f>IF(N375="snížená",J375,0)</f>
        <v>0</v>
      </c>
      <c r="BG375" s="216">
        <f>IF(N375="zákl. přenesená",J375,0)</f>
        <v>0</v>
      </c>
      <c r="BH375" s="216">
        <f>IF(N375="sníž. přenesená",J375,0)</f>
        <v>0</v>
      </c>
      <c r="BI375" s="216">
        <f>IF(N375="nulová",J375,0)</f>
        <v>0</v>
      </c>
      <c r="BJ375" s="17" t="s">
        <v>83</v>
      </c>
      <c r="BK375" s="216">
        <f>ROUND(I375*H375,2)</f>
        <v>0</v>
      </c>
      <c r="BL375" s="17" t="s">
        <v>232</v>
      </c>
      <c r="BM375" s="215" t="s">
        <v>1720</v>
      </c>
    </row>
    <row r="376" s="2" customFormat="1">
      <c r="A376" s="38"/>
      <c r="B376" s="39"/>
      <c r="C376" s="40"/>
      <c r="D376" s="217" t="s">
        <v>146</v>
      </c>
      <c r="E376" s="40"/>
      <c r="F376" s="218" t="s">
        <v>654</v>
      </c>
      <c r="G376" s="40"/>
      <c r="H376" s="40"/>
      <c r="I376" s="219"/>
      <c r="J376" s="40"/>
      <c r="K376" s="40"/>
      <c r="L376" s="44"/>
      <c r="M376" s="220"/>
      <c r="N376" s="221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146</v>
      </c>
      <c r="AU376" s="17" t="s">
        <v>80</v>
      </c>
    </row>
    <row r="377" s="2" customFormat="1" ht="16.5" customHeight="1">
      <c r="A377" s="38"/>
      <c r="B377" s="39"/>
      <c r="C377" s="204" t="s">
        <v>699</v>
      </c>
      <c r="D377" s="204" t="s">
        <v>140</v>
      </c>
      <c r="E377" s="205" t="s">
        <v>656</v>
      </c>
      <c r="F377" s="206" t="s">
        <v>657</v>
      </c>
      <c r="G377" s="207" t="s">
        <v>330</v>
      </c>
      <c r="H377" s="208">
        <v>28</v>
      </c>
      <c r="I377" s="209"/>
      <c r="J377" s="210">
        <f>ROUND(I377*H377,2)</f>
        <v>0</v>
      </c>
      <c r="K377" s="206" t="s">
        <v>144</v>
      </c>
      <c r="L377" s="44"/>
      <c r="M377" s="211" t="s">
        <v>19</v>
      </c>
      <c r="N377" s="212" t="s">
        <v>46</v>
      </c>
      <c r="O377" s="84"/>
      <c r="P377" s="213">
        <f>O377*H377</f>
        <v>0</v>
      </c>
      <c r="Q377" s="213">
        <v>0</v>
      </c>
      <c r="R377" s="213">
        <f>Q377*H377</f>
        <v>0</v>
      </c>
      <c r="S377" s="213">
        <v>0</v>
      </c>
      <c r="T377" s="214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15" t="s">
        <v>232</v>
      </c>
      <c r="AT377" s="215" t="s">
        <v>140</v>
      </c>
      <c r="AU377" s="215" t="s">
        <v>80</v>
      </c>
      <c r="AY377" s="17" t="s">
        <v>138</v>
      </c>
      <c r="BE377" s="216">
        <f>IF(N377="základní",J377,0)</f>
        <v>0</v>
      </c>
      <c r="BF377" s="216">
        <f>IF(N377="snížená",J377,0)</f>
        <v>0</v>
      </c>
      <c r="BG377" s="216">
        <f>IF(N377="zákl. přenesená",J377,0)</f>
        <v>0</v>
      </c>
      <c r="BH377" s="216">
        <f>IF(N377="sníž. přenesená",J377,0)</f>
        <v>0</v>
      </c>
      <c r="BI377" s="216">
        <f>IF(N377="nulová",J377,0)</f>
        <v>0</v>
      </c>
      <c r="BJ377" s="17" t="s">
        <v>83</v>
      </c>
      <c r="BK377" s="216">
        <f>ROUND(I377*H377,2)</f>
        <v>0</v>
      </c>
      <c r="BL377" s="17" t="s">
        <v>232</v>
      </c>
      <c r="BM377" s="215" t="s">
        <v>1721</v>
      </c>
    </row>
    <row r="378" s="2" customFormat="1">
      <c r="A378" s="38"/>
      <c r="B378" s="39"/>
      <c r="C378" s="40"/>
      <c r="D378" s="217" t="s">
        <v>146</v>
      </c>
      <c r="E378" s="40"/>
      <c r="F378" s="218" t="s">
        <v>659</v>
      </c>
      <c r="G378" s="40"/>
      <c r="H378" s="40"/>
      <c r="I378" s="219"/>
      <c r="J378" s="40"/>
      <c r="K378" s="40"/>
      <c r="L378" s="44"/>
      <c r="M378" s="220"/>
      <c r="N378" s="221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146</v>
      </c>
      <c r="AU378" s="17" t="s">
        <v>80</v>
      </c>
    </row>
    <row r="379" s="13" customFormat="1">
      <c r="A379" s="13"/>
      <c r="B379" s="222"/>
      <c r="C379" s="223"/>
      <c r="D379" s="224" t="s">
        <v>148</v>
      </c>
      <c r="E379" s="225" t="s">
        <v>19</v>
      </c>
      <c r="F379" s="226" t="s">
        <v>1722</v>
      </c>
      <c r="G379" s="223"/>
      <c r="H379" s="227">
        <v>28</v>
      </c>
      <c r="I379" s="228"/>
      <c r="J379" s="223"/>
      <c r="K379" s="223"/>
      <c r="L379" s="229"/>
      <c r="M379" s="230"/>
      <c r="N379" s="231"/>
      <c r="O379" s="231"/>
      <c r="P379" s="231"/>
      <c r="Q379" s="231"/>
      <c r="R379" s="231"/>
      <c r="S379" s="231"/>
      <c r="T379" s="23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3" t="s">
        <v>148</v>
      </c>
      <c r="AU379" s="233" t="s">
        <v>80</v>
      </c>
      <c r="AV379" s="13" t="s">
        <v>80</v>
      </c>
      <c r="AW379" s="13" t="s">
        <v>36</v>
      </c>
      <c r="AX379" s="13" t="s">
        <v>83</v>
      </c>
      <c r="AY379" s="233" t="s">
        <v>138</v>
      </c>
    </row>
    <row r="380" s="2" customFormat="1" ht="16.5" customHeight="1">
      <c r="A380" s="38"/>
      <c r="B380" s="39"/>
      <c r="C380" s="204" t="s">
        <v>704</v>
      </c>
      <c r="D380" s="204" t="s">
        <v>140</v>
      </c>
      <c r="E380" s="205" t="s">
        <v>1723</v>
      </c>
      <c r="F380" s="206" t="s">
        <v>1724</v>
      </c>
      <c r="G380" s="207" t="s">
        <v>330</v>
      </c>
      <c r="H380" s="208">
        <v>12</v>
      </c>
      <c r="I380" s="209"/>
      <c r="J380" s="210">
        <f>ROUND(I380*H380,2)</f>
        <v>0</v>
      </c>
      <c r="K380" s="206" t="s">
        <v>144</v>
      </c>
      <c r="L380" s="44"/>
      <c r="M380" s="211" t="s">
        <v>19</v>
      </c>
      <c r="N380" s="212" t="s">
        <v>46</v>
      </c>
      <c r="O380" s="84"/>
      <c r="P380" s="213">
        <f>O380*H380</f>
        <v>0</v>
      </c>
      <c r="Q380" s="213">
        <v>0.00044000000000000002</v>
      </c>
      <c r="R380" s="213">
        <f>Q380*H380</f>
        <v>0.00528</v>
      </c>
      <c r="S380" s="213">
        <v>0</v>
      </c>
      <c r="T380" s="214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15" t="s">
        <v>232</v>
      </c>
      <c r="AT380" s="215" t="s">
        <v>140</v>
      </c>
      <c r="AU380" s="215" t="s">
        <v>80</v>
      </c>
      <c r="AY380" s="17" t="s">
        <v>138</v>
      </c>
      <c r="BE380" s="216">
        <f>IF(N380="základní",J380,0)</f>
        <v>0</v>
      </c>
      <c r="BF380" s="216">
        <f>IF(N380="snížená",J380,0)</f>
        <v>0</v>
      </c>
      <c r="BG380" s="216">
        <f>IF(N380="zákl. přenesená",J380,0)</f>
        <v>0</v>
      </c>
      <c r="BH380" s="216">
        <f>IF(N380="sníž. přenesená",J380,0)</f>
        <v>0</v>
      </c>
      <c r="BI380" s="216">
        <f>IF(N380="nulová",J380,0)</f>
        <v>0</v>
      </c>
      <c r="BJ380" s="17" t="s">
        <v>83</v>
      </c>
      <c r="BK380" s="216">
        <f>ROUND(I380*H380,2)</f>
        <v>0</v>
      </c>
      <c r="BL380" s="17" t="s">
        <v>232</v>
      </c>
      <c r="BM380" s="215" t="s">
        <v>1725</v>
      </c>
    </row>
    <row r="381" s="2" customFormat="1">
      <c r="A381" s="38"/>
      <c r="B381" s="39"/>
      <c r="C381" s="40"/>
      <c r="D381" s="217" t="s">
        <v>146</v>
      </c>
      <c r="E381" s="40"/>
      <c r="F381" s="218" t="s">
        <v>1726</v>
      </c>
      <c r="G381" s="40"/>
      <c r="H381" s="40"/>
      <c r="I381" s="219"/>
      <c r="J381" s="40"/>
      <c r="K381" s="40"/>
      <c r="L381" s="44"/>
      <c r="M381" s="220"/>
      <c r="N381" s="221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146</v>
      </c>
      <c r="AU381" s="17" t="s">
        <v>80</v>
      </c>
    </row>
    <row r="382" s="2" customFormat="1" ht="16.5" customHeight="1">
      <c r="A382" s="38"/>
      <c r="B382" s="39"/>
      <c r="C382" s="204" t="s">
        <v>708</v>
      </c>
      <c r="D382" s="204" t="s">
        <v>140</v>
      </c>
      <c r="E382" s="205" t="s">
        <v>1727</v>
      </c>
      <c r="F382" s="206" t="s">
        <v>1728</v>
      </c>
      <c r="G382" s="207" t="s">
        <v>330</v>
      </c>
      <c r="H382" s="208">
        <v>8</v>
      </c>
      <c r="I382" s="209"/>
      <c r="J382" s="210">
        <f>ROUND(I382*H382,2)</f>
        <v>0</v>
      </c>
      <c r="K382" s="206" t="s">
        <v>144</v>
      </c>
      <c r="L382" s="44"/>
      <c r="M382" s="211" t="s">
        <v>19</v>
      </c>
      <c r="N382" s="212" t="s">
        <v>46</v>
      </c>
      <c r="O382" s="84"/>
      <c r="P382" s="213">
        <f>O382*H382</f>
        <v>0</v>
      </c>
      <c r="Q382" s="213">
        <v>0.00072000000000000005</v>
      </c>
      <c r="R382" s="213">
        <f>Q382*H382</f>
        <v>0.0057600000000000004</v>
      </c>
      <c r="S382" s="213">
        <v>0</v>
      </c>
      <c r="T382" s="214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15" t="s">
        <v>232</v>
      </c>
      <c r="AT382" s="215" t="s">
        <v>140</v>
      </c>
      <c r="AU382" s="215" t="s">
        <v>80</v>
      </c>
      <c r="AY382" s="17" t="s">
        <v>138</v>
      </c>
      <c r="BE382" s="216">
        <f>IF(N382="základní",J382,0)</f>
        <v>0</v>
      </c>
      <c r="BF382" s="216">
        <f>IF(N382="snížená",J382,0)</f>
        <v>0</v>
      </c>
      <c r="BG382" s="216">
        <f>IF(N382="zákl. přenesená",J382,0)</f>
        <v>0</v>
      </c>
      <c r="BH382" s="216">
        <f>IF(N382="sníž. přenesená",J382,0)</f>
        <v>0</v>
      </c>
      <c r="BI382" s="216">
        <f>IF(N382="nulová",J382,0)</f>
        <v>0</v>
      </c>
      <c r="BJ382" s="17" t="s">
        <v>83</v>
      </c>
      <c r="BK382" s="216">
        <f>ROUND(I382*H382,2)</f>
        <v>0</v>
      </c>
      <c r="BL382" s="17" t="s">
        <v>232</v>
      </c>
      <c r="BM382" s="215" t="s">
        <v>1729</v>
      </c>
    </row>
    <row r="383" s="2" customFormat="1">
      <c r="A383" s="38"/>
      <c r="B383" s="39"/>
      <c r="C383" s="40"/>
      <c r="D383" s="217" t="s">
        <v>146</v>
      </c>
      <c r="E383" s="40"/>
      <c r="F383" s="218" t="s">
        <v>1730</v>
      </c>
      <c r="G383" s="40"/>
      <c r="H383" s="40"/>
      <c r="I383" s="219"/>
      <c r="J383" s="40"/>
      <c r="K383" s="40"/>
      <c r="L383" s="44"/>
      <c r="M383" s="220"/>
      <c r="N383" s="221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146</v>
      </c>
      <c r="AU383" s="17" t="s">
        <v>80</v>
      </c>
    </row>
    <row r="384" s="2" customFormat="1" ht="16.5" customHeight="1">
      <c r="A384" s="38"/>
      <c r="B384" s="39"/>
      <c r="C384" s="204" t="s">
        <v>713</v>
      </c>
      <c r="D384" s="204" t="s">
        <v>140</v>
      </c>
      <c r="E384" s="205" t="s">
        <v>1731</v>
      </c>
      <c r="F384" s="206" t="s">
        <v>1732</v>
      </c>
      <c r="G384" s="207" t="s">
        <v>330</v>
      </c>
      <c r="H384" s="208">
        <v>4</v>
      </c>
      <c r="I384" s="209"/>
      <c r="J384" s="210">
        <f>ROUND(I384*H384,2)</f>
        <v>0</v>
      </c>
      <c r="K384" s="206" t="s">
        <v>144</v>
      </c>
      <c r="L384" s="44"/>
      <c r="M384" s="211" t="s">
        <v>19</v>
      </c>
      <c r="N384" s="212" t="s">
        <v>46</v>
      </c>
      <c r="O384" s="84"/>
      <c r="P384" s="213">
        <f>O384*H384</f>
        <v>0</v>
      </c>
      <c r="Q384" s="213">
        <v>2.0000000000000002E-05</v>
      </c>
      <c r="R384" s="213">
        <f>Q384*H384</f>
        <v>8.0000000000000007E-05</v>
      </c>
      <c r="S384" s="213">
        <v>0</v>
      </c>
      <c r="T384" s="214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15" t="s">
        <v>232</v>
      </c>
      <c r="AT384" s="215" t="s">
        <v>140</v>
      </c>
      <c r="AU384" s="215" t="s">
        <v>80</v>
      </c>
      <c r="AY384" s="17" t="s">
        <v>138</v>
      </c>
      <c r="BE384" s="216">
        <f>IF(N384="základní",J384,0)</f>
        <v>0</v>
      </c>
      <c r="BF384" s="216">
        <f>IF(N384="snížená",J384,0)</f>
        <v>0</v>
      </c>
      <c r="BG384" s="216">
        <f>IF(N384="zákl. přenesená",J384,0)</f>
        <v>0</v>
      </c>
      <c r="BH384" s="216">
        <f>IF(N384="sníž. přenesená",J384,0)</f>
        <v>0</v>
      </c>
      <c r="BI384" s="216">
        <f>IF(N384="nulová",J384,0)</f>
        <v>0</v>
      </c>
      <c r="BJ384" s="17" t="s">
        <v>83</v>
      </c>
      <c r="BK384" s="216">
        <f>ROUND(I384*H384,2)</f>
        <v>0</v>
      </c>
      <c r="BL384" s="17" t="s">
        <v>232</v>
      </c>
      <c r="BM384" s="215" t="s">
        <v>1733</v>
      </c>
    </row>
    <row r="385" s="2" customFormat="1">
      <c r="A385" s="38"/>
      <c r="B385" s="39"/>
      <c r="C385" s="40"/>
      <c r="D385" s="217" t="s">
        <v>146</v>
      </c>
      <c r="E385" s="40"/>
      <c r="F385" s="218" t="s">
        <v>1734</v>
      </c>
      <c r="G385" s="40"/>
      <c r="H385" s="40"/>
      <c r="I385" s="219"/>
      <c r="J385" s="40"/>
      <c r="K385" s="40"/>
      <c r="L385" s="44"/>
      <c r="M385" s="220"/>
      <c r="N385" s="221"/>
      <c r="O385" s="84"/>
      <c r="P385" s="84"/>
      <c r="Q385" s="84"/>
      <c r="R385" s="84"/>
      <c r="S385" s="84"/>
      <c r="T385" s="85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146</v>
      </c>
      <c r="AU385" s="17" t="s">
        <v>80</v>
      </c>
    </row>
    <row r="386" s="2" customFormat="1" ht="16.5" customHeight="1">
      <c r="A386" s="38"/>
      <c r="B386" s="39"/>
      <c r="C386" s="234" t="s">
        <v>717</v>
      </c>
      <c r="D386" s="234" t="s">
        <v>175</v>
      </c>
      <c r="E386" s="235" t="s">
        <v>1735</v>
      </c>
      <c r="F386" s="236" t="s">
        <v>1736</v>
      </c>
      <c r="G386" s="237" t="s">
        <v>330</v>
      </c>
      <c r="H386" s="238">
        <v>4</v>
      </c>
      <c r="I386" s="239"/>
      <c r="J386" s="240">
        <f>ROUND(I386*H386,2)</f>
        <v>0</v>
      </c>
      <c r="K386" s="236" t="s">
        <v>582</v>
      </c>
      <c r="L386" s="241"/>
      <c r="M386" s="242" t="s">
        <v>19</v>
      </c>
      <c r="N386" s="243" t="s">
        <v>46</v>
      </c>
      <c r="O386" s="84"/>
      <c r="P386" s="213">
        <f>O386*H386</f>
        <v>0</v>
      </c>
      <c r="Q386" s="213">
        <v>0</v>
      </c>
      <c r="R386" s="213">
        <f>Q386*H386</f>
        <v>0</v>
      </c>
      <c r="S386" s="213">
        <v>0</v>
      </c>
      <c r="T386" s="214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15" t="s">
        <v>333</v>
      </c>
      <c r="AT386" s="215" t="s">
        <v>175</v>
      </c>
      <c r="AU386" s="215" t="s">
        <v>80</v>
      </c>
      <c r="AY386" s="17" t="s">
        <v>138</v>
      </c>
      <c r="BE386" s="216">
        <f>IF(N386="základní",J386,0)</f>
        <v>0</v>
      </c>
      <c r="BF386" s="216">
        <f>IF(N386="snížená",J386,0)</f>
        <v>0</v>
      </c>
      <c r="BG386" s="216">
        <f>IF(N386="zákl. přenesená",J386,0)</f>
        <v>0</v>
      </c>
      <c r="BH386" s="216">
        <f>IF(N386="sníž. přenesená",J386,0)</f>
        <v>0</v>
      </c>
      <c r="BI386" s="216">
        <f>IF(N386="nulová",J386,0)</f>
        <v>0</v>
      </c>
      <c r="BJ386" s="17" t="s">
        <v>83</v>
      </c>
      <c r="BK386" s="216">
        <f>ROUND(I386*H386,2)</f>
        <v>0</v>
      </c>
      <c r="BL386" s="17" t="s">
        <v>232</v>
      </c>
      <c r="BM386" s="215" t="s">
        <v>1737</v>
      </c>
    </row>
    <row r="387" s="2" customFormat="1" ht="24.15" customHeight="1">
      <c r="A387" s="38"/>
      <c r="B387" s="39"/>
      <c r="C387" s="204" t="s">
        <v>722</v>
      </c>
      <c r="D387" s="204" t="s">
        <v>140</v>
      </c>
      <c r="E387" s="205" t="s">
        <v>666</v>
      </c>
      <c r="F387" s="206" t="s">
        <v>667</v>
      </c>
      <c r="G387" s="207" t="s">
        <v>482</v>
      </c>
      <c r="H387" s="208">
        <v>70</v>
      </c>
      <c r="I387" s="209"/>
      <c r="J387" s="210">
        <f>ROUND(I387*H387,2)</f>
        <v>0</v>
      </c>
      <c r="K387" s="206" t="s">
        <v>144</v>
      </c>
      <c r="L387" s="44"/>
      <c r="M387" s="211" t="s">
        <v>19</v>
      </c>
      <c r="N387" s="212" t="s">
        <v>46</v>
      </c>
      <c r="O387" s="84"/>
      <c r="P387" s="213">
        <f>O387*H387</f>
        <v>0</v>
      </c>
      <c r="Q387" s="213">
        <v>0.00019000000000000001</v>
      </c>
      <c r="R387" s="213">
        <f>Q387*H387</f>
        <v>0.013300000000000001</v>
      </c>
      <c r="S387" s="213">
        <v>0</v>
      </c>
      <c r="T387" s="214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15" t="s">
        <v>232</v>
      </c>
      <c r="AT387" s="215" t="s">
        <v>140</v>
      </c>
      <c r="AU387" s="215" t="s">
        <v>80</v>
      </c>
      <c r="AY387" s="17" t="s">
        <v>138</v>
      </c>
      <c r="BE387" s="216">
        <f>IF(N387="základní",J387,0)</f>
        <v>0</v>
      </c>
      <c r="BF387" s="216">
        <f>IF(N387="snížená",J387,0)</f>
        <v>0</v>
      </c>
      <c r="BG387" s="216">
        <f>IF(N387="zákl. přenesená",J387,0)</f>
        <v>0</v>
      </c>
      <c r="BH387" s="216">
        <f>IF(N387="sníž. přenesená",J387,0)</f>
        <v>0</v>
      </c>
      <c r="BI387" s="216">
        <f>IF(N387="nulová",J387,0)</f>
        <v>0</v>
      </c>
      <c r="BJ387" s="17" t="s">
        <v>83</v>
      </c>
      <c r="BK387" s="216">
        <f>ROUND(I387*H387,2)</f>
        <v>0</v>
      </c>
      <c r="BL387" s="17" t="s">
        <v>232</v>
      </c>
      <c r="BM387" s="215" t="s">
        <v>1738</v>
      </c>
    </row>
    <row r="388" s="2" customFormat="1">
      <c r="A388" s="38"/>
      <c r="B388" s="39"/>
      <c r="C388" s="40"/>
      <c r="D388" s="217" t="s">
        <v>146</v>
      </c>
      <c r="E388" s="40"/>
      <c r="F388" s="218" t="s">
        <v>669</v>
      </c>
      <c r="G388" s="40"/>
      <c r="H388" s="40"/>
      <c r="I388" s="219"/>
      <c r="J388" s="40"/>
      <c r="K388" s="40"/>
      <c r="L388" s="44"/>
      <c r="M388" s="220"/>
      <c r="N388" s="221"/>
      <c r="O388" s="84"/>
      <c r="P388" s="84"/>
      <c r="Q388" s="84"/>
      <c r="R388" s="84"/>
      <c r="S388" s="84"/>
      <c r="T388" s="85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146</v>
      </c>
      <c r="AU388" s="17" t="s">
        <v>80</v>
      </c>
    </row>
    <row r="389" s="2" customFormat="1" ht="21.75" customHeight="1">
      <c r="A389" s="38"/>
      <c r="B389" s="39"/>
      <c r="C389" s="204" t="s">
        <v>727</v>
      </c>
      <c r="D389" s="204" t="s">
        <v>140</v>
      </c>
      <c r="E389" s="205" t="s">
        <v>670</v>
      </c>
      <c r="F389" s="206" t="s">
        <v>671</v>
      </c>
      <c r="G389" s="207" t="s">
        <v>482</v>
      </c>
      <c r="H389" s="208">
        <v>70</v>
      </c>
      <c r="I389" s="209"/>
      <c r="J389" s="210">
        <f>ROUND(I389*H389,2)</f>
        <v>0</v>
      </c>
      <c r="K389" s="206" t="s">
        <v>144</v>
      </c>
      <c r="L389" s="44"/>
      <c r="M389" s="211" t="s">
        <v>19</v>
      </c>
      <c r="N389" s="212" t="s">
        <v>46</v>
      </c>
      <c r="O389" s="84"/>
      <c r="P389" s="213">
        <f>O389*H389</f>
        <v>0</v>
      </c>
      <c r="Q389" s="213">
        <v>1.0000000000000001E-05</v>
      </c>
      <c r="R389" s="213">
        <f>Q389*H389</f>
        <v>0.0007000000000000001</v>
      </c>
      <c r="S389" s="213">
        <v>0</v>
      </c>
      <c r="T389" s="214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15" t="s">
        <v>232</v>
      </c>
      <c r="AT389" s="215" t="s">
        <v>140</v>
      </c>
      <c r="AU389" s="215" t="s">
        <v>80</v>
      </c>
      <c r="AY389" s="17" t="s">
        <v>138</v>
      </c>
      <c r="BE389" s="216">
        <f>IF(N389="základní",J389,0)</f>
        <v>0</v>
      </c>
      <c r="BF389" s="216">
        <f>IF(N389="snížená",J389,0)</f>
        <v>0</v>
      </c>
      <c r="BG389" s="216">
        <f>IF(N389="zákl. přenesená",J389,0)</f>
        <v>0</v>
      </c>
      <c r="BH389" s="216">
        <f>IF(N389="sníž. přenesená",J389,0)</f>
        <v>0</v>
      </c>
      <c r="BI389" s="216">
        <f>IF(N389="nulová",J389,0)</f>
        <v>0</v>
      </c>
      <c r="BJ389" s="17" t="s">
        <v>83</v>
      </c>
      <c r="BK389" s="216">
        <f>ROUND(I389*H389,2)</f>
        <v>0</v>
      </c>
      <c r="BL389" s="17" t="s">
        <v>232</v>
      </c>
      <c r="BM389" s="215" t="s">
        <v>1739</v>
      </c>
    </row>
    <row r="390" s="2" customFormat="1">
      <c r="A390" s="38"/>
      <c r="B390" s="39"/>
      <c r="C390" s="40"/>
      <c r="D390" s="217" t="s">
        <v>146</v>
      </c>
      <c r="E390" s="40"/>
      <c r="F390" s="218" t="s">
        <v>673</v>
      </c>
      <c r="G390" s="40"/>
      <c r="H390" s="40"/>
      <c r="I390" s="219"/>
      <c r="J390" s="40"/>
      <c r="K390" s="40"/>
      <c r="L390" s="44"/>
      <c r="M390" s="220"/>
      <c r="N390" s="221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146</v>
      </c>
      <c r="AU390" s="17" t="s">
        <v>80</v>
      </c>
    </row>
    <row r="391" s="2" customFormat="1" ht="24.15" customHeight="1">
      <c r="A391" s="38"/>
      <c r="B391" s="39"/>
      <c r="C391" s="204" t="s">
        <v>734</v>
      </c>
      <c r="D391" s="204" t="s">
        <v>140</v>
      </c>
      <c r="E391" s="205" t="s">
        <v>674</v>
      </c>
      <c r="F391" s="206" t="s">
        <v>675</v>
      </c>
      <c r="G391" s="207" t="s">
        <v>178</v>
      </c>
      <c r="H391" s="208">
        <v>0.099000000000000005</v>
      </c>
      <c r="I391" s="209"/>
      <c r="J391" s="210">
        <f>ROUND(I391*H391,2)</f>
        <v>0</v>
      </c>
      <c r="K391" s="206" t="s">
        <v>144</v>
      </c>
      <c r="L391" s="44"/>
      <c r="M391" s="211" t="s">
        <v>19</v>
      </c>
      <c r="N391" s="212" t="s">
        <v>46</v>
      </c>
      <c r="O391" s="84"/>
      <c r="P391" s="213">
        <f>O391*H391</f>
        <v>0</v>
      </c>
      <c r="Q391" s="213">
        <v>0</v>
      </c>
      <c r="R391" s="213">
        <f>Q391*H391</f>
        <v>0</v>
      </c>
      <c r="S391" s="213">
        <v>0</v>
      </c>
      <c r="T391" s="214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15" t="s">
        <v>232</v>
      </c>
      <c r="AT391" s="215" t="s">
        <v>140</v>
      </c>
      <c r="AU391" s="215" t="s">
        <v>80</v>
      </c>
      <c r="AY391" s="17" t="s">
        <v>138</v>
      </c>
      <c r="BE391" s="216">
        <f>IF(N391="základní",J391,0)</f>
        <v>0</v>
      </c>
      <c r="BF391" s="216">
        <f>IF(N391="snížená",J391,0)</f>
        <v>0</v>
      </c>
      <c r="BG391" s="216">
        <f>IF(N391="zákl. přenesená",J391,0)</f>
        <v>0</v>
      </c>
      <c r="BH391" s="216">
        <f>IF(N391="sníž. přenesená",J391,0)</f>
        <v>0</v>
      </c>
      <c r="BI391" s="216">
        <f>IF(N391="nulová",J391,0)</f>
        <v>0</v>
      </c>
      <c r="BJ391" s="17" t="s">
        <v>83</v>
      </c>
      <c r="BK391" s="216">
        <f>ROUND(I391*H391,2)</f>
        <v>0</v>
      </c>
      <c r="BL391" s="17" t="s">
        <v>232</v>
      </c>
      <c r="BM391" s="215" t="s">
        <v>1740</v>
      </c>
    </row>
    <row r="392" s="2" customFormat="1">
      <c r="A392" s="38"/>
      <c r="B392" s="39"/>
      <c r="C392" s="40"/>
      <c r="D392" s="217" t="s">
        <v>146</v>
      </c>
      <c r="E392" s="40"/>
      <c r="F392" s="218" t="s">
        <v>677</v>
      </c>
      <c r="G392" s="40"/>
      <c r="H392" s="40"/>
      <c r="I392" s="219"/>
      <c r="J392" s="40"/>
      <c r="K392" s="40"/>
      <c r="L392" s="44"/>
      <c r="M392" s="220"/>
      <c r="N392" s="221"/>
      <c r="O392" s="84"/>
      <c r="P392" s="84"/>
      <c r="Q392" s="84"/>
      <c r="R392" s="84"/>
      <c r="S392" s="84"/>
      <c r="T392" s="85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146</v>
      </c>
      <c r="AU392" s="17" t="s">
        <v>80</v>
      </c>
    </row>
    <row r="393" s="12" customFormat="1" ht="22.8" customHeight="1">
      <c r="A393" s="12"/>
      <c r="B393" s="188"/>
      <c r="C393" s="189"/>
      <c r="D393" s="190" t="s">
        <v>74</v>
      </c>
      <c r="E393" s="202" t="s">
        <v>678</v>
      </c>
      <c r="F393" s="202" t="s">
        <v>679</v>
      </c>
      <c r="G393" s="189"/>
      <c r="H393" s="189"/>
      <c r="I393" s="192"/>
      <c r="J393" s="203">
        <f>BK393</f>
        <v>0</v>
      </c>
      <c r="K393" s="189"/>
      <c r="L393" s="194"/>
      <c r="M393" s="195"/>
      <c r="N393" s="196"/>
      <c r="O393" s="196"/>
      <c r="P393" s="197">
        <f>SUM(P394:P405)</f>
        <v>0</v>
      </c>
      <c r="Q393" s="196"/>
      <c r="R393" s="197">
        <f>SUM(R394:R405)</f>
        <v>0.15778</v>
      </c>
      <c r="S393" s="196"/>
      <c r="T393" s="198">
        <f>SUM(T394:T405)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199" t="s">
        <v>80</v>
      </c>
      <c r="AT393" s="200" t="s">
        <v>74</v>
      </c>
      <c r="AU393" s="200" t="s">
        <v>83</v>
      </c>
      <c r="AY393" s="199" t="s">
        <v>138</v>
      </c>
      <c r="BK393" s="201">
        <f>SUM(BK394:BK405)</f>
        <v>0</v>
      </c>
    </row>
    <row r="394" s="2" customFormat="1" ht="21.75" customHeight="1">
      <c r="A394" s="38"/>
      <c r="B394" s="39"/>
      <c r="C394" s="204" t="s">
        <v>739</v>
      </c>
      <c r="D394" s="204" t="s">
        <v>140</v>
      </c>
      <c r="E394" s="205" t="s">
        <v>685</v>
      </c>
      <c r="F394" s="206" t="s">
        <v>686</v>
      </c>
      <c r="G394" s="207" t="s">
        <v>366</v>
      </c>
      <c r="H394" s="208">
        <v>8</v>
      </c>
      <c r="I394" s="209"/>
      <c r="J394" s="210">
        <f>ROUND(I394*H394,2)</f>
        <v>0</v>
      </c>
      <c r="K394" s="206" t="s">
        <v>144</v>
      </c>
      <c r="L394" s="44"/>
      <c r="M394" s="211" t="s">
        <v>19</v>
      </c>
      <c r="N394" s="212" t="s">
        <v>46</v>
      </c>
      <c r="O394" s="84"/>
      <c r="P394" s="213">
        <f>O394*H394</f>
        <v>0</v>
      </c>
      <c r="Q394" s="213">
        <v>0.014970000000000001</v>
      </c>
      <c r="R394" s="213">
        <f>Q394*H394</f>
        <v>0.11976000000000001</v>
      </c>
      <c r="S394" s="213">
        <v>0</v>
      </c>
      <c r="T394" s="214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15" t="s">
        <v>232</v>
      </c>
      <c r="AT394" s="215" t="s">
        <v>140</v>
      </c>
      <c r="AU394" s="215" t="s">
        <v>80</v>
      </c>
      <c r="AY394" s="17" t="s">
        <v>138</v>
      </c>
      <c r="BE394" s="216">
        <f>IF(N394="základní",J394,0)</f>
        <v>0</v>
      </c>
      <c r="BF394" s="216">
        <f>IF(N394="snížená",J394,0)</f>
        <v>0</v>
      </c>
      <c r="BG394" s="216">
        <f>IF(N394="zákl. přenesená",J394,0)</f>
        <v>0</v>
      </c>
      <c r="BH394" s="216">
        <f>IF(N394="sníž. přenesená",J394,0)</f>
        <v>0</v>
      </c>
      <c r="BI394" s="216">
        <f>IF(N394="nulová",J394,0)</f>
        <v>0</v>
      </c>
      <c r="BJ394" s="17" t="s">
        <v>83</v>
      </c>
      <c r="BK394" s="216">
        <f>ROUND(I394*H394,2)</f>
        <v>0</v>
      </c>
      <c r="BL394" s="17" t="s">
        <v>232</v>
      </c>
      <c r="BM394" s="215" t="s">
        <v>1741</v>
      </c>
    </row>
    <row r="395" s="2" customFormat="1">
      <c r="A395" s="38"/>
      <c r="B395" s="39"/>
      <c r="C395" s="40"/>
      <c r="D395" s="217" t="s">
        <v>146</v>
      </c>
      <c r="E395" s="40"/>
      <c r="F395" s="218" t="s">
        <v>688</v>
      </c>
      <c r="G395" s="40"/>
      <c r="H395" s="40"/>
      <c r="I395" s="219"/>
      <c r="J395" s="40"/>
      <c r="K395" s="40"/>
      <c r="L395" s="44"/>
      <c r="M395" s="220"/>
      <c r="N395" s="221"/>
      <c r="O395" s="84"/>
      <c r="P395" s="84"/>
      <c r="Q395" s="84"/>
      <c r="R395" s="84"/>
      <c r="S395" s="84"/>
      <c r="T395" s="85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146</v>
      </c>
      <c r="AU395" s="17" t="s">
        <v>80</v>
      </c>
    </row>
    <row r="396" s="2" customFormat="1" ht="16.5" customHeight="1">
      <c r="A396" s="38"/>
      <c r="B396" s="39"/>
      <c r="C396" s="204" t="s">
        <v>743</v>
      </c>
      <c r="D396" s="204" t="s">
        <v>140</v>
      </c>
      <c r="E396" s="205" t="s">
        <v>709</v>
      </c>
      <c r="F396" s="206" t="s">
        <v>710</v>
      </c>
      <c r="G396" s="207" t="s">
        <v>366</v>
      </c>
      <c r="H396" s="208">
        <v>16</v>
      </c>
      <c r="I396" s="209"/>
      <c r="J396" s="210">
        <f>ROUND(I396*H396,2)</f>
        <v>0</v>
      </c>
      <c r="K396" s="206" t="s">
        <v>144</v>
      </c>
      <c r="L396" s="44"/>
      <c r="M396" s="211" t="s">
        <v>19</v>
      </c>
      <c r="N396" s="212" t="s">
        <v>46</v>
      </c>
      <c r="O396" s="84"/>
      <c r="P396" s="213">
        <f>O396*H396</f>
        <v>0</v>
      </c>
      <c r="Q396" s="213">
        <v>0.00024000000000000001</v>
      </c>
      <c r="R396" s="213">
        <f>Q396*H396</f>
        <v>0.0038400000000000001</v>
      </c>
      <c r="S396" s="213">
        <v>0</v>
      </c>
      <c r="T396" s="214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15" t="s">
        <v>232</v>
      </c>
      <c r="AT396" s="215" t="s">
        <v>140</v>
      </c>
      <c r="AU396" s="215" t="s">
        <v>80</v>
      </c>
      <c r="AY396" s="17" t="s">
        <v>138</v>
      </c>
      <c r="BE396" s="216">
        <f>IF(N396="základní",J396,0)</f>
        <v>0</v>
      </c>
      <c r="BF396" s="216">
        <f>IF(N396="snížená",J396,0)</f>
        <v>0</v>
      </c>
      <c r="BG396" s="216">
        <f>IF(N396="zákl. přenesená",J396,0)</f>
        <v>0</v>
      </c>
      <c r="BH396" s="216">
        <f>IF(N396="sníž. přenesená",J396,0)</f>
        <v>0</v>
      </c>
      <c r="BI396" s="216">
        <f>IF(N396="nulová",J396,0)</f>
        <v>0</v>
      </c>
      <c r="BJ396" s="17" t="s">
        <v>83</v>
      </c>
      <c r="BK396" s="216">
        <f>ROUND(I396*H396,2)</f>
        <v>0</v>
      </c>
      <c r="BL396" s="17" t="s">
        <v>232</v>
      </c>
      <c r="BM396" s="215" t="s">
        <v>1742</v>
      </c>
    </row>
    <row r="397" s="2" customFormat="1">
      <c r="A397" s="38"/>
      <c r="B397" s="39"/>
      <c r="C397" s="40"/>
      <c r="D397" s="217" t="s">
        <v>146</v>
      </c>
      <c r="E397" s="40"/>
      <c r="F397" s="218" t="s">
        <v>712</v>
      </c>
      <c r="G397" s="40"/>
      <c r="H397" s="40"/>
      <c r="I397" s="219"/>
      <c r="J397" s="40"/>
      <c r="K397" s="40"/>
      <c r="L397" s="44"/>
      <c r="M397" s="220"/>
      <c r="N397" s="221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146</v>
      </c>
      <c r="AU397" s="17" t="s">
        <v>80</v>
      </c>
    </row>
    <row r="398" s="2" customFormat="1" ht="16.5" customHeight="1">
      <c r="A398" s="38"/>
      <c r="B398" s="39"/>
      <c r="C398" s="204" t="s">
        <v>750</v>
      </c>
      <c r="D398" s="204" t="s">
        <v>140</v>
      </c>
      <c r="E398" s="205" t="s">
        <v>718</v>
      </c>
      <c r="F398" s="206" t="s">
        <v>719</v>
      </c>
      <c r="G398" s="207" t="s">
        <v>366</v>
      </c>
      <c r="H398" s="208">
        <v>8</v>
      </c>
      <c r="I398" s="209"/>
      <c r="J398" s="210">
        <f>ROUND(I398*H398,2)</f>
        <v>0</v>
      </c>
      <c r="K398" s="206" t="s">
        <v>144</v>
      </c>
      <c r="L398" s="44"/>
      <c r="M398" s="211" t="s">
        <v>19</v>
      </c>
      <c r="N398" s="212" t="s">
        <v>46</v>
      </c>
      <c r="O398" s="84"/>
      <c r="P398" s="213">
        <f>O398*H398</f>
        <v>0</v>
      </c>
      <c r="Q398" s="213">
        <v>0.0018</v>
      </c>
      <c r="R398" s="213">
        <f>Q398*H398</f>
        <v>0.0144</v>
      </c>
      <c r="S398" s="213">
        <v>0</v>
      </c>
      <c r="T398" s="214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15" t="s">
        <v>232</v>
      </c>
      <c r="AT398" s="215" t="s">
        <v>140</v>
      </c>
      <c r="AU398" s="215" t="s">
        <v>80</v>
      </c>
      <c r="AY398" s="17" t="s">
        <v>138</v>
      </c>
      <c r="BE398" s="216">
        <f>IF(N398="základní",J398,0)</f>
        <v>0</v>
      </c>
      <c r="BF398" s="216">
        <f>IF(N398="snížená",J398,0)</f>
        <v>0</v>
      </c>
      <c r="BG398" s="216">
        <f>IF(N398="zákl. přenesená",J398,0)</f>
        <v>0</v>
      </c>
      <c r="BH398" s="216">
        <f>IF(N398="sníž. přenesená",J398,0)</f>
        <v>0</v>
      </c>
      <c r="BI398" s="216">
        <f>IF(N398="nulová",J398,0)</f>
        <v>0</v>
      </c>
      <c r="BJ398" s="17" t="s">
        <v>83</v>
      </c>
      <c r="BK398" s="216">
        <f>ROUND(I398*H398,2)</f>
        <v>0</v>
      </c>
      <c r="BL398" s="17" t="s">
        <v>232</v>
      </c>
      <c r="BM398" s="215" t="s">
        <v>1743</v>
      </c>
    </row>
    <row r="399" s="2" customFormat="1">
      <c r="A399" s="38"/>
      <c r="B399" s="39"/>
      <c r="C399" s="40"/>
      <c r="D399" s="217" t="s">
        <v>146</v>
      </c>
      <c r="E399" s="40"/>
      <c r="F399" s="218" t="s">
        <v>721</v>
      </c>
      <c r="G399" s="40"/>
      <c r="H399" s="40"/>
      <c r="I399" s="219"/>
      <c r="J399" s="40"/>
      <c r="K399" s="40"/>
      <c r="L399" s="44"/>
      <c r="M399" s="220"/>
      <c r="N399" s="221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146</v>
      </c>
      <c r="AU399" s="17" t="s">
        <v>80</v>
      </c>
    </row>
    <row r="400" s="2" customFormat="1" ht="16.5" customHeight="1">
      <c r="A400" s="38"/>
      <c r="B400" s="39"/>
      <c r="C400" s="204" t="s">
        <v>756</v>
      </c>
      <c r="D400" s="204" t="s">
        <v>140</v>
      </c>
      <c r="E400" s="205" t="s">
        <v>723</v>
      </c>
      <c r="F400" s="206" t="s">
        <v>1744</v>
      </c>
      <c r="G400" s="207" t="s">
        <v>366</v>
      </c>
      <c r="H400" s="208">
        <v>6</v>
      </c>
      <c r="I400" s="209"/>
      <c r="J400" s="210">
        <f>ROUND(I400*H400,2)</f>
        <v>0</v>
      </c>
      <c r="K400" s="206" t="s">
        <v>144</v>
      </c>
      <c r="L400" s="44"/>
      <c r="M400" s="211" t="s">
        <v>19</v>
      </c>
      <c r="N400" s="212" t="s">
        <v>46</v>
      </c>
      <c r="O400" s="84"/>
      <c r="P400" s="213">
        <f>O400*H400</f>
        <v>0</v>
      </c>
      <c r="Q400" s="213">
        <v>0.0030899999999999999</v>
      </c>
      <c r="R400" s="213">
        <f>Q400*H400</f>
        <v>0.018540000000000001</v>
      </c>
      <c r="S400" s="213">
        <v>0</v>
      </c>
      <c r="T400" s="214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15" t="s">
        <v>232</v>
      </c>
      <c r="AT400" s="215" t="s">
        <v>140</v>
      </c>
      <c r="AU400" s="215" t="s">
        <v>80</v>
      </c>
      <c r="AY400" s="17" t="s">
        <v>138</v>
      </c>
      <c r="BE400" s="216">
        <f>IF(N400="základní",J400,0)</f>
        <v>0</v>
      </c>
      <c r="BF400" s="216">
        <f>IF(N400="snížená",J400,0)</f>
        <v>0</v>
      </c>
      <c r="BG400" s="216">
        <f>IF(N400="zákl. přenesená",J400,0)</f>
        <v>0</v>
      </c>
      <c r="BH400" s="216">
        <f>IF(N400="sníž. přenesená",J400,0)</f>
        <v>0</v>
      </c>
      <c r="BI400" s="216">
        <f>IF(N400="nulová",J400,0)</f>
        <v>0</v>
      </c>
      <c r="BJ400" s="17" t="s">
        <v>83</v>
      </c>
      <c r="BK400" s="216">
        <f>ROUND(I400*H400,2)</f>
        <v>0</v>
      </c>
      <c r="BL400" s="17" t="s">
        <v>232</v>
      </c>
      <c r="BM400" s="215" t="s">
        <v>1745</v>
      </c>
    </row>
    <row r="401" s="2" customFormat="1">
      <c r="A401" s="38"/>
      <c r="B401" s="39"/>
      <c r="C401" s="40"/>
      <c r="D401" s="217" t="s">
        <v>146</v>
      </c>
      <c r="E401" s="40"/>
      <c r="F401" s="218" t="s">
        <v>726</v>
      </c>
      <c r="G401" s="40"/>
      <c r="H401" s="40"/>
      <c r="I401" s="219"/>
      <c r="J401" s="40"/>
      <c r="K401" s="40"/>
      <c r="L401" s="44"/>
      <c r="M401" s="220"/>
      <c r="N401" s="221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146</v>
      </c>
      <c r="AU401" s="17" t="s">
        <v>80</v>
      </c>
    </row>
    <row r="402" s="2" customFormat="1" ht="16.5" customHeight="1">
      <c r="A402" s="38"/>
      <c r="B402" s="39"/>
      <c r="C402" s="204" t="s">
        <v>761</v>
      </c>
      <c r="D402" s="204" t="s">
        <v>140</v>
      </c>
      <c r="E402" s="205" t="s">
        <v>1746</v>
      </c>
      <c r="F402" s="206" t="s">
        <v>1747</v>
      </c>
      <c r="G402" s="207" t="s">
        <v>330</v>
      </c>
      <c r="H402" s="208">
        <v>4</v>
      </c>
      <c r="I402" s="209"/>
      <c r="J402" s="210">
        <f>ROUND(I402*H402,2)</f>
        <v>0</v>
      </c>
      <c r="K402" s="206" t="s">
        <v>144</v>
      </c>
      <c r="L402" s="44"/>
      <c r="M402" s="211" t="s">
        <v>19</v>
      </c>
      <c r="N402" s="212" t="s">
        <v>46</v>
      </c>
      <c r="O402" s="84"/>
      <c r="P402" s="213">
        <f>O402*H402</f>
        <v>0</v>
      </c>
      <c r="Q402" s="213">
        <v>0.00031</v>
      </c>
      <c r="R402" s="213">
        <f>Q402*H402</f>
        <v>0.00124</v>
      </c>
      <c r="S402" s="213">
        <v>0</v>
      </c>
      <c r="T402" s="214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15" t="s">
        <v>232</v>
      </c>
      <c r="AT402" s="215" t="s">
        <v>140</v>
      </c>
      <c r="AU402" s="215" t="s">
        <v>80</v>
      </c>
      <c r="AY402" s="17" t="s">
        <v>138</v>
      </c>
      <c r="BE402" s="216">
        <f>IF(N402="základní",J402,0)</f>
        <v>0</v>
      </c>
      <c r="BF402" s="216">
        <f>IF(N402="snížená",J402,0)</f>
        <v>0</v>
      </c>
      <c r="BG402" s="216">
        <f>IF(N402="zákl. přenesená",J402,0)</f>
        <v>0</v>
      </c>
      <c r="BH402" s="216">
        <f>IF(N402="sníž. přenesená",J402,0)</f>
        <v>0</v>
      </c>
      <c r="BI402" s="216">
        <f>IF(N402="nulová",J402,0)</f>
        <v>0</v>
      </c>
      <c r="BJ402" s="17" t="s">
        <v>83</v>
      </c>
      <c r="BK402" s="216">
        <f>ROUND(I402*H402,2)</f>
        <v>0</v>
      </c>
      <c r="BL402" s="17" t="s">
        <v>232</v>
      </c>
      <c r="BM402" s="215" t="s">
        <v>1748</v>
      </c>
    </row>
    <row r="403" s="2" customFormat="1">
      <c r="A403" s="38"/>
      <c r="B403" s="39"/>
      <c r="C403" s="40"/>
      <c r="D403" s="217" t="s">
        <v>146</v>
      </c>
      <c r="E403" s="40"/>
      <c r="F403" s="218" t="s">
        <v>1749</v>
      </c>
      <c r="G403" s="40"/>
      <c r="H403" s="40"/>
      <c r="I403" s="219"/>
      <c r="J403" s="40"/>
      <c r="K403" s="40"/>
      <c r="L403" s="44"/>
      <c r="M403" s="220"/>
      <c r="N403" s="221"/>
      <c r="O403" s="84"/>
      <c r="P403" s="84"/>
      <c r="Q403" s="84"/>
      <c r="R403" s="84"/>
      <c r="S403" s="84"/>
      <c r="T403" s="85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146</v>
      </c>
      <c r="AU403" s="17" t="s">
        <v>80</v>
      </c>
    </row>
    <row r="404" s="2" customFormat="1" ht="24.15" customHeight="1">
      <c r="A404" s="38"/>
      <c r="B404" s="39"/>
      <c r="C404" s="204" t="s">
        <v>766</v>
      </c>
      <c r="D404" s="204" t="s">
        <v>140</v>
      </c>
      <c r="E404" s="205" t="s">
        <v>728</v>
      </c>
      <c r="F404" s="206" t="s">
        <v>729</v>
      </c>
      <c r="G404" s="207" t="s">
        <v>178</v>
      </c>
      <c r="H404" s="208">
        <v>0.158</v>
      </c>
      <c r="I404" s="209"/>
      <c r="J404" s="210">
        <f>ROUND(I404*H404,2)</f>
        <v>0</v>
      </c>
      <c r="K404" s="206" t="s">
        <v>144</v>
      </c>
      <c r="L404" s="44"/>
      <c r="M404" s="211" t="s">
        <v>19</v>
      </c>
      <c r="N404" s="212" t="s">
        <v>46</v>
      </c>
      <c r="O404" s="84"/>
      <c r="P404" s="213">
        <f>O404*H404</f>
        <v>0</v>
      </c>
      <c r="Q404" s="213">
        <v>0</v>
      </c>
      <c r="R404" s="213">
        <f>Q404*H404</f>
        <v>0</v>
      </c>
      <c r="S404" s="213">
        <v>0</v>
      </c>
      <c r="T404" s="214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15" t="s">
        <v>232</v>
      </c>
      <c r="AT404" s="215" t="s">
        <v>140</v>
      </c>
      <c r="AU404" s="215" t="s">
        <v>80</v>
      </c>
      <c r="AY404" s="17" t="s">
        <v>138</v>
      </c>
      <c r="BE404" s="216">
        <f>IF(N404="základní",J404,0)</f>
        <v>0</v>
      </c>
      <c r="BF404" s="216">
        <f>IF(N404="snížená",J404,0)</f>
        <v>0</v>
      </c>
      <c r="BG404" s="216">
        <f>IF(N404="zákl. přenesená",J404,0)</f>
        <v>0</v>
      </c>
      <c r="BH404" s="216">
        <f>IF(N404="sníž. přenesená",J404,0)</f>
        <v>0</v>
      </c>
      <c r="BI404" s="216">
        <f>IF(N404="nulová",J404,0)</f>
        <v>0</v>
      </c>
      <c r="BJ404" s="17" t="s">
        <v>83</v>
      </c>
      <c r="BK404" s="216">
        <f>ROUND(I404*H404,2)</f>
        <v>0</v>
      </c>
      <c r="BL404" s="17" t="s">
        <v>232</v>
      </c>
      <c r="BM404" s="215" t="s">
        <v>1750</v>
      </c>
    </row>
    <row r="405" s="2" customFormat="1">
      <c r="A405" s="38"/>
      <c r="B405" s="39"/>
      <c r="C405" s="40"/>
      <c r="D405" s="217" t="s">
        <v>146</v>
      </c>
      <c r="E405" s="40"/>
      <c r="F405" s="218" t="s">
        <v>731</v>
      </c>
      <c r="G405" s="40"/>
      <c r="H405" s="40"/>
      <c r="I405" s="219"/>
      <c r="J405" s="40"/>
      <c r="K405" s="40"/>
      <c r="L405" s="44"/>
      <c r="M405" s="220"/>
      <c r="N405" s="221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146</v>
      </c>
      <c r="AU405" s="17" t="s">
        <v>80</v>
      </c>
    </row>
    <row r="406" s="12" customFormat="1" ht="22.8" customHeight="1">
      <c r="A406" s="12"/>
      <c r="B406" s="188"/>
      <c r="C406" s="189"/>
      <c r="D406" s="190" t="s">
        <v>74</v>
      </c>
      <c r="E406" s="202" t="s">
        <v>748</v>
      </c>
      <c r="F406" s="202" t="s">
        <v>749</v>
      </c>
      <c r="G406" s="189"/>
      <c r="H406" s="189"/>
      <c r="I406" s="192"/>
      <c r="J406" s="203">
        <f>BK406</f>
        <v>0</v>
      </c>
      <c r="K406" s="189"/>
      <c r="L406" s="194"/>
      <c r="M406" s="195"/>
      <c r="N406" s="196"/>
      <c r="O406" s="196"/>
      <c r="P406" s="197">
        <f>SUM(P407:P415)</f>
        <v>0</v>
      </c>
      <c r="Q406" s="196"/>
      <c r="R406" s="197">
        <f>SUM(R407:R415)</f>
        <v>0</v>
      </c>
      <c r="S406" s="196"/>
      <c r="T406" s="198">
        <f>SUM(T407:T415)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99" t="s">
        <v>80</v>
      </c>
      <c r="AT406" s="200" t="s">
        <v>74</v>
      </c>
      <c r="AU406" s="200" t="s">
        <v>83</v>
      </c>
      <c r="AY406" s="199" t="s">
        <v>138</v>
      </c>
      <c r="BK406" s="201">
        <f>SUM(BK407:BK415)</f>
        <v>0</v>
      </c>
    </row>
    <row r="407" s="2" customFormat="1" ht="21.75" customHeight="1">
      <c r="A407" s="38"/>
      <c r="B407" s="39"/>
      <c r="C407" s="204" t="s">
        <v>774</v>
      </c>
      <c r="D407" s="204" t="s">
        <v>140</v>
      </c>
      <c r="E407" s="205" t="s">
        <v>751</v>
      </c>
      <c r="F407" s="206" t="s">
        <v>752</v>
      </c>
      <c r="G407" s="207" t="s">
        <v>207</v>
      </c>
      <c r="H407" s="208">
        <v>22.32</v>
      </c>
      <c r="I407" s="209"/>
      <c r="J407" s="210">
        <f>ROUND(I407*H407,2)</f>
        <v>0</v>
      </c>
      <c r="K407" s="206" t="s">
        <v>144</v>
      </c>
      <c r="L407" s="44"/>
      <c r="M407" s="211" t="s">
        <v>19</v>
      </c>
      <c r="N407" s="212" t="s">
        <v>46</v>
      </c>
      <c r="O407" s="84"/>
      <c r="P407" s="213">
        <f>O407*H407</f>
        <v>0</v>
      </c>
      <c r="Q407" s="213">
        <v>0</v>
      </c>
      <c r="R407" s="213">
        <f>Q407*H407</f>
        <v>0</v>
      </c>
      <c r="S407" s="213">
        <v>0</v>
      </c>
      <c r="T407" s="214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15" t="s">
        <v>232</v>
      </c>
      <c r="AT407" s="215" t="s">
        <v>140</v>
      </c>
      <c r="AU407" s="215" t="s">
        <v>80</v>
      </c>
      <c r="AY407" s="17" t="s">
        <v>138</v>
      </c>
      <c r="BE407" s="216">
        <f>IF(N407="základní",J407,0)</f>
        <v>0</v>
      </c>
      <c r="BF407" s="216">
        <f>IF(N407="snížená",J407,0)</f>
        <v>0</v>
      </c>
      <c r="BG407" s="216">
        <f>IF(N407="zákl. přenesená",J407,0)</f>
        <v>0</v>
      </c>
      <c r="BH407" s="216">
        <f>IF(N407="sníž. přenesená",J407,0)</f>
        <v>0</v>
      </c>
      <c r="BI407" s="216">
        <f>IF(N407="nulová",J407,0)</f>
        <v>0</v>
      </c>
      <c r="BJ407" s="17" t="s">
        <v>83</v>
      </c>
      <c r="BK407" s="216">
        <f>ROUND(I407*H407,2)</f>
        <v>0</v>
      </c>
      <c r="BL407" s="17" t="s">
        <v>232</v>
      </c>
      <c r="BM407" s="215" t="s">
        <v>1751</v>
      </c>
    </row>
    <row r="408" s="2" customFormat="1">
      <c r="A408" s="38"/>
      <c r="B408" s="39"/>
      <c r="C408" s="40"/>
      <c r="D408" s="217" t="s">
        <v>146</v>
      </c>
      <c r="E408" s="40"/>
      <c r="F408" s="218" t="s">
        <v>754</v>
      </c>
      <c r="G408" s="40"/>
      <c r="H408" s="40"/>
      <c r="I408" s="219"/>
      <c r="J408" s="40"/>
      <c r="K408" s="40"/>
      <c r="L408" s="44"/>
      <c r="M408" s="220"/>
      <c r="N408" s="221"/>
      <c r="O408" s="84"/>
      <c r="P408" s="84"/>
      <c r="Q408" s="84"/>
      <c r="R408" s="84"/>
      <c r="S408" s="84"/>
      <c r="T408" s="85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146</v>
      </c>
      <c r="AU408" s="17" t="s">
        <v>80</v>
      </c>
    </row>
    <row r="409" s="13" customFormat="1">
      <c r="A409" s="13"/>
      <c r="B409" s="222"/>
      <c r="C409" s="223"/>
      <c r="D409" s="224" t="s">
        <v>148</v>
      </c>
      <c r="E409" s="225" t="s">
        <v>19</v>
      </c>
      <c r="F409" s="226" t="s">
        <v>1752</v>
      </c>
      <c r="G409" s="223"/>
      <c r="H409" s="227">
        <v>22.32</v>
      </c>
      <c r="I409" s="228"/>
      <c r="J409" s="223"/>
      <c r="K409" s="223"/>
      <c r="L409" s="229"/>
      <c r="M409" s="230"/>
      <c r="N409" s="231"/>
      <c r="O409" s="231"/>
      <c r="P409" s="231"/>
      <c r="Q409" s="231"/>
      <c r="R409" s="231"/>
      <c r="S409" s="231"/>
      <c r="T409" s="23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3" t="s">
        <v>148</v>
      </c>
      <c r="AU409" s="233" t="s">
        <v>80</v>
      </c>
      <c r="AV409" s="13" t="s">
        <v>80</v>
      </c>
      <c r="AW409" s="13" t="s">
        <v>36</v>
      </c>
      <c r="AX409" s="13" t="s">
        <v>83</v>
      </c>
      <c r="AY409" s="233" t="s">
        <v>138</v>
      </c>
    </row>
    <row r="410" s="2" customFormat="1" ht="24.15" customHeight="1">
      <c r="A410" s="38"/>
      <c r="B410" s="39"/>
      <c r="C410" s="204" t="s">
        <v>779</v>
      </c>
      <c r="D410" s="204" t="s">
        <v>140</v>
      </c>
      <c r="E410" s="205" t="s">
        <v>757</v>
      </c>
      <c r="F410" s="206" t="s">
        <v>758</v>
      </c>
      <c r="G410" s="207" t="s">
        <v>207</v>
      </c>
      <c r="H410" s="208">
        <v>22.32</v>
      </c>
      <c r="I410" s="209"/>
      <c r="J410" s="210">
        <f>ROUND(I410*H410,2)</f>
        <v>0</v>
      </c>
      <c r="K410" s="206" t="s">
        <v>144</v>
      </c>
      <c r="L410" s="44"/>
      <c r="M410" s="211" t="s">
        <v>19</v>
      </c>
      <c r="N410" s="212" t="s">
        <v>46</v>
      </c>
      <c r="O410" s="84"/>
      <c r="P410" s="213">
        <f>O410*H410</f>
        <v>0</v>
      </c>
      <c r="Q410" s="213">
        <v>0</v>
      </c>
      <c r="R410" s="213">
        <f>Q410*H410</f>
        <v>0</v>
      </c>
      <c r="S410" s="213">
        <v>0</v>
      </c>
      <c r="T410" s="214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15" t="s">
        <v>232</v>
      </c>
      <c r="AT410" s="215" t="s">
        <v>140</v>
      </c>
      <c r="AU410" s="215" t="s">
        <v>80</v>
      </c>
      <c r="AY410" s="17" t="s">
        <v>138</v>
      </c>
      <c r="BE410" s="216">
        <f>IF(N410="základní",J410,0)</f>
        <v>0</v>
      </c>
      <c r="BF410" s="216">
        <f>IF(N410="snížená",J410,0)</f>
        <v>0</v>
      </c>
      <c r="BG410" s="216">
        <f>IF(N410="zákl. přenesená",J410,0)</f>
        <v>0</v>
      </c>
      <c r="BH410" s="216">
        <f>IF(N410="sníž. přenesená",J410,0)</f>
        <v>0</v>
      </c>
      <c r="BI410" s="216">
        <f>IF(N410="nulová",J410,0)</f>
        <v>0</v>
      </c>
      <c r="BJ410" s="17" t="s">
        <v>83</v>
      </c>
      <c r="BK410" s="216">
        <f>ROUND(I410*H410,2)</f>
        <v>0</v>
      </c>
      <c r="BL410" s="17" t="s">
        <v>232</v>
      </c>
      <c r="BM410" s="215" t="s">
        <v>1753</v>
      </c>
    </row>
    <row r="411" s="2" customFormat="1">
      <c r="A411" s="38"/>
      <c r="B411" s="39"/>
      <c r="C411" s="40"/>
      <c r="D411" s="217" t="s">
        <v>146</v>
      </c>
      <c r="E411" s="40"/>
      <c r="F411" s="218" t="s">
        <v>760</v>
      </c>
      <c r="G411" s="40"/>
      <c r="H411" s="40"/>
      <c r="I411" s="219"/>
      <c r="J411" s="40"/>
      <c r="K411" s="40"/>
      <c r="L411" s="44"/>
      <c r="M411" s="220"/>
      <c r="N411" s="221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146</v>
      </c>
      <c r="AU411" s="17" t="s">
        <v>80</v>
      </c>
    </row>
    <row r="412" s="2" customFormat="1" ht="16.5" customHeight="1">
      <c r="A412" s="38"/>
      <c r="B412" s="39"/>
      <c r="C412" s="204" t="s">
        <v>784</v>
      </c>
      <c r="D412" s="204" t="s">
        <v>140</v>
      </c>
      <c r="E412" s="205" t="s">
        <v>762</v>
      </c>
      <c r="F412" s="206" t="s">
        <v>763</v>
      </c>
      <c r="G412" s="207" t="s">
        <v>207</v>
      </c>
      <c r="H412" s="208">
        <v>22.32</v>
      </c>
      <c r="I412" s="209"/>
      <c r="J412" s="210">
        <f>ROUND(I412*H412,2)</f>
        <v>0</v>
      </c>
      <c r="K412" s="206" t="s">
        <v>144</v>
      </c>
      <c r="L412" s="44"/>
      <c r="M412" s="211" t="s">
        <v>19</v>
      </c>
      <c r="N412" s="212" t="s">
        <v>46</v>
      </c>
      <c r="O412" s="84"/>
      <c r="P412" s="213">
        <f>O412*H412</f>
        <v>0</v>
      </c>
      <c r="Q412" s="213">
        <v>0</v>
      </c>
      <c r="R412" s="213">
        <f>Q412*H412</f>
        <v>0</v>
      </c>
      <c r="S412" s="213">
        <v>0</v>
      </c>
      <c r="T412" s="214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15" t="s">
        <v>232</v>
      </c>
      <c r="AT412" s="215" t="s">
        <v>140</v>
      </c>
      <c r="AU412" s="215" t="s">
        <v>80</v>
      </c>
      <c r="AY412" s="17" t="s">
        <v>138</v>
      </c>
      <c r="BE412" s="216">
        <f>IF(N412="základní",J412,0)</f>
        <v>0</v>
      </c>
      <c r="BF412" s="216">
        <f>IF(N412="snížená",J412,0)</f>
        <v>0</v>
      </c>
      <c r="BG412" s="216">
        <f>IF(N412="zákl. přenesená",J412,0)</f>
        <v>0</v>
      </c>
      <c r="BH412" s="216">
        <f>IF(N412="sníž. přenesená",J412,0)</f>
        <v>0</v>
      </c>
      <c r="BI412" s="216">
        <f>IF(N412="nulová",J412,0)</f>
        <v>0</v>
      </c>
      <c r="BJ412" s="17" t="s">
        <v>83</v>
      </c>
      <c r="BK412" s="216">
        <f>ROUND(I412*H412,2)</f>
        <v>0</v>
      </c>
      <c r="BL412" s="17" t="s">
        <v>232</v>
      </c>
      <c r="BM412" s="215" t="s">
        <v>1754</v>
      </c>
    </row>
    <row r="413" s="2" customFormat="1">
      <c r="A413" s="38"/>
      <c r="B413" s="39"/>
      <c r="C413" s="40"/>
      <c r="D413" s="217" t="s">
        <v>146</v>
      </c>
      <c r="E413" s="40"/>
      <c r="F413" s="218" t="s">
        <v>765</v>
      </c>
      <c r="G413" s="40"/>
      <c r="H413" s="40"/>
      <c r="I413" s="219"/>
      <c r="J413" s="40"/>
      <c r="K413" s="40"/>
      <c r="L413" s="44"/>
      <c r="M413" s="220"/>
      <c r="N413" s="221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146</v>
      </c>
      <c r="AU413" s="17" t="s">
        <v>80</v>
      </c>
    </row>
    <row r="414" s="2" customFormat="1" ht="24.15" customHeight="1">
      <c r="A414" s="38"/>
      <c r="B414" s="39"/>
      <c r="C414" s="204" t="s">
        <v>789</v>
      </c>
      <c r="D414" s="204" t="s">
        <v>140</v>
      </c>
      <c r="E414" s="205" t="s">
        <v>767</v>
      </c>
      <c r="F414" s="206" t="s">
        <v>768</v>
      </c>
      <c r="G414" s="207" t="s">
        <v>769</v>
      </c>
      <c r="H414" s="255"/>
      <c r="I414" s="209"/>
      <c r="J414" s="210">
        <f>ROUND(I414*H414,2)</f>
        <v>0</v>
      </c>
      <c r="K414" s="206" t="s">
        <v>144</v>
      </c>
      <c r="L414" s="44"/>
      <c r="M414" s="211" t="s">
        <v>19</v>
      </c>
      <c r="N414" s="212" t="s">
        <v>46</v>
      </c>
      <c r="O414" s="84"/>
      <c r="P414" s="213">
        <f>O414*H414</f>
        <v>0</v>
      </c>
      <c r="Q414" s="213">
        <v>0</v>
      </c>
      <c r="R414" s="213">
        <f>Q414*H414</f>
        <v>0</v>
      </c>
      <c r="S414" s="213">
        <v>0</v>
      </c>
      <c r="T414" s="214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15" t="s">
        <v>232</v>
      </c>
      <c r="AT414" s="215" t="s">
        <v>140</v>
      </c>
      <c r="AU414" s="215" t="s">
        <v>80</v>
      </c>
      <c r="AY414" s="17" t="s">
        <v>138</v>
      </c>
      <c r="BE414" s="216">
        <f>IF(N414="základní",J414,0)</f>
        <v>0</v>
      </c>
      <c r="BF414" s="216">
        <f>IF(N414="snížená",J414,0)</f>
        <v>0</v>
      </c>
      <c r="BG414" s="216">
        <f>IF(N414="zákl. přenesená",J414,0)</f>
        <v>0</v>
      </c>
      <c r="BH414" s="216">
        <f>IF(N414="sníž. přenesená",J414,0)</f>
        <v>0</v>
      </c>
      <c r="BI414" s="216">
        <f>IF(N414="nulová",J414,0)</f>
        <v>0</v>
      </c>
      <c r="BJ414" s="17" t="s">
        <v>83</v>
      </c>
      <c r="BK414" s="216">
        <f>ROUND(I414*H414,2)</f>
        <v>0</v>
      </c>
      <c r="BL414" s="17" t="s">
        <v>232</v>
      </c>
      <c r="BM414" s="215" t="s">
        <v>1755</v>
      </c>
    </row>
    <row r="415" s="2" customFormat="1">
      <c r="A415" s="38"/>
      <c r="B415" s="39"/>
      <c r="C415" s="40"/>
      <c r="D415" s="217" t="s">
        <v>146</v>
      </c>
      <c r="E415" s="40"/>
      <c r="F415" s="218" t="s">
        <v>771</v>
      </c>
      <c r="G415" s="40"/>
      <c r="H415" s="40"/>
      <c r="I415" s="219"/>
      <c r="J415" s="40"/>
      <c r="K415" s="40"/>
      <c r="L415" s="44"/>
      <c r="M415" s="220"/>
      <c r="N415" s="221"/>
      <c r="O415" s="84"/>
      <c r="P415" s="84"/>
      <c r="Q415" s="84"/>
      <c r="R415" s="84"/>
      <c r="S415" s="84"/>
      <c r="T415" s="85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7" t="s">
        <v>146</v>
      </c>
      <c r="AU415" s="17" t="s">
        <v>80</v>
      </c>
    </row>
    <row r="416" s="12" customFormat="1" ht="22.8" customHeight="1">
      <c r="A416" s="12"/>
      <c r="B416" s="188"/>
      <c r="C416" s="189"/>
      <c r="D416" s="190" t="s">
        <v>74</v>
      </c>
      <c r="E416" s="202" t="s">
        <v>772</v>
      </c>
      <c r="F416" s="202" t="s">
        <v>773</v>
      </c>
      <c r="G416" s="189"/>
      <c r="H416" s="189"/>
      <c r="I416" s="192"/>
      <c r="J416" s="203">
        <f>BK416</f>
        <v>0</v>
      </c>
      <c r="K416" s="189"/>
      <c r="L416" s="194"/>
      <c r="M416" s="195"/>
      <c r="N416" s="196"/>
      <c r="O416" s="196"/>
      <c r="P416" s="197">
        <f>SUM(P417:P460)</f>
        <v>0</v>
      </c>
      <c r="Q416" s="196"/>
      <c r="R416" s="197">
        <f>SUM(R417:R460)</f>
        <v>0.055385999999999998</v>
      </c>
      <c r="S416" s="196"/>
      <c r="T416" s="198">
        <f>SUM(T417:T460)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99" t="s">
        <v>80</v>
      </c>
      <c r="AT416" s="200" t="s">
        <v>74</v>
      </c>
      <c r="AU416" s="200" t="s">
        <v>83</v>
      </c>
      <c r="AY416" s="199" t="s">
        <v>138</v>
      </c>
      <c r="BK416" s="201">
        <f>SUM(BK417:BK460)</f>
        <v>0</v>
      </c>
    </row>
    <row r="417" s="2" customFormat="1" ht="24.15" customHeight="1">
      <c r="A417" s="38"/>
      <c r="B417" s="39"/>
      <c r="C417" s="204" t="s">
        <v>793</v>
      </c>
      <c r="D417" s="204" t="s">
        <v>140</v>
      </c>
      <c r="E417" s="205" t="s">
        <v>775</v>
      </c>
      <c r="F417" s="206" t="s">
        <v>776</v>
      </c>
      <c r="G417" s="207" t="s">
        <v>482</v>
      </c>
      <c r="H417" s="208">
        <v>68</v>
      </c>
      <c r="I417" s="209"/>
      <c r="J417" s="210">
        <f>ROUND(I417*H417,2)</f>
        <v>0</v>
      </c>
      <c r="K417" s="206" t="s">
        <v>144</v>
      </c>
      <c r="L417" s="44"/>
      <c r="M417" s="211" t="s">
        <v>19</v>
      </c>
      <c r="N417" s="212" t="s">
        <v>46</v>
      </c>
      <c r="O417" s="84"/>
      <c r="P417" s="213">
        <f>O417*H417</f>
        <v>0</v>
      </c>
      <c r="Q417" s="213">
        <v>0</v>
      </c>
      <c r="R417" s="213">
        <f>Q417*H417</f>
        <v>0</v>
      </c>
      <c r="S417" s="213">
        <v>0</v>
      </c>
      <c r="T417" s="214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15" t="s">
        <v>232</v>
      </c>
      <c r="AT417" s="215" t="s">
        <v>140</v>
      </c>
      <c r="AU417" s="215" t="s">
        <v>80</v>
      </c>
      <c r="AY417" s="17" t="s">
        <v>138</v>
      </c>
      <c r="BE417" s="216">
        <f>IF(N417="základní",J417,0)</f>
        <v>0</v>
      </c>
      <c r="BF417" s="216">
        <f>IF(N417="snížená",J417,0)</f>
        <v>0</v>
      </c>
      <c r="BG417" s="216">
        <f>IF(N417="zákl. přenesená",J417,0)</f>
        <v>0</v>
      </c>
      <c r="BH417" s="216">
        <f>IF(N417="sníž. přenesená",J417,0)</f>
        <v>0</v>
      </c>
      <c r="BI417" s="216">
        <f>IF(N417="nulová",J417,0)</f>
        <v>0</v>
      </c>
      <c r="BJ417" s="17" t="s">
        <v>83</v>
      </c>
      <c r="BK417" s="216">
        <f>ROUND(I417*H417,2)</f>
        <v>0</v>
      </c>
      <c r="BL417" s="17" t="s">
        <v>232</v>
      </c>
      <c r="BM417" s="215" t="s">
        <v>1756</v>
      </c>
    </row>
    <row r="418" s="2" customFormat="1">
      <c r="A418" s="38"/>
      <c r="B418" s="39"/>
      <c r="C418" s="40"/>
      <c r="D418" s="217" t="s">
        <v>146</v>
      </c>
      <c r="E418" s="40"/>
      <c r="F418" s="218" t="s">
        <v>778</v>
      </c>
      <c r="G418" s="40"/>
      <c r="H418" s="40"/>
      <c r="I418" s="219"/>
      <c r="J418" s="40"/>
      <c r="K418" s="40"/>
      <c r="L418" s="44"/>
      <c r="M418" s="220"/>
      <c r="N418" s="221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146</v>
      </c>
      <c r="AU418" s="17" t="s">
        <v>80</v>
      </c>
    </row>
    <row r="419" s="2" customFormat="1" ht="16.5" customHeight="1">
      <c r="A419" s="38"/>
      <c r="B419" s="39"/>
      <c r="C419" s="234" t="s">
        <v>797</v>
      </c>
      <c r="D419" s="234" t="s">
        <v>175</v>
      </c>
      <c r="E419" s="235" t="s">
        <v>780</v>
      </c>
      <c r="F419" s="236" t="s">
        <v>781</v>
      </c>
      <c r="G419" s="237" t="s">
        <v>482</v>
      </c>
      <c r="H419" s="238">
        <v>71.400000000000006</v>
      </c>
      <c r="I419" s="239"/>
      <c r="J419" s="240">
        <f>ROUND(I419*H419,2)</f>
        <v>0</v>
      </c>
      <c r="K419" s="236" t="s">
        <v>144</v>
      </c>
      <c r="L419" s="241"/>
      <c r="M419" s="242" t="s">
        <v>19</v>
      </c>
      <c r="N419" s="243" t="s">
        <v>46</v>
      </c>
      <c r="O419" s="84"/>
      <c r="P419" s="213">
        <f>O419*H419</f>
        <v>0</v>
      </c>
      <c r="Q419" s="213">
        <v>0.00023000000000000001</v>
      </c>
      <c r="R419" s="213">
        <f>Q419*H419</f>
        <v>0.016422000000000003</v>
      </c>
      <c r="S419" s="213">
        <v>0</v>
      </c>
      <c r="T419" s="214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15" t="s">
        <v>333</v>
      </c>
      <c r="AT419" s="215" t="s">
        <v>175</v>
      </c>
      <c r="AU419" s="215" t="s">
        <v>80</v>
      </c>
      <c r="AY419" s="17" t="s">
        <v>138</v>
      </c>
      <c r="BE419" s="216">
        <f>IF(N419="základní",J419,0)</f>
        <v>0</v>
      </c>
      <c r="BF419" s="216">
        <f>IF(N419="snížená",J419,0)</f>
        <v>0</v>
      </c>
      <c r="BG419" s="216">
        <f>IF(N419="zákl. přenesená",J419,0)</f>
        <v>0</v>
      </c>
      <c r="BH419" s="216">
        <f>IF(N419="sníž. přenesená",J419,0)</f>
        <v>0</v>
      </c>
      <c r="BI419" s="216">
        <f>IF(N419="nulová",J419,0)</f>
        <v>0</v>
      </c>
      <c r="BJ419" s="17" t="s">
        <v>83</v>
      </c>
      <c r="BK419" s="216">
        <f>ROUND(I419*H419,2)</f>
        <v>0</v>
      </c>
      <c r="BL419" s="17" t="s">
        <v>232</v>
      </c>
      <c r="BM419" s="215" t="s">
        <v>1757</v>
      </c>
    </row>
    <row r="420" s="13" customFormat="1">
      <c r="A420" s="13"/>
      <c r="B420" s="222"/>
      <c r="C420" s="223"/>
      <c r="D420" s="224" t="s">
        <v>148</v>
      </c>
      <c r="E420" s="223"/>
      <c r="F420" s="226" t="s">
        <v>1758</v>
      </c>
      <c r="G420" s="223"/>
      <c r="H420" s="227">
        <v>71.400000000000006</v>
      </c>
      <c r="I420" s="228"/>
      <c r="J420" s="223"/>
      <c r="K420" s="223"/>
      <c r="L420" s="229"/>
      <c r="M420" s="230"/>
      <c r="N420" s="231"/>
      <c r="O420" s="231"/>
      <c r="P420" s="231"/>
      <c r="Q420" s="231"/>
      <c r="R420" s="231"/>
      <c r="S420" s="231"/>
      <c r="T420" s="23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3" t="s">
        <v>148</v>
      </c>
      <c r="AU420" s="233" t="s">
        <v>80</v>
      </c>
      <c r="AV420" s="13" t="s">
        <v>80</v>
      </c>
      <c r="AW420" s="13" t="s">
        <v>4</v>
      </c>
      <c r="AX420" s="13" t="s">
        <v>83</v>
      </c>
      <c r="AY420" s="233" t="s">
        <v>138</v>
      </c>
    </row>
    <row r="421" s="2" customFormat="1" ht="24.15" customHeight="1">
      <c r="A421" s="38"/>
      <c r="B421" s="39"/>
      <c r="C421" s="204" t="s">
        <v>802</v>
      </c>
      <c r="D421" s="204" t="s">
        <v>140</v>
      </c>
      <c r="E421" s="205" t="s">
        <v>785</v>
      </c>
      <c r="F421" s="206" t="s">
        <v>786</v>
      </c>
      <c r="G421" s="207" t="s">
        <v>330</v>
      </c>
      <c r="H421" s="208">
        <v>14</v>
      </c>
      <c r="I421" s="209"/>
      <c r="J421" s="210">
        <f>ROUND(I421*H421,2)</f>
        <v>0</v>
      </c>
      <c r="K421" s="206" t="s">
        <v>144</v>
      </c>
      <c r="L421" s="44"/>
      <c r="M421" s="211" t="s">
        <v>19</v>
      </c>
      <c r="N421" s="212" t="s">
        <v>46</v>
      </c>
      <c r="O421" s="84"/>
      <c r="P421" s="213">
        <f>O421*H421</f>
        <v>0</v>
      </c>
      <c r="Q421" s="213">
        <v>0</v>
      </c>
      <c r="R421" s="213">
        <f>Q421*H421</f>
        <v>0</v>
      </c>
      <c r="S421" s="213">
        <v>0</v>
      </c>
      <c r="T421" s="214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15" t="s">
        <v>232</v>
      </c>
      <c r="AT421" s="215" t="s">
        <v>140</v>
      </c>
      <c r="AU421" s="215" t="s">
        <v>80</v>
      </c>
      <c r="AY421" s="17" t="s">
        <v>138</v>
      </c>
      <c r="BE421" s="216">
        <f>IF(N421="základní",J421,0)</f>
        <v>0</v>
      </c>
      <c r="BF421" s="216">
        <f>IF(N421="snížená",J421,0)</f>
        <v>0</v>
      </c>
      <c r="BG421" s="216">
        <f>IF(N421="zákl. přenesená",J421,0)</f>
        <v>0</v>
      </c>
      <c r="BH421" s="216">
        <f>IF(N421="sníž. přenesená",J421,0)</f>
        <v>0</v>
      </c>
      <c r="BI421" s="216">
        <f>IF(N421="nulová",J421,0)</f>
        <v>0</v>
      </c>
      <c r="BJ421" s="17" t="s">
        <v>83</v>
      </c>
      <c r="BK421" s="216">
        <f>ROUND(I421*H421,2)</f>
        <v>0</v>
      </c>
      <c r="BL421" s="17" t="s">
        <v>232</v>
      </c>
      <c r="BM421" s="215" t="s">
        <v>1759</v>
      </c>
    </row>
    <row r="422" s="2" customFormat="1">
      <c r="A422" s="38"/>
      <c r="B422" s="39"/>
      <c r="C422" s="40"/>
      <c r="D422" s="217" t="s">
        <v>146</v>
      </c>
      <c r="E422" s="40"/>
      <c r="F422" s="218" t="s">
        <v>788</v>
      </c>
      <c r="G422" s="40"/>
      <c r="H422" s="40"/>
      <c r="I422" s="219"/>
      <c r="J422" s="40"/>
      <c r="K422" s="40"/>
      <c r="L422" s="44"/>
      <c r="M422" s="220"/>
      <c r="N422" s="221"/>
      <c r="O422" s="84"/>
      <c r="P422" s="84"/>
      <c r="Q422" s="84"/>
      <c r="R422" s="84"/>
      <c r="S422" s="84"/>
      <c r="T422" s="85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146</v>
      </c>
      <c r="AU422" s="17" t="s">
        <v>80</v>
      </c>
    </row>
    <row r="423" s="2" customFormat="1" ht="16.5" customHeight="1">
      <c r="A423" s="38"/>
      <c r="B423" s="39"/>
      <c r="C423" s="234" t="s">
        <v>807</v>
      </c>
      <c r="D423" s="234" t="s">
        <v>175</v>
      </c>
      <c r="E423" s="235" t="s">
        <v>790</v>
      </c>
      <c r="F423" s="236" t="s">
        <v>791</v>
      </c>
      <c r="G423" s="237" t="s">
        <v>330</v>
      </c>
      <c r="H423" s="238">
        <v>8</v>
      </c>
      <c r="I423" s="239"/>
      <c r="J423" s="240">
        <f>ROUND(I423*H423,2)</f>
        <v>0</v>
      </c>
      <c r="K423" s="236" t="s">
        <v>144</v>
      </c>
      <c r="L423" s="241"/>
      <c r="M423" s="242" t="s">
        <v>19</v>
      </c>
      <c r="N423" s="243" t="s">
        <v>46</v>
      </c>
      <c r="O423" s="84"/>
      <c r="P423" s="213">
        <f>O423*H423</f>
        <v>0</v>
      </c>
      <c r="Q423" s="213">
        <v>4.0000000000000003E-05</v>
      </c>
      <c r="R423" s="213">
        <f>Q423*H423</f>
        <v>0.00032000000000000003</v>
      </c>
      <c r="S423" s="213">
        <v>0</v>
      </c>
      <c r="T423" s="214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15" t="s">
        <v>333</v>
      </c>
      <c r="AT423" s="215" t="s">
        <v>175</v>
      </c>
      <c r="AU423" s="215" t="s">
        <v>80</v>
      </c>
      <c r="AY423" s="17" t="s">
        <v>138</v>
      </c>
      <c r="BE423" s="216">
        <f>IF(N423="základní",J423,0)</f>
        <v>0</v>
      </c>
      <c r="BF423" s="216">
        <f>IF(N423="snížená",J423,0)</f>
        <v>0</v>
      </c>
      <c r="BG423" s="216">
        <f>IF(N423="zákl. přenesená",J423,0)</f>
        <v>0</v>
      </c>
      <c r="BH423" s="216">
        <f>IF(N423="sníž. přenesená",J423,0)</f>
        <v>0</v>
      </c>
      <c r="BI423" s="216">
        <f>IF(N423="nulová",J423,0)</f>
        <v>0</v>
      </c>
      <c r="BJ423" s="17" t="s">
        <v>83</v>
      </c>
      <c r="BK423" s="216">
        <f>ROUND(I423*H423,2)</f>
        <v>0</v>
      </c>
      <c r="BL423" s="17" t="s">
        <v>232</v>
      </c>
      <c r="BM423" s="215" t="s">
        <v>1760</v>
      </c>
    </row>
    <row r="424" s="2" customFormat="1" ht="16.5" customHeight="1">
      <c r="A424" s="38"/>
      <c r="B424" s="39"/>
      <c r="C424" s="234" t="s">
        <v>812</v>
      </c>
      <c r="D424" s="234" t="s">
        <v>175</v>
      </c>
      <c r="E424" s="235" t="s">
        <v>794</v>
      </c>
      <c r="F424" s="236" t="s">
        <v>795</v>
      </c>
      <c r="G424" s="237" t="s">
        <v>330</v>
      </c>
      <c r="H424" s="238">
        <v>6</v>
      </c>
      <c r="I424" s="239"/>
      <c r="J424" s="240">
        <f>ROUND(I424*H424,2)</f>
        <v>0</v>
      </c>
      <c r="K424" s="236" t="s">
        <v>144</v>
      </c>
      <c r="L424" s="241"/>
      <c r="M424" s="242" t="s">
        <v>19</v>
      </c>
      <c r="N424" s="243" t="s">
        <v>46</v>
      </c>
      <c r="O424" s="84"/>
      <c r="P424" s="213">
        <f>O424*H424</f>
        <v>0</v>
      </c>
      <c r="Q424" s="213">
        <v>9.0000000000000006E-05</v>
      </c>
      <c r="R424" s="213">
        <f>Q424*H424</f>
        <v>0.00054000000000000001</v>
      </c>
      <c r="S424" s="213">
        <v>0</v>
      </c>
      <c r="T424" s="214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15" t="s">
        <v>333</v>
      </c>
      <c r="AT424" s="215" t="s">
        <v>175</v>
      </c>
      <c r="AU424" s="215" t="s">
        <v>80</v>
      </c>
      <c r="AY424" s="17" t="s">
        <v>138</v>
      </c>
      <c r="BE424" s="216">
        <f>IF(N424="základní",J424,0)</f>
        <v>0</v>
      </c>
      <c r="BF424" s="216">
        <f>IF(N424="snížená",J424,0)</f>
        <v>0</v>
      </c>
      <c r="BG424" s="216">
        <f>IF(N424="zákl. přenesená",J424,0)</f>
        <v>0</v>
      </c>
      <c r="BH424" s="216">
        <f>IF(N424="sníž. přenesená",J424,0)</f>
        <v>0</v>
      </c>
      <c r="BI424" s="216">
        <f>IF(N424="nulová",J424,0)</f>
        <v>0</v>
      </c>
      <c r="BJ424" s="17" t="s">
        <v>83</v>
      </c>
      <c r="BK424" s="216">
        <f>ROUND(I424*H424,2)</f>
        <v>0</v>
      </c>
      <c r="BL424" s="17" t="s">
        <v>232</v>
      </c>
      <c r="BM424" s="215" t="s">
        <v>1761</v>
      </c>
    </row>
    <row r="425" s="2" customFormat="1" ht="24.15" customHeight="1">
      <c r="A425" s="38"/>
      <c r="B425" s="39"/>
      <c r="C425" s="204" t="s">
        <v>817</v>
      </c>
      <c r="D425" s="204" t="s">
        <v>140</v>
      </c>
      <c r="E425" s="205" t="s">
        <v>798</v>
      </c>
      <c r="F425" s="206" t="s">
        <v>799</v>
      </c>
      <c r="G425" s="207" t="s">
        <v>482</v>
      </c>
      <c r="H425" s="208">
        <v>30</v>
      </c>
      <c r="I425" s="209"/>
      <c r="J425" s="210">
        <f>ROUND(I425*H425,2)</f>
        <v>0</v>
      </c>
      <c r="K425" s="206" t="s">
        <v>144</v>
      </c>
      <c r="L425" s="44"/>
      <c r="M425" s="211" t="s">
        <v>19</v>
      </c>
      <c r="N425" s="212" t="s">
        <v>46</v>
      </c>
      <c r="O425" s="84"/>
      <c r="P425" s="213">
        <f>O425*H425</f>
        <v>0</v>
      </c>
      <c r="Q425" s="213">
        <v>0</v>
      </c>
      <c r="R425" s="213">
        <f>Q425*H425</f>
        <v>0</v>
      </c>
      <c r="S425" s="213">
        <v>0</v>
      </c>
      <c r="T425" s="214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15" t="s">
        <v>232</v>
      </c>
      <c r="AT425" s="215" t="s">
        <v>140</v>
      </c>
      <c r="AU425" s="215" t="s">
        <v>80</v>
      </c>
      <c r="AY425" s="17" t="s">
        <v>138</v>
      </c>
      <c r="BE425" s="216">
        <f>IF(N425="základní",J425,0)</f>
        <v>0</v>
      </c>
      <c r="BF425" s="216">
        <f>IF(N425="snížená",J425,0)</f>
        <v>0</v>
      </c>
      <c r="BG425" s="216">
        <f>IF(N425="zákl. přenesená",J425,0)</f>
        <v>0</v>
      </c>
      <c r="BH425" s="216">
        <f>IF(N425="sníž. přenesená",J425,0)</f>
        <v>0</v>
      </c>
      <c r="BI425" s="216">
        <f>IF(N425="nulová",J425,0)</f>
        <v>0</v>
      </c>
      <c r="BJ425" s="17" t="s">
        <v>83</v>
      </c>
      <c r="BK425" s="216">
        <f>ROUND(I425*H425,2)</f>
        <v>0</v>
      </c>
      <c r="BL425" s="17" t="s">
        <v>232</v>
      </c>
      <c r="BM425" s="215" t="s">
        <v>1762</v>
      </c>
    </row>
    <row r="426" s="2" customFormat="1">
      <c r="A426" s="38"/>
      <c r="B426" s="39"/>
      <c r="C426" s="40"/>
      <c r="D426" s="217" t="s">
        <v>146</v>
      </c>
      <c r="E426" s="40"/>
      <c r="F426" s="218" t="s">
        <v>801</v>
      </c>
      <c r="G426" s="40"/>
      <c r="H426" s="40"/>
      <c r="I426" s="219"/>
      <c r="J426" s="40"/>
      <c r="K426" s="40"/>
      <c r="L426" s="44"/>
      <c r="M426" s="220"/>
      <c r="N426" s="221"/>
      <c r="O426" s="84"/>
      <c r="P426" s="84"/>
      <c r="Q426" s="84"/>
      <c r="R426" s="84"/>
      <c r="S426" s="84"/>
      <c r="T426" s="85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146</v>
      </c>
      <c r="AU426" s="17" t="s">
        <v>80</v>
      </c>
    </row>
    <row r="427" s="2" customFormat="1" ht="24.15" customHeight="1">
      <c r="A427" s="38"/>
      <c r="B427" s="39"/>
      <c r="C427" s="204" t="s">
        <v>822</v>
      </c>
      <c r="D427" s="204" t="s">
        <v>140</v>
      </c>
      <c r="E427" s="205" t="s">
        <v>803</v>
      </c>
      <c r="F427" s="206" t="s">
        <v>804</v>
      </c>
      <c r="G427" s="207" t="s">
        <v>482</v>
      </c>
      <c r="H427" s="208">
        <v>6</v>
      </c>
      <c r="I427" s="209"/>
      <c r="J427" s="210">
        <f>ROUND(I427*H427,2)</f>
        <v>0</v>
      </c>
      <c r="K427" s="206" t="s">
        <v>144</v>
      </c>
      <c r="L427" s="44"/>
      <c r="M427" s="211" t="s">
        <v>19</v>
      </c>
      <c r="N427" s="212" t="s">
        <v>46</v>
      </c>
      <c r="O427" s="84"/>
      <c r="P427" s="213">
        <f>O427*H427</f>
        <v>0</v>
      </c>
      <c r="Q427" s="213">
        <v>0</v>
      </c>
      <c r="R427" s="213">
        <f>Q427*H427</f>
        <v>0</v>
      </c>
      <c r="S427" s="213">
        <v>0</v>
      </c>
      <c r="T427" s="214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15" t="s">
        <v>232</v>
      </c>
      <c r="AT427" s="215" t="s">
        <v>140</v>
      </c>
      <c r="AU427" s="215" t="s">
        <v>80</v>
      </c>
      <c r="AY427" s="17" t="s">
        <v>138</v>
      </c>
      <c r="BE427" s="216">
        <f>IF(N427="základní",J427,0)</f>
        <v>0</v>
      </c>
      <c r="BF427" s="216">
        <f>IF(N427="snížená",J427,0)</f>
        <v>0</v>
      </c>
      <c r="BG427" s="216">
        <f>IF(N427="zákl. přenesená",J427,0)</f>
        <v>0</v>
      </c>
      <c r="BH427" s="216">
        <f>IF(N427="sníž. přenesená",J427,0)</f>
        <v>0</v>
      </c>
      <c r="BI427" s="216">
        <f>IF(N427="nulová",J427,0)</f>
        <v>0</v>
      </c>
      <c r="BJ427" s="17" t="s">
        <v>83</v>
      </c>
      <c r="BK427" s="216">
        <f>ROUND(I427*H427,2)</f>
        <v>0</v>
      </c>
      <c r="BL427" s="17" t="s">
        <v>232</v>
      </c>
      <c r="BM427" s="215" t="s">
        <v>1763</v>
      </c>
    </row>
    <row r="428" s="2" customFormat="1">
      <c r="A428" s="38"/>
      <c r="B428" s="39"/>
      <c r="C428" s="40"/>
      <c r="D428" s="217" t="s">
        <v>146</v>
      </c>
      <c r="E428" s="40"/>
      <c r="F428" s="218" t="s">
        <v>806</v>
      </c>
      <c r="G428" s="40"/>
      <c r="H428" s="40"/>
      <c r="I428" s="219"/>
      <c r="J428" s="40"/>
      <c r="K428" s="40"/>
      <c r="L428" s="44"/>
      <c r="M428" s="220"/>
      <c r="N428" s="221"/>
      <c r="O428" s="84"/>
      <c r="P428" s="84"/>
      <c r="Q428" s="84"/>
      <c r="R428" s="84"/>
      <c r="S428" s="84"/>
      <c r="T428" s="85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146</v>
      </c>
      <c r="AU428" s="17" t="s">
        <v>80</v>
      </c>
    </row>
    <row r="429" s="2" customFormat="1" ht="24.15" customHeight="1">
      <c r="A429" s="38"/>
      <c r="B429" s="39"/>
      <c r="C429" s="204" t="s">
        <v>826</v>
      </c>
      <c r="D429" s="204" t="s">
        <v>140</v>
      </c>
      <c r="E429" s="205" t="s">
        <v>808</v>
      </c>
      <c r="F429" s="206" t="s">
        <v>809</v>
      </c>
      <c r="G429" s="207" t="s">
        <v>482</v>
      </c>
      <c r="H429" s="208">
        <v>172</v>
      </c>
      <c r="I429" s="209"/>
      <c r="J429" s="210">
        <f>ROUND(I429*H429,2)</f>
        <v>0</v>
      </c>
      <c r="K429" s="206" t="s">
        <v>144</v>
      </c>
      <c r="L429" s="44"/>
      <c r="M429" s="211" t="s">
        <v>19</v>
      </c>
      <c r="N429" s="212" t="s">
        <v>46</v>
      </c>
      <c r="O429" s="84"/>
      <c r="P429" s="213">
        <f>O429*H429</f>
        <v>0</v>
      </c>
      <c r="Q429" s="213">
        <v>0</v>
      </c>
      <c r="R429" s="213">
        <f>Q429*H429</f>
        <v>0</v>
      </c>
      <c r="S429" s="213">
        <v>0</v>
      </c>
      <c r="T429" s="214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15" t="s">
        <v>232</v>
      </c>
      <c r="AT429" s="215" t="s">
        <v>140</v>
      </c>
      <c r="AU429" s="215" t="s">
        <v>80</v>
      </c>
      <c r="AY429" s="17" t="s">
        <v>138</v>
      </c>
      <c r="BE429" s="216">
        <f>IF(N429="základní",J429,0)</f>
        <v>0</v>
      </c>
      <c r="BF429" s="216">
        <f>IF(N429="snížená",J429,0)</f>
        <v>0</v>
      </c>
      <c r="BG429" s="216">
        <f>IF(N429="zákl. přenesená",J429,0)</f>
        <v>0</v>
      </c>
      <c r="BH429" s="216">
        <f>IF(N429="sníž. přenesená",J429,0)</f>
        <v>0</v>
      </c>
      <c r="BI429" s="216">
        <f>IF(N429="nulová",J429,0)</f>
        <v>0</v>
      </c>
      <c r="BJ429" s="17" t="s">
        <v>83</v>
      </c>
      <c r="BK429" s="216">
        <f>ROUND(I429*H429,2)</f>
        <v>0</v>
      </c>
      <c r="BL429" s="17" t="s">
        <v>232</v>
      </c>
      <c r="BM429" s="215" t="s">
        <v>1764</v>
      </c>
    </row>
    <row r="430" s="2" customFormat="1">
      <c r="A430" s="38"/>
      <c r="B430" s="39"/>
      <c r="C430" s="40"/>
      <c r="D430" s="217" t="s">
        <v>146</v>
      </c>
      <c r="E430" s="40"/>
      <c r="F430" s="218" t="s">
        <v>811</v>
      </c>
      <c r="G430" s="40"/>
      <c r="H430" s="40"/>
      <c r="I430" s="219"/>
      <c r="J430" s="40"/>
      <c r="K430" s="40"/>
      <c r="L430" s="44"/>
      <c r="M430" s="220"/>
      <c r="N430" s="221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146</v>
      </c>
      <c r="AU430" s="17" t="s">
        <v>80</v>
      </c>
    </row>
    <row r="431" s="2" customFormat="1" ht="16.5" customHeight="1">
      <c r="A431" s="38"/>
      <c r="B431" s="39"/>
      <c r="C431" s="234" t="s">
        <v>830</v>
      </c>
      <c r="D431" s="234" t="s">
        <v>175</v>
      </c>
      <c r="E431" s="235" t="s">
        <v>813</v>
      </c>
      <c r="F431" s="236" t="s">
        <v>814</v>
      </c>
      <c r="G431" s="237" t="s">
        <v>482</v>
      </c>
      <c r="H431" s="238">
        <v>174.80000000000001</v>
      </c>
      <c r="I431" s="239"/>
      <c r="J431" s="240">
        <f>ROUND(I431*H431,2)</f>
        <v>0</v>
      </c>
      <c r="K431" s="236" t="s">
        <v>144</v>
      </c>
      <c r="L431" s="241"/>
      <c r="M431" s="242" t="s">
        <v>19</v>
      </c>
      <c r="N431" s="243" t="s">
        <v>46</v>
      </c>
      <c r="O431" s="84"/>
      <c r="P431" s="213">
        <f>O431*H431</f>
        <v>0</v>
      </c>
      <c r="Q431" s="213">
        <v>0.00012</v>
      </c>
      <c r="R431" s="213">
        <f>Q431*H431</f>
        <v>0.020976000000000002</v>
      </c>
      <c r="S431" s="213">
        <v>0</v>
      </c>
      <c r="T431" s="214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15" t="s">
        <v>333</v>
      </c>
      <c r="AT431" s="215" t="s">
        <v>175</v>
      </c>
      <c r="AU431" s="215" t="s">
        <v>80</v>
      </c>
      <c r="AY431" s="17" t="s">
        <v>138</v>
      </c>
      <c r="BE431" s="216">
        <f>IF(N431="základní",J431,0)</f>
        <v>0</v>
      </c>
      <c r="BF431" s="216">
        <f>IF(N431="snížená",J431,0)</f>
        <v>0</v>
      </c>
      <c r="BG431" s="216">
        <f>IF(N431="zákl. přenesená",J431,0)</f>
        <v>0</v>
      </c>
      <c r="BH431" s="216">
        <f>IF(N431="sníž. přenesená",J431,0)</f>
        <v>0</v>
      </c>
      <c r="BI431" s="216">
        <f>IF(N431="nulová",J431,0)</f>
        <v>0</v>
      </c>
      <c r="BJ431" s="17" t="s">
        <v>83</v>
      </c>
      <c r="BK431" s="216">
        <f>ROUND(I431*H431,2)</f>
        <v>0</v>
      </c>
      <c r="BL431" s="17" t="s">
        <v>232</v>
      </c>
      <c r="BM431" s="215" t="s">
        <v>1765</v>
      </c>
    </row>
    <row r="432" s="13" customFormat="1">
      <c r="A432" s="13"/>
      <c r="B432" s="222"/>
      <c r="C432" s="223"/>
      <c r="D432" s="224" t="s">
        <v>148</v>
      </c>
      <c r="E432" s="223"/>
      <c r="F432" s="226" t="s">
        <v>1766</v>
      </c>
      <c r="G432" s="223"/>
      <c r="H432" s="227">
        <v>174.80000000000001</v>
      </c>
      <c r="I432" s="228"/>
      <c r="J432" s="223"/>
      <c r="K432" s="223"/>
      <c r="L432" s="229"/>
      <c r="M432" s="230"/>
      <c r="N432" s="231"/>
      <c r="O432" s="231"/>
      <c r="P432" s="231"/>
      <c r="Q432" s="231"/>
      <c r="R432" s="231"/>
      <c r="S432" s="231"/>
      <c r="T432" s="232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3" t="s">
        <v>148</v>
      </c>
      <c r="AU432" s="233" t="s">
        <v>80</v>
      </c>
      <c r="AV432" s="13" t="s">
        <v>80</v>
      </c>
      <c r="AW432" s="13" t="s">
        <v>4</v>
      </c>
      <c r="AX432" s="13" t="s">
        <v>83</v>
      </c>
      <c r="AY432" s="233" t="s">
        <v>138</v>
      </c>
    </row>
    <row r="433" s="2" customFormat="1" ht="16.5" customHeight="1">
      <c r="A433" s="38"/>
      <c r="B433" s="39"/>
      <c r="C433" s="234" t="s">
        <v>835</v>
      </c>
      <c r="D433" s="234" t="s">
        <v>175</v>
      </c>
      <c r="E433" s="235" t="s">
        <v>818</v>
      </c>
      <c r="F433" s="236" t="s">
        <v>819</v>
      </c>
      <c r="G433" s="237" t="s">
        <v>482</v>
      </c>
      <c r="H433" s="238">
        <v>64.400000000000006</v>
      </c>
      <c r="I433" s="239"/>
      <c r="J433" s="240">
        <f>ROUND(I433*H433,2)</f>
        <v>0</v>
      </c>
      <c r="K433" s="236" t="s">
        <v>144</v>
      </c>
      <c r="L433" s="241"/>
      <c r="M433" s="242" t="s">
        <v>19</v>
      </c>
      <c r="N433" s="243" t="s">
        <v>46</v>
      </c>
      <c r="O433" s="84"/>
      <c r="P433" s="213">
        <f>O433*H433</f>
        <v>0</v>
      </c>
      <c r="Q433" s="213">
        <v>0.00017000000000000001</v>
      </c>
      <c r="R433" s="213">
        <f>Q433*H433</f>
        <v>0.010948000000000001</v>
      </c>
      <c r="S433" s="213">
        <v>0</v>
      </c>
      <c r="T433" s="214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15" t="s">
        <v>333</v>
      </c>
      <c r="AT433" s="215" t="s">
        <v>175</v>
      </c>
      <c r="AU433" s="215" t="s">
        <v>80</v>
      </c>
      <c r="AY433" s="17" t="s">
        <v>138</v>
      </c>
      <c r="BE433" s="216">
        <f>IF(N433="základní",J433,0)</f>
        <v>0</v>
      </c>
      <c r="BF433" s="216">
        <f>IF(N433="snížená",J433,0)</f>
        <v>0</v>
      </c>
      <c r="BG433" s="216">
        <f>IF(N433="zákl. přenesená",J433,0)</f>
        <v>0</v>
      </c>
      <c r="BH433" s="216">
        <f>IF(N433="sníž. přenesená",J433,0)</f>
        <v>0</v>
      </c>
      <c r="BI433" s="216">
        <f>IF(N433="nulová",J433,0)</f>
        <v>0</v>
      </c>
      <c r="BJ433" s="17" t="s">
        <v>83</v>
      </c>
      <c r="BK433" s="216">
        <f>ROUND(I433*H433,2)</f>
        <v>0</v>
      </c>
      <c r="BL433" s="17" t="s">
        <v>232</v>
      </c>
      <c r="BM433" s="215" t="s">
        <v>1767</v>
      </c>
    </row>
    <row r="434" s="13" customFormat="1">
      <c r="A434" s="13"/>
      <c r="B434" s="222"/>
      <c r="C434" s="223"/>
      <c r="D434" s="224" t="s">
        <v>148</v>
      </c>
      <c r="E434" s="223"/>
      <c r="F434" s="226" t="s">
        <v>1768</v>
      </c>
      <c r="G434" s="223"/>
      <c r="H434" s="227">
        <v>64.400000000000006</v>
      </c>
      <c r="I434" s="228"/>
      <c r="J434" s="223"/>
      <c r="K434" s="223"/>
      <c r="L434" s="229"/>
      <c r="M434" s="230"/>
      <c r="N434" s="231"/>
      <c r="O434" s="231"/>
      <c r="P434" s="231"/>
      <c r="Q434" s="231"/>
      <c r="R434" s="231"/>
      <c r="S434" s="231"/>
      <c r="T434" s="23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3" t="s">
        <v>148</v>
      </c>
      <c r="AU434" s="233" t="s">
        <v>80</v>
      </c>
      <c r="AV434" s="13" t="s">
        <v>80</v>
      </c>
      <c r="AW434" s="13" t="s">
        <v>4</v>
      </c>
      <c r="AX434" s="13" t="s">
        <v>83</v>
      </c>
      <c r="AY434" s="233" t="s">
        <v>138</v>
      </c>
    </row>
    <row r="435" s="2" customFormat="1" ht="24.15" customHeight="1">
      <c r="A435" s="38"/>
      <c r="B435" s="39"/>
      <c r="C435" s="204" t="s">
        <v>839</v>
      </c>
      <c r="D435" s="204" t="s">
        <v>140</v>
      </c>
      <c r="E435" s="205" t="s">
        <v>831</v>
      </c>
      <c r="F435" s="206" t="s">
        <v>832</v>
      </c>
      <c r="G435" s="207" t="s">
        <v>330</v>
      </c>
      <c r="H435" s="208">
        <v>2</v>
      </c>
      <c r="I435" s="209"/>
      <c r="J435" s="210">
        <f>ROUND(I435*H435,2)</f>
        <v>0</v>
      </c>
      <c r="K435" s="206" t="s">
        <v>144</v>
      </c>
      <c r="L435" s="44"/>
      <c r="M435" s="211" t="s">
        <v>19</v>
      </c>
      <c r="N435" s="212" t="s">
        <v>46</v>
      </c>
      <c r="O435" s="84"/>
      <c r="P435" s="213">
        <f>O435*H435</f>
        <v>0</v>
      </c>
      <c r="Q435" s="213">
        <v>0</v>
      </c>
      <c r="R435" s="213">
        <f>Q435*H435</f>
        <v>0</v>
      </c>
      <c r="S435" s="213">
        <v>0</v>
      </c>
      <c r="T435" s="214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15" t="s">
        <v>232</v>
      </c>
      <c r="AT435" s="215" t="s">
        <v>140</v>
      </c>
      <c r="AU435" s="215" t="s">
        <v>80</v>
      </c>
      <c r="AY435" s="17" t="s">
        <v>138</v>
      </c>
      <c r="BE435" s="216">
        <f>IF(N435="základní",J435,0)</f>
        <v>0</v>
      </c>
      <c r="BF435" s="216">
        <f>IF(N435="snížená",J435,0)</f>
        <v>0</v>
      </c>
      <c r="BG435" s="216">
        <f>IF(N435="zákl. přenesená",J435,0)</f>
        <v>0</v>
      </c>
      <c r="BH435" s="216">
        <f>IF(N435="sníž. přenesená",J435,0)</f>
        <v>0</v>
      </c>
      <c r="BI435" s="216">
        <f>IF(N435="nulová",J435,0)</f>
        <v>0</v>
      </c>
      <c r="BJ435" s="17" t="s">
        <v>83</v>
      </c>
      <c r="BK435" s="216">
        <f>ROUND(I435*H435,2)</f>
        <v>0</v>
      </c>
      <c r="BL435" s="17" t="s">
        <v>232</v>
      </c>
      <c r="BM435" s="215" t="s">
        <v>1769</v>
      </c>
    </row>
    <row r="436" s="2" customFormat="1">
      <c r="A436" s="38"/>
      <c r="B436" s="39"/>
      <c r="C436" s="40"/>
      <c r="D436" s="217" t="s">
        <v>146</v>
      </c>
      <c r="E436" s="40"/>
      <c r="F436" s="218" t="s">
        <v>834</v>
      </c>
      <c r="G436" s="40"/>
      <c r="H436" s="40"/>
      <c r="I436" s="219"/>
      <c r="J436" s="40"/>
      <c r="K436" s="40"/>
      <c r="L436" s="44"/>
      <c r="M436" s="220"/>
      <c r="N436" s="221"/>
      <c r="O436" s="84"/>
      <c r="P436" s="84"/>
      <c r="Q436" s="84"/>
      <c r="R436" s="84"/>
      <c r="S436" s="84"/>
      <c r="T436" s="85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146</v>
      </c>
      <c r="AU436" s="17" t="s">
        <v>80</v>
      </c>
    </row>
    <row r="437" s="2" customFormat="1" ht="16.5" customHeight="1">
      <c r="A437" s="38"/>
      <c r="B437" s="39"/>
      <c r="C437" s="234" t="s">
        <v>844</v>
      </c>
      <c r="D437" s="234" t="s">
        <v>175</v>
      </c>
      <c r="E437" s="235" t="s">
        <v>836</v>
      </c>
      <c r="F437" s="236" t="s">
        <v>837</v>
      </c>
      <c r="G437" s="237" t="s">
        <v>330</v>
      </c>
      <c r="H437" s="238">
        <v>2</v>
      </c>
      <c r="I437" s="239"/>
      <c r="J437" s="240">
        <f>ROUND(I437*H437,2)</f>
        <v>0</v>
      </c>
      <c r="K437" s="236" t="s">
        <v>144</v>
      </c>
      <c r="L437" s="241"/>
      <c r="M437" s="242" t="s">
        <v>19</v>
      </c>
      <c r="N437" s="243" t="s">
        <v>46</v>
      </c>
      <c r="O437" s="84"/>
      <c r="P437" s="213">
        <f>O437*H437</f>
        <v>0</v>
      </c>
      <c r="Q437" s="213">
        <v>9.0000000000000006E-05</v>
      </c>
      <c r="R437" s="213">
        <f>Q437*H437</f>
        <v>0.00018000000000000001</v>
      </c>
      <c r="S437" s="213">
        <v>0</v>
      </c>
      <c r="T437" s="214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15" t="s">
        <v>333</v>
      </c>
      <c r="AT437" s="215" t="s">
        <v>175</v>
      </c>
      <c r="AU437" s="215" t="s">
        <v>80</v>
      </c>
      <c r="AY437" s="17" t="s">
        <v>138</v>
      </c>
      <c r="BE437" s="216">
        <f>IF(N437="základní",J437,0)</f>
        <v>0</v>
      </c>
      <c r="BF437" s="216">
        <f>IF(N437="snížená",J437,0)</f>
        <v>0</v>
      </c>
      <c r="BG437" s="216">
        <f>IF(N437="zákl. přenesená",J437,0)</f>
        <v>0</v>
      </c>
      <c r="BH437" s="216">
        <f>IF(N437="sníž. přenesená",J437,0)</f>
        <v>0</v>
      </c>
      <c r="BI437" s="216">
        <f>IF(N437="nulová",J437,0)</f>
        <v>0</v>
      </c>
      <c r="BJ437" s="17" t="s">
        <v>83</v>
      </c>
      <c r="BK437" s="216">
        <f>ROUND(I437*H437,2)</f>
        <v>0</v>
      </c>
      <c r="BL437" s="17" t="s">
        <v>232</v>
      </c>
      <c r="BM437" s="215" t="s">
        <v>1770</v>
      </c>
    </row>
    <row r="438" s="2" customFormat="1" ht="24.15" customHeight="1">
      <c r="A438" s="38"/>
      <c r="B438" s="39"/>
      <c r="C438" s="204" t="s">
        <v>848</v>
      </c>
      <c r="D438" s="204" t="s">
        <v>140</v>
      </c>
      <c r="E438" s="205" t="s">
        <v>1771</v>
      </c>
      <c r="F438" s="206" t="s">
        <v>1772</v>
      </c>
      <c r="G438" s="207" t="s">
        <v>330</v>
      </c>
      <c r="H438" s="208">
        <v>4</v>
      </c>
      <c r="I438" s="209"/>
      <c r="J438" s="210">
        <f>ROUND(I438*H438,2)</f>
        <v>0</v>
      </c>
      <c r="K438" s="206" t="s">
        <v>144</v>
      </c>
      <c r="L438" s="44"/>
      <c r="M438" s="211" t="s">
        <v>19</v>
      </c>
      <c r="N438" s="212" t="s">
        <v>46</v>
      </c>
      <c r="O438" s="84"/>
      <c r="P438" s="213">
        <f>O438*H438</f>
        <v>0</v>
      </c>
      <c r="Q438" s="213">
        <v>0</v>
      </c>
      <c r="R438" s="213">
        <f>Q438*H438</f>
        <v>0</v>
      </c>
      <c r="S438" s="213">
        <v>0</v>
      </c>
      <c r="T438" s="214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15" t="s">
        <v>232</v>
      </c>
      <c r="AT438" s="215" t="s">
        <v>140</v>
      </c>
      <c r="AU438" s="215" t="s">
        <v>80</v>
      </c>
      <c r="AY438" s="17" t="s">
        <v>138</v>
      </c>
      <c r="BE438" s="216">
        <f>IF(N438="základní",J438,0)</f>
        <v>0</v>
      </c>
      <c r="BF438" s="216">
        <f>IF(N438="snížená",J438,0)</f>
        <v>0</v>
      </c>
      <c r="BG438" s="216">
        <f>IF(N438="zákl. přenesená",J438,0)</f>
        <v>0</v>
      </c>
      <c r="BH438" s="216">
        <f>IF(N438="sníž. přenesená",J438,0)</f>
        <v>0</v>
      </c>
      <c r="BI438" s="216">
        <f>IF(N438="nulová",J438,0)</f>
        <v>0</v>
      </c>
      <c r="BJ438" s="17" t="s">
        <v>83</v>
      </c>
      <c r="BK438" s="216">
        <f>ROUND(I438*H438,2)</f>
        <v>0</v>
      </c>
      <c r="BL438" s="17" t="s">
        <v>232</v>
      </c>
      <c r="BM438" s="215" t="s">
        <v>1773</v>
      </c>
    </row>
    <row r="439" s="2" customFormat="1">
      <c r="A439" s="38"/>
      <c r="B439" s="39"/>
      <c r="C439" s="40"/>
      <c r="D439" s="217" t="s">
        <v>146</v>
      </c>
      <c r="E439" s="40"/>
      <c r="F439" s="218" t="s">
        <v>1774</v>
      </c>
      <c r="G439" s="40"/>
      <c r="H439" s="40"/>
      <c r="I439" s="219"/>
      <c r="J439" s="40"/>
      <c r="K439" s="40"/>
      <c r="L439" s="44"/>
      <c r="M439" s="220"/>
      <c r="N439" s="221"/>
      <c r="O439" s="84"/>
      <c r="P439" s="84"/>
      <c r="Q439" s="84"/>
      <c r="R439" s="84"/>
      <c r="S439" s="84"/>
      <c r="T439" s="85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146</v>
      </c>
      <c r="AU439" s="17" t="s">
        <v>80</v>
      </c>
    </row>
    <row r="440" s="2" customFormat="1" ht="16.5" customHeight="1">
      <c r="A440" s="38"/>
      <c r="B440" s="39"/>
      <c r="C440" s="234" t="s">
        <v>853</v>
      </c>
      <c r="D440" s="234" t="s">
        <v>175</v>
      </c>
      <c r="E440" s="235" t="s">
        <v>1775</v>
      </c>
      <c r="F440" s="236" t="s">
        <v>1776</v>
      </c>
      <c r="G440" s="237" t="s">
        <v>330</v>
      </c>
      <c r="H440" s="238">
        <v>4</v>
      </c>
      <c r="I440" s="239"/>
      <c r="J440" s="240">
        <f>ROUND(I440*H440,2)</f>
        <v>0</v>
      </c>
      <c r="K440" s="236" t="s">
        <v>144</v>
      </c>
      <c r="L440" s="241"/>
      <c r="M440" s="242" t="s">
        <v>19</v>
      </c>
      <c r="N440" s="243" t="s">
        <v>46</v>
      </c>
      <c r="O440" s="84"/>
      <c r="P440" s="213">
        <f>O440*H440</f>
        <v>0</v>
      </c>
      <c r="Q440" s="213">
        <v>9.0000000000000006E-05</v>
      </c>
      <c r="R440" s="213">
        <f>Q440*H440</f>
        <v>0.00036000000000000002</v>
      </c>
      <c r="S440" s="213">
        <v>0</v>
      </c>
      <c r="T440" s="214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15" t="s">
        <v>333</v>
      </c>
      <c r="AT440" s="215" t="s">
        <v>175</v>
      </c>
      <c r="AU440" s="215" t="s">
        <v>80</v>
      </c>
      <c r="AY440" s="17" t="s">
        <v>138</v>
      </c>
      <c r="BE440" s="216">
        <f>IF(N440="základní",J440,0)</f>
        <v>0</v>
      </c>
      <c r="BF440" s="216">
        <f>IF(N440="snížená",J440,0)</f>
        <v>0</v>
      </c>
      <c r="BG440" s="216">
        <f>IF(N440="zákl. přenesená",J440,0)</f>
        <v>0</v>
      </c>
      <c r="BH440" s="216">
        <f>IF(N440="sníž. přenesená",J440,0)</f>
        <v>0</v>
      </c>
      <c r="BI440" s="216">
        <f>IF(N440="nulová",J440,0)</f>
        <v>0</v>
      </c>
      <c r="BJ440" s="17" t="s">
        <v>83</v>
      </c>
      <c r="BK440" s="216">
        <f>ROUND(I440*H440,2)</f>
        <v>0</v>
      </c>
      <c r="BL440" s="17" t="s">
        <v>232</v>
      </c>
      <c r="BM440" s="215" t="s">
        <v>1777</v>
      </c>
    </row>
    <row r="441" s="2" customFormat="1" ht="24.15" customHeight="1">
      <c r="A441" s="38"/>
      <c r="B441" s="39"/>
      <c r="C441" s="204" t="s">
        <v>857</v>
      </c>
      <c r="D441" s="204" t="s">
        <v>140</v>
      </c>
      <c r="E441" s="205" t="s">
        <v>849</v>
      </c>
      <c r="F441" s="206" t="s">
        <v>850</v>
      </c>
      <c r="G441" s="207" t="s">
        <v>330</v>
      </c>
      <c r="H441" s="208">
        <v>2</v>
      </c>
      <c r="I441" s="209"/>
      <c r="J441" s="210">
        <f>ROUND(I441*H441,2)</f>
        <v>0</v>
      </c>
      <c r="K441" s="206" t="s">
        <v>144</v>
      </c>
      <c r="L441" s="44"/>
      <c r="M441" s="211" t="s">
        <v>19</v>
      </c>
      <c r="N441" s="212" t="s">
        <v>46</v>
      </c>
      <c r="O441" s="84"/>
      <c r="P441" s="213">
        <f>O441*H441</f>
        <v>0</v>
      </c>
      <c r="Q441" s="213">
        <v>0</v>
      </c>
      <c r="R441" s="213">
        <f>Q441*H441</f>
        <v>0</v>
      </c>
      <c r="S441" s="213">
        <v>0</v>
      </c>
      <c r="T441" s="214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15" t="s">
        <v>232</v>
      </c>
      <c r="AT441" s="215" t="s">
        <v>140</v>
      </c>
      <c r="AU441" s="215" t="s">
        <v>80</v>
      </c>
      <c r="AY441" s="17" t="s">
        <v>138</v>
      </c>
      <c r="BE441" s="216">
        <f>IF(N441="základní",J441,0)</f>
        <v>0</v>
      </c>
      <c r="BF441" s="216">
        <f>IF(N441="snížená",J441,0)</f>
        <v>0</v>
      </c>
      <c r="BG441" s="216">
        <f>IF(N441="zákl. přenesená",J441,0)</f>
        <v>0</v>
      </c>
      <c r="BH441" s="216">
        <f>IF(N441="sníž. přenesená",J441,0)</f>
        <v>0</v>
      </c>
      <c r="BI441" s="216">
        <f>IF(N441="nulová",J441,0)</f>
        <v>0</v>
      </c>
      <c r="BJ441" s="17" t="s">
        <v>83</v>
      </c>
      <c r="BK441" s="216">
        <f>ROUND(I441*H441,2)</f>
        <v>0</v>
      </c>
      <c r="BL441" s="17" t="s">
        <v>232</v>
      </c>
      <c r="BM441" s="215" t="s">
        <v>1778</v>
      </c>
    </row>
    <row r="442" s="2" customFormat="1">
      <c r="A442" s="38"/>
      <c r="B442" s="39"/>
      <c r="C442" s="40"/>
      <c r="D442" s="217" t="s">
        <v>146</v>
      </c>
      <c r="E442" s="40"/>
      <c r="F442" s="218" t="s">
        <v>852</v>
      </c>
      <c r="G442" s="40"/>
      <c r="H442" s="40"/>
      <c r="I442" s="219"/>
      <c r="J442" s="40"/>
      <c r="K442" s="40"/>
      <c r="L442" s="44"/>
      <c r="M442" s="220"/>
      <c r="N442" s="221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146</v>
      </c>
      <c r="AU442" s="17" t="s">
        <v>80</v>
      </c>
    </row>
    <row r="443" s="2" customFormat="1" ht="16.5" customHeight="1">
      <c r="A443" s="38"/>
      <c r="B443" s="39"/>
      <c r="C443" s="234" t="s">
        <v>862</v>
      </c>
      <c r="D443" s="234" t="s">
        <v>175</v>
      </c>
      <c r="E443" s="235" t="s">
        <v>854</v>
      </c>
      <c r="F443" s="236" t="s">
        <v>855</v>
      </c>
      <c r="G443" s="237" t="s">
        <v>330</v>
      </c>
      <c r="H443" s="238">
        <v>2</v>
      </c>
      <c r="I443" s="239"/>
      <c r="J443" s="240">
        <f>ROUND(I443*H443,2)</f>
        <v>0</v>
      </c>
      <c r="K443" s="236" t="s">
        <v>144</v>
      </c>
      <c r="L443" s="241"/>
      <c r="M443" s="242" t="s">
        <v>19</v>
      </c>
      <c r="N443" s="243" t="s">
        <v>46</v>
      </c>
      <c r="O443" s="84"/>
      <c r="P443" s="213">
        <f>O443*H443</f>
        <v>0</v>
      </c>
      <c r="Q443" s="213">
        <v>6.9999999999999994E-05</v>
      </c>
      <c r="R443" s="213">
        <f>Q443*H443</f>
        <v>0.00013999999999999999</v>
      </c>
      <c r="S443" s="213">
        <v>0</v>
      </c>
      <c r="T443" s="214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15" t="s">
        <v>333</v>
      </c>
      <c r="AT443" s="215" t="s">
        <v>175</v>
      </c>
      <c r="AU443" s="215" t="s">
        <v>80</v>
      </c>
      <c r="AY443" s="17" t="s">
        <v>138</v>
      </c>
      <c r="BE443" s="216">
        <f>IF(N443="základní",J443,0)</f>
        <v>0</v>
      </c>
      <c r="BF443" s="216">
        <f>IF(N443="snížená",J443,0)</f>
        <v>0</v>
      </c>
      <c r="BG443" s="216">
        <f>IF(N443="zákl. přenesená",J443,0)</f>
        <v>0</v>
      </c>
      <c r="BH443" s="216">
        <f>IF(N443="sníž. přenesená",J443,0)</f>
        <v>0</v>
      </c>
      <c r="BI443" s="216">
        <f>IF(N443="nulová",J443,0)</f>
        <v>0</v>
      </c>
      <c r="BJ443" s="17" t="s">
        <v>83</v>
      </c>
      <c r="BK443" s="216">
        <f>ROUND(I443*H443,2)</f>
        <v>0</v>
      </c>
      <c r="BL443" s="17" t="s">
        <v>232</v>
      </c>
      <c r="BM443" s="215" t="s">
        <v>1779</v>
      </c>
    </row>
    <row r="444" s="2" customFormat="1" ht="16.5" customHeight="1">
      <c r="A444" s="38"/>
      <c r="B444" s="39"/>
      <c r="C444" s="204" t="s">
        <v>866</v>
      </c>
      <c r="D444" s="204" t="s">
        <v>140</v>
      </c>
      <c r="E444" s="205" t="s">
        <v>1780</v>
      </c>
      <c r="F444" s="206" t="s">
        <v>1781</v>
      </c>
      <c r="G444" s="207" t="s">
        <v>330</v>
      </c>
      <c r="H444" s="208">
        <v>2</v>
      </c>
      <c r="I444" s="209"/>
      <c r="J444" s="210">
        <f>ROUND(I444*H444,2)</f>
        <v>0</v>
      </c>
      <c r="K444" s="206" t="s">
        <v>144</v>
      </c>
      <c r="L444" s="44"/>
      <c r="M444" s="211" t="s">
        <v>19</v>
      </c>
      <c r="N444" s="212" t="s">
        <v>46</v>
      </c>
      <c r="O444" s="84"/>
      <c r="P444" s="213">
        <f>O444*H444</f>
        <v>0</v>
      </c>
      <c r="Q444" s="213">
        <v>0</v>
      </c>
      <c r="R444" s="213">
        <f>Q444*H444</f>
        <v>0</v>
      </c>
      <c r="S444" s="213">
        <v>0</v>
      </c>
      <c r="T444" s="214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15" t="s">
        <v>232</v>
      </c>
      <c r="AT444" s="215" t="s">
        <v>140</v>
      </c>
      <c r="AU444" s="215" t="s">
        <v>80</v>
      </c>
      <c r="AY444" s="17" t="s">
        <v>138</v>
      </c>
      <c r="BE444" s="216">
        <f>IF(N444="základní",J444,0)</f>
        <v>0</v>
      </c>
      <c r="BF444" s="216">
        <f>IF(N444="snížená",J444,0)</f>
        <v>0</v>
      </c>
      <c r="BG444" s="216">
        <f>IF(N444="zákl. přenesená",J444,0)</f>
        <v>0</v>
      </c>
      <c r="BH444" s="216">
        <f>IF(N444="sníž. přenesená",J444,0)</f>
        <v>0</v>
      </c>
      <c r="BI444" s="216">
        <f>IF(N444="nulová",J444,0)</f>
        <v>0</v>
      </c>
      <c r="BJ444" s="17" t="s">
        <v>83</v>
      </c>
      <c r="BK444" s="216">
        <f>ROUND(I444*H444,2)</f>
        <v>0</v>
      </c>
      <c r="BL444" s="17" t="s">
        <v>232</v>
      </c>
      <c r="BM444" s="215" t="s">
        <v>1782</v>
      </c>
    </row>
    <row r="445" s="2" customFormat="1">
      <c r="A445" s="38"/>
      <c r="B445" s="39"/>
      <c r="C445" s="40"/>
      <c r="D445" s="217" t="s">
        <v>146</v>
      </c>
      <c r="E445" s="40"/>
      <c r="F445" s="218" t="s">
        <v>1783</v>
      </c>
      <c r="G445" s="40"/>
      <c r="H445" s="40"/>
      <c r="I445" s="219"/>
      <c r="J445" s="40"/>
      <c r="K445" s="40"/>
      <c r="L445" s="44"/>
      <c r="M445" s="220"/>
      <c r="N445" s="221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146</v>
      </c>
      <c r="AU445" s="17" t="s">
        <v>80</v>
      </c>
    </row>
    <row r="446" s="2" customFormat="1" ht="16.5" customHeight="1">
      <c r="A446" s="38"/>
      <c r="B446" s="39"/>
      <c r="C446" s="234" t="s">
        <v>870</v>
      </c>
      <c r="D446" s="234" t="s">
        <v>175</v>
      </c>
      <c r="E446" s="235" t="s">
        <v>1784</v>
      </c>
      <c r="F446" s="236" t="s">
        <v>1785</v>
      </c>
      <c r="G446" s="237" t="s">
        <v>330</v>
      </c>
      <c r="H446" s="238">
        <v>1</v>
      </c>
      <c r="I446" s="239"/>
      <c r="J446" s="240">
        <f>ROUND(I446*H446,2)</f>
        <v>0</v>
      </c>
      <c r="K446" s="236" t="s">
        <v>582</v>
      </c>
      <c r="L446" s="241"/>
      <c r="M446" s="242" t="s">
        <v>19</v>
      </c>
      <c r="N446" s="243" t="s">
        <v>46</v>
      </c>
      <c r="O446" s="84"/>
      <c r="P446" s="213">
        <f>O446*H446</f>
        <v>0</v>
      </c>
      <c r="Q446" s="213">
        <v>0</v>
      </c>
      <c r="R446" s="213">
        <f>Q446*H446</f>
        <v>0</v>
      </c>
      <c r="S446" s="213">
        <v>0</v>
      </c>
      <c r="T446" s="214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15" t="s">
        <v>333</v>
      </c>
      <c r="AT446" s="215" t="s">
        <v>175</v>
      </c>
      <c r="AU446" s="215" t="s">
        <v>80</v>
      </c>
      <c r="AY446" s="17" t="s">
        <v>138</v>
      </c>
      <c r="BE446" s="216">
        <f>IF(N446="základní",J446,0)</f>
        <v>0</v>
      </c>
      <c r="BF446" s="216">
        <f>IF(N446="snížená",J446,0)</f>
        <v>0</v>
      </c>
      <c r="BG446" s="216">
        <f>IF(N446="zákl. přenesená",J446,0)</f>
        <v>0</v>
      </c>
      <c r="BH446" s="216">
        <f>IF(N446="sníž. přenesená",J446,0)</f>
        <v>0</v>
      </c>
      <c r="BI446" s="216">
        <f>IF(N446="nulová",J446,0)</f>
        <v>0</v>
      </c>
      <c r="BJ446" s="17" t="s">
        <v>83</v>
      </c>
      <c r="BK446" s="216">
        <f>ROUND(I446*H446,2)</f>
        <v>0</v>
      </c>
      <c r="BL446" s="17" t="s">
        <v>232</v>
      </c>
      <c r="BM446" s="215" t="s">
        <v>1786</v>
      </c>
    </row>
    <row r="447" s="2" customFormat="1" ht="16.5" customHeight="1">
      <c r="A447" s="38"/>
      <c r="B447" s="39"/>
      <c r="C447" s="234" t="s">
        <v>875</v>
      </c>
      <c r="D447" s="234" t="s">
        <v>175</v>
      </c>
      <c r="E447" s="235" t="s">
        <v>1787</v>
      </c>
      <c r="F447" s="236" t="s">
        <v>1788</v>
      </c>
      <c r="G447" s="237" t="s">
        <v>330</v>
      </c>
      <c r="H447" s="238">
        <v>1</v>
      </c>
      <c r="I447" s="239"/>
      <c r="J447" s="240">
        <f>ROUND(I447*H447,2)</f>
        <v>0</v>
      </c>
      <c r="K447" s="236" t="s">
        <v>582</v>
      </c>
      <c r="L447" s="241"/>
      <c r="M447" s="242" t="s">
        <v>19</v>
      </c>
      <c r="N447" s="243" t="s">
        <v>46</v>
      </c>
      <c r="O447" s="84"/>
      <c r="P447" s="213">
        <f>O447*H447</f>
        <v>0</v>
      </c>
      <c r="Q447" s="213">
        <v>0</v>
      </c>
      <c r="R447" s="213">
        <f>Q447*H447</f>
        <v>0</v>
      </c>
      <c r="S447" s="213">
        <v>0</v>
      </c>
      <c r="T447" s="214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15" t="s">
        <v>333</v>
      </c>
      <c r="AT447" s="215" t="s">
        <v>175</v>
      </c>
      <c r="AU447" s="215" t="s">
        <v>80</v>
      </c>
      <c r="AY447" s="17" t="s">
        <v>138</v>
      </c>
      <c r="BE447" s="216">
        <f>IF(N447="základní",J447,0)</f>
        <v>0</v>
      </c>
      <c r="BF447" s="216">
        <f>IF(N447="snížená",J447,0)</f>
        <v>0</v>
      </c>
      <c r="BG447" s="216">
        <f>IF(N447="zákl. přenesená",J447,0)</f>
        <v>0</v>
      </c>
      <c r="BH447" s="216">
        <f>IF(N447="sníž. přenesená",J447,0)</f>
        <v>0</v>
      </c>
      <c r="BI447" s="216">
        <f>IF(N447="nulová",J447,0)</f>
        <v>0</v>
      </c>
      <c r="BJ447" s="17" t="s">
        <v>83</v>
      </c>
      <c r="BK447" s="216">
        <f>ROUND(I447*H447,2)</f>
        <v>0</v>
      </c>
      <c r="BL447" s="17" t="s">
        <v>232</v>
      </c>
      <c r="BM447" s="215" t="s">
        <v>1789</v>
      </c>
    </row>
    <row r="448" s="2" customFormat="1" ht="24.15" customHeight="1">
      <c r="A448" s="38"/>
      <c r="B448" s="39"/>
      <c r="C448" s="204" t="s">
        <v>879</v>
      </c>
      <c r="D448" s="204" t="s">
        <v>140</v>
      </c>
      <c r="E448" s="205" t="s">
        <v>880</v>
      </c>
      <c r="F448" s="206" t="s">
        <v>881</v>
      </c>
      <c r="G448" s="207" t="s">
        <v>330</v>
      </c>
      <c r="H448" s="208">
        <v>9</v>
      </c>
      <c r="I448" s="209"/>
      <c r="J448" s="210">
        <f>ROUND(I448*H448,2)</f>
        <v>0</v>
      </c>
      <c r="K448" s="206" t="s">
        <v>144</v>
      </c>
      <c r="L448" s="44"/>
      <c r="M448" s="211" t="s">
        <v>19</v>
      </c>
      <c r="N448" s="212" t="s">
        <v>46</v>
      </c>
      <c r="O448" s="84"/>
      <c r="P448" s="213">
        <f>O448*H448</f>
        <v>0</v>
      </c>
      <c r="Q448" s="213">
        <v>0</v>
      </c>
      <c r="R448" s="213">
        <f>Q448*H448</f>
        <v>0</v>
      </c>
      <c r="S448" s="213">
        <v>0</v>
      </c>
      <c r="T448" s="214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15" t="s">
        <v>232</v>
      </c>
      <c r="AT448" s="215" t="s">
        <v>140</v>
      </c>
      <c r="AU448" s="215" t="s">
        <v>80</v>
      </c>
      <c r="AY448" s="17" t="s">
        <v>138</v>
      </c>
      <c r="BE448" s="216">
        <f>IF(N448="základní",J448,0)</f>
        <v>0</v>
      </c>
      <c r="BF448" s="216">
        <f>IF(N448="snížená",J448,0)</f>
        <v>0</v>
      </c>
      <c r="BG448" s="216">
        <f>IF(N448="zákl. přenesená",J448,0)</f>
        <v>0</v>
      </c>
      <c r="BH448" s="216">
        <f>IF(N448="sníž. přenesená",J448,0)</f>
        <v>0</v>
      </c>
      <c r="BI448" s="216">
        <f>IF(N448="nulová",J448,0)</f>
        <v>0</v>
      </c>
      <c r="BJ448" s="17" t="s">
        <v>83</v>
      </c>
      <c r="BK448" s="216">
        <f>ROUND(I448*H448,2)</f>
        <v>0</v>
      </c>
      <c r="BL448" s="17" t="s">
        <v>232</v>
      </c>
      <c r="BM448" s="215" t="s">
        <v>1790</v>
      </c>
    </row>
    <row r="449" s="2" customFormat="1">
      <c r="A449" s="38"/>
      <c r="B449" s="39"/>
      <c r="C449" s="40"/>
      <c r="D449" s="217" t="s">
        <v>146</v>
      </c>
      <c r="E449" s="40"/>
      <c r="F449" s="218" t="s">
        <v>883</v>
      </c>
      <c r="G449" s="40"/>
      <c r="H449" s="40"/>
      <c r="I449" s="219"/>
      <c r="J449" s="40"/>
      <c r="K449" s="40"/>
      <c r="L449" s="44"/>
      <c r="M449" s="220"/>
      <c r="N449" s="221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146</v>
      </c>
      <c r="AU449" s="17" t="s">
        <v>80</v>
      </c>
    </row>
    <row r="450" s="2" customFormat="1" ht="16.5" customHeight="1">
      <c r="A450" s="38"/>
      <c r="B450" s="39"/>
      <c r="C450" s="234" t="s">
        <v>884</v>
      </c>
      <c r="D450" s="234" t="s">
        <v>175</v>
      </c>
      <c r="E450" s="235" t="s">
        <v>1791</v>
      </c>
      <c r="F450" s="236" t="s">
        <v>1792</v>
      </c>
      <c r="G450" s="237" t="s">
        <v>330</v>
      </c>
      <c r="H450" s="238">
        <v>3</v>
      </c>
      <c r="I450" s="239"/>
      <c r="J450" s="240">
        <f>ROUND(I450*H450,2)</f>
        <v>0</v>
      </c>
      <c r="K450" s="236" t="s">
        <v>582</v>
      </c>
      <c r="L450" s="241"/>
      <c r="M450" s="242" t="s">
        <v>19</v>
      </c>
      <c r="N450" s="243" t="s">
        <v>46</v>
      </c>
      <c r="O450" s="84"/>
      <c r="P450" s="213">
        <f>O450*H450</f>
        <v>0</v>
      </c>
      <c r="Q450" s="213">
        <v>0</v>
      </c>
      <c r="R450" s="213">
        <f>Q450*H450</f>
        <v>0</v>
      </c>
      <c r="S450" s="213">
        <v>0</v>
      </c>
      <c r="T450" s="214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15" t="s">
        <v>333</v>
      </c>
      <c r="AT450" s="215" t="s">
        <v>175</v>
      </c>
      <c r="AU450" s="215" t="s">
        <v>80</v>
      </c>
      <c r="AY450" s="17" t="s">
        <v>138</v>
      </c>
      <c r="BE450" s="216">
        <f>IF(N450="základní",J450,0)</f>
        <v>0</v>
      </c>
      <c r="BF450" s="216">
        <f>IF(N450="snížená",J450,0)</f>
        <v>0</v>
      </c>
      <c r="BG450" s="216">
        <f>IF(N450="zákl. přenesená",J450,0)</f>
        <v>0</v>
      </c>
      <c r="BH450" s="216">
        <f>IF(N450="sníž. přenesená",J450,0)</f>
        <v>0</v>
      </c>
      <c r="BI450" s="216">
        <f>IF(N450="nulová",J450,0)</f>
        <v>0</v>
      </c>
      <c r="BJ450" s="17" t="s">
        <v>83</v>
      </c>
      <c r="BK450" s="216">
        <f>ROUND(I450*H450,2)</f>
        <v>0</v>
      </c>
      <c r="BL450" s="17" t="s">
        <v>232</v>
      </c>
      <c r="BM450" s="215" t="s">
        <v>1793</v>
      </c>
    </row>
    <row r="451" s="2" customFormat="1" ht="16.5" customHeight="1">
      <c r="A451" s="38"/>
      <c r="B451" s="39"/>
      <c r="C451" s="234" t="s">
        <v>888</v>
      </c>
      <c r="D451" s="234" t="s">
        <v>175</v>
      </c>
      <c r="E451" s="235" t="s">
        <v>889</v>
      </c>
      <c r="F451" s="236" t="s">
        <v>890</v>
      </c>
      <c r="G451" s="237" t="s">
        <v>330</v>
      </c>
      <c r="H451" s="238">
        <v>6</v>
      </c>
      <c r="I451" s="239"/>
      <c r="J451" s="240">
        <f>ROUND(I451*H451,2)</f>
        <v>0</v>
      </c>
      <c r="K451" s="236" t="s">
        <v>582</v>
      </c>
      <c r="L451" s="241"/>
      <c r="M451" s="242" t="s">
        <v>19</v>
      </c>
      <c r="N451" s="243" t="s">
        <v>46</v>
      </c>
      <c r="O451" s="84"/>
      <c r="P451" s="213">
        <f>O451*H451</f>
        <v>0</v>
      </c>
      <c r="Q451" s="213">
        <v>0</v>
      </c>
      <c r="R451" s="213">
        <f>Q451*H451</f>
        <v>0</v>
      </c>
      <c r="S451" s="213">
        <v>0</v>
      </c>
      <c r="T451" s="214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15" t="s">
        <v>333</v>
      </c>
      <c r="AT451" s="215" t="s">
        <v>175</v>
      </c>
      <c r="AU451" s="215" t="s">
        <v>80</v>
      </c>
      <c r="AY451" s="17" t="s">
        <v>138</v>
      </c>
      <c r="BE451" s="216">
        <f>IF(N451="základní",J451,0)</f>
        <v>0</v>
      </c>
      <c r="BF451" s="216">
        <f>IF(N451="snížená",J451,0)</f>
        <v>0</v>
      </c>
      <c r="BG451" s="216">
        <f>IF(N451="zákl. přenesená",J451,0)</f>
        <v>0</v>
      </c>
      <c r="BH451" s="216">
        <f>IF(N451="sníž. přenesená",J451,0)</f>
        <v>0</v>
      </c>
      <c r="BI451" s="216">
        <f>IF(N451="nulová",J451,0)</f>
        <v>0</v>
      </c>
      <c r="BJ451" s="17" t="s">
        <v>83</v>
      </c>
      <c r="BK451" s="216">
        <f>ROUND(I451*H451,2)</f>
        <v>0</v>
      </c>
      <c r="BL451" s="17" t="s">
        <v>232</v>
      </c>
      <c r="BM451" s="215" t="s">
        <v>1794</v>
      </c>
    </row>
    <row r="452" s="2" customFormat="1" ht="24.15" customHeight="1">
      <c r="A452" s="38"/>
      <c r="B452" s="39"/>
      <c r="C452" s="204" t="s">
        <v>892</v>
      </c>
      <c r="D452" s="204" t="s">
        <v>140</v>
      </c>
      <c r="E452" s="205" t="s">
        <v>893</v>
      </c>
      <c r="F452" s="206" t="s">
        <v>894</v>
      </c>
      <c r="G452" s="207" t="s">
        <v>330</v>
      </c>
      <c r="H452" s="208">
        <v>1</v>
      </c>
      <c r="I452" s="209"/>
      <c r="J452" s="210">
        <f>ROUND(I452*H452,2)</f>
        <v>0</v>
      </c>
      <c r="K452" s="206" t="s">
        <v>144</v>
      </c>
      <c r="L452" s="44"/>
      <c r="M452" s="211" t="s">
        <v>19</v>
      </c>
      <c r="N452" s="212" t="s">
        <v>46</v>
      </c>
      <c r="O452" s="84"/>
      <c r="P452" s="213">
        <f>O452*H452</f>
        <v>0</v>
      </c>
      <c r="Q452" s="213">
        <v>0</v>
      </c>
      <c r="R452" s="213">
        <f>Q452*H452</f>
        <v>0</v>
      </c>
      <c r="S452" s="213">
        <v>0</v>
      </c>
      <c r="T452" s="214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15" t="s">
        <v>232</v>
      </c>
      <c r="AT452" s="215" t="s">
        <v>140</v>
      </c>
      <c r="AU452" s="215" t="s">
        <v>80</v>
      </c>
      <c r="AY452" s="17" t="s">
        <v>138</v>
      </c>
      <c r="BE452" s="216">
        <f>IF(N452="základní",J452,0)</f>
        <v>0</v>
      </c>
      <c r="BF452" s="216">
        <f>IF(N452="snížená",J452,0)</f>
        <v>0</v>
      </c>
      <c r="BG452" s="216">
        <f>IF(N452="zákl. přenesená",J452,0)</f>
        <v>0</v>
      </c>
      <c r="BH452" s="216">
        <f>IF(N452="sníž. přenesená",J452,0)</f>
        <v>0</v>
      </c>
      <c r="BI452" s="216">
        <f>IF(N452="nulová",J452,0)</f>
        <v>0</v>
      </c>
      <c r="BJ452" s="17" t="s">
        <v>83</v>
      </c>
      <c r="BK452" s="216">
        <f>ROUND(I452*H452,2)</f>
        <v>0</v>
      </c>
      <c r="BL452" s="17" t="s">
        <v>232</v>
      </c>
      <c r="BM452" s="215" t="s">
        <v>1795</v>
      </c>
    </row>
    <row r="453" s="2" customFormat="1">
      <c r="A453" s="38"/>
      <c r="B453" s="39"/>
      <c r="C453" s="40"/>
      <c r="D453" s="217" t="s">
        <v>146</v>
      </c>
      <c r="E453" s="40"/>
      <c r="F453" s="218" t="s">
        <v>896</v>
      </c>
      <c r="G453" s="40"/>
      <c r="H453" s="40"/>
      <c r="I453" s="219"/>
      <c r="J453" s="40"/>
      <c r="K453" s="40"/>
      <c r="L453" s="44"/>
      <c r="M453" s="220"/>
      <c r="N453" s="221"/>
      <c r="O453" s="84"/>
      <c r="P453" s="84"/>
      <c r="Q453" s="84"/>
      <c r="R453" s="84"/>
      <c r="S453" s="84"/>
      <c r="T453" s="85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146</v>
      </c>
      <c r="AU453" s="17" t="s">
        <v>80</v>
      </c>
    </row>
    <row r="454" s="2" customFormat="1" ht="16.5" customHeight="1">
      <c r="A454" s="38"/>
      <c r="B454" s="39"/>
      <c r="C454" s="204" t="s">
        <v>897</v>
      </c>
      <c r="D454" s="204" t="s">
        <v>140</v>
      </c>
      <c r="E454" s="205" t="s">
        <v>898</v>
      </c>
      <c r="F454" s="206" t="s">
        <v>899</v>
      </c>
      <c r="G454" s="207" t="s">
        <v>900</v>
      </c>
      <c r="H454" s="208">
        <v>8</v>
      </c>
      <c r="I454" s="209"/>
      <c r="J454" s="210">
        <f>ROUND(I454*H454,2)</f>
        <v>0</v>
      </c>
      <c r="K454" s="206" t="s">
        <v>144</v>
      </c>
      <c r="L454" s="44"/>
      <c r="M454" s="211" t="s">
        <v>19</v>
      </c>
      <c r="N454" s="212" t="s">
        <v>46</v>
      </c>
      <c r="O454" s="84"/>
      <c r="P454" s="213">
        <f>O454*H454</f>
        <v>0</v>
      </c>
      <c r="Q454" s="213">
        <v>0</v>
      </c>
      <c r="R454" s="213">
        <f>Q454*H454</f>
        <v>0</v>
      </c>
      <c r="S454" s="213">
        <v>0</v>
      </c>
      <c r="T454" s="214">
        <f>S454*H454</f>
        <v>0</v>
      </c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R454" s="215" t="s">
        <v>232</v>
      </c>
      <c r="AT454" s="215" t="s">
        <v>140</v>
      </c>
      <c r="AU454" s="215" t="s">
        <v>80</v>
      </c>
      <c r="AY454" s="17" t="s">
        <v>138</v>
      </c>
      <c r="BE454" s="216">
        <f>IF(N454="základní",J454,0)</f>
        <v>0</v>
      </c>
      <c r="BF454" s="216">
        <f>IF(N454="snížená",J454,0)</f>
        <v>0</v>
      </c>
      <c r="BG454" s="216">
        <f>IF(N454="zákl. přenesená",J454,0)</f>
        <v>0</v>
      </c>
      <c r="BH454" s="216">
        <f>IF(N454="sníž. přenesená",J454,0)</f>
        <v>0</v>
      </c>
      <c r="BI454" s="216">
        <f>IF(N454="nulová",J454,0)</f>
        <v>0</v>
      </c>
      <c r="BJ454" s="17" t="s">
        <v>83</v>
      </c>
      <c r="BK454" s="216">
        <f>ROUND(I454*H454,2)</f>
        <v>0</v>
      </c>
      <c r="BL454" s="17" t="s">
        <v>232</v>
      </c>
      <c r="BM454" s="215" t="s">
        <v>1796</v>
      </c>
    </row>
    <row r="455" s="2" customFormat="1">
      <c r="A455" s="38"/>
      <c r="B455" s="39"/>
      <c r="C455" s="40"/>
      <c r="D455" s="217" t="s">
        <v>146</v>
      </c>
      <c r="E455" s="40"/>
      <c r="F455" s="218" t="s">
        <v>902</v>
      </c>
      <c r="G455" s="40"/>
      <c r="H455" s="40"/>
      <c r="I455" s="219"/>
      <c r="J455" s="40"/>
      <c r="K455" s="40"/>
      <c r="L455" s="44"/>
      <c r="M455" s="220"/>
      <c r="N455" s="221"/>
      <c r="O455" s="84"/>
      <c r="P455" s="84"/>
      <c r="Q455" s="84"/>
      <c r="R455" s="84"/>
      <c r="S455" s="84"/>
      <c r="T455" s="85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T455" s="17" t="s">
        <v>146</v>
      </c>
      <c r="AU455" s="17" t="s">
        <v>80</v>
      </c>
    </row>
    <row r="456" s="2" customFormat="1">
      <c r="A456" s="38"/>
      <c r="B456" s="39"/>
      <c r="C456" s="40"/>
      <c r="D456" s="224" t="s">
        <v>903</v>
      </c>
      <c r="E456" s="40"/>
      <c r="F456" s="256" t="s">
        <v>904</v>
      </c>
      <c r="G456" s="40"/>
      <c r="H456" s="40"/>
      <c r="I456" s="219"/>
      <c r="J456" s="40"/>
      <c r="K456" s="40"/>
      <c r="L456" s="44"/>
      <c r="M456" s="220"/>
      <c r="N456" s="221"/>
      <c r="O456" s="84"/>
      <c r="P456" s="84"/>
      <c r="Q456" s="84"/>
      <c r="R456" s="84"/>
      <c r="S456" s="84"/>
      <c r="T456" s="85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903</v>
      </c>
      <c r="AU456" s="17" t="s">
        <v>80</v>
      </c>
    </row>
    <row r="457" s="2" customFormat="1" ht="16.5" customHeight="1">
      <c r="A457" s="38"/>
      <c r="B457" s="39"/>
      <c r="C457" s="234" t="s">
        <v>905</v>
      </c>
      <c r="D457" s="234" t="s">
        <v>175</v>
      </c>
      <c r="E457" s="235" t="s">
        <v>906</v>
      </c>
      <c r="F457" s="236" t="s">
        <v>907</v>
      </c>
      <c r="G457" s="237" t="s">
        <v>908</v>
      </c>
      <c r="H457" s="238">
        <v>5</v>
      </c>
      <c r="I457" s="239"/>
      <c r="J457" s="240">
        <f>ROUND(I457*H457,2)</f>
        <v>0</v>
      </c>
      <c r="K457" s="236" t="s">
        <v>144</v>
      </c>
      <c r="L457" s="241"/>
      <c r="M457" s="242" t="s">
        <v>19</v>
      </c>
      <c r="N457" s="243" t="s">
        <v>46</v>
      </c>
      <c r="O457" s="84"/>
      <c r="P457" s="213">
        <f>O457*H457</f>
        <v>0</v>
      </c>
      <c r="Q457" s="213">
        <v>0.001</v>
      </c>
      <c r="R457" s="213">
        <f>Q457*H457</f>
        <v>0.0050000000000000001</v>
      </c>
      <c r="S457" s="213">
        <v>0</v>
      </c>
      <c r="T457" s="214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15" t="s">
        <v>333</v>
      </c>
      <c r="AT457" s="215" t="s">
        <v>175</v>
      </c>
      <c r="AU457" s="215" t="s">
        <v>80</v>
      </c>
      <c r="AY457" s="17" t="s">
        <v>138</v>
      </c>
      <c r="BE457" s="216">
        <f>IF(N457="základní",J457,0)</f>
        <v>0</v>
      </c>
      <c r="BF457" s="216">
        <f>IF(N457="snížená",J457,0)</f>
        <v>0</v>
      </c>
      <c r="BG457" s="216">
        <f>IF(N457="zákl. přenesená",J457,0)</f>
        <v>0</v>
      </c>
      <c r="BH457" s="216">
        <f>IF(N457="sníž. přenesená",J457,0)</f>
        <v>0</v>
      </c>
      <c r="BI457" s="216">
        <f>IF(N457="nulová",J457,0)</f>
        <v>0</v>
      </c>
      <c r="BJ457" s="17" t="s">
        <v>83</v>
      </c>
      <c r="BK457" s="216">
        <f>ROUND(I457*H457,2)</f>
        <v>0</v>
      </c>
      <c r="BL457" s="17" t="s">
        <v>232</v>
      </c>
      <c r="BM457" s="215" t="s">
        <v>1797</v>
      </c>
    </row>
    <row r="458" s="2" customFormat="1" ht="16.5" customHeight="1">
      <c r="A458" s="38"/>
      <c r="B458" s="39"/>
      <c r="C458" s="234" t="s">
        <v>910</v>
      </c>
      <c r="D458" s="234" t="s">
        <v>175</v>
      </c>
      <c r="E458" s="235" t="s">
        <v>911</v>
      </c>
      <c r="F458" s="236" t="s">
        <v>912</v>
      </c>
      <c r="G458" s="237" t="s">
        <v>908</v>
      </c>
      <c r="H458" s="238">
        <v>0.5</v>
      </c>
      <c r="I458" s="239"/>
      <c r="J458" s="240">
        <f>ROUND(I458*H458,2)</f>
        <v>0</v>
      </c>
      <c r="K458" s="236" t="s">
        <v>144</v>
      </c>
      <c r="L458" s="241"/>
      <c r="M458" s="242" t="s">
        <v>19</v>
      </c>
      <c r="N458" s="243" t="s">
        <v>46</v>
      </c>
      <c r="O458" s="84"/>
      <c r="P458" s="213">
        <f>O458*H458</f>
        <v>0</v>
      </c>
      <c r="Q458" s="213">
        <v>0.001</v>
      </c>
      <c r="R458" s="213">
        <f>Q458*H458</f>
        <v>0.00050000000000000001</v>
      </c>
      <c r="S458" s="213">
        <v>0</v>
      </c>
      <c r="T458" s="214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15" t="s">
        <v>333</v>
      </c>
      <c r="AT458" s="215" t="s">
        <v>175</v>
      </c>
      <c r="AU458" s="215" t="s">
        <v>80</v>
      </c>
      <c r="AY458" s="17" t="s">
        <v>138</v>
      </c>
      <c r="BE458" s="216">
        <f>IF(N458="základní",J458,0)</f>
        <v>0</v>
      </c>
      <c r="BF458" s="216">
        <f>IF(N458="snížená",J458,0)</f>
        <v>0</v>
      </c>
      <c r="BG458" s="216">
        <f>IF(N458="zákl. přenesená",J458,0)</f>
        <v>0</v>
      </c>
      <c r="BH458" s="216">
        <f>IF(N458="sníž. přenesená",J458,0)</f>
        <v>0</v>
      </c>
      <c r="BI458" s="216">
        <f>IF(N458="nulová",J458,0)</f>
        <v>0</v>
      </c>
      <c r="BJ458" s="17" t="s">
        <v>83</v>
      </c>
      <c r="BK458" s="216">
        <f>ROUND(I458*H458,2)</f>
        <v>0</v>
      </c>
      <c r="BL458" s="17" t="s">
        <v>232</v>
      </c>
      <c r="BM458" s="215" t="s">
        <v>1798</v>
      </c>
    </row>
    <row r="459" s="2" customFormat="1" ht="24.15" customHeight="1">
      <c r="A459" s="38"/>
      <c r="B459" s="39"/>
      <c r="C459" s="204" t="s">
        <v>914</v>
      </c>
      <c r="D459" s="204" t="s">
        <v>140</v>
      </c>
      <c r="E459" s="205" t="s">
        <v>915</v>
      </c>
      <c r="F459" s="206" t="s">
        <v>916</v>
      </c>
      <c r="G459" s="207" t="s">
        <v>178</v>
      </c>
      <c r="H459" s="208">
        <v>0.055</v>
      </c>
      <c r="I459" s="209"/>
      <c r="J459" s="210">
        <f>ROUND(I459*H459,2)</f>
        <v>0</v>
      </c>
      <c r="K459" s="206" t="s">
        <v>144</v>
      </c>
      <c r="L459" s="44"/>
      <c r="M459" s="211" t="s">
        <v>19</v>
      </c>
      <c r="N459" s="212" t="s">
        <v>46</v>
      </c>
      <c r="O459" s="84"/>
      <c r="P459" s="213">
        <f>O459*H459</f>
        <v>0</v>
      </c>
      <c r="Q459" s="213">
        <v>0</v>
      </c>
      <c r="R459" s="213">
        <f>Q459*H459</f>
        <v>0</v>
      </c>
      <c r="S459" s="213">
        <v>0</v>
      </c>
      <c r="T459" s="214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15" t="s">
        <v>232</v>
      </c>
      <c r="AT459" s="215" t="s">
        <v>140</v>
      </c>
      <c r="AU459" s="215" t="s">
        <v>80</v>
      </c>
      <c r="AY459" s="17" t="s">
        <v>138</v>
      </c>
      <c r="BE459" s="216">
        <f>IF(N459="základní",J459,0)</f>
        <v>0</v>
      </c>
      <c r="BF459" s="216">
        <f>IF(N459="snížená",J459,0)</f>
        <v>0</v>
      </c>
      <c r="BG459" s="216">
        <f>IF(N459="zákl. přenesená",J459,0)</f>
        <v>0</v>
      </c>
      <c r="BH459" s="216">
        <f>IF(N459="sníž. přenesená",J459,0)</f>
        <v>0</v>
      </c>
      <c r="BI459" s="216">
        <f>IF(N459="nulová",J459,0)</f>
        <v>0</v>
      </c>
      <c r="BJ459" s="17" t="s">
        <v>83</v>
      </c>
      <c r="BK459" s="216">
        <f>ROUND(I459*H459,2)</f>
        <v>0</v>
      </c>
      <c r="BL459" s="17" t="s">
        <v>232</v>
      </c>
      <c r="BM459" s="215" t="s">
        <v>1799</v>
      </c>
    </row>
    <row r="460" s="2" customFormat="1">
      <c r="A460" s="38"/>
      <c r="B460" s="39"/>
      <c r="C460" s="40"/>
      <c r="D460" s="217" t="s">
        <v>146</v>
      </c>
      <c r="E460" s="40"/>
      <c r="F460" s="218" t="s">
        <v>918</v>
      </c>
      <c r="G460" s="40"/>
      <c r="H460" s="40"/>
      <c r="I460" s="219"/>
      <c r="J460" s="40"/>
      <c r="K460" s="40"/>
      <c r="L460" s="44"/>
      <c r="M460" s="220"/>
      <c r="N460" s="221"/>
      <c r="O460" s="84"/>
      <c r="P460" s="84"/>
      <c r="Q460" s="84"/>
      <c r="R460" s="84"/>
      <c r="S460" s="84"/>
      <c r="T460" s="85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146</v>
      </c>
      <c r="AU460" s="17" t="s">
        <v>80</v>
      </c>
    </row>
    <row r="461" s="12" customFormat="1" ht="22.8" customHeight="1">
      <c r="A461" s="12"/>
      <c r="B461" s="188"/>
      <c r="C461" s="189"/>
      <c r="D461" s="190" t="s">
        <v>74</v>
      </c>
      <c r="E461" s="202" t="s">
        <v>919</v>
      </c>
      <c r="F461" s="202" t="s">
        <v>920</v>
      </c>
      <c r="G461" s="189"/>
      <c r="H461" s="189"/>
      <c r="I461" s="192"/>
      <c r="J461" s="203">
        <f>BK461</f>
        <v>0</v>
      </c>
      <c r="K461" s="189"/>
      <c r="L461" s="194"/>
      <c r="M461" s="195"/>
      <c r="N461" s="196"/>
      <c r="O461" s="196"/>
      <c r="P461" s="197">
        <f>SUM(P462:P490)</f>
        <v>0</v>
      </c>
      <c r="Q461" s="196"/>
      <c r="R461" s="197">
        <f>SUM(R462:R490)</f>
        <v>0.077640000000000001</v>
      </c>
      <c r="S461" s="196"/>
      <c r="T461" s="198">
        <f>SUM(T462:T490)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199" t="s">
        <v>80</v>
      </c>
      <c r="AT461" s="200" t="s">
        <v>74</v>
      </c>
      <c r="AU461" s="200" t="s">
        <v>83</v>
      </c>
      <c r="AY461" s="199" t="s">
        <v>138</v>
      </c>
      <c r="BK461" s="201">
        <f>SUM(BK462:BK490)</f>
        <v>0</v>
      </c>
    </row>
    <row r="462" s="2" customFormat="1" ht="21.75" customHeight="1">
      <c r="A462" s="38"/>
      <c r="B462" s="39"/>
      <c r="C462" s="204" t="s">
        <v>921</v>
      </c>
      <c r="D462" s="204" t="s">
        <v>140</v>
      </c>
      <c r="E462" s="205" t="s">
        <v>922</v>
      </c>
      <c r="F462" s="206" t="s">
        <v>923</v>
      </c>
      <c r="G462" s="207" t="s">
        <v>330</v>
      </c>
      <c r="H462" s="208">
        <v>1</v>
      </c>
      <c r="I462" s="209"/>
      <c r="J462" s="210">
        <f>ROUND(I462*H462,2)</f>
        <v>0</v>
      </c>
      <c r="K462" s="206" t="s">
        <v>144</v>
      </c>
      <c r="L462" s="44"/>
      <c r="M462" s="211" t="s">
        <v>19</v>
      </c>
      <c r="N462" s="212" t="s">
        <v>46</v>
      </c>
      <c r="O462" s="84"/>
      <c r="P462" s="213">
        <f>O462*H462</f>
        <v>0</v>
      </c>
      <c r="Q462" s="213">
        <v>0</v>
      </c>
      <c r="R462" s="213">
        <f>Q462*H462</f>
        <v>0</v>
      </c>
      <c r="S462" s="213">
        <v>0</v>
      </c>
      <c r="T462" s="214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15" t="s">
        <v>232</v>
      </c>
      <c r="AT462" s="215" t="s">
        <v>140</v>
      </c>
      <c r="AU462" s="215" t="s">
        <v>80</v>
      </c>
      <c r="AY462" s="17" t="s">
        <v>138</v>
      </c>
      <c r="BE462" s="216">
        <f>IF(N462="základní",J462,0)</f>
        <v>0</v>
      </c>
      <c r="BF462" s="216">
        <f>IF(N462="snížená",J462,0)</f>
        <v>0</v>
      </c>
      <c r="BG462" s="216">
        <f>IF(N462="zákl. přenesená",J462,0)</f>
        <v>0</v>
      </c>
      <c r="BH462" s="216">
        <f>IF(N462="sníž. přenesená",J462,0)</f>
        <v>0</v>
      </c>
      <c r="BI462" s="216">
        <f>IF(N462="nulová",J462,0)</f>
        <v>0</v>
      </c>
      <c r="BJ462" s="17" t="s">
        <v>83</v>
      </c>
      <c r="BK462" s="216">
        <f>ROUND(I462*H462,2)</f>
        <v>0</v>
      </c>
      <c r="BL462" s="17" t="s">
        <v>232</v>
      </c>
      <c r="BM462" s="215" t="s">
        <v>1800</v>
      </c>
    </row>
    <row r="463" s="2" customFormat="1">
      <c r="A463" s="38"/>
      <c r="B463" s="39"/>
      <c r="C463" s="40"/>
      <c r="D463" s="217" t="s">
        <v>146</v>
      </c>
      <c r="E463" s="40"/>
      <c r="F463" s="218" t="s">
        <v>925</v>
      </c>
      <c r="G463" s="40"/>
      <c r="H463" s="40"/>
      <c r="I463" s="219"/>
      <c r="J463" s="40"/>
      <c r="K463" s="40"/>
      <c r="L463" s="44"/>
      <c r="M463" s="220"/>
      <c r="N463" s="221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146</v>
      </c>
      <c r="AU463" s="17" t="s">
        <v>80</v>
      </c>
    </row>
    <row r="464" s="2" customFormat="1" ht="33" customHeight="1">
      <c r="A464" s="38"/>
      <c r="B464" s="39"/>
      <c r="C464" s="234" t="s">
        <v>926</v>
      </c>
      <c r="D464" s="234" t="s">
        <v>175</v>
      </c>
      <c r="E464" s="235" t="s">
        <v>1801</v>
      </c>
      <c r="F464" s="236" t="s">
        <v>1802</v>
      </c>
      <c r="G464" s="237" t="s">
        <v>330</v>
      </c>
      <c r="H464" s="238">
        <v>1</v>
      </c>
      <c r="I464" s="239"/>
      <c r="J464" s="240">
        <f>ROUND(I464*H464,2)</f>
        <v>0</v>
      </c>
      <c r="K464" s="236" t="s">
        <v>582</v>
      </c>
      <c r="L464" s="241"/>
      <c r="M464" s="242" t="s">
        <v>19</v>
      </c>
      <c r="N464" s="243" t="s">
        <v>46</v>
      </c>
      <c r="O464" s="84"/>
      <c r="P464" s="213">
        <f>O464*H464</f>
        <v>0</v>
      </c>
      <c r="Q464" s="213">
        <v>0.0028</v>
      </c>
      <c r="R464" s="213">
        <f>Q464*H464</f>
        <v>0.0028</v>
      </c>
      <c r="S464" s="213">
        <v>0</v>
      </c>
      <c r="T464" s="214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15" t="s">
        <v>333</v>
      </c>
      <c r="AT464" s="215" t="s">
        <v>175</v>
      </c>
      <c r="AU464" s="215" t="s">
        <v>80</v>
      </c>
      <c r="AY464" s="17" t="s">
        <v>138</v>
      </c>
      <c r="BE464" s="216">
        <f>IF(N464="základní",J464,0)</f>
        <v>0</v>
      </c>
      <c r="BF464" s="216">
        <f>IF(N464="snížená",J464,0)</f>
        <v>0</v>
      </c>
      <c r="BG464" s="216">
        <f>IF(N464="zákl. přenesená",J464,0)</f>
        <v>0</v>
      </c>
      <c r="BH464" s="216">
        <f>IF(N464="sníž. přenesená",J464,0)</f>
        <v>0</v>
      </c>
      <c r="BI464" s="216">
        <f>IF(N464="nulová",J464,0)</f>
        <v>0</v>
      </c>
      <c r="BJ464" s="17" t="s">
        <v>83</v>
      </c>
      <c r="BK464" s="216">
        <f>ROUND(I464*H464,2)</f>
        <v>0</v>
      </c>
      <c r="BL464" s="17" t="s">
        <v>232</v>
      </c>
      <c r="BM464" s="215" t="s">
        <v>1803</v>
      </c>
    </row>
    <row r="465" s="2" customFormat="1" ht="16.5" customHeight="1">
      <c r="A465" s="38"/>
      <c r="B465" s="39"/>
      <c r="C465" s="204" t="s">
        <v>930</v>
      </c>
      <c r="D465" s="204" t="s">
        <v>140</v>
      </c>
      <c r="E465" s="205" t="s">
        <v>931</v>
      </c>
      <c r="F465" s="206" t="s">
        <v>932</v>
      </c>
      <c r="G465" s="207" t="s">
        <v>330</v>
      </c>
      <c r="H465" s="208">
        <v>2</v>
      </c>
      <c r="I465" s="209"/>
      <c r="J465" s="210">
        <f>ROUND(I465*H465,2)</f>
        <v>0</v>
      </c>
      <c r="K465" s="206" t="s">
        <v>144</v>
      </c>
      <c r="L465" s="44"/>
      <c r="M465" s="211" t="s">
        <v>19</v>
      </c>
      <c r="N465" s="212" t="s">
        <v>46</v>
      </c>
      <c r="O465" s="84"/>
      <c r="P465" s="213">
        <f>O465*H465</f>
        <v>0</v>
      </c>
      <c r="Q465" s="213">
        <v>0</v>
      </c>
      <c r="R465" s="213">
        <f>Q465*H465</f>
        <v>0</v>
      </c>
      <c r="S465" s="213">
        <v>0</v>
      </c>
      <c r="T465" s="214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15" t="s">
        <v>88</v>
      </c>
      <c r="AT465" s="215" t="s">
        <v>140</v>
      </c>
      <c r="AU465" s="215" t="s">
        <v>80</v>
      </c>
      <c r="AY465" s="17" t="s">
        <v>138</v>
      </c>
      <c r="BE465" s="216">
        <f>IF(N465="základní",J465,0)</f>
        <v>0</v>
      </c>
      <c r="BF465" s="216">
        <f>IF(N465="snížená",J465,0)</f>
        <v>0</v>
      </c>
      <c r="BG465" s="216">
        <f>IF(N465="zákl. přenesená",J465,0)</f>
        <v>0</v>
      </c>
      <c r="BH465" s="216">
        <f>IF(N465="sníž. přenesená",J465,0)</f>
        <v>0</v>
      </c>
      <c r="BI465" s="216">
        <f>IF(N465="nulová",J465,0)</f>
        <v>0</v>
      </c>
      <c r="BJ465" s="17" t="s">
        <v>83</v>
      </c>
      <c r="BK465" s="216">
        <f>ROUND(I465*H465,2)</f>
        <v>0</v>
      </c>
      <c r="BL465" s="17" t="s">
        <v>88</v>
      </c>
      <c r="BM465" s="215" t="s">
        <v>1804</v>
      </c>
    </row>
    <row r="466" s="2" customFormat="1">
      <c r="A466" s="38"/>
      <c r="B466" s="39"/>
      <c r="C466" s="40"/>
      <c r="D466" s="217" t="s">
        <v>146</v>
      </c>
      <c r="E466" s="40"/>
      <c r="F466" s="218" t="s">
        <v>934</v>
      </c>
      <c r="G466" s="40"/>
      <c r="H466" s="40"/>
      <c r="I466" s="219"/>
      <c r="J466" s="40"/>
      <c r="K466" s="40"/>
      <c r="L466" s="44"/>
      <c r="M466" s="220"/>
      <c r="N466" s="221"/>
      <c r="O466" s="84"/>
      <c r="P466" s="84"/>
      <c r="Q466" s="84"/>
      <c r="R466" s="84"/>
      <c r="S466" s="84"/>
      <c r="T466" s="85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146</v>
      </c>
      <c r="AU466" s="17" t="s">
        <v>80</v>
      </c>
    </row>
    <row r="467" s="2" customFormat="1" ht="16.5" customHeight="1">
      <c r="A467" s="38"/>
      <c r="B467" s="39"/>
      <c r="C467" s="234" t="s">
        <v>935</v>
      </c>
      <c r="D467" s="234" t="s">
        <v>175</v>
      </c>
      <c r="E467" s="235" t="s">
        <v>1805</v>
      </c>
      <c r="F467" s="236" t="s">
        <v>1806</v>
      </c>
      <c r="G467" s="237" t="s">
        <v>330</v>
      </c>
      <c r="H467" s="238">
        <v>2</v>
      </c>
      <c r="I467" s="239"/>
      <c r="J467" s="240">
        <f>ROUND(I467*H467,2)</f>
        <v>0</v>
      </c>
      <c r="K467" s="236" t="s">
        <v>582</v>
      </c>
      <c r="L467" s="241"/>
      <c r="M467" s="242" t="s">
        <v>19</v>
      </c>
      <c r="N467" s="243" t="s">
        <v>46</v>
      </c>
      <c r="O467" s="84"/>
      <c r="P467" s="213">
        <f>O467*H467</f>
        <v>0</v>
      </c>
      <c r="Q467" s="213">
        <v>0.00020000000000000001</v>
      </c>
      <c r="R467" s="213">
        <f>Q467*H467</f>
        <v>0.00040000000000000002</v>
      </c>
      <c r="S467" s="213">
        <v>0</v>
      </c>
      <c r="T467" s="214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15" t="s">
        <v>179</v>
      </c>
      <c r="AT467" s="215" t="s">
        <v>175</v>
      </c>
      <c r="AU467" s="215" t="s">
        <v>80</v>
      </c>
      <c r="AY467" s="17" t="s">
        <v>138</v>
      </c>
      <c r="BE467" s="216">
        <f>IF(N467="základní",J467,0)</f>
        <v>0</v>
      </c>
      <c r="BF467" s="216">
        <f>IF(N467="snížená",J467,0)</f>
        <v>0</v>
      </c>
      <c r="BG467" s="216">
        <f>IF(N467="zákl. přenesená",J467,0)</f>
        <v>0</v>
      </c>
      <c r="BH467" s="216">
        <f>IF(N467="sníž. přenesená",J467,0)</f>
        <v>0</v>
      </c>
      <c r="BI467" s="216">
        <f>IF(N467="nulová",J467,0)</f>
        <v>0</v>
      </c>
      <c r="BJ467" s="17" t="s">
        <v>83</v>
      </c>
      <c r="BK467" s="216">
        <f>ROUND(I467*H467,2)</f>
        <v>0</v>
      </c>
      <c r="BL467" s="17" t="s">
        <v>88</v>
      </c>
      <c r="BM467" s="215" t="s">
        <v>1807</v>
      </c>
    </row>
    <row r="468" s="2" customFormat="1" ht="16.5" customHeight="1">
      <c r="A468" s="38"/>
      <c r="B468" s="39"/>
      <c r="C468" s="204" t="s">
        <v>939</v>
      </c>
      <c r="D468" s="204" t="s">
        <v>140</v>
      </c>
      <c r="E468" s="205" t="s">
        <v>1808</v>
      </c>
      <c r="F468" s="206" t="s">
        <v>1809</v>
      </c>
      <c r="G468" s="207" t="s">
        <v>330</v>
      </c>
      <c r="H468" s="208">
        <v>2</v>
      </c>
      <c r="I468" s="209"/>
      <c r="J468" s="210">
        <f>ROUND(I468*H468,2)</f>
        <v>0</v>
      </c>
      <c r="K468" s="206" t="s">
        <v>144</v>
      </c>
      <c r="L468" s="44"/>
      <c r="M468" s="211" t="s">
        <v>19</v>
      </c>
      <c r="N468" s="212" t="s">
        <v>46</v>
      </c>
      <c r="O468" s="84"/>
      <c r="P468" s="213">
        <f>O468*H468</f>
        <v>0</v>
      </c>
      <c r="Q468" s="213">
        <v>0</v>
      </c>
      <c r="R468" s="213">
        <f>Q468*H468</f>
        <v>0</v>
      </c>
      <c r="S468" s="213">
        <v>0</v>
      </c>
      <c r="T468" s="214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15" t="s">
        <v>232</v>
      </c>
      <c r="AT468" s="215" t="s">
        <v>140</v>
      </c>
      <c r="AU468" s="215" t="s">
        <v>80</v>
      </c>
      <c r="AY468" s="17" t="s">
        <v>138</v>
      </c>
      <c r="BE468" s="216">
        <f>IF(N468="základní",J468,0)</f>
        <v>0</v>
      </c>
      <c r="BF468" s="216">
        <f>IF(N468="snížená",J468,0)</f>
        <v>0</v>
      </c>
      <c r="BG468" s="216">
        <f>IF(N468="zákl. přenesená",J468,0)</f>
        <v>0</v>
      </c>
      <c r="BH468" s="216">
        <f>IF(N468="sníž. přenesená",J468,0)</f>
        <v>0</v>
      </c>
      <c r="BI468" s="216">
        <f>IF(N468="nulová",J468,0)</f>
        <v>0</v>
      </c>
      <c r="BJ468" s="17" t="s">
        <v>83</v>
      </c>
      <c r="BK468" s="216">
        <f>ROUND(I468*H468,2)</f>
        <v>0</v>
      </c>
      <c r="BL468" s="17" t="s">
        <v>232</v>
      </c>
      <c r="BM468" s="215" t="s">
        <v>1810</v>
      </c>
    </row>
    <row r="469" s="2" customFormat="1">
      <c r="A469" s="38"/>
      <c r="B469" s="39"/>
      <c r="C469" s="40"/>
      <c r="D469" s="217" t="s">
        <v>146</v>
      </c>
      <c r="E469" s="40"/>
      <c r="F469" s="218" t="s">
        <v>1811</v>
      </c>
      <c r="G469" s="40"/>
      <c r="H469" s="40"/>
      <c r="I469" s="219"/>
      <c r="J469" s="40"/>
      <c r="K469" s="40"/>
      <c r="L469" s="44"/>
      <c r="M469" s="220"/>
      <c r="N469" s="221"/>
      <c r="O469" s="84"/>
      <c r="P469" s="84"/>
      <c r="Q469" s="84"/>
      <c r="R469" s="84"/>
      <c r="S469" s="84"/>
      <c r="T469" s="85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146</v>
      </c>
      <c r="AU469" s="17" t="s">
        <v>80</v>
      </c>
    </row>
    <row r="470" s="2" customFormat="1" ht="16.5" customHeight="1">
      <c r="A470" s="38"/>
      <c r="B470" s="39"/>
      <c r="C470" s="234" t="s">
        <v>944</v>
      </c>
      <c r="D470" s="234" t="s">
        <v>175</v>
      </c>
      <c r="E470" s="235" t="s">
        <v>1812</v>
      </c>
      <c r="F470" s="236" t="s">
        <v>1813</v>
      </c>
      <c r="G470" s="237" t="s">
        <v>330</v>
      </c>
      <c r="H470" s="238">
        <v>2</v>
      </c>
      <c r="I470" s="239"/>
      <c r="J470" s="240">
        <f>ROUND(I470*H470,2)</f>
        <v>0</v>
      </c>
      <c r="K470" s="236" t="s">
        <v>144</v>
      </c>
      <c r="L470" s="241"/>
      <c r="M470" s="242" t="s">
        <v>19</v>
      </c>
      <c r="N470" s="243" t="s">
        <v>46</v>
      </c>
      <c r="O470" s="84"/>
      <c r="P470" s="213">
        <f>O470*H470</f>
        <v>0</v>
      </c>
      <c r="Q470" s="213">
        <v>0.00080000000000000004</v>
      </c>
      <c r="R470" s="213">
        <f>Q470*H470</f>
        <v>0.0016000000000000001</v>
      </c>
      <c r="S470" s="213">
        <v>0</v>
      </c>
      <c r="T470" s="214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15" t="s">
        <v>333</v>
      </c>
      <c r="AT470" s="215" t="s">
        <v>175</v>
      </c>
      <c r="AU470" s="215" t="s">
        <v>80</v>
      </c>
      <c r="AY470" s="17" t="s">
        <v>138</v>
      </c>
      <c r="BE470" s="216">
        <f>IF(N470="základní",J470,0)</f>
        <v>0</v>
      </c>
      <c r="BF470" s="216">
        <f>IF(N470="snížená",J470,0)</f>
        <v>0</v>
      </c>
      <c r="BG470" s="216">
        <f>IF(N470="zákl. přenesená",J470,0)</f>
        <v>0</v>
      </c>
      <c r="BH470" s="216">
        <f>IF(N470="sníž. přenesená",J470,0)</f>
        <v>0</v>
      </c>
      <c r="BI470" s="216">
        <f>IF(N470="nulová",J470,0)</f>
        <v>0</v>
      </c>
      <c r="BJ470" s="17" t="s">
        <v>83</v>
      </c>
      <c r="BK470" s="216">
        <f>ROUND(I470*H470,2)</f>
        <v>0</v>
      </c>
      <c r="BL470" s="17" t="s">
        <v>232</v>
      </c>
      <c r="BM470" s="215" t="s">
        <v>1814</v>
      </c>
    </row>
    <row r="471" s="2" customFormat="1" ht="24.15" customHeight="1">
      <c r="A471" s="38"/>
      <c r="B471" s="39"/>
      <c r="C471" s="204" t="s">
        <v>948</v>
      </c>
      <c r="D471" s="204" t="s">
        <v>140</v>
      </c>
      <c r="E471" s="205" t="s">
        <v>954</v>
      </c>
      <c r="F471" s="206" t="s">
        <v>955</v>
      </c>
      <c r="G471" s="207" t="s">
        <v>482</v>
      </c>
      <c r="H471" s="208">
        <v>18.5</v>
      </c>
      <c r="I471" s="209"/>
      <c r="J471" s="210">
        <f>ROUND(I471*H471,2)</f>
        <v>0</v>
      </c>
      <c r="K471" s="206" t="s">
        <v>144</v>
      </c>
      <c r="L471" s="44"/>
      <c r="M471" s="211" t="s">
        <v>19</v>
      </c>
      <c r="N471" s="212" t="s">
        <v>46</v>
      </c>
      <c r="O471" s="84"/>
      <c r="P471" s="213">
        <f>O471*H471</f>
        <v>0</v>
      </c>
      <c r="Q471" s="213">
        <v>0.0034399999999999999</v>
      </c>
      <c r="R471" s="213">
        <f>Q471*H471</f>
        <v>0.063640000000000002</v>
      </c>
      <c r="S471" s="213">
        <v>0</v>
      </c>
      <c r="T471" s="214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15" t="s">
        <v>232</v>
      </c>
      <c r="AT471" s="215" t="s">
        <v>140</v>
      </c>
      <c r="AU471" s="215" t="s">
        <v>80</v>
      </c>
      <c r="AY471" s="17" t="s">
        <v>138</v>
      </c>
      <c r="BE471" s="216">
        <f>IF(N471="základní",J471,0)</f>
        <v>0</v>
      </c>
      <c r="BF471" s="216">
        <f>IF(N471="snížená",J471,0)</f>
        <v>0</v>
      </c>
      <c r="BG471" s="216">
        <f>IF(N471="zákl. přenesená",J471,0)</f>
        <v>0</v>
      </c>
      <c r="BH471" s="216">
        <f>IF(N471="sníž. přenesená",J471,0)</f>
        <v>0</v>
      </c>
      <c r="BI471" s="216">
        <f>IF(N471="nulová",J471,0)</f>
        <v>0</v>
      </c>
      <c r="BJ471" s="17" t="s">
        <v>83</v>
      </c>
      <c r="BK471" s="216">
        <f>ROUND(I471*H471,2)</f>
        <v>0</v>
      </c>
      <c r="BL471" s="17" t="s">
        <v>232</v>
      </c>
      <c r="BM471" s="215" t="s">
        <v>1815</v>
      </c>
    </row>
    <row r="472" s="2" customFormat="1">
      <c r="A472" s="38"/>
      <c r="B472" s="39"/>
      <c r="C472" s="40"/>
      <c r="D472" s="217" t="s">
        <v>146</v>
      </c>
      <c r="E472" s="40"/>
      <c r="F472" s="218" t="s">
        <v>957</v>
      </c>
      <c r="G472" s="40"/>
      <c r="H472" s="40"/>
      <c r="I472" s="219"/>
      <c r="J472" s="40"/>
      <c r="K472" s="40"/>
      <c r="L472" s="44"/>
      <c r="M472" s="220"/>
      <c r="N472" s="221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146</v>
      </c>
      <c r="AU472" s="17" t="s">
        <v>80</v>
      </c>
    </row>
    <row r="473" s="13" customFormat="1">
      <c r="A473" s="13"/>
      <c r="B473" s="222"/>
      <c r="C473" s="223"/>
      <c r="D473" s="224" t="s">
        <v>148</v>
      </c>
      <c r="E473" s="225" t="s">
        <v>19</v>
      </c>
      <c r="F473" s="226" t="s">
        <v>1816</v>
      </c>
      <c r="G473" s="223"/>
      <c r="H473" s="227">
        <v>18.5</v>
      </c>
      <c r="I473" s="228"/>
      <c r="J473" s="223"/>
      <c r="K473" s="223"/>
      <c r="L473" s="229"/>
      <c r="M473" s="230"/>
      <c r="N473" s="231"/>
      <c r="O473" s="231"/>
      <c r="P473" s="231"/>
      <c r="Q473" s="231"/>
      <c r="R473" s="231"/>
      <c r="S473" s="231"/>
      <c r="T473" s="23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3" t="s">
        <v>148</v>
      </c>
      <c r="AU473" s="233" t="s">
        <v>80</v>
      </c>
      <c r="AV473" s="13" t="s">
        <v>80</v>
      </c>
      <c r="AW473" s="13" t="s">
        <v>36</v>
      </c>
      <c r="AX473" s="13" t="s">
        <v>83</v>
      </c>
      <c r="AY473" s="233" t="s">
        <v>138</v>
      </c>
    </row>
    <row r="474" s="2" customFormat="1" ht="24.15" customHeight="1">
      <c r="A474" s="38"/>
      <c r="B474" s="39"/>
      <c r="C474" s="204" t="s">
        <v>953</v>
      </c>
      <c r="D474" s="204" t="s">
        <v>140</v>
      </c>
      <c r="E474" s="205" t="s">
        <v>1385</v>
      </c>
      <c r="F474" s="206" t="s">
        <v>1386</v>
      </c>
      <c r="G474" s="207" t="s">
        <v>330</v>
      </c>
      <c r="H474" s="208">
        <v>1</v>
      </c>
      <c r="I474" s="209"/>
      <c r="J474" s="210">
        <f>ROUND(I474*H474,2)</f>
        <v>0</v>
      </c>
      <c r="K474" s="206" t="s">
        <v>144</v>
      </c>
      <c r="L474" s="44"/>
      <c r="M474" s="211" t="s">
        <v>19</v>
      </c>
      <c r="N474" s="212" t="s">
        <v>46</v>
      </c>
      <c r="O474" s="84"/>
      <c r="P474" s="213">
        <f>O474*H474</f>
        <v>0</v>
      </c>
      <c r="Q474" s="213">
        <v>0</v>
      </c>
      <c r="R474" s="213">
        <f>Q474*H474</f>
        <v>0</v>
      </c>
      <c r="S474" s="213">
        <v>0</v>
      </c>
      <c r="T474" s="214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15" t="s">
        <v>232</v>
      </c>
      <c r="AT474" s="215" t="s">
        <v>140</v>
      </c>
      <c r="AU474" s="215" t="s">
        <v>80</v>
      </c>
      <c r="AY474" s="17" t="s">
        <v>138</v>
      </c>
      <c r="BE474" s="216">
        <f>IF(N474="základní",J474,0)</f>
        <v>0</v>
      </c>
      <c r="BF474" s="216">
        <f>IF(N474="snížená",J474,0)</f>
        <v>0</v>
      </c>
      <c r="BG474" s="216">
        <f>IF(N474="zákl. přenesená",J474,0)</f>
        <v>0</v>
      </c>
      <c r="BH474" s="216">
        <f>IF(N474="sníž. přenesená",J474,0)</f>
        <v>0</v>
      </c>
      <c r="BI474" s="216">
        <f>IF(N474="nulová",J474,0)</f>
        <v>0</v>
      </c>
      <c r="BJ474" s="17" t="s">
        <v>83</v>
      </c>
      <c r="BK474" s="216">
        <f>ROUND(I474*H474,2)</f>
        <v>0</v>
      </c>
      <c r="BL474" s="17" t="s">
        <v>232</v>
      </c>
      <c r="BM474" s="215" t="s">
        <v>1817</v>
      </c>
    </row>
    <row r="475" s="2" customFormat="1">
      <c r="A475" s="38"/>
      <c r="B475" s="39"/>
      <c r="C475" s="40"/>
      <c r="D475" s="217" t="s">
        <v>146</v>
      </c>
      <c r="E475" s="40"/>
      <c r="F475" s="218" t="s">
        <v>1388</v>
      </c>
      <c r="G475" s="40"/>
      <c r="H475" s="40"/>
      <c r="I475" s="219"/>
      <c r="J475" s="40"/>
      <c r="K475" s="40"/>
      <c r="L475" s="44"/>
      <c r="M475" s="220"/>
      <c r="N475" s="221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146</v>
      </c>
      <c r="AU475" s="17" t="s">
        <v>80</v>
      </c>
    </row>
    <row r="476" s="2" customFormat="1" ht="16.5" customHeight="1">
      <c r="A476" s="38"/>
      <c r="B476" s="39"/>
      <c r="C476" s="234" t="s">
        <v>958</v>
      </c>
      <c r="D476" s="234" t="s">
        <v>175</v>
      </c>
      <c r="E476" s="235" t="s">
        <v>1389</v>
      </c>
      <c r="F476" s="236" t="s">
        <v>1390</v>
      </c>
      <c r="G476" s="237" t="s">
        <v>330</v>
      </c>
      <c r="H476" s="238">
        <v>1</v>
      </c>
      <c r="I476" s="239"/>
      <c r="J476" s="240">
        <f>ROUND(I476*H476,2)</f>
        <v>0</v>
      </c>
      <c r="K476" s="236" t="s">
        <v>144</v>
      </c>
      <c r="L476" s="241"/>
      <c r="M476" s="242" t="s">
        <v>19</v>
      </c>
      <c r="N476" s="243" t="s">
        <v>46</v>
      </c>
      <c r="O476" s="84"/>
      <c r="P476" s="213">
        <f>O476*H476</f>
        <v>0</v>
      </c>
      <c r="Q476" s="213">
        <v>0.00089999999999999998</v>
      </c>
      <c r="R476" s="213">
        <f>Q476*H476</f>
        <v>0.00089999999999999998</v>
      </c>
      <c r="S476" s="213">
        <v>0</v>
      </c>
      <c r="T476" s="214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15" t="s">
        <v>179</v>
      </c>
      <c r="AT476" s="215" t="s">
        <v>175</v>
      </c>
      <c r="AU476" s="215" t="s">
        <v>80</v>
      </c>
      <c r="AY476" s="17" t="s">
        <v>138</v>
      </c>
      <c r="BE476" s="216">
        <f>IF(N476="základní",J476,0)</f>
        <v>0</v>
      </c>
      <c r="BF476" s="216">
        <f>IF(N476="snížená",J476,0)</f>
        <v>0</v>
      </c>
      <c r="BG476" s="216">
        <f>IF(N476="zákl. přenesená",J476,0)</f>
        <v>0</v>
      </c>
      <c r="BH476" s="216">
        <f>IF(N476="sníž. přenesená",J476,0)</f>
        <v>0</v>
      </c>
      <c r="BI476" s="216">
        <f>IF(N476="nulová",J476,0)</f>
        <v>0</v>
      </c>
      <c r="BJ476" s="17" t="s">
        <v>83</v>
      </c>
      <c r="BK476" s="216">
        <f>ROUND(I476*H476,2)</f>
        <v>0</v>
      </c>
      <c r="BL476" s="17" t="s">
        <v>88</v>
      </c>
      <c r="BM476" s="215" t="s">
        <v>1818</v>
      </c>
    </row>
    <row r="477" s="2" customFormat="1" ht="21.75" customHeight="1">
      <c r="A477" s="38"/>
      <c r="B477" s="39"/>
      <c r="C477" s="204" t="s">
        <v>963</v>
      </c>
      <c r="D477" s="204" t="s">
        <v>140</v>
      </c>
      <c r="E477" s="205" t="s">
        <v>959</v>
      </c>
      <c r="F477" s="206" t="s">
        <v>960</v>
      </c>
      <c r="G477" s="207" t="s">
        <v>482</v>
      </c>
      <c r="H477" s="208">
        <v>18.5</v>
      </c>
      <c r="I477" s="209"/>
      <c r="J477" s="210">
        <f>ROUND(I477*H477,2)</f>
        <v>0</v>
      </c>
      <c r="K477" s="206" t="s">
        <v>144</v>
      </c>
      <c r="L477" s="44"/>
      <c r="M477" s="211" t="s">
        <v>19</v>
      </c>
      <c r="N477" s="212" t="s">
        <v>46</v>
      </c>
      <c r="O477" s="84"/>
      <c r="P477" s="213">
        <f>O477*H477</f>
        <v>0</v>
      </c>
      <c r="Q477" s="213">
        <v>0.00022000000000000001</v>
      </c>
      <c r="R477" s="213">
        <f>Q477*H477</f>
        <v>0.0040699999999999998</v>
      </c>
      <c r="S477" s="213">
        <v>0</v>
      </c>
      <c r="T477" s="214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15" t="s">
        <v>232</v>
      </c>
      <c r="AT477" s="215" t="s">
        <v>140</v>
      </c>
      <c r="AU477" s="215" t="s">
        <v>80</v>
      </c>
      <c r="AY477" s="17" t="s">
        <v>138</v>
      </c>
      <c r="BE477" s="216">
        <f>IF(N477="základní",J477,0)</f>
        <v>0</v>
      </c>
      <c r="BF477" s="216">
        <f>IF(N477="snížená",J477,0)</f>
        <v>0</v>
      </c>
      <c r="BG477" s="216">
        <f>IF(N477="zákl. přenesená",J477,0)</f>
        <v>0</v>
      </c>
      <c r="BH477" s="216">
        <f>IF(N477="sníž. přenesená",J477,0)</f>
        <v>0</v>
      </c>
      <c r="BI477" s="216">
        <f>IF(N477="nulová",J477,0)</f>
        <v>0</v>
      </c>
      <c r="BJ477" s="17" t="s">
        <v>83</v>
      </c>
      <c r="BK477" s="216">
        <f>ROUND(I477*H477,2)</f>
        <v>0</v>
      </c>
      <c r="BL477" s="17" t="s">
        <v>232</v>
      </c>
      <c r="BM477" s="215" t="s">
        <v>1819</v>
      </c>
    </row>
    <row r="478" s="2" customFormat="1">
      <c r="A478" s="38"/>
      <c r="B478" s="39"/>
      <c r="C478" s="40"/>
      <c r="D478" s="217" t="s">
        <v>146</v>
      </c>
      <c r="E478" s="40"/>
      <c r="F478" s="218" t="s">
        <v>962</v>
      </c>
      <c r="G478" s="40"/>
      <c r="H478" s="40"/>
      <c r="I478" s="219"/>
      <c r="J478" s="40"/>
      <c r="K478" s="40"/>
      <c r="L478" s="44"/>
      <c r="M478" s="220"/>
      <c r="N478" s="221"/>
      <c r="O478" s="84"/>
      <c r="P478" s="84"/>
      <c r="Q478" s="84"/>
      <c r="R478" s="84"/>
      <c r="S478" s="84"/>
      <c r="T478" s="85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T478" s="17" t="s">
        <v>146</v>
      </c>
      <c r="AU478" s="17" t="s">
        <v>80</v>
      </c>
    </row>
    <row r="479" s="2" customFormat="1" ht="16.5" customHeight="1">
      <c r="A479" s="38"/>
      <c r="B479" s="39"/>
      <c r="C479" s="204" t="s">
        <v>968</v>
      </c>
      <c r="D479" s="204" t="s">
        <v>140</v>
      </c>
      <c r="E479" s="205" t="s">
        <v>1393</v>
      </c>
      <c r="F479" s="206" t="s">
        <v>1394</v>
      </c>
      <c r="G479" s="207" t="s">
        <v>330</v>
      </c>
      <c r="H479" s="208">
        <v>1</v>
      </c>
      <c r="I479" s="209"/>
      <c r="J479" s="210">
        <f>ROUND(I479*H479,2)</f>
        <v>0</v>
      </c>
      <c r="K479" s="206" t="s">
        <v>144</v>
      </c>
      <c r="L479" s="44"/>
      <c r="M479" s="211" t="s">
        <v>19</v>
      </c>
      <c r="N479" s="212" t="s">
        <v>46</v>
      </c>
      <c r="O479" s="84"/>
      <c r="P479" s="213">
        <f>O479*H479</f>
        <v>0</v>
      </c>
      <c r="Q479" s="213">
        <v>0</v>
      </c>
      <c r="R479" s="213">
        <f>Q479*H479</f>
        <v>0</v>
      </c>
      <c r="S479" s="213">
        <v>0</v>
      </c>
      <c r="T479" s="214">
        <f>S479*H479</f>
        <v>0</v>
      </c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15" t="s">
        <v>232</v>
      </c>
      <c r="AT479" s="215" t="s">
        <v>140</v>
      </c>
      <c r="AU479" s="215" t="s">
        <v>80</v>
      </c>
      <c r="AY479" s="17" t="s">
        <v>138</v>
      </c>
      <c r="BE479" s="216">
        <f>IF(N479="základní",J479,0)</f>
        <v>0</v>
      </c>
      <c r="BF479" s="216">
        <f>IF(N479="snížená",J479,0)</f>
        <v>0</v>
      </c>
      <c r="BG479" s="216">
        <f>IF(N479="zákl. přenesená",J479,0)</f>
        <v>0</v>
      </c>
      <c r="BH479" s="216">
        <f>IF(N479="sníž. přenesená",J479,0)</f>
        <v>0</v>
      </c>
      <c r="BI479" s="216">
        <f>IF(N479="nulová",J479,0)</f>
        <v>0</v>
      </c>
      <c r="BJ479" s="17" t="s">
        <v>83</v>
      </c>
      <c r="BK479" s="216">
        <f>ROUND(I479*H479,2)</f>
        <v>0</v>
      </c>
      <c r="BL479" s="17" t="s">
        <v>232</v>
      </c>
      <c r="BM479" s="215" t="s">
        <v>1820</v>
      </c>
    </row>
    <row r="480" s="2" customFormat="1">
      <c r="A480" s="38"/>
      <c r="B480" s="39"/>
      <c r="C480" s="40"/>
      <c r="D480" s="217" t="s">
        <v>146</v>
      </c>
      <c r="E480" s="40"/>
      <c r="F480" s="218" t="s">
        <v>1396</v>
      </c>
      <c r="G480" s="40"/>
      <c r="H480" s="40"/>
      <c r="I480" s="219"/>
      <c r="J480" s="40"/>
      <c r="K480" s="40"/>
      <c r="L480" s="44"/>
      <c r="M480" s="220"/>
      <c r="N480" s="221"/>
      <c r="O480" s="84"/>
      <c r="P480" s="84"/>
      <c r="Q480" s="84"/>
      <c r="R480" s="84"/>
      <c r="S480" s="84"/>
      <c r="T480" s="85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146</v>
      </c>
      <c r="AU480" s="17" t="s">
        <v>80</v>
      </c>
    </row>
    <row r="481" s="2" customFormat="1" ht="16.5" customHeight="1">
      <c r="A481" s="38"/>
      <c r="B481" s="39"/>
      <c r="C481" s="234" t="s">
        <v>972</v>
      </c>
      <c r="D481" s="234" t="s">
        <v>175</v>
      </c>
      <c r="E481" s="235" t="s">
        <v>1821</v>
      </c>
      <c r="F481" s="236" t="s">
        <v>1822</v>
      </c>
      <c r="G481" s="237" t="s">
        <v>330</v>
      </c>
      <c r="H481" s="238">
        <v>1</v>
      </c>
      <c r="I481" s="239"/>
      <c r="J481" s="240">
        <f>ROUND(I481*H481,2)</f>
        <v>0</v>
      </c>
      <c r="K481" s="236" t="s">
        <v>582</v>
      </c>
      <c r="L481" s="241"/>
      <c r="M481" s="242" t="s">
        <v>19</v>
      </c>
      <c r="N481" s="243" t="s">
        <v>46</v>
      </c>
      <c r="O481" s="84"/>
      <c r="P481" s="213">
        <f>O481*H481</f>
        <v>0</v>
      </c>
      <c r="Q481" s="213">
        <v>0.0030000000000000001</v>
      </c>
      <c r="R481" s="213">
        <f>Q481*H481</f>
        <v>0.0030000000000000001</v>
      </c>
      <c r="S481" s="213">
        <v>0</v>
      </c>
      <c r="T481" s="214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15" t="s">
        <v>333</v>
      </c>
      <c r="AT481" s="215" t="s">
        <v>175</v>
      </c>
      <c r="AU481" s="215" t="s">
        <v>80</v>
      </c>
      <c r="AY481" s="17" t="s">
        <v>138</v>
      </c>
      <c r="BE481" s="216">
        <f>IF(N481="základní",J481,0)</f>
        <v>0</v>
      </c>
      <c r="BF481" s="216">
        <f>IF(N481="snížená",J481,0)</f>
        <v>0</v>
      </c>
      <c r="BG481" s="216">
        <f>IF(N481="zákl. přenesená",J481,0)</f>
        <v>0</v>
      </c>
      <c r="BH481" s="216">
        <f>IF(N481="sníž. přenesená",J481,0)</f>
        <v>0</v>
      </c>
      <c r="BI481" s="216">
        <f>IF(N481="nulová",J481,0)</f>
        <v>0</v>
      </c>
      <c r="BJ481" s="17" t="s">
        <v>83</v>
      </c>
      <c r="BK481" s="216">
        <f>ROUND(I481*H481,2)</f>
        <v>0</v>
      </c>
      <c r="BL481" s="17" t="s">
        <v>232</v>
      </c>
      <c r="BM481" s="215" t="s">
        <v>1823</v>
      </c>
    </row>
    <row r="482" s="2" customFormat="1" ht="16.5" customHeight="1">
      <c r="A482" s="38"/>
      <c r="B482" s="39"/>
      <c r="C482" s="204" t="s">
        <v>979</v>
      </c>
      <c r="D482" s="204" t="s">
        <v>140</v>
      </c>
      <c r="E482" s="205" t="s">
        <v>1400</v>
      </c>
      <c r="F482" s="206" t="s">
        <v>1401</v>
      </c>
      <c r="G482" s="207" t="s">
        <v>330</v>
      </c>
      <c r="H482" s="208">
        <v>1</v>
      </c>
      <c r="I482" s="209"/>
      <c r="J482" s="210">
        <f>ROUND(I482*H482,2)</f>
        <v>0</v>
      </c>
      <c r="K482" s="206" t="s">
        <v>144</v>
      </c>
      <c r="L482" s="44"/>
      <c r="M482" s="211" t="s">
        <v>19</v>
      </c>
      <c r="N482" s="212" t="s">
        <v>46</v>
      </c>
      <c r="O482" s="84"/>
      <c r="P482" s="213">
        <f>O482*H482</f>
        <v>0</v>
      </c>
      <c r="Q482" s="213">
        <v>0</v>
      </c>
      <c r="R482" s="213">
        <f>Q482*H482</f>
        <v>0</v>
      </c>
      <c r="S482" s="213">
        <v>0</v>
      </c>
      <c r="T482" s="214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15" t="s">
        <v>232</v>
      </c>
      <c r="AT482" s="215" t="s">
        <v>140</v>
      </c>
      <c r="AU482" s="215" t="s">
        <v>80</v>
      </c>
      <c r="AY482" s="17" t="s">
        <v>138</v>
      </c>
      <c r="BE482" s="216">
        <f>IF(N482="základní",J482,0)</f>
        <v>0</v>
      </c>
      <c r="BF482" s="216">
        <f>IF(N482="snížená",J482,0)</f>
        <v>0</v>
      </c>
      <c r="BG482" s="216">
        <f>IF(N482="zákl. přenesená",J482,0)</f>
        <v>0</v>
      </c>
      <c r="BH482" s="216">
        <f>IF(N482="sníž. přenesená",J482,0)</f>
        <v>0</v>
      </c>
      <c r="BI482" s="216">
        <f>IF(N482="nulová",J482,0)</f>
        <v>0</v>
      </c>
      <c r="BJ482" s="17" t="s">
        <v>83</v>
      </c>
      <c r="BK482" s="216">
        <f>ROUND(I482*H482,2)</f>
        <v>0</v>
      </c>
      <c r="BL482" s="17" t="s">
        <v>232</v>
      </c>
      <c r="BM482" s="215" t="s">
        <v>1824</v>
      </c>
    </row>
    <row r="483" s="2" customFormat="1">
      <c r="A483" s="38"/>
      <c r="B483" s="39"/>
      <c r="C483" s="40"/>
      <c r="D483" s="217" t="s">
        <v>146</v>
      </c>
      <c r="E483" s="40"/>
      <c r="F483" s="218" t="s">
        <v>1403</v>
      </c>
      <c r="G483" s="40"/>
      <c r="H483" s="40"/>
      <c r="I483" s="219"/>
      <c r="J483" s="40"/>
      <c r="K483" s="40"/>
      <c r="L483" s="44"/>
      <c r="M483" s="220"/>
      <c r="N483" s="221"/>
      <c r="O483" s="84"/>
      <c r="P483" s="84"/>
      <c r="Q483" s="84"/>
      <c r="R483" s="84"/>
      <c r="S483" s="84"/>
      <c r="T483" s="85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146</v>
      </c>
      <c r="AU483" s="17" t="s">
        <v>80</v>
      </c>
    </row>
    <row r="484" s="2" customFormat="1" ht="16.5" customHeight="1">
      <c r="A484" s="38"/>
      <c r="B484" s="39"/>
      <c r="C484" s="234" t="s">
        <v>984</v>
      </c>
      <c r="D484" s="234" t="s">
        <v>175</v>
      </c>
      <c r="E484" s="235" t="s">
        <v>1404</v>
      </c>
      <c r="F484" s="236" t="s">
        <v>1405</v>
      </c>
      <c r="G484" s="237" t="s">
        <v>482</v>
      </c>
      <c r="H484" s="238">
        <v>3</v>
      </c>
      <c r="I484" s="239"/>
      <c r="J484" s="240">
        <f>ROUND(I484*H484,2)</f>
        <v>0</v>
      </c>
      <c r="K484" s="236" t="s">
        <v>144</v>
      </c>
      <c r="L484" s="241"/>
      <c r="M484" s="242" t="s">
        <v>19</v>
      </c>
      <c r="N484" s="243" t="s">
        <v>46</v>
      </c>
      <c r="O484" s="84"/>
      <c r="P484" s="213">
        <f>O484*H484</f>
        <v>0</v>
      </c>
      <c r="Q484" s="213">
        <v>0.00040999999999999999</v>
      </c>
      <c r="R484" s="213">
        <f>Q484*H484</f>
        <v>0.00123</v>
      </c>
      <c r="S484" s="213">
        <v>0</v>
      </c>
      <c r="T484" s="214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15" t="s">
        <v>333</v>
      </c>
      <c r="AT484" s="215" t="s">
        <v>175</v>
      </c>
      <c r="AU484" s="215" t="s">
        <v>80</v>
      </c>
      <c r="AY484" s="17" t="s">
        <v>138</v>
      </c>
      <c r="BE484" s="216">
        <f>IF(N484="základní",J484,0)</f>
        <v>0</v>
      </c>
      <c r="BF484" s="216">
        <f>IF(N484="snížená",J484,0)</f>
        <v>0</v>
      </c>
      <c r="BG484" s="216">
        <f>IF(N484="zákl. přenesená",J484,0)</f>
        <v>0</v>
      </c>
      <c r="BH484" s="216">
        <f>IF(N484="sníž. přenesená",J484,0)</f>
        <v>0</v>
      </c>
      <c r="BI484" s="216">
        <f>IF(N484="nulová",J484,0)</f>
        <v>0</v>
      </c>
      <c r="BJ484" s="17" t="s">
        <v>83</v>
      </c>
      <c r="BK484" s="216">
        <f>ROUND(I484*H484,2)</f>
        <v>0</v>
      </c>
      <c r="BL484" s="17" t="s">
        <v>232</v>
      </c>
      <c r="BM484" s="215" t="s">
        <v>1825</v>
      </c>
    </row>
    <row r="485" s="13" customFormat="1">
      <c r="A485" s="13"/>
      <c r="B485" s="222"/>
      <c r="C485" s="223"/>
      <c r="D485" s="224" t="s">
        <v>148</v>
      </c>
      <c r="E485" s="223"/>
      <c r="F485" s="226" t="s">
        <v>1407</v>
      </c>
      <c r="G485" s="223"/>
      <c r="H485" s="227">
        <v>3</v>
      </c>
      <c r="I485" s="228"/>
      <c r="J485" s="223"/>
      <c r="K485" s="223"/>
      <c r="L485" s="229"/>
      <c r="M485" s="230"/>
      <c r="N485" s="231"/>
      <c r="O485" s="231"/>
      <c r="P485" s="231"/>
      <c r="Q485" s="231"/>
      <c r="R485" s="231"/>
      <c r="S485" s="231"/>
      <c r="T485" s="23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3" t="s">
        <v>148</v>
      </c>
      <c r="AU485" s="233" t="s">
        <v>80</v>
      </c>
      <c r="AV485" s="13" t="s">
        <v>80</v>
      </c>
      <c r="AW485" s="13" t="s">
        <v>4</v>
      </c>
      <c r="AX485" s="13" t="s">
        <v>83</v>
      </c>
      <c r="AY485" s="233" t="s">
        <v>138</v>
      </c>
    </row>
    <row r="486" s="2" customFormat="1" ht="16.5" customHeight="1">
      <c r="A486" s="38"/>
      <c r="B486" s="39"/>
      <c r="C486" s="204" t="s">
        <v>991</v>
      </c>
      <c r="D486" s="204" t="s">
        <v>140</v>
      </c>
      <c r="E486" s="205" t="s">
        <v>964</v>
      </c>
      <c r="F486" s="206" t="s">
        <v>965</v>
      </c>
      <c r="G486" s="207" t="s">
        <v>330</v>
      </c>
      <c r="H486" s="208">
        <v>2</v>
      </c>
      <c r="I486" s="209"/>
      <c r="J486" s="210">
        <f>ROUND(I486*H486,2)</f>
        <v>0</v>
      </c>
      <c r="K486" s="206" t="s">
        <v>144</v>
      </c>
      <c r="L486" s="44"/>
      <c r="M486" s="211" t="s">
        <v>19</v>
      </c>
      <c r="N486" s="212" t="s">
        <v>46</v>
      </c>
      <c r="O486" s="84"/>
      <c r="P486" s="213">
        <f>O486*H486</f>
        <v>0</v>
      </c>
      <c r="Q486" s="213">
        <v>0</v>
      </c>
      <c r="R486" s="213">
        <f>Q486*H486</f>
        <v>0</v>
      </c>
      <c r="S486" s="213">
        <v>0</v>
      </c>
      <c r="T486" s="214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15" t="s">
        <v>232</v>
      </c>
      <c r="AT486" s="215" t="s">
        <v>140</v>
      </c>
      <c r="AU486" s="215" t="s">
        <v>80</v>
      </c>
      <c r="AY486" s="17" t="s">
        <v>138</v>
      </c>
      <c r="BE486" s="216">
        <f>IF(N486="základní",J486,0)</f>
        <v>0</v>
      </c>
      <c r="BF486" s="216">
        <f>IF(N486="snížená",J486,0)</f>
        <v>0</v>
      </c>
      <c r="BG486" s="216">
        <f>IF(N486="zákl. přenesená",J486,0)</f>
        <v>0</v>
      </c>
      <c r="BH486" s="216">
        <f>IF(N486="sníž. přenesená",J486,0)</f>
        <v>0</v>
      </c>
      <c r="BI486" s="216">
        <f>IF(N486="nulová",J486,0)</f>
        <v>0</v>
      </c>
      <c r="BJ486" s="17" t="s">
        <v>83</v>
      </c>
      <c r="BK486" s="216">
        <f>ROUND(I486*H486,2)</f>
        <v>0</v>
      </c>
      <c r="BL486" s="17" t="s">
        <v>232</v>
      </c>
      <c r="BM486" s="215" t="s">
        <v>1826</v>
      </c>
    </row>
    <row r="487" s="2" customFormat="1">
      <c r="A487" s="38"/>
      <c r="B487" s="39"/>
      <c r="C487" s="40"/>
      <c r="D487" s="217" t="s">
        <v>146</v>
      </c>
      <c r="E487" s="40"/>
      <c r="F487" s="218" t="s">
        <v>967</v>
      </c>
      <c r="G487" s="40"/>
      <c r="H487" s="40"/>
      <c r="I487" s="219"/>
      <c r="J487" s="40"/>
      <c r="K487" s="40"/>
      <c r="L487" s="44"/>
      <c r="M487" s="220"/>
      <c r="N487" s="221"/>
      <c r="O487" s="84"/>
      <c r="P487" s="84"/>
      <c r="Q487" s="84"/>
      <c r="R487" s="84"/>
      <c r="S487" s="84"/>
      <c r="T487" s="85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146</v>
      </c>
      <c r="AU487" s="17" t="s">
        <v>80</v>
      </c>
    </row>
    <row r="488" s="2" customFormat="1" ht="16.5" customHeight="1">
      <c r="A488" s="38"/>
      <c r="B488" s="39"/>
      <c r="C488" s="204" t="s">
        <v>996</v>
      </c>
      <c r="D488" s="204" t="s">
        <v>140</v>
      </c>
      <c r="E488" s="205" t="s">
        <v>969</v>
      </c>
      <c r="F488" s="206" t="s">
        <v>970</v>
      </c>
      <c r="G488" s="207" t="s">
        <v>366</v>
      </c>
      <c r="H488" s="208">
        <v>1</v>
      </c>
      <c r="I488" s="209"/>
      <c r="J488" s="210">
        <f>ROUND(I488*H488,2)</f>
        <v>0</v>
      </c>
      <c r="K488" s="206" t="s">
        <v>582</v>
      </c>
      <c r="L488" s="44"/>
      <c r="M488" s="211" t="s">
        <v>19</v>
      </c>
      <c r="N488" s="212" t="s">
        <v>46</v>
      </c>
      <c r="O488" s="84"/>
      <c r="P488" s="213">
        <f>O488*H488</f>
        <v>0</v>
      </c>
      <c r="Q488" s="213">
        <v>0</v>
      </c>
      <c r="R488" s="213">
        <f>Q488*H488</f>
        <v>0</v>
      </c>
      <c r="S488" s="213">
        <v>0</v>
      </c>
      <c r="T488" s="214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15" t="s">
        <v>232</v>
      </c>
      <c r="AT488" s="215" t="s">
        <v>140</v>
      </c>
      <c r="AU488" s="215" t="s">
        <v>80</v>
      </c>
      <c r="AY488" s="17" t="s">
        <v>138</v>
      </c>
      <c r="BE488" s="216">
        <f>IF(N488="základní",J488,0)</f>
        <v>0</v>
      </c>
      <c r="BF488" s="216">
        <f>IF(N488="snížená",J488,0)</f>
        <v>0</v>
      </c>
      <c r="BG488" s="216">
        <f>IF(N488="zákl. přenesená",J488,0)</f>
        <v>0</v>
      </c>
      <c r="BH488" s="216">
        <f>IF(N488="sníž. přenesená",J488,0)</f>
        <v>0</v>
      </c>
      <c r="BI488" s="216">
        <f>IF(N488="nulová",J488,0)</f>
        <v>0</v>
      </c>
      <c r="BJ488" s="17" t="s">
        <v>83</v>
      </c>
      <c r="BK488" s="216">
        <f>ROUND(I488*H488,2)</f>
        <v>0</v>
      </c>
      <c r="BL488" s="17" t="s">
        <v>232</v>
      </c>
      <c r="BM488" s="215" t="s">
        <v>1827</v>
      </c>
    </row>
    <row r="489" s="2" customFormat="1" ht="24.15" customHeight="1">
      <c r="A489" s="38"/>
      <c r="B489" s="39"/>
      <c r="C489" s="204" t="s">
        <v>1000</v>
      </c>
      <c r="D489" s="204" t="s">
        <v>140</v>
      </c>
      <c r="E489" s="205" t="s">
        <v>973</v>
      </c>
      <c r="F489" s="206" t="s">
        <v>974</v>
      </c>
      <c r="G489" s="207" t="s">
        <v>178</v>
      </c>
      <c r="H489" s="208">
        <v>0.075999999999999998</v>
      </c>
      <c r="I489" s="209"/>
      <c r="J489" s="210">
        <f>ROUND(I489*H489,2)</f>
        <v>0</v>
      </c>
      <c r="K489" s="206" t="s">
        <v>144</v>
      </c>
      <c r="L489" s="44"/>
      <c r="M489" s="211" t="s">
        <v>19</v>
      </c>
      <c r="N489" s="212" t="s">
        <v>46</v>
      </c>
      <c r="O489" s="84"/>
      <c r="P489" s="213">
        <f>O489*H489</f>
        <v>0</v>
      </c>
      <c r="Q489" s="213">
        <v>0</v>
      </c>
      <c r="R489" s="213">
        <f>Q489*H489</f>
        <v>0</v>
      </c>
      <c r="S489" s="213">
        <v>0</v>
      </c>
      <c r="T489" s="214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15" t="s">
        <v>232</v>
      </c>
      <c r="AT489" s="215" t="s">
        <v>140</v>
      </c>
      <c r="AU489" s="215" t="s">
        <v>80</v>
      </c>
      <c r="AY489" s="17" t="s">
        <v>138</v>
      </c>
      <c r="BE489" s="216">
        <f>IF(N489="základní",J489,0)</f>
        <v>0</v>
      </c>
      <c r="BF489" s="216">
        <f>IF(N489="snížená",J489,0)</f>
        <v>0</v>
      </c>
      <c r="BG489" s="216">
        <f>IF(N489="zákl. přenesená",J489,0)</f>
        <v>0</v>
      </c>
      <c r="BH489" s="216">
        <f>IF(N489="sníž. přenesená",J489,0)</f>
        <v>0</v>
      </c>
      <c r="BI489" s="216">
        <f>IF(N489="nulová",J489,0)</f>
        <v>0</v>
      </c>
      <c r="BJ489" s="17" t="s">
        <v>83</v>
      </c>
      <c r="BK489" s="216">
        <f>ROUND(I489*H489,2)</f>
        <v>0</v>
      </c>
      <c r="BL489" s="17" t="s">
        <v>232</v>
      </c>
      <c r="BM489" s="215" t="s">
        <v>1828</v>
      </c>
    </row>
    <row r="490" s="2" customFormat="1">
      <c r="A490" s="38"/>
      <c r="B490" s="39"/>
      <c r="C490" s="40"/>
      <c r="D490" s="217" t="s">
        <v>146</v>
      </c>
      <c r="E490" s="40"/>
      <c r="F490" s="218" t="s">
        <v>976</v>
      </c>
      <c r="G490" s="40"/>
      <c r="H490" s="40"/>
      <c r="I490" s="219"/>
      <c r="J490" s="40"/>
      <c r="K490" s="40"/>
      <c r="L490" s="44"/>
      <c r="M490" s="220"/>
      <c r="N490" s="221"/>
      <c r="O490" s="84"/>
      <c r="P490" s="84"/>
      <c r="Q490" s="84"/>
      <c r="R490" s="84"/>
      <c r="S490" s="84"/>
      <c r="T490" s="85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7" t="s">
        <v>146</v>
      </c>
      <c r="AU490" s="17" t="s">
        <v>80</v>
      </c>
    </row>
    <row r="491" s="12" customFormat="1" ht="22.8" customHeight="1">
      <c r="A491" s="12"/>
      <c r="B491" s="188"/>
      <c r="C491" s="189"/>
      <c r="D491" s="190" t="s">
        <v>74</v>
      </c>
      <c r="E491" s="202" t="s">
        <v>977</v>
      </c>
      <c r="F491" s="202" t="s">
        <v>978</v>
      </c>
      <c r="G491" s="189"/>
      <c r="H491" s="189"/>
      <c r="I491" s="192"/>
      <c r="J491" s="203">
        <f>BK491</f>
        <v>0</v>
      </c>
      <c r="K491" s="189"/>
      <c r="L491" s="194"/>
      <c r="M491" s="195"/>
      <c r="N491" s="196"/>
      <c r="O491" s="196"/>
      <c r="P491" s="197">
        <f>SUM(P492:P496)</f>
        <v>0</v>
      </c>
      <c r="Q491" s="196"/>
      <c r="R491" s="197">
        <f>SUM(R492:R496)</f>
        <v>0.042445000000000004</v>
      </c>
      <c r="S491" s="196"/>
      <c r="T491" s="198">
        <f>SUM(T492:T496)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199" t="s">
        <v>80</v>
      </c>
      <c r="AT491" s="200" t="s">
        <v>74</v>
      </c>
      <c r="AU491" s="200" t="s">
        <v>83</v>
      </c>
      <c r="AY491" s="199" t="s">
        <v>138</v>
      </c>
      <c r="BK491" s="201">
        <f>SUM(BK492:BK496)</f>
        <v>0</v>
      </c>
    </row>
    <row r="492" s="2" customFormat="1" ht="24.15" customHeight="1">
      <c r="A492" s="38"/>
      <c r="B492" s="39"/>
      <c r="C492" s="204" t="s">
        <v>1004</v>
      </c>
      <c r="D492" s="204" t="s">
        <v>140</v>
      </c>
      <c r="E492" s="205" t="s">
        <v>1829</v>
      </c>
      <c r="F492" s="206" t="s">
        <v>1830</v>
      </c>
      <c r="G492" s="207" t="s">
        <v>482</v>
      </c>
      <c r="H492" s="208">
        <v>3.25</v>
      </c>
      <c r="I492" s="209"/>
      <c r="J492" s="210">
        <f>ROUND(I492*H492,2)</f>
        <v>0</v>
      </c>
      <c r="K492" s="206" t="s">
        <v>144</v>
      </c>
      <c r="L492" s="44"/>
      <c r="M492" s="211" t="s">
        <v>19</v>
      </c>
      <c r="N492" s="212" t="s">
        <v>46</v>
      </c>
      <c r="O492" s="84"/>
      <c r="P492" s="213">
        <f>O492*H492</f>
        <v>0</v>
      </c>
      <c r="Q492" s="213">
        <v>0.01306</v>
      </c>
      <c r="R492" s="213">
        <f>Q492*H492</f>
        <v>0.042445000000000004</v>
      </c>
      <c r="S492" s="213">
        <v>0</v>
      </c>
      <c r="T492" s="214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15" t="s">
        <v>232</v>
      </c>
      <c r="AT492" s="215" t="s">
        <v>140</v>
      </c>
      <c r="AU492" s="215" t="s">
        <v>80</v>
      </c>
      <c r="AY492" s="17" t="s">
        <v>138</v>
      </c>
      <c r="BE492" s="216">
        <f>IF(N492="základní",J492,0)</f>
        <v>0</v>
      </c>
      <c r="BF492" s="216">
        <f>IF(N492="snížená",J492,0)</f>
        <v>0</v>
      </c>
      <c r="BG492" s="216">
        <f>IF(N492="zákl. přenesená",J492,0)</f>
        <v>0</v>
      </c>
      <c r="BH492" s="216">
        <f>IF(N492="sníž. přenesená",J492,0)</f>
        <v>0</v>
      </c>
      <c r="BI492" s="216">
        <f>IF(N492="nulová",J492,0)</f>
        <v>0</v>
      </c>
      <c r="BJ492" s="17" t="s">
        <v>83</v>
      </c>
      <c r="BK492" s="216">
        <f>ROUND(I492*H492,2)</f>
        <v>0</v>
      </c>
      <c r="BL492" s="17" t="s">
        <v>232</v>
      </c>
      <c r="BM492" s="215" t="s">
        <v>1831</v>
      </c>
    </row>
    <row r="493" s="2" customFormat="1">
      <c r="A493" s="38"/>
      <c r="B493" s="39"/>
      <c r="C493" s="40"/>
      <c r="D493" s="217" t="s">
        <v>146</v>
      </c>
      <c r="E493" s="40"/>
      <c r="F493" s="218" t="s">
        <v>1832</v>
      </c>
      <c r="G493" s="40"/>
      <c r="H493" s="40"/>
      <c r="I493" s="219"/>
      <c r="J493" s="40"/>
      <c r="K493" s="40"/>
      <c r="L493" s="44"/>
      <c r="M493" s="220"/>
      <c r="N493" s="221"/>
      <c r="O493" s="84"/>
      <c r="P493" s="84"/>
      <c r="Q493" s="84"/>
      <c r="R493" s="84"/>
      <c r="S493" s="84"/>
      <c r="T493" s="85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146</v>
      </c>
      <c r="AU493" s="17" t="s">
        <v>80</v>
      </c>
    </row>
    <row r="494" s="13" customFormat="1">
      <c r="A494" s="13"/>
      <c r="B494" s="222"/>
      <c r="C494" s="223"/>
      <c r="D494" s="224" t="s">
        <v>148</v>
      </c>
      <c r="E494" s="225" t="s">
        <v>19</v>
      </c>
      <c r="F494" s="226" t="s">
        <v>1833</v>
      </c>
      <c r="G494" s="223"/>
      <c r="H494" s="227">
        <v>3.25</v>
      </c>
      <c r="I494" s="228"/>
      <c r="J494" s="223"/>
      <c r="K494" s="223"/>
      <c r="L494" s="229"/>
      <c r="M494" s="230"/>
      <c r="N494" s="231"/>
      <c r="O494" s="231"/>
      <c r="P494" s="231"/>
      <c r="Q494" s="231"/>
      <c r="R494" s="231"/>
      <c r="S494" s="231"/>
      <c r="T494" s="23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3" t="s">
        <v>148</v>
      </c>
      <c r="AU494" s="233" t="s">
        <v>80</v>
      </c>
      <c r="AV494" s="13" t="s">
        <v>80</v>
      </c>
      <c r="AW494" s="13" t="s">
        <v>36</v>
      </c>
      <c r="AX494" s="13" t="s">
        <v>83</v>
      </c>
      <c r="AY494" s="233" t="s">
        <v>138</v>
      </c>
    </row>
    <row r="495" s="2" customFormat="1" ht="37.8" customHeight="1">
      <c r="A495" s="38"/>
      <c r="B495" s="39"/>
      <c r="C495" s="204" t="s">
        <v>1009</v>
      </c>
      <c r="D495" s="204" t="s">
        <v>140</v>
      </c>
      <c r="E495" s="205" t="s">
        <v>985</v>
      </c>
      <c r="F495" s="206" t="s">
        <v>986</v>
      </c>
      <c r="G495" s="207" t="s">
        <v>178</v>
      </c>
      <c r="H495" s="208">
        <v>0.042000000000000003</v>
      </c>
      <c r="I495" s="209"/>
      <c r="J495" s="210">
        <f>ROUND(I495*H495,2)</f>
        <v>0</v>
      </c>
      <c r="K495" s="206" t="s">
        <v>144</v>
      </c>
      <c r="L495" s="44"/>
      <c r="M495" s="211" t="s">
        <v>19</v>
      </c>
      <c r="N495" s="212" t="s">
        <v>46</v>
      </c>
      <c r="O495" s="84"/>
      <c r="P495" s="213">
        <f>O495*H495</f>
        <v>0</v>
      </c>
      <c r="Q495" s="213">
        <v>0</v>
      </c>
      <c r="R495" s="213">
        <f>Q495*H495</f>
        <v>0</v>
      </c>
      <c r="S495" s="213">
        <v>0</v>
      </c>
      <c r="T495" s="214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15" t="s">
        <v>232</v>
      </c>
      <c r="AT495" s="215" t="s">
        <v>140</v>
      </c>
      <c r="AU495" s="215" t="s">
        <v>80</v>
      </c>
      <c r="AY495" s="17" t="s">
        <v>138</v>
      </c>
      <c r="BE495" s="216">
        <f>IF(N495="základní",J495,0)</f>
        <v>0</v>
      </c>
      <c r="BF495" s="216">
        <f>IF(N495="snížená",J495,0)</f>
        <v>0</v>
      </c>
      <c r="BG495" s="216">
        <f>IF(N495="zákl. přenesená",J495,0)</f>
        <v>0</v>
      </c>
      <c r="BH495" s="216">
        <f>IF(N495="sníž. přenesená",J495,0)</f>
        <v>0</v>
      </c>
      <c r="BI495" s="216">
        <f>IF(N495="nulová",J495,0)</f>
        <v>0</v>
      </c>
      <c r="BJ495" s="17" t="s">
        <v>83</v>
      </c>
      <c r="BK495" s="216">
        <f>ROUND(I495*H495,2)</f>
        <v>0</v>
      </c>
      <c r="BL495" s="17" t="s">
        <v>232</v>
      </c>
      <c r="BM495" s="215" t="s">
        <v>1834</v>
      </c>
    </row>
    <row r="496" s="2" customFormat="1">
      <c r="A496" s="38"/>
      <c r="B496" s="39"/>
      <c r="C496" s="40"/>
      <c r="D496" s="217" t="s">
        <v>146</v>
      </c>
      <c r="E496" s="40"/>
      <c r="F496" s="218" t="s">
        <v>988</v>
      </c>
      <c r="G496" s="40"/>
      <c r="H496" s="40"/>
      <c r="I496" s="219"/>
      <c r="J496" s="40"/>
      <c r="K496" s="40"/>
      <c r="L496" s="44"/>
      <c r="M496" s="220"/>
      <c r="N496" s="221"/>
      <c r="O496" s="84"/>
      <c r="P496" s="84"/>
      <c r="Q496" s="84"/>
      <c r="R496" s="84"/>
      <c r="S496" s="84"/>
      <c r="T496" s="85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146</v>
      </c>
      <c r="AU496" s="17" t="s">
        <v>80</v>
      </c>
    </row>
    <row r="497" s="12" customFormat="1" ht="22.8" customHeight="1">
      <c r="A497" s="12"/>
      <c r="B497" s="188"/>
      <c r="C497" s="189"/>
      <c r="D497" s="190" t="s">
        <v>74</v>
      </c>
      <c r="E497" s="202" t="s">
        <v>989</v>
      </c>
      <c r="F497" s="202" t="s">
        <v>990</v>
      </c>
      <c r="G497" s="189"/>
      <c r="H497" s="189"/>
      <c r="I497" s="192"/>
      <c r="J497" s="203">
        <f>BK497</f>
        <v>0</v>
      </c>
      <c r="K497" s="189"/>
      <c r="L497" s="194"/>
      <c r="M497" s="195"/>
      <c r="N497" s="196"/>
      <c r="O497" s="196"/>
      <c r="P497" s="197">
        <f>SUM(P498:P505)</f>
        <v>0</v>
      </c>
      <c r="Q497" s="196"/>
      <c r="R497" s="197">
        <f>SUM(R498:R505)</f>
        <v>0.0344</v>
      </c>
      <c r="S497" s="196"/>
      <c r="T497" s="198">
        <f>SUM(T498:T505)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199" t="s">
        <v>80</v>
      </c>
      <c r="AT497" s="200" t="s">
        <v>74</v>
      </c>
      <c r="AU497" s="200" t="s">
        <v>83</v>
      </c>
      <c r="AY497" s="199" t="s">
        <v>138</v>
      </c>
      <c r="BK497" s="201">
        <f>SUM(BK498:BK505)</f>
        <v>0</v>
      </c>
    </row>
    <row r="498" s="2" customFormat="1" ht="24.15" customHeight="1">
      <c r="A498" s="38"/>
      <c r="B498" s="39"/>
      <c r="C498" s="204" t="s">
        <v>1013</v>
      </c>
      <c r="D498" s="204" t="s">
        <v>140</v>
      </c>
      <c r="E498" s="205" t="s">
        <v>992</v>
      </c>
      <c r="F498" s="206" t="s">
        <v>993</v>
      </c>
      <c r="G498" s="207" t="s">
        <v>330</v>
      </c>
      <c r="H498" s="208">
        <v>2</v>
      </c>
      <c r="I498" s="209"/>
      <c r="J498" s="210">
        <f>ROUND(I498*H498,2)</f>
        <v>0</v>
      </c>
      <c r="K498" s="206" t="s">
        <v>144</v>
      </c>
      <c r="L498" s="44"/>
      <c r="M498" s="211" t="s">
        <v>19</v>
      </c>
      <c r="N498" s="212" t="s">
        <v>46</v>
      </c>
      <c r="O498" s="84"/>
      <c r="P498" s="213">
        <f>O498*H498</f>
        <v>0</v>
      </c>
      <c r="Q498" s="213">
        <v>0</v>
      </c>
      <c r="R498" s="213">
        <f>Q498*H498</f>
        <v>0</v>
      </c>
      <c r="S498" s="213">
        <v>0</v>
      </c>
      <c r="T498" s="214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15" t="s">
        <v>232</v>
      </c>
      <c r="AT498" s="215" t="s">
        <v>140</v>
      </c>
      <c r="AU498" s="215" t="s">
        <v>80</v>
      </c>
      <c r="AY498" s="17" t="s">
        <v>138</v>
      </c>
      <c r="BE498" s="216">
        <f>IF(N498="základní",J498,0)</f>
        <v>0</v>
      </c>
      <c r="BF498" s="216">
        <f>IF(N498="snížená",J498,0)</f>
        <v>0</v>
      </c>
      <c r="BG498" s="216">
        <f>IF(N498="zákl. přenesená",J498,0)</f>
        <v>0</v>
      </c>
      <c r="BH498" s="216">
        <f>IF(N498="sníž. přenesená",J498,0)</f>
        <v>0</v>
      </c>
      <c r="BI498" s="216">
        <f>IF(N498="nulová",J498,0)</f>
        <v>0</v>
      </c>
      <c r="BJ498" s="17" t="s">
        <v>83</v>
      </c>
      <c r="BK498" s="216">
        <f>ROUND(I498*H498,2)</f>
        <v>0</v>
      </c>
      <c r="BL498" s="17" t="s">
        <v>232</v>
      </c>
      <c r="BM498" s="215" t="s">
        <v>1835</v>
      </c>
    </row>
    <row r="499" s="2" customFormat="1">
      <c r="A499" s="38"/>
      <c r="B499" s="39"/>
      <c r="C499" s="40"/>
      <c r="D499" s="217" t="s">
        <v>146</v>
      </c>
      <c r="E499" s="40"/>
      <c r="F499" s="218" t="s">
        <v>995</v>
      </c>
      <c r="G499" s="40"/>
      <c r="H499" s="40"/>
      <c r="I499" s="219"/>
      <c r="J499" s="40"/>
      <c r="K499" s="40"/>
      <c r="L499" s="44"/>
      <c r="M499" s="220"/>
      <c r="N499" s="221"/>
      <c r="O499" s="84"/>
      <c r="P499" s="84"/>
      <c r="Q499" s="84"/>
      <c r="R499" s="84"/>
      <c r="S499" s="84"/>
      <c r="T499" s="85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146</v>
      </c>
      <c r="AU499" s="17" t="s">
        <v>80</v>
      </c>
    </row>
    <row r="500" s="2" customFormat="1" ht="16.5" customHeight="1">
      <c r="A500" s="38"/>
      <c r="B500" s="39"/>
      <c r="C500" s="234" t="s">
        <v>1020</v>
      </c>
      <c r="D500" s="234" t="s">
        <v>175</v>
      </c>
      <c r="E500" s="235" t="s">
        <v>1001</v>
      </c>
      <c r="F500" s="236" t="s">
        <v>1002</v>
      </c>
      <c r="G500" s="237" t="s">
        <v>330</v>
      </c>
      <c r="H500" s="238">
        <v>2</v>
      </c>
      <c r="I500" s="239"/>
      <c r="J500" s="240">
        <f>ROUND(I500*H500,2)</f>
        <v>0</v>
      </c>
      <c r="K500" s="236" t="s">
        <v>144</v>
      </c>
      <c r="L500" s="241"/>
      <c r="M500" s="242" t="s">
        <v>19</v>
      </c>
      <c r="N500" s="243" t="s">
        <v>46</v>
      </c>
      <c r="O500" s="84"/>
      <c r="P500" s="213">
        <f>O500*H500</f>
        <v>0</v>
      </c>
      <c r="Q500" s="213">
        <v>0.016</v>
      </c>
      <c r="R500" s="213">
        <f>Q500*H500</f>
        <v>0.032000000000000001</v>
      </c>
      <c r="S500" s="213">
        <v>0</v>
      </c>
      <c r="T500" s="214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215" t="s">
        <v>333</v>
      </c>
      <c r="AT500" s="215" t="s">
        <v>175</v>
      </c>
      <c r="AU500" s="215" t="s">
        <v>80</v>
      </c>
      <c r="AY500" s="17" t="s">
        <v>138</v>
      </c>
      <c r="BE500" s="216">
        <f>IF(N500="základní",J500,0)</f>
        <v>0</v>
      </c>
      <c r="BF500" s="216">
        <f>IF(N500="snížená",J500,0)</f>
        <v>0</v>
      </c>
      <c r="BG500" s="216">
        <f>IF(N500="zákl. přenesená",J500,0)</f>
        <v>0</v>
      </c>
      <c r="BH500" s="216">
        <f>IF(N500="sníž. přenesená",J500,0)</f>
        <v>0</v>
      </c>
      <c r="BI500" s="216">
        <f>IF(N500="nulová",J500,0)</f>
        <v>0</v>
      </c>
      <c r="BJ500" s="17" t="s">
        <v>83</v>
      </c>
      <c r="BK500" s="216">
        <f>ROUND(I500*H500,2)</f>
        <v>0</v>
      </c>
      <c r="BL500" s="17" t="s">
        <v>232</v>
      </c>
      <c r="BM500" s="215" t="s">
        <v>1836</v>
      </c>
    </row>
    <row r="501" s="2" customFormat="1" ht="16.5" customHeight="1">
      <c r="A501" s="38"/>
      <c r="B501" s="39"/>
      <c r="C501" s="204" t="s">
        <v>1025</v>
      </c>
      <c r="D501" s="204" t="s">
        <v>140</v>
      </c>
      <c r="E501" s="205" t="s">
        <v>1005</v>
      </c>
      <c r="F501" s="206" t="s">
        <v>1006</v>
      </c>
      <c r="G501" s="207" t="s">
        <v>330</v>
      </c>
      <c r="H501" s="208">
        <v>2</v>
      </c>
      <c r="I501" s="209"/>
      <c r="J501" s="210">
        <f>ROUND(I501*H501,2)</f>
        <v>0</v>
      </c>
      <c r="K501" s="206" t="s">
        <v>144</v>
      </c>
      <c r="L501" s="44"/>
      <c r="M501" s="211" t="s">
        <v>19</v>
      </c>
      <c r="N501" s="212" t="s">
        <v>46</v>
      </c>
      <c r="O501" s="84"/>
      <c r="P501" s="213">
        <f>O501*H501</f>
        <v>0</v>
      </c>
      <c r="Q501" s="213">
        <v>0</v>
      </c>
      <c r="R501" s="213">
        <f>Q501*H501</f>
        <v>0</v>
      </c>
      <c r="S501" s="213">
        <v>0</v>
      </c>
      <c r="T501" s="214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15" t="s">
        <v>232</v>
      </c>
      <c r="AT501" s="215" t="s">
        <v>140</v>
      </c>
      <c r="AU501" s="215" t="s">
        <v>80</v>
      </c>
      <c r="AY501" s="17" t="s">
        <v>138</v>
      </c>
      <c r="BE501" s="216">
        <f>IF(N501="základní",J501,0)</f>
        <v>0</v>
      </c>
      <c r="BF501" s="216">
        <f>IF(N501="snížená",J501,0)</f>
        <v>0</v>
      </c>
      <c r="BG501" s="216">
        <f>IF(N501="zákl. přenesená",J501,0)</f>
        <v>0</v>
      </c>
      <c r="BH501" s="216">
        <f>IF(N501="sníž. přenesená",J501,0)</f>
        <v>0</v>
      </c>
      <c r="BI501" s="216">
        <f>IF(N501="nulová",J501,0)</f>
        <v>0</v>
      </c>
      <c r="BJ501" s="17" t="s">
        <v>83</v>
      </c>
      <c r="BK501" s="216">
        <f>ROUND(I501*H501,2)</f>
        <v>0</v>
      </c>
      <c r="BL501" s="17" t="s">
        <v>232</v>
      </c>
      <c r="BM501" s="215" t="s">
        <v>1837</v>
      </c>
    </row>
    <row r="502" s="2" customFormat="1">
      <c r="A502" s="38"/>
      <c r="B502" s="39"/>
      <c r="C502" s="40"/>
      <c r="D502" s="217" t="s">
        <v>146</v>
      </c>
      <c r="E502" s="40"/>
      <c r="F502" s="218" t="s">
        <v>1008</v>
      </c>
      <c r="G502" s="40"/>
      <c r="H502" s="40"/>
      <c r="I502" s="219"/>
      <c r="J502" s="40"/>
      <c r="K502" s="40"/>
      <c r="L502" s="44"/>
      <c r="M502" s="220"/>
      <c r="N502" s="221"/>
      <c r="O502" s="84"/>
      <c r="P502" s="84"/>
      <c r="Q502" s="84"/>
      <c r="R502" s="84"/>
      <c r="S502" s="84"/>
      <c r="T502" s="85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146</v>
      </c>
      <c r="AU502" s="17" t="s">
        <v>80</v>
      </c>
    </row>
    <row r="503" s="2" customFormat="1" ht="16.5" customHeight="1">
      <c r="A503" s="38"/>
      <c r="B503" s="39"/>
      <c r="C503" s="234" t="s">
        <v>1030</v>
      </c>
      <c r="D503" s="234" t="s">
        <v>175</v>
      </c>
      <c r="E503" s="235" t="s">
        <v>1010</v>
      </c>
      <c r="F503" s="236" t="s">
        <v>1011</v>
      </c>
      <c r="G503" s="237" t="s">
        <v>330</v>
      </c>
      <c r="H503" s="238">
        <v>2</v>
      </c>
      <c r="I503" s="239"/>
      <c r="J503" s="240">
        <f>ROUND(I503*H503,2)</f>
        <v>0</v>
      </c>
      <c r="K503" s="236" t="s">
        <v>144</v>
      </c>
      <c r="L503" s="241"/>
      <c r="M503" s="242" t="s">
        <v>19</v>
      </c>
      <c r="N503" s="243" t="s">
        <v>46</v>
      </c>
      <c r="O503" s="84"/>
      <c r="P503" s="213">
        <f>O503*H503</f>
        <v>0</v>
      </c>
      <c r="Q503" s="213">
        <v>0.0011999999999999999</v>
      </c>
      <c r="R503" s="213">
        <f>Q503*H503</f>
        <v>0.0023999999999999998</v>
      </c>
      <c r="S503" s="213">
        <v>0</v>
      </c>
      <c r="T503" s="214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15" t="s">
        <v>333</v>
      </c>
      <c r="AT503" s="215" t="s">
        <v>175</v>
      </c>
      <c r="AU503" s="215" t="s">
        <v>80</v>
      </c>
      <c r="AY503" s="17" t="s">
        <v>138</v>
      </c>
      <c r="BE503" s="216">
        <f>IF(N503="základní",J503,0)</f>
        <v>0</v>
      </c>
      <c r="BF503" s="216">
        <f>IF(N503="snížená",J503,0)</f>
        <v>0</v>
      </c>
      <c r="BG503" s="216">
        <f>IF(N503="zákl. přenesená",J503,0)</f>
        <v>0</v>
      </c>
      <c r="BH503" s="216">
        <f>IF(N503="sníž. přenesená",J503,0)</f>
        <v>0</v>
      </c>
      <c r="BI503" s="216">
        <f>IF(N503="nulová",J503,0)</f>
        <v>0</v>
      </c>
      <c r="BJ503" s="17" t="s">
        <v>83</v>
      </c>
      <c r="BK503" s="216">
        <f>ROUND(I503*H503,2)</f>
        <v>0</v>
      </c>
      <c r="BL503" s="17" t="s">
        <v>232</v>
      </c>
      <c r="BM503" s="215" t="s">
        <v>1838</v>
      </c>
    </row>
    <row r="504" s="2" customFormat="1" ht="24.15" customHeight="1">
      <c r="A504" s="38"/>
      <c r="B504" s="39"/>
      <c r="C504" s="204" t="s">
        <v>1035</v>
      </c>
      <c r="D504" s="204" t="s">
        <v>140</v>
      </c>
      <c r="E504" s="205" t="s">
        <v>1014</v>
      </c>
      <c r="F504" s="206" t="s">
        <v>1015</v>
      </c>
      <c r="G504" s="207" t="s">
        <v>178</v>
      </c>
      <c r="H504" s="208">
        <v>0.034000000000000002</v>
      </c>
      <c r="I504" s="209"/>
      <c r="J504" s="210">
        <f>ROUND(I504*H504,2)</f>
        <v>0</v>
      </c>
      <c r="K504" s="206" t="s">
        <v>144</v>
      </c>
      <c r="L504" s="44"/>
      <c r="M504" s="211" t="s">
        <v>19</v>
      </c>
      <c r="N504" s="212" t="s">
        <v>46</v>
      </c>
      <c r="O504" s="84"/>
      <c r="P504" s="213">
        <f>O504*H504</f>
        <v>0</v>
      </c>
      <c r="Q504" s="213">
        <v>0</v>
      </c>
      <c r="R504" s="213">
        <f>Q504*H504</f>
        <v>0</v>
      </c>
      <c r="S504" s="213">
        <v>0</v>
      </c>
      <c r="T504" s="214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15" t="s">
        <v>232</v>
      </c>
      <c r="AT504" s="215" t="s">
        <v>140</v>
      </c>
      <c r="AU504" s="215" t="s">
        <v>80</v>
      </c>
      <c r="AY504" s="17" t="s">
        <v>138</v>
      </c>
      <c r="BE504" s="216">
        <f>IF(N504="základní",J504,0)</f>
        <v>0</v>
      </c>
      <c r="BF504" s="216">
        <f>IF(N504="snížená",J504,0)</f>
        <v>0</v>
      </c>
      <c r="BG504" s="216">
        <f>IF(N504="zákl. přenesená",J504,0)</f>
        <v>0</v>
      </c>
      <c r="BH504" s="216">
        <f>IF(N504="sníž. přenesená",J504,0)</f>
        <v>0</v>
      </c>
      <c r="BI504" s="216">
        <f>IF(N504="nulová",J504,0)</f>
        <v>0</v>
      </c>
      <c r="BJ504" s="17" t="s">
        <v>83</v>
      </c>
      <c r="BK504" s="216">
        <f>ROUND(I504*H504,2)</f>
        <v>0</v>
      </c>
      <c r="BL504" s="17" t="s">
        <v>232</v>
      </c>
      <c r="BM504" s="215" t="s">
        <v>1839</v>
      </c>
    </row>
    <row r="505" s="2" customFormat="1">
      <c r="A505" s="38"/>
      <c r="B505" s="39"/>
      <c r="C505" s="40"/>
      <c r="D505" s="217" t="s">
        <v>146</v>
      </c>
      <c r="E505" s="40"/>
      <c r="F505" s="218" t="s">
        <v>1017</v>
      </c>
      <c r="G505" s="40"/>
      <c r="H505" s="40"/>
      <c r="I505" s="219"/>
      <c r="J505" s="40"/>
      <c r="K505" s="40"/>
      <c r="L505" s="44"/>
      <c r="M505" s="220"/>
      <c r="N505" s="221"/>
      <c r="O505" s="84"/>
      <c r="P505" s="84"/>
      <c r="Q505" s="84"/>
      <c r="R505" s="84"/>
      <c r="S505" s="84"/>
      <c r="T505" s="85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146</v>
      </c>
      <c r="AU505" s="17" t="s">
        <v>80</v>
      </c>
    </row>
    <row r="506" s="12" customFormat="1" ht="22.8" customHeight="1">
      <c r="A506" s="12"/>
      <c r="B506" s="188"/>
      <c r="C506" s="189"/>
      <c r="D506" s="190" t="s">
        <v>74</v>
      </c>
      <c r="E506" s="202" t="s">
        <v>1018</v>
      </c>
      <c r="F506" s="202" t="s">
        <v>1019</v>
      </c>
      <c r="G506" s="189"/>
      <c r="H506" s="189"/>
      <c r="I506" s="192"/>
      <c r="J506" s="203">
        <f>BK506</f>
        <v>0</v>
      </c>
      <c r="K506" s="189"/>
      <c r="L506" s="194"/>
      <c r="M506" s="195"/>
      <c r="N506" s="196"/>
      <c r="O506" s="196"/>
      <c r="P506" s="197">
        <f>SUM(P507:P527)</f>
        <v>0</v>
      </c>
      <c r="Q506" s="196"/>
      <c r="R506" s="197">
        <f>SUM(R507:R527)</f>
        <v>2.2791200000000003</v>
      </c>
      <c r="S506" s="196"/>
      <c r="T506" s="198">
        <f>SUM(T507:T527)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199" t="s">
        <v>80</v>
      </c>
      <c r="AT506" s="200" t="s">
        <v>74</v>
      </c>
      <c r="AU506" s="200" t="s">
        <v>83</v>
      </c>
      <c r="AY506" s="199" t="s">
        <v>138</v>
      </c>
      <c r="BK506" s="201">
        <f>SUM(BK507:BK527)</f>
        <v>0</v>
      </c>
    </row>
    <row r="507" s="2" customFormat="1" ht="16.5" customHeight="1">
      <c r="A507" s="38"/>
      <c r="B507" s="39"/>
      <c r="C507" s="204" t="s">
        <v>1042</v>
      </c>
      <c r="D507" s="204" t="s">
        <v>140</v>
      </c>
      <c r="E507" s="205" t="s">
        <v>1021</v>
      </c>
      <c r="F507" s="206" t="s">
        <v>1022</v>
      </c>
      <c r="G507" s="207" t="s">
        <v>207</v>
      </c>
      <c r="H507" s="208">
        <v>62.799999999999997</v>
      </c>
      <c r="I507" s="209"/>
      <c r="J507" s="210">
        <f>ROUND(I507*H507,2)</f>
        <v>0</v>
      </c>
      <c r="K507" s="206" t="s">
        <v>144</v>
      </c>
      <c r="L507" s="44"/>
      <c r="M507" s="211" t="s">
        <v>19</v>
      </c>
      <c r="N507" s="212" t="s">
        <v>46</v>
      </c>
      <c r="O507" s="84"/>
      <c r="P507" s="213">
        <f>O507*H507</f>
        <v>0</v>
      </c>
      <c r="Q507" s="213">
        <v>0</v>
      </c>
      <c r="R507" s="213">
        <f>Q507*H507</f>
        <v>0</v>
      </c>
      <c r="S507" s="213">
        <v>0</v>
      </c>
      <c r="T507" s="214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15" t="s">
        <v>232</v>
      </c>
      <c r="AT507" s="215" t="s">
        <v>140</v>
      </c>
      <c r="AU507" s="215" t="s">
        <v>80</v>
      </c>
      <c r="AY507" s="17" t="s">
        <v>138</v>
      </c>
      <c r="BE507" s="216">
        <f>IF(N507="základní",J507,0)</f>
        <v>0</v>
      </c>
      <c r="BF507" s="216">
        <f>IF(N507="snížená",J507,0)</f>
        <v>0</v>
      </c>
      <c r="BG507" s="216">
        <f>IF(N507="zákl. přenesená",J507,0)</f>
        <v>0</v>
      </c>
      <c r="BH507" s="216">
        <f>IF(N507="sníž. přenesená",J507,0)</f>
        <v>0</v>
      </c>
      <c r="BI507" s="216">
        <f>IF(N507="nulová",J507,0)</f>
        <v>0</v>
      </c>
      <c r="BJ507" s="17" t="s">
        <v>83</v>
      </c>
      <c r="BK507" s="216">
        <f>ROUND(I507*H507,2)</f>
        <v>0</v>
      </c>
      <c r="BL507" s="17" t="s">
        <v>232</v>
      </c>
      <c r="BM507" s="215" t="s">
        <v>1840</v>
      </c>
    </row>
    <row r="508" s="2" customFormat="1">
      <c r="A508" s="38"/>
      <c r="B508" s="39"/>
      <c r="C508" s="40"/>
      <c r="D508" s="217" t="s">
        <v>146</v>
      </c>
      <c r="E508" s="40"/>
      <c r="F508" s="218" t="s">
        <v>1024</v>
      </c>
      <c r="G508" s="40"/>
      <c r="H508" s="40"/>
      <c r="I508" s="219"/>
      <c r="J508" s="40"/>
      <c r="K508" s="40"/>
      <c r="L508" s="44"/>
      <c r="M508" s="220"/>
      <c r="N508" s="221"/>
      <c r="O508" s="84"/>
      <c r="P508" s="84"/>
      <c r="Q508" s="84"/>
      <c r="R508" s="84"/>
      <c r="S508" s="84"/>
      <c r="T508" s="85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146</v>
      </c>
      <c r="AU508" s="17" t="s">
        <v>80</v>
      </c>
    </row>
    <row r="509" s="13" customFormat="1">
      <c r="A509" s="13"/>
      <c r="B509" s="222"/>
      <c r="C509" s="223"/>
      <c r="D509" s="224" t="s">
        <v>148</v>
      </c>
      <c r="E509" s="225" t="s">
        <v>19</v>
      </c>
      <c r="F509" s="226" t="s">
        <v>1490</v>
      </c>
      <c r="G509" s="223"/>
      <c r="H509" s="227">
        <v>60</v>
      </c>
      <c r="I509" s="228"/>
      <c r="J509" s="223"/>
      <c r="K509" s="223"/>
      <c r="L509" s="229"/>
      <c r="M509" s="230"/>
      <c r="N509" s="231"/>
      <c r="O509" s="231"/>
      <c r="P509" s="231"/>
      <c r="Q509" s="231"/>
      <c r="R509" s="231"/>
      <c r="S509" s="231"/>
      <c r="T509" s="23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3" t="s">
        <v>148</v>
      </c>
      <c r="AU509" s="233" t="s">
        <v>80</v>
      </c>
      <c r="AV509" s="13" t="s">
        <v>80</v>
      </c>
      <c r="AW509" s="13" t="s">
        <v>36</v>
      </c>
      <c r="AX509" s="13" t="s">
        <v>75</v>
      </c>
      <c r="AY509" s="233" t="s">
        <v>138</v>
      </c>
    </row>
    <row r="510" s="13" customFormat="1">
      <c r="A510" s="13"/>
      <c r="B510" s="222"/>
      <c r="C510" s="223"/>
      <c r="D510" s="224" t="s">
        <v>148</v>
      </c>
      <c r="E510" s="225" t="s">
        <v>19</v>
      </c>
      <c r="F510" s="226" t="s">
        <v>1841</v>
      </c>
      <c r="G510" s="223"/>
      <c r="H510" s="227">
        <v>2.7999999999999998</v>
      </c>
      <c r="I510" s="228"/>
      <c r="J510" s="223"/>
      <c r="K510" s="223"/>
      <c r="L510" s="229"/>
      <c r="M510" s="230"/>
      <c r="N510" s="231"/>
      <c r="O510" s="231"/>
      <c r="P510" s="231"/>
      <c r="Q510" s="231"/>
      <c r="R510" s="231"/>
      <c r="S510" s="231"/>
      <c r="T510" s="23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3" t="s">
        <v>148</v>
      </c>
      <c r="AU510" s="233" t="s">
        <v>80</v>
      </c>
      <c r="AV510" s="13" t="s">
        <v>80</v>
      </c>
      <c r="AW510" s="13" t="s">
        <v>36</v>
      </c>
      <c r="AX510" s="13" t="s">
        <v>75</v>
      </c>
      <c r="AY510" s="233" t="s">
        <v>138</v>
      </c>
    </row>
    <row r="511" s="14" customFormat="1">
      <c r="A511" s="14"/>
      <c r="B511" s="244"/>
      <c r="C511" s="245"/>
      <c r="D511" s="224" t="s">
        <v>148</v>
      </c>
      <c r="E511" s="246" t="s">
        <v>19</v>
      </c>
      <c r="F511" s="247" t="s">
        <v>224</v>
      </c>
      <c r="G511" s="245"/>
      <c r="H511" s="248">
        <v>62.799999999999997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4" t="s">
        <v>148</v>
      </c>
      <c r="AU511" s="254" t="s">
        <v>80</v>
      </c>
      <c r="AV511" s="14" t="s">
        <v>88</v>
      </c>
      <c r="AW511" s="14" t="s">
        <v>36</v>
      </c>
      <c r="AX511" s="14" t="s">
        <v>83</v>
      </c>
      <c r="AY511" s="254" t="s">
        <v>138</v>
      </c>
    </row>
    <row r="512" s="2" customFormat="1" ht="16.5" customHeight="1">
      <c r="A512" s="38"/>
      <c r="B512" s="39"/>
      <c r="C512" s="204" t="s">
        <v>1047</v>
      </c>
      <c r="D512" s="204" t="s">
        <v>140</v>
      </c>
      <c r="E512" s="205" t="s">
        <v>1026</v>
      </c>
      <c r="F512" s="206" t="s">
        <v>1027</v>
      </c>
      <c r="G512" s="207" t="s">
        <v>207</v>
      </c>
      <c r="H512" s="208">
        <v>62.799999999999997</v>
      </c>
      <c r="I512" s="209"/>
      <c r="J512" s="210">
        <f>ROUND(I512*H512,2)</f>
        <v>0</v>
      </c>
      <c r="K512" s="206" t="s">
        <v>144</v>
      </c>
      <c r="L512" s="44"/>
      <c r="M512" s="211" t="s">
        <v>19</v>
      </c>
      <c r="N512" s="212" t="s">
        <v>46</v>
      </c>
      <c r="O512" s="84"/>
      <c r="P512" s="213">
        <f>O512*H512</f>
        <v>0</v>
      </c>
      <c r="Q512" s="213">
        <v>0.00029999999999999997</v>
      </c>
      <c r="R512" s="213">
        <f>Q512*H512</f>
        <v>0.018839999999999999</v>
      </c>
      <c r="S512" s="213">
        <v>0</v>
      </c>
      <c r="T512" s="214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15" t="s">
        <v>232</v>
      </c>
      <c r="AT512" s="215" t="s">
        <v>140</v>
      </c>
      <c r="AU512" s="215" t="s">
        <v>80</v>
      </c>
      <c r="AY512" s="17" t="s">
        <v>138</v>
      </c>
      <c r="BE512" s="216">
        <f>IF(N512="základní",J512,0)</f>
        <v>0</v>
      </c>
      <c r="BF512" s="216">
        <f>IF(N512="snížená",J512,0)</f>
        <v>0</v>
      </c>
      <c r="BG512" s="216">
        <f>IF(N512="zákl. přenesená",J512,0)</f>
        <v>0</v>
      </c>
      <c r="BH512" s="216">
        <f>IF(N512="sníž. přenesená",J512,0)</f>
        <v>0</v>
      </c>
      <c r="BI512" s="216">
        <f>IF(N512="nulová",J512,0)</f>
        <v>0</v>
      </c>
      <c r="BJ512" s="17" t="s">
        <v>83</v>
      </c>
      <c r="BK512" s="216">
        <f>ROUND(I512*H512,2)</f>
        <v>0</v>
      </c>
      <c r="BL512" s="17" t="s">
        <v>232</v>
      </c>
      <c r="BM512" s="215" t="s">
        <v>1842</v>
      </c>
    </row>
    <row r="513" s="2" customFormat="1">
      <c r="A513" s="38"/>
      <c r="B513" s="39"/>
      <c r="C513" s="40"/>
      <c r="D513" s="217" t="s">
        <v>146</v>
      </c>
      <c r="E513" s="40"/>
      <c r="F513" s="218" t="s">
        <v>1029</v>
      </c>
      <c r="G513" s="40"/>
      <c r="H513" s="40"/>
      <c r="I513" s="219"/>
      <c r="J513" s="40"/>
      <c r="K513" s="40"/>
      <c r="L513" s="44"/>
      <c r="M513" s="220"/>
      <c r="N513" s="221"/>
      <c r="O513" s="84"/>
      <c r="P513" s="84"/>
      <c r="Q513" s="84"/>
      <c r="R513" s="84"/>
      <c r="S513" s="84"/>
      <c r="T513" s="85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146</v>
      </c>
      <c r="AU513" s="17" t="s">
        <v>80</v>
      </c>
    </row>
    <row r="514" s="2" customFormat="1" ht="24.15" customHeight="1">
      <c r="A514" s="38"/>
      <c r="B514" s="39"/>
      <c r="C514" s="204" t="s">
        <v>1055</v>
      </c>
      <c r="D514" s="204" t="s">
        <v>140</v>
      </c>
      <c r="E514" s="205" t="s">
        <v>1031</v>
      </c>
      <c r="F514" s="206" t="s">
        <v>1032</v>
      </c>
      <c r="G514" s="207" t="s">
        <v>207</v>
      </c>
      <c r="H514" s="208">
        <v>62.799999999999997</v>
      </c>
      <c r="I514" s="209"/>
      <c r="J514" s="210">
        <f>ROUND(I514*H514,2)</f>
        <v>0</v>
      </c>
      <c r="K514" s="206" t="s">
        <v>144</v>
      </c>
      <c r="L514" s="44"/>
      <c r="M514" s="211" t="s">
        <v>19</v>
      </c>
      <c r="N514" s="212" t="s">
        <v>46</v>
      </c>
      <c r="O514" s="84"/>
      <c r="P514" s="213">
        <f>O514*H514</f>
        <v>0</v>
      </c>
      <c r="Q514" s="213">
        <v>0.0075799999999999999</v>
      </c>
      <c r="R514" s="213">
        <f>Q514*H514</f>
        <v>0.47602399999999995</v>
      </c>
      <c r="S514" s="213">
        <v>0</v>
      </c>
      <c r="T514" s="214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15" t="s">
        <v>232</v>
      </c>
      <c r="AT514" s="215" t="s">
        <v>140</v>
      </c>
      <c r="AU514" s="215" t="s">
        <v>80</v>
      </c>
      <c r="AY514" s="17" t="s">
        <v>138</v>
      </c>
      <c r="BE514" s="216">
        <f>IF(N514="základní",J514,0)</f>
        <v>0</v>
      </c>
      <c r="BF514" s="216">
        <f>IF(N514="snížená",J514,0)</f>
        <v>0</v>
      </c>
      <c r="BG514" s="216">
        <f>IF(N514="zákl. přenesená",J514,0)</f>
        <v>0</v>
      </c>
      <c r="BH514" s="216">
        <f>IF(N514="sníž. přenesená",J514,0)</f>
        <v>0</v>
      </c>
      <c r="BI514" s="216">
        <f>IF(N514="nulová",J514,0)</f>
        <v>0</v>
      </c>
      <c r="BJ514" s="17" t="s">
        <v>83</v>
      </c>
      <c r="BK514" s="216">
        <f>ROUND(I514*H514,2)</f>
        <v>0</v>
      </c>
      <c r="BL514" s="17" t="s">
        <v>232</v>
      </c>
      <c r="BM514" s="215" t="s">
        <v>1843</v>
      </c>
    </row>
    <row r="515" s="2" customFormat="1">
      <c r="A515" s="38"/>
      <c r="B515" s="39"/>
      <c r="C515" s="40"/>
      <c r="D515" s="217" t="s">
        <v>146</v>
      </c>
      <c r="E515" s="40"/>
      <c r="F515" s="218" t="s">
        <v>1034</v>
      </c>
      <c r="G515" s="40"/>
      <c r="H515" s="40"/>
      <c r="I515" s="219"/>
      <c r="J515" s="40"/>
      <c r="K515" s="40"/>
      <c r="L515" s="44"/>
      <c r="M515" s="220"/>
      <c r="N515" s="221"/>
      <c r="O515" s="84"/>
      <c r="P515" s="84"/>
      <c r="Q515" s="84"/>
      <c r="R515" s="84"/>
      <c r="S515" s="84"/>
      <c r="T515" s="85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146</v>
      </c>
      <c r="AU515" s="17" t="s">
        <v>80</v>
      </c>
    </row>
    <row r="516" s="2" customFormat="1" ht="24.15" customHeight="1">
      <c r="A516" s="38"/>
      <c r="B516" s="39"/>
      <c r="C516" s="204" t="s">
        <v>1060</v>
      </c>
      <c r="D516" s="204" t="s">
        <v>140</v>
      </c>
      <c r="E516" s="205" t="s">
        <v>1043</v>
      </c>
      <c r="F516" s="206" t="s">
        <v>1044</v>
      </c>
      <c r="G516" s="207" t="s">
        <v>207</v>
      </c>
      <c r="H516" s="208">
        <v>62.799999999999997</v>
      </c>
      <c r="I516" s="209"/>
      <c r="J516" s="210">
        <f>ROUND(I516*H516,2)</f>
        <v>0</v>
      </c>
      <c r="K516" s="206" t="s">
        <v>144</v>
      </c>
      <c r="L516" s="44"/>
      <c r="M516" s="211" t="s">
        <v>19</v>
      </c>
      <c r="N516" s="212" t="s">
        <v>46</v>
      </c>
      <c r="O516" s="84"/>
      <c r="P516" s="213">
        <f>O516*H516</f>
        <v>0</v>
      </c>
      <c r="Q516" s="213">
        <v>0.0054000000000000003</v>
      </c>
      <c r="R516" s="213">
        <f>Q516*H516</f>
        <v>0.33911999999999998</v>
      </c>
      <c r="S516" s="213">
        <v>0</v>
      </c>
      <c r="T516" s="214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15" t="s">
        <v>232</v>
      </c>
      <c r="AT516" s="215" t="s">
        <v>140</v>
      </c>
      <c r="AU516" s="215" t="s">
        <v>80</v>
      </c>
      <c r="AY516" s="17" t="s">
        <v>138</v>
      </c>
      <c r="BE516" s="216">
        <f>IF(N516="základní",J516,0)</f>
        <v>0</v>
      </c>
      <c r="BF516" s="216">
        <f>IF(N516="snížená",J516,0)</f>
        <v>0</v>
      </c>
      <c r="BG516" s="216">
        <f>IF(N516="zákl. přenesená",J516,0)</f>
        <v>0</v>
      </c>
      <c r="BH516" s="216">
        <f>IF(N516="sníž. přenesená",J516,0)</f>
        <v>0</v>
      </c>
      <c r="BI516" s="216">
        <f>IF(N516="nulová",J516,0)</f>
        <v>0</v>
      </c>
      <c r="BJ516" s="17" t="s">
        <v>83</v>
      </c>
      <c r="BK516" s="216">
        <f>ROUND(I516*H516,2)</f>
        <v>0</v>
      </c>
      <c r="BL516" s="17" t="s">
        <v>232</v>
      </c>
      <c r="BM516" s="215" t="s">
        <v>1844</v>
      </c>
    </row>
    <row r="517" s="2" customFormat="1">
      <c r="A517" s="38"/>
      <c r="B517" s="39"/>
      <c r="C517" s="40"/>
      <c r="D517" s="217" t="s">
        <v>146</v>
      </c>
      <c r="E517" s="40"/>
      <c r="F517" s="218" t="s">
        <v>1046</v>
      </c>
      <c r="G517" s="40"/>
      <c r="H517" s="40"/>
      <c r="I517" s="219"/>
      <c r="J517" s="40"/>
      <c r="K517" s="40"/>
      <c r="L517" s="44"/>
      <c r="M517" s="220"/>
      <c r="N517" s="221"/>
      <c r="O517" s="84"/>
      <c r="P517" s="84"/>
      <c r="Q517" s="84"/>
      <c r="R517" s="84"/>
      <c r="S517" s="84"/>
      <c r="T517" s="85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T517" s="17" t="s">
        <v>146</v>
      </c>
      <c r="AU517" s="17" t="s">
        <v>80</v>
      </c>
    </row>
    <row r="518" s="2" customFormat="1" ht="16.5" customHeight="1">
      <c r="A518" s="38"/>
      <c r="B518" s="39"/>
      <c r="C518" s="234" t="s">
        <v>1067</v>
      </c>
      <c r="D518" s="234" t="s">
        <v>175</v>
      </c>
      <c r="E518" s="235" t="s">
        <v>1048</v>
      </c>
      <c r="F518" s="236" t="s">
        <v>1049</v>
      </c>
      <c r="G518" s="237" t="s">
        <v>207</v>
      </c>
      <c r="H518" s="238">
        <v>66</v>
      </c>
      <c r="I518" s="239"/>
      <c r="J518" s="240">
        <f>ROUND(I518*H518,2)</f>
        <v>0</v>
      </c>
      <c r="K518" s="236" t="s">
        <v>144</v>
      </c>
      <c r="L518" s="241"/>
      <c r="M518" s="242" t="s">
        <v>19</v>
      </c>
      <c r="N518" s="243" t="s">
        <v>46</v>
      </c>
      <c r="O518" s="84"/>
      <c r="P518" s="213">
        <f>O518*H518</f>
        <v>0</v>
      </c>
      <c r="Q518" s="213">
        <v>0.021000000000000001</v>
      </c>
      <c r="R518" s="213">
        <f>Q518*H518</f>
        <v>1.3860000000000001</v>
      </c>
      <c r="S518" s="213">
        <v>0</v>
      </c>
      <c r="T518" s="214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15" t="s">
        <v>333</v>
      </c>
      <c r="AT518" s="215" t="s">
        <v>175</v>
      </c>
      <c r="AU518" s="215" t="s">
        <v>80</v>
      </c>
      <c r="AY518" s="17" t="s">
        <v>138</v>
      </c>
      <c r="BE518" s="216">
        <f>IF(N518="základní",J518,0)</f>
        <v>0</v>
      </c>
      <c r="BF518" s="216">
        <f>IF(N518="snížená",J518,0)</f>
        <v>0</v>
      </c>
      <c r="BG518" s="216">
        <f>IF(N518="zákl. přenesená",J518,0)</f>
        <v>0</v>
      </c>
      <c r="BH518" s="216">
        <f>IF(N518="sníž. přenesená",J518,0)</f>
        <v>0</v>
      </c>
      <c r="BI518" s="216">
        <f>IF(N518="nulová",J518,0)</f>
        <v>0</v>
      </c>
      <c r="BJ518" s="17" t="s">
        <v>83</v>
      </c>
      <c r="BK518" s="216">
        <f>ROUND(I518*H518,2)</f>
        <v>0</v>
      </c>
      <c r="BL518" s="17" t="s">
        <v>232</v>
      </c>
      <c r="BM518" s="215" t="s">
        <v>1845</v>
      </c>
    </row>
    <row r="519" s="2" customFormat="1">
      <c r="A519" s="38"/>
      <c r="B519" s="39"/>
      <c r="C519" s="40"/>
      <c r="D519" s="224" t="s">
        <v>903</v>
      </c>
      <c r="E519" s="40"/>
      <c r="F519" s="256" t="s">
        <v>1846</v>
      </c>
      <c r="G519" s="40"/>
      <c r="H519" s="40"/>
      <c r="I519" s="219"/>
      <c r="J519" s="40"/>
      <c r="K519" s="40"/>
      <c r="L519" s="44"/>
      <c r="M519" s="220"/>
      <c r="N519" s="221"/>
      <c r="O519" s="84"/>
      <c r="P519" s="84"/>
      <c r="Q519" s="84"/>
      <c r="R519" s="84"/>
      <c r="S519" s="84"/>
      <c r="T519" s="85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903</v>
      </c>
      <c r="AU519" s="17" t="s">
        <v>80</v>
      </c>
    </row>
    <row r="520" s="13" customFormat="1">
      <c r="A520" s="13"/>
      <c r="B520" s="222"/>
      <c r="C520" s="223"/>
      <c r="D520" s="224" t="s">
        <v>148</v>
      </c>
      <c r="E520" s="225" t="s">
        <v>19</v>
      </c>
      <c r="F520" s="226" t="s">
        <v>1490</v>
      </c>
      <c r="G520" s="223"/>
      <c r="H520" s="227">
        <v>60</v>
      </c>
      <c r="I520" s="228"/>
      <c r="J520" s="223"/>
      <c r="K520" s="223"/>
      <c r="L520" s="229"/>
      <c r="M520" s="230"/>
      <c r="N520" s="231"/>
      <c r="O520" s="231"/>
      <c r="P520" s="231"/>
      <c r="Q520" s="231"/>
      <c r="R520" s="231"/>
      <c r="S520" s="231"/>
      <c r="T520" s="23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3" t="s">
        <v>148</v>
      </c>
      <c r="AU520" s="233" t="s">
        <v>80</v>
      </c>
      <c r="AV520" s="13" t="s">
        <v>80</v>
      </c>
      <c r="AW520" s="13" t="s">
        <v>36</v>
      </c>
      <c r="AX520" s="13" t="s">
        <v>83</v>
      </c>
      <c r="AY520" s="233" t="s">
        <v>138</v>
      </c>
    </row>
    <row r="521" s="13" customFormat="1">
      <c r="A521" s="13"/>
      <c r="B521" s="222"/>
      <c r="C521" s="223"/>
      <c r="D521" s="224" t="s">
        <v>148</v>
      </c>
      <c r="E521" s="223"/>
      <c r="F521" s="226" t="s">
        <v>1847</v>
      </c>
      <c r="G521" s="223"/>
      <c r="H521" s="227">
        <v>66</v>
      </c>
      <c r="I521" s="228"/>
      <c r="J521" s="223"/>
      <c r="K521" s="223"/>
      <c r="L521" s="229"/>
      <c r="M521" s="230"/>
      <c r="N521" s="231"/>
      <c r="O521" s="231"/>
      <c r="P521" s="231"/>
      <c r="Q521" s="231"/>
      <c r="R521" s="231"/>
      <c r="S521" s="231"/>
      <c r="T521" s="23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3" t="s">
        <v>148</v>
      </c>
      <c r="AU521" s="233" t="s">
        <v>80</v>
      </c>
      <c r="AV521" s="13" t="s">
        <v>80</v>
      </c>
      <c r="AW521" s="13" t="s">
        <v>4</v>
      </c>
      <c r="AX521" s="13" t="s">
        <v>83</v>
      </c>
      <c r="AY521" s="233" t="s">
        <v>138</v>
      </c>
    </row>
    <row r="522" s="2" customFormat="1" ht="21.75" customHeight="1">
      <c r="A522" s="38"/>
      <c r="B522" s="39"/>
      <c r="C522" s="234" t="s">
        <v>1072</v>
      </c>
      <c r="D522" s="234" t="s">
        <v>175</v>
      </c>
      <c r="E522" s="235" t="s">
        <v>1848</v>
      </c>
      <c r="F522" s="236" t="s">
        <v>1849</v>
      </c>
      <c r="G522" s="237" t="s">
        <v>207</v>
      </c>
      <c r="H522" s="238">
        <v>3.0800000000000001</v>
      </c>
      <c r="I522" s="239"/>
      <c r="J522" s="240">
        <f>ROUND(I522*H522,2)</f>
        <v>0</v>
      </c>
      <c r="K522" s="236" t="s">
        <v>144</v>
      </c>
      <c r="L522" s="241"/>
      <c r="M522" s="242" t="s">
        <v>19</v>
      </c>
      <c r="N522" s="243" t="s">
        <v>46</v>
      </c>
      <c r="O522" s="84"/>
      <c r="P522" s="213">
        <f>O522*H522</f>
        <v>0</v>
      </c>
      <c r="Q522" s="213">
        <v>0.019199999999999998</v>
      </c>
      <c r="R522" s="213">
        <f>Q522*H522</f>
        <v>0.059135999999999994</v>
      </c>
      <c r="S522" s="213">
        <v>0</v>
      </c>
      <c r="T522" s="214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15" t="s">
        <v>333</v>
      </c>
      <c r="AT522" s="215" t="s">
        <v>175</v>
      </c>
      <c r="AU522" s="215" t="s">
        <v>80</v>
      </c>
      <c r="AY522" s="17" t="s">
        <v>138</v>
      </c>
      <c r="BE522" s="216">
        <f>IF(N522="základní",J522,0)</f>
        <v>0</v>
      </c>
      <c r="BF522" s="216">
        <f>IF(N522="snížená",J522,0)</f>
        <v>0</v>
      </c>
      <c r="BG522" s="216">
        <f>IF(N522="zákl. přenesená",J522,0)</f>
        <v>0</v>
      </c>
      <c r="BH522" s="216">
        <f>IF(N522="sníž. přenesená",J522,0)</f>
        <v>0</v>
      </c>
      <c r="BI522" s="216">
        <f>IF(N522="nulová",J522,0)</f>
        <v>0</v>
      </c>
      <c r="BJ522" s="17" t="s">
        <v>83</v>
      </c>
      <c r="BK522" s="216">
        <f>ROUND(I522*H522,2)</f>
        <v>0</v>
      </c>
      <c r="BL522" s="17" t="s">
        <v>232</v>
      </c>
      <c r="BM522" s="215" t="s">
        <v>1850</v>
      </c>
    </row>
    <row r="523" s="2" customFormat="1">
      <c r="A523" s="38"/>
      <c r="B523" s="39"/>
      <c r="C523" s="40"/>
      <c r="D523" s="224" t="s">
        <v>903</v>
      </c>
      <c r="E523" s="40"/>
      <c r="F523" s="256" t="s">
        <v>1851</v>
      </c>
      <c r="G523" s="40"/>
      <c r="H523" s="40"/>
      <c r="I523" s="219"/>
      <c r="J523" s="40"/>
      <c r="K523" s="40"/>
      <c r="L523" s="44"/>
      <c r="M523" s="220"/>
      <c r="N523" s="221"/>
      <c r="O523" s="84"/>
      <c r="P523" s="84"/>
      <c r="Q523" s="84"/>
      <c r="R523" s="84"/>
      <c r="S523" s="84"/>
      <c r="T523" s="85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T523" s="17" t="s">
        <v>903</v>
      </c>
      <c r="AU523" s="17" t="s">
        <v>80</v>
      </c>
    </row>
    <row r="524" s="13" customFormat="1">
      <c r="A524" s="13"/>
      <c r="B524" s="222"/>
      <c r="C524" s="223"/>
      <c r="D524" s="224" t="s">
        <v>148</v>
      </c>
      <c r="E524" s="225" t="s">
        <v>19</v>
      </c>
      <c r="F524" s="226" t="s">
        <v>1841</v>
      </c>
      <c r="G524" s="223"/>
      <c r="H524" s="227">
        <v>2.7999999999999998</v>
      </c>
      <c r="I524" s="228"/>
      <c r="J524" s="223"/>
      <c r="K524" s="223"/>
      <c r="L524" s="229"/>
      <c r="M524" s="230"/>
      <c r="N524" s="231"/>
      <c r="O524" s="231"/>
      <c r="P524" s="231"/>
      <c r="Q524" s="231"/>
      <c r="R524" s="231"/>
      <c r="S524" s="231"/>
      <c r="T524" s="23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3" t="s">
        <v>148</v>
      </c>
      <c r="AU524" s="233" t="s">
        <v>80</v>
      </c>
      <c r="AV524" s="13" t="s">
        <v>80</v>
      </c>
      <c r="AW524" s="13" t="s">
        <v>36</v>
      </c>
      <c r="AX524" s="13" t="s">
        <v>83</v>
      </c>
      <c r="AY524" s="233" t="s">
        <v>138</v>
      </c>
    </row>
    <row r="525" s="13" customFormat="1">
      <c r="A525" s="13"/>
      <c r="B525" s="222"/>
      <c r="C525" s="223"/>
      <c r="D525" s="224" t="s">
        <v>148</v>
      </c>
      <c r="E525" s="223"/>
      <c r="F525" s="226" t="s">
        <v>1852</v>
      </c>
      <c r="G525" s="223"/>
      <c r="H525" s="227">
        <v>3.0800000000000001</v>
      </c>
      <c r="I525" s="228"/>
      <c r="J525" s="223"/>
      <c r="K525" s="223"/>
      <c r="L525" s="229"/>
      <c r="M525" s="230"/>
      <c r="N525" s="231"/>
      <c r="O525" s="231"/>
      <c r="P525" s="231"/>
      <c r="Q525" s="231"/>
      <c r="R525" s="231"/>
      <c r="S525" s="231"/>
      <c r="T525" s="23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3" t="s">
        <v>148</v>
      </c>
      <c r="AU525" s="233" t="s">
        <v>80</v>
      </c>
      <c r="AV525" s="13" t="s">
        <v>80</v>
      </c>
      <c r="AW525" s="13" t="s">
        <v>4</v>
      </c>
      <c r="AX525" s="13" t="s">
        <v>83</v>
      </c>
      <c r="AY525" s="233" t="s">
        <v>138</v>
      </c>
    </row>
    <row r="526" s="2" customFormat="1" ht="24.15" customHeight="1">
      <c r="A526" s="38"/>
      <c r="B526" s="39"/>
      <c r="C526" s="204" t="s">
        <v>1077</v>
      </c>
      <c r="D526" s="204" t="s">
        <v>140</v>
      </c>
      <c r="E526" s="205" t="s">
        <v>1061</v>
      </c>
      <c r="F526" s="206" t="s">
        <v>1062</v>
      </c>
      <c r="G526" s="207" t="s">
        <v>178</v>
      </c>
      <c r="H526" s="208">
        <v>2.2789999999999999</v>
      </c>
      <c r="I526" s="209"/>
      <c r="J526" s="210">
        <f>ROUND(I526*H526,2)</f>
        <v>0</v>
      </c>
      <c r="K526" s="206" t="s">
        <v>144</v>
      </c>
      <c r="L526" s="44"/>
      <c r="M526" s="211" t="s">
        <v>19</v>
      </c>
      <c r="N526" s="212" t="s">
        <v>46</v>
      </c>
      <c r="O526" s="84"/>
      <c r="P526" s="213">
        <f>O526*H526</f>
        <v>0</v>
      </c>
      <c r="Q526" s="213">
        <v>0</v>
      </c>
      <c r="R526" s="213">
        <f>Q526*H526</f>
        <v>0</v>
      </c>
      <c r="S526" s="213">
        <v>0</v>
      </c>
      <c r="T526" s="214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15" t="s">
        <v>232</v>
      </c>
      <c r="AT526" s="215" t="s">
        <v>140</v>
      </c>
      <c r="AU526" s="215" t="s">
        <v>80</v>
      </c>
      <c r="AY526" s="17" t="s">
        <v>138</v>
      </c>
      <c r="BE526" s="216">
        <f>IF(N526="základní",J526,0)</f>
        <v>0</v>
      </c>
      <c r="BF526" s="216">
        <f>IF(N526="snížená",J526,0)</f>
        <v>0</v>
      </c>
      <c r="BG526" s="216">
        <f>IF(N526="zákl. přenesená",J526,0)</f>
        <v>0</v>
      </c>
      <c r="BH526" s="216">
        <f>IF(N526="sníž. přenesená",J526,0)</f>
        <v>0</v>
      </c>
      <c r="BI526" s="216">
        <f>IF(N526="nulová",J526,0)</f>
        <v>0</v>
      </c>
      <c r="BJ526" s="17" t="s">
        <v>83</v>
      </c>
      <c r="BK526" s="216">
        <f>ROUND(I526*H526,2)</f>
        <v>0</v>
      </c>
      <c r="BL526" s="17" t="s">
        <v>232</v>
      </c>
      <c r="BM526" s="215" t="s">
        <v>1853</v>
      </c>
    </row>
    <row r="527" s="2" customFormat="1">
      <c r="A527" s="38"/>
      <c r="B527" s="39"/>
      <c r="C527" s="40"/>
      <c r="D527" s="217" t="s">
        <v>146</v>
      </c>
      <c r="E527" s="40"/>
      <c r="F527" s="218" t="s">
        <v>1064</v>
      </c>
      <c r="G527" s="40"/>
      <c r="H527" s="40"/>
      <c r="I527" s="219"/>
      <c r="J527" s="40"/>
      <c r="K527" s="40"/>
      <c r="L527" s="44"/>
      <c r="M527" s="220"/>
      <c r="N527" s="221"/>
      <c r="O527" s="84"/>
      <c r="P527" s="84"/>
      <c r="Q527" s="84"/>
      <c r="R527" s="84"/>
      <c r="S527" s="84"/>
      <c r="T527" s="85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146</v>
      </c>
      <c r="AU527" s="17" t="s">
        <v>80</v>
      </c>
    </row>
    <row r="528" s="12" customFormat="1" ht="22.8" customHeight="1">
      <c r="A528" s="12"/>
      <c r="B528" s="188"/>
      <c r="C528" s="189"/>
      <c r="D528" s="190" t="s">
        <v>74</v>
      </c>
      <c r="E528" s="202" t="s">
        <v>1065</v>
      </c>
      <c r="F528" s="202" t="s">
        <v>1066</v>
      </c>
      <c r="G528" s="189"/>
      <c r="H528" s="189"/>
      <c r="I528" s="192"/>
      <c r="J528" s="203">
        <f>BK528</f>
        <v>0</v>
      </c>
      <c r="K528" s="189"/>
      <c r="L528" s="194"/>
      <c r="M528" s="195"/>
      <c r="N528" s="196"/>
      <c r="O528" s="196"/>
      <c r="P528" s="197">
        <f>SUM(P529:P550)</f>
        <v>0</v>
      </c>
      <c r="Q528" s="196"/>
      <c r="R528" s="197">
        <f>SUM(R529:R550)</f>
        <v>0.93247440000000004</v>
      </c>
      <c r="S528" s="196"/>
      <c r="T528" s="198">
        <f>SUM(T529:T550)</f>
        <v>0</v>
      </c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R528" s="199" t="s">
        <v>80</v>
      </c>
      <c r="AT528" s="200" t="s">
        <v>74</v>
      </c>
      <c r="AU528" s="200" t="s">
        <v>83</v>
      </c>
      <c r="AY528" s="199" t="s">
        <v>138</v>
      </c>
      <c r="BK528" s="201">
        <f>SUM(BK529:BK550)</f>
        <v>0</v>
      </c>
    </row>
    <row r="529" s="2" customFormat="1" ht="16.5" customHeight="1">
      <c r="A529" s="38"/>
      <c r="B529" s="39"/>
      <c r="C529" s="204" t="s">
        <v>1082</v>
      </c>
      <c r="D529" s="204" t="s">
        <v>140</v>
      </c>
      <c r="E529" s="205" t="s">
        <v>1068</v>
      </c>
      <c r="F529" s="206" t="s">
        <v>1069</v>
      </c>
      <c r="G529" s="207" t="s">
        <v>207</v>
      </c>
      <c r="H529" s="208">
        <v>48.039999999999999</v>
      </c>
      <c r="I529" s="209"/>
      <c r="J529" s="210">
        <f>ROUND(I529*H529,2)</f>
        <v>0</v>
      </c>
      <c r="K529" s="206" t="s">
        <v>144</v>
      </c>
      <c r="L529" s="44"/>
      <c r="M529" s="211" t="s">
        <v>19</v>
      </c>
      <c r="N529" s="212" t="s">
        <v>46</v>
      </c>
      <c r="O529" s="84"/>
      <c r="P529" s="213">
        <f>O529*H529</f>
        <v>0</v>
      </c>
      <c r="Q529" s="213">
        <v>0</v>
      </c>
      <c r="R529" s="213">
        <f>Q529*H529</f>
        <v>0</v>
      </c>
      <c r="S529" s="213">
        <v>0</v>
      </c>
      <c r="T529" s="214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15" t="s">
        <v>232</v>
      </c>
      <c r="AT529" s="215" t="s">
        <v>140</v>
      </c>
      <c r="AU529" s="215" t="s">
        <v>80</v>
      </c>
      <c r="AY529" s="17" t="s">
        <v>138</v>
      </c>
      <c r="BE529" s="216">
        <f>IF(N529="základní",J529,0)</f>
        <v>0</v>
      </c>
      <c r="BF529" s="216">
        <f>IF(N529="snížená",J529,0)</f>
        <v>0</v>
      </c>
      <c r="BG529" s="216">
        <f>IF(N529="zákl. přenesená",J529,0)</f>
        <v>0</v>
      </c>
      <c r="BH529" s="216">
        <f>IF(N529="sníž. přenesená",J529,0)</f>
        <v>0</v>
      </c>
      <c r="BI529" s="216">
        <f>IF(N529="nulová",J529,0)</f>
        <v>0</v>
      </c>
      <c r="BJ529" s="17" t="s">
        <v>83</v>
      </c>
      <c r="BK529" s="216">
        <f>ROUND(I529*H529,2)</f>
        <v>0</v>
      </c>
      <c r="BL529" s="17" t="s">
        <v>232</v>
      </c>
      <c r="BM529" s="215" t="s">
        <v>1854</v>
      </c>
    </row>
    <row r="530" s="2" customFormat="1">
      <c r="A530" s="38"/>
      <c r="B530" s="39"/>
      <c r="C530" s="40"/>
      <c r="D530" s="217" t="s">
        <v>146</v>
      </c>
      <c r="E530" s="40"/>
      <c r="F530" s="218" t="s">
        <v>1071</v>
      </c>
      <c r="G530" s="40"/>
      <c r="H530" s="40"/>
      <c r="I530" s="219"/>
      <c r="J530" s="40"/>
      <c r="K530" s="40"/>
      <c r="L530" s="44"/>
      <c r="M530" s="220"/>
      <c r="N530" s="221"/>
      <c r="O530" s="84"/>
      <c r="P530" s="84"/>
      <c r="Q530" s="84"/>
      <c r="R530" s="84"/>
      <c r="S530" s="84"/>
      <c r="T530" s="85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146</v>
      </c>
      <c r="AU530" s="17" t="s">
        <v>80</v>
      </c>
    </row>
    <row r="531" s="13" customFormat="1">
      <c r="A531" s="13"/>
      <c r="B531" s="222"/>
      <c r="C531" s="223"/>
      <c r="D531" s="224" t="s">
        <v>148</v>
      </c>
      <c r="E531" s="225" t="s">
        <v>19</v>
      </c>
      <c r="F531" s="226" t="s">
        <v>1855</v>
      </c>
      <c r="G531" s="223"/>
      <c r="H531" s="227">
        <v>24.800000000000001</v>
      </c>
      <c r="I531" s="228"/>
      <c r="J531" s="223"/>
      <c r="K531" s="223"/>
      <c r="L531" s="229"/>
      <c r="M531" s="230"/>
      <c r="N531" s="231"/>
      <c r="O531" s="231"/>
      <c r="P531" s="231"/>
      <c r="Q531" s="231"/>
      <c r="R531" s="231"/>
      <c r="S531" s="231"/>
      <c r="T531" s="23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3" t="s">
        <v>148</v>
      </c>
      <c r="AU531" s="233" t="s">
        <v>80</v>
      </c>
      <c r="AV531" s="13" t="s">
        <v>80</v>
      </c>
      <c r="AW531" s="13" t="s">
        <v>36</v>
      </c>
      <c r="AX531" s="13" t="s">
        <v>75</v>
      </c>
      <c r="AY531" s="233" t="s">
        <v>138</v>
      </c>
    </row>
    <row r="532" s="13" customFormat="1">
      <c r="A532" s="13"/>
      <c r="B532" s="222"/>
      <c r="C532" s="223"/>
      <c r="D532" s="224" t="s">
        <v>148</v>
      </c>
      <c r="E532" s="225" t="s">
        <v>19</v>
      </c>
      <c r="F532" s="226" t="s">
        <v>1856</v>
      </c>
      <c r="G532" s="223"/>
      <c r="H532" s="227">
        <v>23.239999999999998</v>
      </c>
      <c r="I532" s="228"/>
      <c r="J532" s="223"/>
      <c r="K532" s="223"/>
      <c r="L532" s="229"/>
      <c r="M532" s="230"/>
      <c r="N532" s="231"/>
      <c r="O532" s="231"/>
      <c r="P532" s="231"/>
      <c r="Q532" s="231"/>
      <c r="R532" s="231"/>
      <c r="S532" s="231"/>
      <c r="T532" s="23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3" t="s">
        <v>148</v>
      </c>
      <c r="AU532" s="233" t="s">
        <v>80</v>
      </c>
      <c r="AV532" s="13" t="s">
        <v>80</v>
      </c>
      <c r="AW532" s="13" t="s">
        <v>36</v>
      </c>
      <c r="AX532" s="13" t="s">
        <v>75</v>
      </c>
      <c r="AY532" s="233" t="s">
        <v>138</v>
      </c>
    </row>
    <row r="533" s="14" customFormat="1">
      <c r="A533" s="14"/>
      <c r="B533" s="244"/>
      <c r="C533" s="245"/>
      <c r="D533" s="224" t="s">
        <v>148</v>
      </c>
      <c r="E533" s="246" t="s">
        <v>19</v>
      </c>
      <c r="F533" s="247" t="s">
        <v>224</v>
      </c>
      <c r="G533" s="245"/>
      <c r="H533" s="248">
        <v>48.039999999999999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4" t="s">
        <v>148</v>
      </c>
      <c r="AU533" s="254" t="s">
        <v>80</v>
      </c>
      <c r="AV533" s="14" t="s">
        <v>88</v>
      </c>
      <c r="AW533" s="14" t="s">
        <v>36</v>
      </c>
      <c r="AX533" s="14" t="s">
        <v>83</v>
      </c>
      <c r="AY533" s="254" t="s">
        <v>138</v>
      </c>
    </row>
    <row r="534" s="2" customFormat="1" ht="16.5" customHeight="1">
      <c r="A534" s="38"/>
      <c r="B534" s="39"/>
      <c r="C534" s="204" t="s">
        <v>1088</v>
      </c>
      <c r="D534" s="204" t="s">
        <v>140</v>
      </c>
      <c r="E534" s="205" t="s">
        <v>1073</v>
      </c>
      <c r="F534" s="206" t="s">
        <v>1074</v>
      </c>
      <c r="G534" s="207" t="s">
        <v>207</v>
      </c>
      <c r="H534" s="208">
        <v>48.039999999999999</v>
      </c>
      <c r="I534" s="209"/>
      <c r="J534" s="210">
        <f>ROUND(I534*H534,2)</f>
        <v>0</v>
      </c>
      <c r="K534" s="206" t="s">
        <v>144</v>
      </c>
      <c r="L534" s="44"/>
      <c r="M534" s="211" t="s">
        <v>19</v>
      </c>
      <c r="N534" s="212" t="s">
        <v>46</v>
      </c>
      <c r="O534" s="84"/>
      <c r="P534" s="213">
        <f>O534*H534</f>
        <v>0</v>
      </c>
      <c r="Q534" s="213">
        <v>0.00029999999999999997</v>
      </c>
      <c r="R534" s="213">
        <f>Q534*H534</f>
        <v>0.014411999999999998</v>
      </c>
      <c r="S534" s="213">
        <v>0</v>
      </c>
      <c r="T534" s="214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15" t="s">
        <v>232</v>
      </c>
      <c r="AT534" s="215" t="s">
        <v>140</v>
      </c>
      <c r="AU534" s="215" t="s">
        <v>80</v>
      </c>
      <c r="AY534" s="17" t="s">
        <v>138</v>
      </c>
      <c r="BE534" s="216">
        <f>IF(N534="základní",J534,0)</f>
        <v>0</v>
      </c>
      <c r="BF534" s="216">
        <f>IF(N534="snížená",J534,0)</f>
        <v>0</v>
      </c>
      <c r="BG534" s="216">
        <f>IF(N534="zákl. přenesená",J534,0)</f>
        <v>0</v>
      </c>
      <c r="BH534" s="216">
        <f>IF(N534="sníž. přenesená",J534,0)</f>
        <v>0</v>
      </c>
      <c r="BI534" s="216">
        <f>IF(N534="nulová",J534,0)</f>
        <v>0</v>
      </c>
      <c r="BJ534" s="17" t="s">
        <v>83</v>
      </c>
      <c r="BK534" s="216">
        <f>ROUND(I534*H534,2)</f>
        <v>0</v>
      </c>
      <c r="BL534" s="17" t="s">
        <v>232</v>
      </c>
      <c r="BM534" s="215" t="s">
        <v>1857</v>
      </c>
    </row>
    <row r="535" s="2" customFormat="1">
      <c r="A535" s="38"/>
      <c r="B535" s="39"/>
      <c r="C535" s="40"/>
      <c r="D535" s="217" t="s">
        <v>146</v>
      </c>
      <c r="E535" s="40"/>
      <c r="F535" s="218" t="s">
        <v>1076</v>
      </c>
      <c r="G535" s="40"/>
      <c r="H535" s="40"/>
      <c r="I535" s="219"/>
      <c r="J535" s="40"/>
      <c r="K535" s="40"/>
      <c r="L535" s="44"/>
      <c r="M535" s="220"/>
      <c r="N535" s="221"/>
      <c r="O535" s="84"/>
      <c r="P535" s="84"/>
      <c r="Q535" s="84"/>
      <c r="R535" s="84"/>
      <c r="S535" s="84"/>
      <c r="T535" s="85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146</v>
      </c>
      <c r="AU535" s="17" t="s">
        <v>80</v>
      </c>
    </row>
    <row r="536" s="2" customFormat="1" ht="24.15" customHeight="1">
      <c r="A536" s="38"/>
      <c r="B536" s="39"/>
      <c r="C536" s="204" t="s">
        <v>1094</v>
      </c>
      <c r="D536" s="204" t="s">
        <v>140</v>
      </c>
      <c r="E536" s="205" t="s">
        <v>1078</v>
      </c>
      <c r="F536" s="206" t="s">
        <v>1079</v>
      </c>
      <c r="G536" s="207" t="s">
        <v>207</v>
      </c>
      <c r="H536" s="208">
        <v>48.039999999999999</v>
      </c>
      <c r="I536" s="209"/>
      <c r="J536" s="210">
        <f>ROUND(I536*H536,2)</f>
        <v>0</v>
      </c>
      <c r="K536" s="206" t="s">
        <v>144</v>
      </c>
      <c r="L536" s="44"/>
      <c r="M536" s="211" t="s">
        <v>19</v>
      </c>
      <c r="N536" s="212" t="s">
        <v>46</v>
      </c>
      <c r="O536" s="84"/>
      <c r="P536" s="213">
        <f>O536*H536</f>
        <v>0</v>
      </c>
      <c r="Q536" s="213">
        <v>0.0051999999999999998</v>
      </c>
      <c r="R536" s="213">
        <f>Q536*H536</f>
        <v>0.24980799999999998</v>
      </c>
      <c r="S536" s="213">
        <v>0</v>
      </c>
      <c r="T536" s="214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15" t="s">
        <v>232</v>
      </c>
      <c r="AT536" s="215" t="s">
        <v>140</v>
      </c>
      <c r="AU536" s="215" t="s">
        <v>80</v>
      </c>
      <c r="AY536" s="17" t="s">
        <v>138</v>
      </c>
      <c r="BE536" s="216">
        <f>IF(N536="základní",J536,0)</f>
        <v>0</v>
      </c>
      <c r="BF536" s="216">
        <f>IF(N536="snížená",J536,0)</f>
        <v>0</v>
      </c>
      <c r="BG536" s="216">
        <f>IF(N536="zákl. přenesená",J536,0)</f>
        <v>0</v>
      </c>
      <c r="BH536" s="216">
        <f>IF(N536="sníž. přenesená",J536,0)</f>
        <v>0</v>
      </c>
      <c r="BI536" s="216">
        <f>IF(N536="nulová",J536,0)</f>
        <v>0</v>
      </c>
      <c r="BJ536" s="17" t="s">
        <v>83</v>
      </c>
      <c r="BK536" s="216">
        <f>ROUND(I536*H536,2)</f>
        <v>0</v>
      </c>
      <c r="BL536" s="17" t="s">
        <v>232</v>
      </c>
      <c r="BM536" s="215" t="s">
        <v>1858</v>
      </c>
    </row>
    <row r="537" s="2" customFormat="1">
      <c r="A537" s="38"/>
      <c r="B537" s="39"/>
      <c r="C537" s="40"/>
      <c r="D537" s="217" t="s">
        <v>146</v>
      </c>
      <c r="E537" s="40"/>
      <c r="F537" s="218" t="s">
        <v>1081</v>
      </c>
      <c r="G537" s="40"/>
      <c r="H537" s="40"/>
      <c r="I537" s="219"/>
      <c r="J537" s="40"/>
      <c r="K537" s="40"/>
      <c r="L537" s="44"/>
      <c r="M537" s="220"/>
      <c r="N537" s="221"/>
      <c r="O537" s="84"/>
      <c r="P537" s="84"/>
      <c r="Q537" s="84"/>
      <c r="R537" s="84"/>
      <c r="S537" s="84"/>
      <c r="T537" s="85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T537" s="17" t="s">
        <v>146</v>
      </c>
      <c r="AU537" s="17" t="s">
        <v>80</v>
      </c>
    </row>
    <row r="538" s="2" customFormat="1" ht="16.5" customHeight="1">
      <c r="A538" s="38"/>
      <c r="B538" s="39"/>
      <c r="C538" s="234" t="s">
        <v>1099</v>
      </c>
      <c r="D538" s="234" t="s">
        <v>175</v>
      </c>
      <c r="E538" s="235" t="s">
        <v>1083</v>
      </c>
      <c r="F538" s="236" t="s">
        <v>1084</v>
      </c>
      <c r="G538" s="237" t="s">
        <v>207</v>
      </c>
      <c r="H538" s="238">
        <v>52.844000000000001</v>
      </c>
      <c r="I538" s="239"/>
      <c r="J538" s="240">
        <f>ROUND(I538*H538,2)</f>
        <v>0</v>
      </c>
      <c r="K538" s="236" t="s">
        <v>144</v>
      </c>
      <c r="L538" s="241"/>
      <c r="M538" s="242" t="s">
        <v>19</v>
      </c>
      <c r="N538" s="243" t="s">
        <v>46</v>
      </c>
      <c r="O538" s="84"/>
      <c r="P538" s="213">
        <f>O538*H538</f>
        <v>0</v>
      </c>
      <c r="Q538" s="213">
        <v>0.0126</v>
      </c>
      <c r="R538" s="213">
        <f>Q538*H538</f>
        <v>0.66583440000000005</v>
      </c>
      <c r="S538" s="213">
        <v>0</v>
      </c>
      <c r="T538" s="214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15" t="s">
        <v>333</v>
      </c>
      <c r="AT538" s="215" t="s">
        <v>175</v>
      </c>
      <c r="AU538" s="215" t="s">
        <v>80</v>
      </c>
      <c r="AY538" s="17" t="s">
        <v>138</v>
      </c>
      <c r="BE538" s="216">
        <f>IF(N538="základní",J538,0)</f>
        <v>0</v>
      </c>
      <c r="BF538" s="216">
        <f>IF(N538="snížená",J538,0)</f>
        <v>0</v>
      </c>
      <c r="BG538" s="216">
        <f>IF(N538="zákl. přenesená",J538,0)</f>
        <v>0</v>
      </c>
      <c r="BH538" s="216">
        <f>IF(N538="sníž. přenesená",J538,0)</f>
        <v>0</v>
      </c>
      <c r="BI538" s="216">
        <f>IF(N538="nulová",J538,0)</f>
        <v>0</v>
      </c>
      <c r="BJ538" s="17" t="s">
        <v>83</v>
      </c>
      <c r="BK538" s="216">
        <f>ROUND(I538*H538,2)</f>
        <v>0</v>
      </c>
      <c r="BL538" s="17" t="s">
        <v>232</v>
      </c>
      <c r="BM538" s="215" t="s">
        <v>1859</v>
      </c>
    </row>
    <row r="539" s="2" customFormat="1">
      <c r="A539" s="38"/>
      <c r="B539" s="39"/>
      <c r="C539" s="40"/>
      <c r="D539" s="224" t="s">
        <v>903</v>
      </c>
      <c r="E539" s="40"/>
      <c r="F539" s="256" t="s">
        <v>1086</v>
      </c>
      <c r="G539" s="40"/>
      <c r="H539" s="40"/>
      <c r="I539" s="219"/>
      <c r="J539" s="40"/>
      <c r="K539" s="40"/>
      <c r="L539" s="44"/>
      <c r="M539" s="220"/>
      <c r="N539" s="221"/>
      <c r="O539" s="84"/>
      <c r="P539" s="84"/>
      <c r="Q539" s="84"/>
      <c r="R539" s="84"/>
      <c r="S539" s="84"/>
      <c r="T539" s="85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903</v>
      </c>
      <c r="AU539" s="17" t="s">
        <v>80</v>
      </c>
    </row>
    <row r="540" s="13" customFormat="1">
      <c r="A540" s="13"/>
      <c r="B540" s="222"/>
      <c r="C540" s="223"/>
      <c r="D540" s="224" t="s">
        <v>148</v>
      </c>
      <c r="E540" s="223"/>
      <c r="F540" s="226" t="s">
        <v>1860</v>
      </c>
      <c r="G540" s="223"/>
      <c r="H540" s="227">
        <v>52.844000000000001</v>
      </c>
      <c r="I540" s="228"/>
      <c r="J540" s="223"/>
      <c r="K540" s="223"/>
      <c r="L540" s="229"/>
      <c r="M540" s="230"/>
      <c r="N540" s="231"/>
      <c r="O540" s="231"/>
      <c r="P540" s="231"/>
      <c r="Q540" s="231"/>
      <c r="R540" s="231"/>
      <c r="S540" s="231"/>
      <c r="T540" s="23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3" t="s">
        <v>148</v>
      </c>
      <c r="AU540" s="233" t="s">
        <v>80</v>
      </c>
      <c r="AV540" s="13" t="s">
        <v>80</v>
      </c>
      <c r="AW540" s="13" t="s">
        <v>4</v>
      </c>
      <c r="AX540" s="13" t="s">
        <v>83</v>
      </c>
      <c r="AY540" s="233" t="s">
        <v>138</v>
      </c>
    </row>
    <row r="541" s="2" customFormat="1" ht="16.5" customHeight="1">
      <c r="A541" s="38"/>
      <c r="B541" s="39"/>
      <c r="C541" s="204" t="s">
        <v>1104</v>
      </c>
      <c r="D541" s="204" t="s">
        <v>140</v>
      </c>
      <c r="E541" s="205" t="s">
        <v>1089</v>
      </c>
      <c r="F541" s="206" t="s">
        <v>1090</v>
      </c>
      <c r="G541" s="207" t="s">
        <v>482</v>
      </c>
      <c r="H541" s="208">
        <v>4.4000000000000004</v>
      </c>
      <c r="I541" s="209"/>
      <c r="J541" s="210">
        <f>ROUND(I541*H541,2)</f>
        <v>0</v>
      </c>
      <c r="K541" s="206" t="s">
        <v>144</v>
      </c>
      <c r="L541" s="44"/>
      <c r="M541" s="211" t="s">
        <v>19</v>
      </c>
      <c r="N541" s="212" t="s">
        <v>46</v>
      </c>
      <c r="O541" s="84"/>
      <c r="P541" s="213">
        <f>O541*H541</f>
        <v>0</v>
      </c>
      <c r="Q541" s="213">
        <v>0.00055000000000000003</v>
      </c>
      <c r="R541" s="213">
        <f>Q541*H541</f>
        <v>0.0024200000000000003</v>
      </c>
      <c r="S541" s="213">
        <v>0</v>
      </c>
      <c r="T541" s="214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15" t="s">
        <v>232</v>
      </c>
      <c r="AT541" s="215" t="s">
        <v>140</v>
      </c>
      <c r="AU541" s="215" t="s">
        <v>80</v>
      </c>
      <c r="AY541" s="17" t="s">
        <v>138</v>
      </c>
      <c r="BE541" s="216">
        <f>IF(N541="základní",J541,0)</f>
        <v>0</v>
      </c>
      <c r="BF541" s="216">
        <f>IF(N541="snížená",J541,0)</f>
        <v>0</v>
      </c>
      <c r="BG541" s="216">
        <f>IF(N541="zákl. přenesená",J541,0)</f>
        <v>0</v>
      </c>
      <c r="BH541" s="216">
        <f>IF(N541="sníž. přenesená",J541,0)</f>
        <v>0</v>
      </c>
      <c r="BI541" s="216">
        <f>IF(N541="nulová",J541,0)</f>
        <v>0</v>
      </c>
      <c r="BJ541" s="17" t="s">
        <v>83</v>
      </c>
      <c r="BK541" s="216">
        <f>ROUND(I541*H541,2)</f>
        <v>0</v>
      </c>
      <c r="BL541" s="17" t="s">
        <v>232</v>
      </c>
      <c r="BM541" s="215" t="s">
        <v>1861</v>
      </c>
    </row>
    <row r="542" s="2" customFormat="1">
      <c r="A542" s="38"/>
      <c r="B542" s="39"/>
      <c r="C542" s="40"/>
      <c r="D542" s="217" t="s">
        <v>146</v>
      </c>
      <c r="E542" s="40"/>
      <c r="F542" s="218" t="s">
        <v>1092</v>
      </c>
      <c r="G542" s="40"/>
      <c r="H542" s="40"/>
      <c r="I542" s="219"/>
      <c r="J542" s="40"/>
      <c r="K542" s="40"/>
      <c r="L542" s="44"/>
      <c r="M542" s="220"/>
      <c r="N542" s="221"/>
      <c r="O542" s="84"/>
      <c r="P542" s="84"/>
      <c r="Q542" s="84"/>
      <c r="R542" s="84"/>
      <c r="S542" s="84"/>
      <c r="T542" s="85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7" t="s">
        <v>146</v>
      </c>
      <c r="AU542" s="17" t="s">
        <v>80</v>
      </c>
    </row>
    <row r="543" s="13" customFormat="1">
      <c r="A543" s="13"/>
      <c r="B543" s="222"/>
      <c r="C543" s="223"/>
      <c r="D543" s="224" t="s">
        <v>148</v>
      </c>
      <c r="E543" s="225" t="s">
        <v>19</v>
      </c>
      <c r="F543" s="226" t="s">
        <v>1862</v>
      </c>
      <c r="G543" s="223"/>
      <c r="H543" s="227">
        <v>4.4000000000000004</v>
      </c>
      <c r="I543" s="228"/>
      <c r="J543" s="223"/>
      <c r="K543" s="223"/>
      <c r="L543" s="229"/>
      <c r="M543" s="230"/>
      <c r="N543" s="231"/>
      <c r="O543" s="231"/>
      <c r="P543" s="231"/>
      <c r="Q543" s="231"/>
      <c r="R543" s="231"/>
      <c r="S543" s="231"/>
      <c r="T543" s="23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3" t="s">
        <v>148</v>
      </c>
      <c r="AU543" s="233" t="s">
        <v>80</v>
      </c>
      <c r="AV543" s="13" t="s">
        <v>80</v>
      </c>
      <c r="AW543" s="13" t="s">
        <v>36</v>
      </c>
      <c r="AX543" s="13" t="s">
        <v>83</v>
      </c>
      <c r="AY543" s="233" t="s">
        <v>138</v>
      </c>
    </row>
    <row r="544" s="2" customFormat="1" ht="16.5" customHeight="1">
      <c r="A544" s="38"/>
      <c r="B544" s="39"/>
      <c r="C544" s="204" t="s">
        <v>1109</v>
      </c>
      <c r="D544" s="204" t="s">
        <v>140</v>
      </c>
      <c r="E544" s="205" t="s">
        <v>1095</v>
      </c>
      <c r="F544" s="206" t="s">
        <v>1096</v>
      </c>
      <c r="G544" s="207" t="s">
        <v>330</v>
      </c>
      <c r="H544" s="208">
        <v>28</v>
      </c>
      <c r="I544" s="209"/>
      <c r="J544" s="210">
        <f>ROUND(I544*H544,2)</f>
        <v>0</v>
      </c>
      <c r="K544" s="206" t="s">
        <v>144</v>
      </c>
      <c r="L544" s="44"/>
      <c r="M544" s="211" t="s">
        <v>19</v>
      </c>
      <c r="N544" s="212" t="s">
        <v>46</v>
      </c>
      <c r="O544" s="84"/>
      <c r="P544" s="213">
        <f>O544*H544</f>
        <v>0</v>
      </c>
      <c r="Q544" s="213">
        <v>0</v>
      </c>
      <c r="R544" s="213">
        <f>Q544*H544</f>
        <v>0</v>
      </c>
      <c r="S544" s="213">
        <v>0</v>
      </c>
      <c r="T544" s="214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15" t="s">
        <v>232</v>
      </c>
      <c r="AT544" s="215" t="s">
        <v>140</v>
      </c>
      <c r="AU544" s="215" t="s">
        <v>80</v>
      </c>
      <c r="AY544" s="17" t="s">
        <v>138</v>
      </c>
      <c r="BE544" s="216">
        <f>IF(N544="základní",J544,0)</f>
        <v>0</v>
      </c>
      <c r="BF544" s="216">
        <f>IF(N544="snížená",J544,0)</f>
        <v>0</v>
      </c>
      <c r="BG544" s="216">
        <f>IF(N544="zákl. přenesená",J544,0)</f>
        <v>0</v>
      </c>
      <c r="BH544" s="216">
        <f>IF(N544="sníž. přenesená",J544,0)</f>
        <v>0</v>
      </c>
      <c r="BI544" s="216">
        <f>IF(N544="nulová",J544,0)</f>
        <v>0</v>
      </c>
      <c r="BJ544" s="17" t="s">
        <v>83</v>
      </c>
      <c r="BK544" s="216">
        <f>ROUND(I544*H544,2)</f>
        <v>0</v>
      </c>
      <c r="BL544" s="17" t="s">
        <v>232</v>
      </c>
      <c r="BM544" s="215" t="s">
        <v>1863</v>
      </c>
    </row>
    <row r="545" s="2" customFormat="1">
      <c r="A545" s="38"/>
      <c r="B545" s="39"/>
      <c r="C545" s="40"/>
      <c r="D545" s="217" t="s">
        <v>146</v>
      </c>
      <c r="E545" s="40"/>
      <c r="F545" s="218" t="s">
        <v>1098</v>
      </c>
      <c r="G545" s="40"/>
      <c r="H545" s="40"/>
      <c r="I545" s="219"/>
      <c r="J545" s="40"/>
      <c r="K545" s="40"/>
      <c r="L545" s="44"/>
      <c r="M545" s="220"/>
      <c r="N545" s="221"/>
      <c r="O545" s="84"/>
      <c r="P545" s="84"/>
      <c r="Q545" s="84"/>
      <c r="R545" s="84"/>
      <c r="S545" s="84"/>
      <c r="T545" s="85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T545" s="17" t="s">
        <v>146</v>
      </c>
      <c r="AU545" s="17" t="s">
        <v>80</v>
      </c>
    </row>
    <row r="546" s="13" customFormat="1">
      <c r="A546" s="13"/>
      <c r="B546" s="222"/>
      <c r="C546" s="223"/>
      <c r="D546" s="224" t="s">
        <v>148</v>
      </c>
      <c r="E546" s="225" t="s">
        <v>19</v>
      </c>
      <c r="F546" s="226" t="s">
        <v>1722</v>
      </c>
      <c r="G546" s="223"/>
      <c r="H546" s="227">
        <v>28</v>
      </c>
      <c r="I546" s="228"/>
      <c r="J546" s="223"/>
      <c r="K546" s="223"/>
      <c r="L546" s="229"/>
      <c r="M546" s="230"/>
      <c r="N546" s="231"/>
      <c r="O546" s="231"/>
      <c r="P546" s="231"/>
      <c r="Q546" s="231"/>
      <c r="R546" s="231"/>
      <c r="S546" s="231"/>
      <c r="T546" s="232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3" t="s">
        <v>148</v>
      </c>
      <c r="AU546" s="233" t="s">
        <v>80</v>
      </c>
      <c r="AV546" s="13" t="s">
        <v>80</v>
      </c>
      <c r="AW546" s="13" t="s">
        <v>36</v>
      </c>
      <c r="AX546" s="13" t="s">
        <v>83</v>
      </c>
      <c r="AY546" s="233" t="s">
        <v>138</v>
      </c>
    </row>
    <row r="547" s="2" customFormat="1" ht="16.5" customHeight="1">
      <c r="A547" s="38"/>
      <c r="B547" s="39"/>
      <c r="C547" s="204" t="s">
        <v>1114</v>
      </c>
      <c r="D547" s="204" t="s">
        <v>140</v>
      </c>
      <c r="E547" s="205" t="s">
        <v>1100</v>
      </c>
      <c r="F547" s="206" t="s">
        <v>1101</v>
      </c>
      <c r="G547" s="207" t="s">
        <v>330</v>
      </c>
      <c r="H547" s="208">
        <v>16</v>
      </c>
      <c r="I547" s="209"/>
      <c r="J547" s="210">
        <f>ROUND(I547*H547,2)</f>
        <v>0</v>
      </c>
      <c r="K547" s="206" t="s">
        <v>144</v>
      </c>
      <c r="L547" s="44"/>
      <c r="M547" s="211" t="s">
        <v>19</v>
      </c>
      <c r="N547" s="212" t="s">
        <v>46</v>
      </c>
      <c r="O547" s="84"/>
      <c r="P547" s="213">
        <f>O547*H547</f>
        <v>0</v>
      </c>
      <c r="Q547" s="213">
        <v>0</v>
      </c>
      <c r="R547" s="213">
        <f>Q547*H547</f>
        <v>0</v>
      </c>
      <c r="S547" s="213">
        <v>0</v>
      </c>
      <c r="T547" s="214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15" t="s">
        <v>232</v>
      </c>
      <c r="AT547" s="215" t="s">
        <v>140</v>
      </c>
      <c r="AU547" s="215" t="s">
        <v>80</v>
      </c>
      <c r="AY547" s="17" t="s">
        <v>138</v>
      </c>
      <c r="BE547" s="216">
        <f>IF(N547="základní",J547,0)</f>
        <v>0</v>
      </c>
      <c r="BF547" s="216">
        <f>IF(N547="snížená",J547,0)</f>
        <v>0</v>
      </c>
      <c r="BG547" s="216">
        <f>IF(N547="zákl. přenesená",J547,0)</f>
        <v>0</v>
      </c>
      <c r="BH547" s="216">
        <f>IF(N547="sníž. přenesená",J547,0)</f>
        <v>0</v>
      </c>
      <c r="BI547" s="216">
        <f>IF(N547="nulová",J547,0)</f>
        <v>0</v>
      </c>
      <c r="BJ547" s="17" t="s">
        <v>83</v>
      </c>
      <c r="BK547" s="216">
        <f>ROUND(I547*H547,2)</f>
        <v>0</v>
      </c>
      <c r="BL547" s="17" t="s">
        <v>232</v>
      </c>
      <c r="BM547" s="215" t="s">
        <v>1864</v>
      </c>
    </row>
    <row r="548" s="2" customFormat="1">
      <c r="A548" s="38"/>
      <c r="B548" s="39"/>
      <c r="C548" s="40"/>
      <c r="D548" s="217" t="s">
        <v>146</v>
      </c>
      <c r="E548" s="40"/>
      <c r="F548" s="218" t="s">
        <v>1103</v>
      </c>
      <c r="G548" s="40"/>
      <c r="H548" s="40"/>
      <c r="I548" s="219"/>
      <c r="J548" s="40"/>
      <c r="K548" s="40"/>
      <c r="L548" s="44"/>
      <c r="M548" s="220"/>
      <c r="N548" s="221"/>
      <c r="O548" s="84"/>
      <c r="P548" s="84"/>
      <c r="Q548" s="84"/>
      <c r="R548" s="84"/>
      <c r="S548" s="84"/>
      <c r="T548" s="85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146</v>
      </c>
      <c r="AU548" s="17" t="s">
        <v>80</v>
      </c>
    </row>
    <row r="549" s="2" customFormat="1" ht="24.15" customHeight="1">
      <c r="A549" s="38"/>
      <c r="B549" s="39"/>
      <c r="C549" s="204" t="s">
        <v>1121</v>
      </c>
      <c r="D549" s="204" t="s">
        <v>140</v>
      </c>
      <c r="E549" s="205" t="s">
        <v>1115</v>
      </c>
      <c r="F549" s="206" t="s">
        <v>1116</v>
      </c>
      <c r="G549" s="207" t="s">
        <v>178</v>
      </c>
      <c r="H549" s="208">
        <v>0.93200000000000005</v>
      </c>
      <c r="I549" s="209"/>
      <c r="J549" s="210">
        <f>ROUND(I549*H549,2)</f>
        <v>0</v>
      </c>
      <c r="K549" s="206" t="s">
        <v>144</v>
      </c>
      <c r="L549" s="44"/>
      <c r="M549" s="211" t="s">
        <v>19</v>
      </c>
      <c r="N549" s="212" t="s">
        <v>46</v>
      </c>
      <c r="O549" s="84"/>
      <c r="P549" s="213">
        <f>O549*H549</f>
        <v>0</v>
      </c>
      <c r="Q549" s="213">
        <v>0</v>
      </c>
      <c r="R549" s="213">
        <f>Q549*H549</f>
        <v>0</v>
      </c>
      <c r="S549" s="213">
        <v>0</v>
      </c>
      <c r="T549" s="214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15" t="s">
        <v>232</v>
      </c>
      <c r="AT549" s="215" t="s">
        <v>140</v>
      </c>
      <c r="AU549" s="215" t="s">
        <v>80</v>
      </c>
      <c r="AY549" s="17" t="s">
        <v>138</v>
      </c>
      <c r="BE549" s="216">
        <f>IF(N549="základní",J549,0)</f>
        <v>0</v>
      </c>
      <c r="BF549" s="216">
        <f>IF(N549="snížená",J549,0)</f>
        <v>0</v>
      </c>
      <c r="BG549" s="216">
        <f>IF(N549="zákl. přenesená",J549,0)</f>
        <v>0</v>
      </c>
      <c r="BH549" s="216">
        <f>IF(N549="sníž. přenesená",J549,0)</f>
        <v>0</v>
      </c>
      <c r="BI549" s="216">
        <f>IF(N549="nulová",J549,0)</f>
        <v>0</v>
      </c>
      <c r="BJ549" s="17" t="s">
        <v>83</v>
      </c>
      <c r="BK549" s="216">
        <f>ROUND(I549*H549,2)</f>
        <v>0</v>
      </c>
      <c r="BL549" s="17" t="s">
        <v>232</v>
      </c>
      <c r="BM549" s="215" t="s">
        <v>1865</v>
      </c>
    </row>
    <row r="550" s="2" customFormat="1">
      <c r="A550" s="38"/>
      <c r="B550" s="39"/>
      <c r="C550" s="40"/>
      <c r="D550" s="217" t="s">
        <v>146</v>
      </c>
      <c r="E550" s="40"/>
      <c r="F550" s="218" t="s">
        <v>1118</v>
      </c>
      <c r="G550" s="40"/>
      <c r="H550" s="40"/>
      <c r="I550" s="219"/>
      <c r="J550" s="40"/>
      <c r="K550" s="40"/>
      <c r="L550" s="44"/>
      <c r="M550" s="220"/>
      <c r="N550" s="221"/>
      <c r="O550" s="84"/>
      <c r="P550" s="84"/>
      <c r="Q550" s="84"/>
      <c r="R550" s="84"/>
      <c r="S550" s="84"/>
      <c r="T550" s="85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146</v>
      </c>
      <c r="AU550" s="17" t="s">
        <v>80</v>
      </c>
    </row>
    <row r="551" s="12" customFormat="1" ht="22.8" customHeight="1">
      <c r="A551" s="12"/>
      <c r="B551" s="188"/>
      <c r="C551" s="189"/>
      <c r="D551" s="190" t="s">
        <v>74</v>
      </c>
      <c r="E551" s="202" t="s">
        <v>1119</v>
      </c>
      <c r="F551" s="202" t="s">
        <v>1120</v>
      </c>
      <c r="G551" s="189"/>
      <c r="H551" s="189"/>
      <c r="I551" s="192"/>
      <c r="J551" s="203">
        <f>BK551</f>
        <v>0</v>
      </c>
      <c r="K551" s="189"/>
      <c r="L551" s="194"/>
      <c r="M551" s="195"/>
      <c r="N551" s="196"/>
      <c r="O551" s="196"/>
      <c r="P551" s="197">
        <f>SUM(P552:P583)</f>
        <v>0</v>
      </c>
      <c r="Q551" s="196"/>
      <c r="R551" s="197">
        <f>SUM(R552:R583)</f>
        <v>0.0588008</v>
      </c>
      <c r="S551" s="196"/>
      <c r="T551" s="198">
        <f>SUM(T552:T583)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199" t="s">
        <v>80</v>
      </c>
      <c r="AT551" s="200" t="s">
        <v>74</v>
      </c>
      <c r="AU551" s="200" t="s">
        <v>83</v>
      </c>
      <c r="AY551" s="199" t="s">
        <v>138</v>
      </c>
      <c r="BK551" s="201">
        <f>SUM(BK552:BK583)</f>
        <v>0</v>
      </c>
    </row>
    <row r="552" s="2" customFormat="1" ht="21.75" customHeight="1">
      <c r="A552" s="38"/>
      <c r="B552" s="39"/>
      <c r="C552" s="204" t="s">
        <v>1127</v>
      </c>
      <c r="D552" s="204" t="s">
        <v>140</v>
      </c>
      <c r="E552" s="205" t="s">
        <v>1138</v>
      </c>
      <c r="F552" s="206" t="s">
        <v>1139</v>
      </c>
      <c r="G552" s="207" t="s">
        <v>207</v>
      </c>
      <c r="H552" s="208">
        <v>22.32</v>
      </c>
      <c r="I552" s="209"/>
      <c r="J552" s="210">
        <f>ROUND(I552*H552,2)</f>
        <v>0</v>
      </c>
      <c r="K552" s="206" t="s">
        <v>144</v>
      </c>
      <c r="L552" s="44"/>
      <c r="M552" s="211" t="s">
        <v>19</v>
      </c>
      <c r="N552" s="212" t="s">
        <v>46</v>
      </c>
      <c r="O552" s="84"/>
      <c r="P552" s="213">
        <f>O552*H552</f>
        <v>0</v>
      </c>
      <c r="Q552" s="213">
        <v>0.00023000000000000001</v>
      </c>
      <c r="R552" s="213">
        <f>Q552*H552</f>
        <v>0.0051336000000000003</v>
      </c>
      <c r="S552" s="213">
        <v>0</v>
      </c>
      <c r="T552" s="214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15" t="s">
        <v>232</v>
      </c>
      <c r="AT552" s="215" t="s">
        <v>140</v>
      </c>
      <c r="AU552" s="215" t="s">
        <v>80</v>
      </c>
      <c r="AY552" s="17" t="s">
        <v>138</v>
      </c>
      <c r="BE552" s="216">
        <f>IF(N552="základní",J552,0)</f>
        <v>0</v>
      </c>
      <c r="BF552" s="216">
        <f>IF(N552="snížená",J552,0)</f>
        <v>0</v>
      </c>
      <c r="BG552" s="216">
        <f>IF(N552="zákl. přenesená",J552,0)</f>
        <v>0</v>
      </c>
      <c r="BH552" s="216">
        <f>IF(N552="sníž. přenesená",J552,0)</f>
        <v>0</v>
      </c>
      <c r="BI552" s="216">
        <f>IF(N552="nulová",J552,0)</f>
        <v>0</v>
      </c>
      <c r="BJ552" s="17" t="s">
        <v>83</v>
      </c>
      <c r="BK552" s="216">
        <f>ROUND(I552*H552,2)</f>
        <v>0</v>
      </c>
      <c r="BL552" s="17" t="s">
        <v>232</v>
      </c>
      <c r="BM552" s="215" t="s">
        <v>1866</v>
      </c>
    </row>
    <row r="553" s="2" customFormat="1">
      <c r="A553" s="38"/>
      <c r="B553" s="39"/>
      <c r="C553" s="40"/>
      <c r="D553" s="217" t="s">
        <v>146</v>
      </c>
      <c r="E553" s="40"/>
      <c r="F553" s="218" t="s">
        <v>1141</v>
      </c>
      <c r="G553" s="40"/>
      <c r="H553" s="40"/>
      <c r="I553" s="219"/>
      <c r="J553" s="40"/>
      <c r="K553" s="40"/>
      <c r="L553" s="44"/>
      <c r="M553" s="220"/>
      <c r="N553" s="221"/>
      <c r="O553" s="84"/>
      <c r="P553" s="84"/>
      <c r="Q553" s="84"/>
      <c r="R553" s="84"/>
      <c r="S553" s="84"/>
      <c r="T553" s="85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146</v>
      </c>
      <c r="AU553" s="17" t="s">
        <v>80</v>
      </c>
    </row>
    <row r="554" s="13" customFormat="1">
      <c r="A554" s="13"/>
      <c r="B554" s="222"/>
      <c r="C554" s="223"/>
      <c r="D554" s="224" t="s">
        <v>148</v>
      </c>
      <c r="E554" s="225" t="s">
        <v>19</v>
      </c>
      <c r="F554" s="226" t="s">
        <v>1867</v>
      </c>
      <c r="G554" s="223"/>
      <c r="H554" s="227">
        <v>22.32</v>
      </c>
      <c r="I554" s="228"/>
      <c r="J554" s="223"/>
      <c r="K554" s="223"/>
      <c r="L554" s="229"/>
      <c r="M554" s="230"/>
      <c r="N554" s="231"/>
      <c r="O554" s="231"/>
      <c r="P554" s="231"/>
      <c r="Q554" s="231"/>
      <c r="R554" s="231"/>
      <c r="S554" s="231"/>
      <c r="T554" s="23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3" t="s">
        <v>148</v>
      </c>
      <c r="AU554" s="233" t="s">
        <v>80</v>
      </c>
      <c r="AV554" s="13" t="s">
        <v>80</v>
      </c>
      <c r="AW554" s="13" t="s">
        <v>36</v>
      </c>
      <c r="AX554" s="13" t="s">
        <v>83</v>
      </c>
      <c r="AY554" s="233" t="s">
        <v>138</v>
      </c>
    </row>
    <row r="555" s="2" customFormat="1" ht="16.5" customHeight="1">
      <c r="A555" s="38"/>
      <c r="B555" s="39"/>
      <c r="C555" s="204" t="s">
        <v>1132</v>
      </c>
      <c r="D555" s="204" t="s">
        <v>140</v>
      </c>
      <c r="E555" s="205" t="s">
        <v>1122</v>
      </c>
      <c r="F555" s="206" t="s">
        <v>1123</v>
      </c>
      <c r="G555" s="207" t="s">
        <v>207</v>
      </c>
      <c r="H555" s="208">
        <v>3</v>
      </c>
      <c r="I555" s="209"/>
      <c r="J555" s="210">
        <f>ROUND(I555*H555,2)</f>
        <v>0</v>
      </c>
      <c r="K555" s="206" t="s">
        <v>144</v>
      </c>
      <c r="L555" s="44"/>
      <c r="M555" s="211" t="s">
        <v>19</v>
      </c>
      <c r="N555" s="212" t="s">
        <v>46</v>
      </c>
      <c r="O555" s="84"/>
      <c r="P555" s="213">
        <f>O555*H555</f>
        <v>0</v>
      </c>
      <c r="Q555" s="213">
        <v>0.00017000000000000001</v>
      </c>
      <c r="R555" s="213">
        <f>Q555*H555</f>
        <v>0.00051000000000000004</v>
      </c>
      <c r="S555" s="213">
        <v>0</v>
      </c>
      <c r="T555" s="214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15" t="s">
        <v>232</v>
      </c>
      <c r="AT555" s="215" t="s">
        <v>140</v>
      </c>
      <c r="AU555" s="215" t="s">
        <v>80</v>
      </c>
      <c r="AY555" s="17" t="s">
        <v>138</v>
      </c>
      <c r="BE555" s="216">
        <f>IF(N555="základní",J555,0)</f>
        <v>0</v>
      </c>
      <c r="BF555" s="216">
        <f>IF(N555="snížená",J555,0)</f>
        <v>0</v>
      </c>
      <c r="BG555" s="216">
        <f>IF(N555="zákl. přenesená",J555,0)</f>
        <v>0</v>
      </c>
      <c r="BH555" s="216">
        <f>IF(N555="sníž. přenesená",J555,0)</f>
        <v>0</v>
      </c>
      <c r="BI555" s="216">
        <f>IF(N555="nulová",J555,0)</f>
        <v>0</v>
      </c>
      <c r="BJ555" s="17" t="s">
        <v>83</v>
      </c>
      <c r="BK555" s="216">
        <f>ROUND(I555*H555,2)</f>
        <v>0</v>
      </c>
      <c r="BL555" s="17" t="s">
        <v>232</v>
      </c>
      <c r="BM555" s="215" t="s">
        <v>1868</v>
      </c>
    </row>
    <row r="556" s="2" customFormat="1">
      <c r="A556" s="38"/>
      <c r="B556" s="39"/>
      <c r="C556" s="40"/>
      <c r="D556" s="217" t="s">
        <v>146</v>
      </c>
      <c r="E556" s="40"/>
      <c r="F556" s="218" t="s">
        <v>1125</v>
      </c>
      <c r="G556" s="40"/>
      <c r="H556" s="40"/>
      <c r="I556" s="219"/>
      <c r="J556" s="40"/>
      <c r="K556" s="40"/>
      <c r="L556" s="44"/>
      <c r="M556" s="220"/>
      <c r="N556" s="221"/>
      <c r="O556" s="84"/>
      <c r="P556" s="84"/>
      <c r="Q556" s="84"/>
      <c r="R556" s="84"/>
      <c r="S556" s="84"/>
      <c r="T556" s="85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146</v>
      </c>
      <c r="AU556" s="17" t="s">
        <v>80</v>
      </c>
    </row>
    <row r="557" s="13" customFormat="1">
      <c r="A557" s="13"/>
      <c r="B557" s="222"/>
      <c r="C557" s="223"/>
      <c r="D557" s="224" t="s">
        <v>148</v>
      </c>
      <c r="E557" s="225" t="s">
        <v>19</v>
      </c>
      <c r="F557" s="226" t="s">
        <v>1869</v>
      </c>
      <c r="G557" s="223"/>
      <c r="H557" s="227">
        <v>3</v>
      </c>
      <c r="I557" s="228"/>
      <c r="J557" s="223"/>
      <c r="K557" s="223"/>
      <c r="L557" s="229"/>
      <c r="M557" s="230"/>
      <c r="N557" s="231"/>
      <c r="O557" s="231"/>
      <c r="P557" s="231"/>
      <c r="Q557" s="231"/>
      <c r="R557" s="231"/>
      <c r="S557" s="231"/>
      <c r="T557" s="23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3" t="s">
        <v>148</v>
      </c>
      <c r="AU557" s="233" t="s">
        <v>80</v>
      </c>
      <c r="AV557" s="13" t="s">
        <v>80</v>
      </c>
      <c r="AW557" s="13" t="s">
        <v>36</v>
      </c>
      <c r="AX557" s="13" t="s">
        <v>83</v>
      </c>
      <c r="AY557" s="233" t="s">
        <v>138</v>
      </c>
    </row>
    <row r="558" s="2" customFormat="1" ht="16.5" customHeight="1">
      <c r="A558" s="38"/>
      <c r="B558" s="39"/>
      <c r="C558" s="204" t="s">
        <v>1137</v>
      </c>
      <c r="D558" s="204" t="s">
        <v>140</v>
      </c>
      <c r="E558" s="205" t="s">
        <v>1128</v>
      </c>
      <c r="F558" s="206" t="s">
        <v>1129</v>
      </c>
      <c r="G558" s="207" t="s">
        <v>207</v>
      </c>
      <c r="H558" s="208">
        <v>3</v>
      </c>
      <c r="I558" s="209"/>
      <c r="J558" s="210">
        <f>ROUND(I558*H558,2)</f>
        <v>0</v>
      </c>
      <c r="K558" s="206" t="s">
        <v>144</v>
      </c>
      <c r="L558" s="44"/>
      <c r="M558" s="211" t="s">
        <v>19</v>
      </c>
      <c r="N558" s="212" t="s">
        <v>46</v>
      </c>
      <c r="O558" s="84"/>
      <c r="P558" s="213">
        <f>O558*H558</f>
        <v>0</v>
      </c>
      <c r="Q558" s="213">
        <v>0.00012</v>
      </c>
      <c r="R558" s="213">
        <f>Q558*H558</f>
        <v>0.00036000000000000002</v>
      </c>
      <c r="S558" s="213">
        <v>0</v>
      </c>
      <c r="T558" s="214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15" t="s">
        <v>232</v>
      </c>
      <c r="AT558" s="215" t="s">
        <v>140</v>
      </c>
      <c r="AU558" s="215" t="s">
        <v>80</v>
      </c>
      <c r="AY558" s="17" t="s">
        <v>138</v>
      </c>
      <c r="BE558" s="216">
        <f>IF(N558="základní",J558,0)</f>
        <v>0</v>
      </c>
      <c r="BF558" s="216">
        <f>IF(N558="snížená",J558,0)</f>
        <v>0</v>
      </c>
      <c r="BG558" s="216">
        <f>IF(N558="zákl. přenesená",J558,0)</f>
        <v>0</v>
      </c>
      <c r="BH558" s="216">
        <f>IF(N558="sníž. přenesená",J558,0)</f>
        <v>0</v>
      </c>
      <c r="BI558" s="216">
        <f>IF(N558="nulová",J558,0)</f>
        <v>0</v>
      </c>
      <c r="BJ558" s="17" t="s">
        <v>83</v>
      </c>
      <c r="BK558" s="216">
        <f>ROUND(I558*H558,2)</f>
        <v>0</v>
      </c>
      <c r="BL558" s="17" t="s">
        <v>232</v>
      </c>
      <c r="BM558" s="215" t="s">
        <v>1870</v>
      </c>
    </row>
    <row r="559" s="2" customFormat="1">
      <c r="A559" s="38"/>
      <c r="B559" s="39"/>
      <c r="C559" s="40"/>
      <c r="D559" s="217" t="s">
        <v>146</v>
      </c>
      <c r="E559" s="40"/>
      <c r="F559" s="218" t="s">
        <v>1131</v>
      </c>
      <c r="G559" s="40"/>
      <c r="H559" s="40"/>
      <c r="I559" s="219"/>
      <c r="J559" s="40"/>
      <c r="K559" s="40"/>
      <c r="L559" s="44"/>
      <c r="M559" s="220"/>
      <c r="N559" s="221"/>
      <c r="O559" s="84"/>
      <c r="P559" s="84"/>
      <c r="Q559" s="84"/>
      <c r="R559" s="84"/>
      <c r="S559" s="84"/>
      <c r="T559" s="85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7" t="s">
        <v>146</v>
      </c>
      <c r="AU559" s="17" t="s">
        <v>80</v>
      </c>
    </row>
    <row r="560" s="2" customFormat="1" ht="16.5" customHeight="1">
      <c r="A560" s="38"/>
      <c r="B560" s="39"/>
      <c r="C560" s="204" t="s">
        <v>1143</v>
      </c>
      <c r="D560" s="204" t="s">
        <v>140</v>
      </c>
      <c r="E560" s="205" t="s">
        <v>1133</v>
      </c>
      <c r="F560" s="206" t="s">
        <v>1134</v>
      </c>
      <c r="G560" s="207" t="s">
        <v>207</v>
      </c>
      <c r="H560" s="208">
        <v>3</v>
      </c>
      <c r="I560" s="209"/>
      <c r="J560" s="210">
        <f>ROUND(I560*H560,2)</f>
        <v>0</v>
      </c>
      <c r="K560" s="206" t="s">
        <v>144</v>
      </c>
      <c r="L560" s="44"/>
      <c r="M560" s="211" t="s">
        <v>19</v>
      </c>
      <c r="N560" s="212" t="s">
        <v>46</v>
      </c>
      <c r="O560" s="84"/>
      <c r="P560" s="213">
        <f>O560*H560</f>
        <v>0</v>
      </c>
      <c r="Q560" s="213">
        <v>0.00012</v>
      </c>
      <c r="R560" s="213">
        <f>Q560*H560</f>
        <v>0.00036000000000000002</v>
      </c>
      <c r="S560" s="213">
        <v>0</v>
      </c>
      <c r="T560" s="214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215" t="s">
        <v>232</v>
      </c>
      <c r="AT560" s="215" t="s">
        <v>140</v>
      </c>
      <c r="AU560" s="215" t="s">
        <v>80</v>
      </c>
      <c r="AY560" s="17" t="s">
        <v>138</v>
      </c>
      <c r="BE560" s="216">
        <f>IF(N560="základní",J560,0)</f>
        <v>0</v>
      </c>
      <c r="BF560" s="216">
        <f>IF(N560="snížená",J560,0)</f>
        <v>0</v>
      </c>
      <c r="BG560" s="216">
        <f>IF(N560="zákl. přenesená",J560,0)</f>
        <v>0</v>
      </c>
      <c r="BH560" s="216">
        <f>IF(N560="sníž. přenesená",J560,0)</f>
        <v>0</v>
      </c>
      <c r="BI560" s="216">
        <f>IF(N560="nulová",J560,0)</f>
        <v>0</v>
      </c>
      <c r="BJ560" s="17" t="s">
        <v>83</v>
      </c>
      <c r="BK560" s="216">
        <f>ROUND(I560*H560,2)</f>
        <v>0</v>
      </c>
      <c r="BL560" s="17" t="s">
        <v>232</v>
      </c>
      <c r="BM560" s="215" t="s">
        <v>1871</v>
      </c>
    </row>
    <row r="561" s="2" customFormat="1">
      <c r="A561" s="38"/>
      <c r="B561" s="39"/>
      <c r="C561" s="40"/>
      <c r="D561" s="217" t="s">
        <v>146</v>
      </c>
      <c r="E561" s="40"/>
      <c r="F561" s="218" t="s">
        <v>1136</v>
      </c>
      <c r="G561" s="40"/>
      <c r="H561" s="40"/>
      <c r="I561" s="219"/>
      <c r="J561" s="40"/>
      <c r="K561" s="40"/>
      <c r="L561" s="44"/>
      <c r="M561" s="220"/>
      <c r="N561" s="221"/>
      <c r="O561" s="84"/>
      <c r="P561" s="84"/>
      <c r="Q561" s="84"/>
      <c r="R561" s="84"/>
      <c r="S561" s="84"/>
      <c r="T561" s="85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7" t="s">
        <v>146</v>
      </c>
      <c r="AU561" s="17" t="s">
        <v>80</v>
      </c>
    </row>
    <row r="562" s="2" customFormat="1" ht="24.15" customHeight="1">
      <c r="A562" s="38"/>
      <c r="B562" s="39"/>
      <c r="C562" s="204" t="s">
        <v>1148</v>
      </c>
      <c r="D562" s="204" t="s">
        <v>140</v>
      </c>
      <c r="E562" s="205" t="s">
        <v>1144</v>
      </c>
      <c r="F562" s="206" t="s">
        <v>1145</v>
      </c>
      <c r="G562" s="207" t="s">
        <v>482</v>
      </c>
      <c r="H562" s="208">
        <v>29</v>
      </c>
      <c r="I562" s="209"/>
      <c r="J562" s="210">
        <f>ROUND(I562*H562,2)</f>
        <v>0</v>
      </c>
      <c r="K562" s="206" t="s">
        <v>144</v>
      </c>
      <c r="L562" s="44"/>
      <c r="M562" s="211" t="s">
        <v>19</v>
      </c>
      <c r="N562" s="212" t="s">
        <v>46</v>
      </c>
      <c r="O562" s="84"/>
      <c r="P562" s="213">
        <f>O562*H562</f>
        <v>0</v>
      </c>
      <c r="Q562" s="213">
        <v>2.0000000000000002E-05</v>
      </c>
      <c r="R562" s="213">
        <f>Q562*H562</f>
        <v>0.00058</v>
      </c>
      <c r="S562" s="213">
        <v>0</v>
      </c>
      <c r="T562" s="214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15" t="s">
        <v>232</v>
      </c>
      <c r="AT562" s="215" t="s">
        <v>140</v>
      </c>
      <c r="AU562" s="215" t="s">
        <v>80</v>
      </c>
      <c r="AY562" s="17" t="s">
        <v>138</v>
      </c>
      <c r="BE562" s="216">
        <f>IF(N562="základní",J562,0)</f>
        <v>0</v>
      </c>
      <c r="BF562" s="216">
        <f>IF(N562="snížená",J562,0)</f>
        <v>0</v>
      </c>
      <c r="BG562" s="216">
        <f>IF(N562="zákl. přenesená",J562,0)</f>
        <v>0</v>
      </c>
      <c r="BH562" s="216">
        <f>IF(N562="sníž. přenesená",J562,0)</f>
        <v>0</v>
      </c>
      <c r="BI562" s="216">
        <f>IF(N562="nulová",J562,0)</f>
        <v>0</v>
      </c>
      <c r="BJ562" s="17" t="s">
        <v>83</v>
      </c>
      <c r="BK562" s="216">
        <f>ROUND(I562*H562,2)</f>
        <v>0</v>
      </c>
      <c r="BL562" s="17" t="s">
        <v>232</v>
      </c>
      <c r="BM562" s="215" t="s">
        <v>1872</v>
      </c>
    </row>
    <row r="563" s="2" customFormat="1">
      <c r="A563" s="38"/>
      <c r="B563" s="39"/>
      <c r="C563" s="40"/>
      <c r="D563" s="217" t="s">
        <v>146</v>
      </c>
      <c r="E563" s="40"/>
      <c r="F563" s="218" t="s">
        <v>1147</v>
      </c>
      <c r="G563" s="40"/>
      <c r="H563" s="40"/>
      <c r="I563" s="219"/>
      <c r="J563" s="40"/>
      <c r="K563" s="40"/>
      <c r="L563" s="44"/>
      <c r="M563" s="220"/>
      <c r="N563" s="221"/>
      <c r="O563" s="84"/>
      <c r="P563" s="84"/>
      <c r="Q563" s="84"/>
      <c r="R563" s="84"/>
      <c r="S563" s="84"/>
      <c r="T563" s="85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T563" s="17" t="s">
        <v>146</v>
      </c>
      <c r="AU563" s="17" t="s">
        <v>80</v>
      </c>
    </row>
    <row r="564" s="13" customFormat="1">
      <c r="A564" s="13"/>
      <c r="B564" s="222"/>
      <c r="C564" s="223"/>
      <c r="D564" s="224" t="s">
        <v>148</v>
      </c>
      <c r="E564" s="225" t="s">
        <v>19</v>
      </c>
      <c r="F564" s="226" t="s">
        <v>1873</v>
      </c>
      <c r="G564" s="223"/>
      <c r="H564" s="227">
        <v>29</v>
      </c>
      <c r="I564" s="228"/>
      <c r="J564" s="223"/>
      <c r="K564" s="223"/>
      <c r="L564" s="229"/>
      <c r="M564" s="230"/>
      <c r="N564" s="231"/>
      <c r="O564" s="231"/>
      <c r="P564" s="231"/>
      <c r="Q564" s="231"/>
      <c r="R564" s="231"/>
      <c r="S564" s="231"/>
      <c r="T564" s="23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3" t="s">
        <v>148</v>
      </c>
      <c r="AU564" s="233" t="s">
        <v>80</v>
      </c>
      <c r="AV564" s="13" t="s">
        <v>80</v>
      </c>
      <c r="AW564" s="13" t="s">
        <v>36</v>
      </c>
      <c r="AX564" s="13" t="s">
        <v>83</v>
      </c>
      <c r="AY564" s="233" t="s">
        <v>138</v>
      </c>
    </row>
    <row r="565" s="2" customFormat="1" ht="16.5" customHeight="1">
      <c r="A565" s="38"/>
      <c r="B565" s="39"/>
      <c r="C565" s="204" t="s">
        <v>1153</v>
      </c>
      <c r="D565" s="204" t="s">
        <v>140</v>
      </c>
      <c r="E565" s="205" t="s">
        <v>1149</v>
      </c>
      <c r="F565" s="206" t="s">
        <v>1150</v>
      </c>
      <c r="G565" s="207" t="s">
        <v>207</v>
      </c>
      <c r="H565" s="208">
        <v>22.32</v>
      </c>
      <c r="I565" s="209"/>
      <c r="J565" s="210">
        <f>ROUND(I565*H565,2)</f>
        <v>0</v>
      </c>
      <c r="K565" s="206" t="s">
        <v>144</v>
      </c>
      <c r="L565" s="44"/>
      <c r="M565" s="211" t="s">
        <v>19</v>
      </c>
      <c r="N565" s="212" t="s">
        <v>46</v>
      </c>
      <c r="O565" s="84"/>
      <c r="P565" s="213">
        <f>O565*H565</f>
        <v>0</v>
      </c>
      <c r="Q565" s="213">
        <v>0.00017000000000000001</v>
      </c>
      <c r="R565" s="213">
        <f>Q565*H565</f>
        <v>0.0037944000000000003</v>
      </c>
      <c r="S565" s="213">
        <v>0</v>
      </c>
      <c r="T565" s="214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15" t="s">
        <v>232</v>
      </c>
      <c r="AT565" s="215" t="s">
        <v>140</v>
      </c>
      <c r="AU565" s="215" t="s">
        <v>80</v>
      </c>
      <c r="AY565" s="17" t="s">
        <v>138</v>
      </c>
      <c r="BE565" s="216">
        <f>IF(N565="základní",J565,0)</f>
        <v>0</v>
      </c>
      <c r="BF565" s="216">
        <f>IF(N565="snížená",J565,0)</f>
        <v>0</v>
      </c>
      <c r="BG565" s="216">
        <f>IF(N565="zákl. přenesená",J565,0)</f>
        <v>0</v>
      </c>
      <c r="BH565" s="216">
        <f>IF(N565="sníž. přenesená",J565,0)</f>
        <v>0</v>
      </c>
      <c r="BI565" s="216">
        <f>IF(N565="nulová",J565,0)</f>
        <v>0</v>
      </c>
      <c r="BJ565" s="17" t="s">
        <v>83</v>
      </c>
      <c r="BK565" s="216">
        <f>ROUND(I565*H565,2)</f>
        <v>0</v>
      </c>
      <c r="BL565" s="17" t="s">
        <v>232</v>
      </c>
      <c r="BM565" s="215" t="s">
        <v>1874</v>
      </c>
    </row>
    <row r="566" s="2" customFormat="1">
      <c r="A566" s="38"/>
      <c r="B566" s="39"/>
      <c r="C566" s="40"/>
      <c r="D566" s="217" t="s">
        <v>146</v>
      </c>
      <c r="E566" s="40"/>
      <c r="F566" s="218" t="s">
        <v>1152</v>
      </c>
      <c r="G566" s="40"/>
      <c r="H566" s="40"/>
      <c r="I566" s="219"/>
      <c r="J566" s="40"/>
      <c r="K566" s="40"/>
      <c r="L566" s="44"/>
      <c r="M566" s="220"/>
      <c r="N566" s="221"/>
      <c r="O566" s="84"/>
      <c r="P566" s="84"/>
      <c r="Q566" s="84"/>
      <c r="R566" s="84"/>
      <c r="S566" s="84"/>
      <c r="T566" s="85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T566" s="17" t="s">
        <v>146</v>
      </c>
      <c r="AU566" s="17" t="s">
        <v>80</v>
      </c>
    </row>
    <row r="567" s="2" customFormat="1" ht="16.5" customHeight="1">
      <c r="A567" s="38"/>
      <c r="B567" s="39"/>
      <c r="C567" s="204" t="s">
        <v>1158</v>
      </c>
      <c r="D567" s="204" t="s">
        <v>140</v>
      </c>
      <c r="E567" s="205" t="s">
        <v>1154</v>
      </c>
      <c r="F567" s="206" t="s">
        <v>1155</v>
      </c>
      <c r="G567" s="207" t="s">
        <v>482</v>
      </c>
      <c r="H567" s="208">
        <v>29</v>
      </c>
      <c r="I567" s="209"/>
      <c r="J567" s="210">
        <f>ROUND(I567*H567,2)</f>
        <v>0</v>
      </c>
      <c r="K567" s="206" t="s">
        <v>144</v>
      </c>
      <c r="L567" s="44"/>
      <c r="M567" s="211" t="s">
        <v>19</v>
      </c>
      <c r="N567" s="212" t="s">
        <v>46</v>
      </c>
      <c r="O567" s="84"/>
      <c r="P567" s="213">
        <f>O567*H567</f>
        <v>0</v>
      </c>
      <c r="Q567" s="213">
        <v>2.0000000000000002E-05</v>
      </c>
      <c r="R567" s="213">
        <f>Q567*H567</f>
        <v>0.00058</v>
      </c>
      <c r="S567" s="213">
        <v>0</v>
      </c>
      <c r="T567" s="214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15" t="s">
        <v>232</v>
      </c>
      <c r="AT567" s="215" t="s">
        <v>140</v>
      </c>
      <c r="AU567" s="215" t="s">
        <v>80</v>
      </c>
      <c r="AY567" s="17" t="s">
        <v>138</v>
      </c>
      <c r="BE567" s="216">
        <f>IF(N567="základní",J567,0)</f>
        <v>0</v>
      </c>
      <c r="BF567" s="216">
        <f>IF(N567="snížená",J567,0)</f>
        <v>0</v>
      </c>
      <c r="BG567" s="216">
        <f>IF(N567="zákl. přenesená",J567,0)</f>
        <v>0</v>
      </c>
      <c r="BH567" s="216">
        <f>IF(N567="sníž. přenesená",J567,0)</f>
        <v>0</v>
      </c>
      <c r="BI567" s="216">
        <f>IF(N567="nulová",J567,0)</f>
        <v>0</v>
      </c>
      <c r="BJ567" s="17" t="s">
        <v>83</v>
      </c>
      <c r="BK567" s="216">
        <f>ROUND(I567*H567,2)</f>
        <v>0</v>
      </c>
      <c r="BL567" s="17" t="s">
        <v>232</v>
      </c>
      <c r="BM567" s="215" t="s">
        <v>1875</v>
      </c>
    </row>
    <row r="568" s="2" customFormat="1">
      <c r="A568" s="38"/>
      <c r="B568" s="39"/>
      <c r="C568" s="40"/>
      <c r="D568" s="217" t="s">
        <v>146</v>
      </c>
      <c r="E568" s="40"/>
      <c r="F568" s="218" t="s">
        <v>1157</v>
      </c>
      <c r="G568" s="40"/>
      <c r="H568" s="40"/>
      <c r="I568" s="219"/>
      <c r="J568" s="40"/>
      <c r="K568" s="40"/>
      <c r="L568" s="44"/>
      <c r="M568" s="220"/>
      <c r="N568" s="221"/>
      <c r="O568" s="84"/>
      <c r="P568" s="84"/>
      <c r="Q568" s="84"/>
      <c r="R568" s="84"/>
      <c r="S568" s="84"/>
      <c r="T568" s="85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T568" s="17" t="s">
        <v>146</v>
      </c>
      <c r="AU568" s="17" t="s">
        <v>80</v>
      </c>
    </row>
    <row r="569" s="2" customFormat="1" ht="16.5" customHeight="1">
      <c r="A569" s="38"/>
      <c r="B569" s="39"/>
      <c r="C569" s="204" t="s">
        <v>1163</v>
      </c>
      <c r="D569" s="204" t="s">
        <v>140</v>
      </c>
      <c r="E569" s="205" t="s">
        <v>1159</v>
      </c>
      <c r="F569" s="206" t="s">
        <v>1160</v>
      </c>
      <c r="G569" s="207" t="s">
        <v>482</v>
      </c>
      <c r="H569" s="208">
        <v>29</v>
      </c>
      <c r="I569" s="209"/>
      <c r="J569" s="210">
        <f>ROUND(I569*H569,2)</f>
        <v>0</v>
      </c>
      <c r="K569" s="206" t="s">
        <v>144</v>
      </c>
      <c r="L569" s="44"/>
      <c r="M569" s="211" t="s">
        <v>19</v>
      </c>
      <c r="N569" s="212" t="s">
        <v>46</v>
      </c>
      <c r="O569" s="84"/>
      <c r="P569" s="213">
        <f>O569*H569</f>
        <v>0</v>
      </c>
      <c r="Q569" s="213">
        <v>6.0000000000000002E-05</v>
      </c>
      <c r="R569" s="213">
        <f>Q569*H569</f>
        <v>0.00174</v>
      </c>
      <c r="S569" s="213">
        <v>0</v>
      </c>
      <c r="T569" s="214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15" t="s">
        <v>232</v>
      </c>
      <c r="AT569" s="215" t="s">
        <v>140</v>
      </c>
      <c r="AU569" s="215" t="s">
        <v>80</v>
      </c>
      <c r="AY569" s="17" t="s">
        <v>138</v>
      </c>
      <c r="BE569" s="216">
        <f>IF(N569="základní",J569,0)</f>
        <v>0</v>
      </c>
      <c r="BF569" s="216">
        <f>IF(N569="snížená",J569,0)</f>
        <v>0</v>
      </c>
      <c r="BG569" s="216">
        <f>IF(N569="zákl. přenesená",J569,0)</f>
        <v>0</v>
      </c>
      <c r="BH569" s="216">
        <f>IF(N569="sníž. přenesená",J569,0)</f>
        <v>0</v>
      </c>
      <c r="BI569" s="216">
        <f>IF(N569="nulová",J569,0)</f>
        <v>0</v>
      </c>
      <c r="BJ569" s="17" t="s">
        <v>83</v>
      </c>
      <c r="BK569" s="216">
        <f>ROUND(I569*H569,2)</f>
        <v>0</v>
      </c>
      <c r="BL569" s="17" t="s">
        <v>232</v>
      </c>
      <c r="BM569" s="215" t="s">
        <v>1876</v>
      </c>
    </row>
    <row r="570" s="2" customFormat="1">
      <c r="A570" s="38"/>
      <c r="B570" s="39"/>
      <c r="C570" s="40"/>
      <c r="D570" s="217" t="s">
        <v>146</v>
      </c>
      <c r="E570" s="40"/>
      <c r="F570" s="218" t="s">
        <v>1162</v>
      </c>
      <c r="G570" s="40"/>
      <c r="H570" s="40"/>
      <c r="I570" s="219"/>
      <c r="J570" s="40"/>
      <c r="K570" s="40"/>
      <c r="L570" s="44"/>
      <c r="M570" s="220"/>
      <c r="N570" s="221"/>
      <c r="O570" s="84"/>
      <c r="P570" s="84"/>
      <c r="Q570" s="84"/>
      <c r="R570" s="84"/>
      <c r="S570" s="84"/>
      <c r="T570" s="85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146</v>
      </c>
      <c r="AU570" s="17" t="s">
        <v>80</v>
      </c>
    </row>
    <row r="571" s="2" customFormat="1" ht="16.5" customHeight="1">
      <c r="A571" s="38"/>
      <c r="B571" s="39"/>
      <c r="C571" s="204" t="s">
        <v>1168</v>
      </c>
      <c r="D571" s="204" t="s">
        <v>140</v>
      </c>
      <c r="E571" s="205" t="s">
        <v>1164</v>
      </c>
      <c r="F571" s="206" t="s">
        <v>1165</v>
      </c>
      <c r="G571" s="207" t="s">
        <v>207</v>
      </c>
      <c r="H571" s="208">
        <v>22.32</v>
      </c>
      <c r="I571" s="209"/>
      <c r="J571" s="210">
        <f>ROUND(I571*H571,2)</f>
        <v>0</v>
      </c>
      <c r="K571" s="206" t="s">
        <v>144</v>
      </c>
      <c r="L571" s="44"/>
      <c r="M571" s="211" t="s">
        <v>19</v>
      </c>
      <c r="N571" s="212" t="s">
        <v>46</v>
      </c>
      <c r="O571" s="84"/>
      <c r="P571" s="213">
        <f>O571*H571</f>
        <v>0</v>
      </c>
      <c r="Q571" s="213">
        <v>0.00042999999999999999</v>
      </c>
      <c r="R571" s="213">
        <f>Q571*H571</f>
        <v>0.0095975999999999995</v>
      </c>
      <c r="S571" s="213">
        <v>0</v>
      </c>
      <c r="T571" s="214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15" t="s">
        <v>232</v>
      </c>
      <c r="AT571" s="215" t="s">
        <v>140</v>
      </c>
      <c r="AU571" s="215" t="s">
        <v>80</v>
      </c>
      <c r="AY571" s="17" t="s">
        <v>138</v>
      </c>
      <c r="BE571" s="216">
        <f>IF(N571="základní",J571,0)</f>
        <v>0</v>
      </c>
      <c r="BF571" s="216">
        <f>IF(N571="snížená",J571,0)</f>
        <v>0</v>
      </c>
      <c r="BG571" s="216">
        <f>IF(N571="zákl. přenesená",J571,0)</f>
        <v>0</v>
      </c>
      <c r="BH571" s="216">
        <f>IF(N571="sníž. přenesená",J571,0)</f>
        <v>0</v>
      </c>
      <c r="BI571" s="216">
        <f>IF(N571="nulová",J571,0)</f>
        <v>0</v>
      </c>
      <c r="BJ571" s="17" t="s">
        <v>83</v>
      </c>
      <c r="BK571" s="216">
        <f>ROUND(I571*H571,2)</f>
        <v>0</v>
      </c>
      <c r="BL571" s="17" t="s">
        <v>232</v>
      </c>
      <c r="BM571" s="215" t="s">
        <v>1877</v>
      </c>
    </row>
    <row r="572" s="2" customFormat="1">
      <c r="A572" s="38"/>
      <c r="B572" s="39"/>
      <c r="C572" s="40"/>
      <c r="D572" s="217" t="s">
        <v>146</v>
      </c>
      <c r="E572" s="40"/>
      <c r="F572" s="218" t="s">
        <v>1167</v>
      </c>
      <c r="G572" s="40"/>
      <c r="H572" s="40"/>
      <c r="I572" s="219"/>
      <c r="J572" s="40"/>
      <c r="K572" s="40"/>
      <c r="L572" s="44"/>
      <c r="M572" s="220"/>
      <c r="N572" s="221"/>
      <c r="O572" s="84"/>
      <c r="P572" s="84"/>
      <c r="Q572" s="84"/>
      <c r="R572" s="84"/>
      <c r="S572" s="84"/>
      <c r="T572" s="85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7" t="s">
        <v>146</v>
      </c>
      <c r="AU572" s="17" t="s">
        <v>80</v>
      </c>
    </row>
    <row r="573" s="2" customFormat="1" ht="21.75" customHeight="1">
      <c r="A573" s="38"/>
      <c r="B573" s="39"/>
      <c r="C573" s="204" t="s">
        <v>1175</v>
      </c>
      <c r="D573" s="204" t="s">
        <v>140</v>
      </c>
      <c r="E573" s="205" t="s">
        <v>1169</v>
      </c>
      <c r="F573" s="206" t="s">
        <v>1170</v>
      </c>
      <c r="G573" s="207" t="s">
        <v>482</v>
      </c>
      <c r="H573" s="208">
        <v>29</v>
      </c>
      <c r="I573" s="209"/>
      <c r="J573" s="210">
        <f>ROUND(I573*H573,2)</f>
        <v>0</v>
      </c>
      <c r="K573" s="206" t="s">
        <v>144</v>
      </c>
      <c r="L573" s="44"/>
      <c r="M573" s="211" t="s">
        <v>19</v>
      </c>
      <c r="N573" s="212" t="s">
        <v>46</v>
      </c>
      <c r="O573" s="84"/>
      <c r="P573" s="213">
        <f>O573*H573</f>
        <v>0</v>
      </c>
      <c r="Q573" s="213">
        <v>3.0000000000000001E-05</v>
      </c>
      <c r="R573" s="213">
        <f>Q573*H573</f>
        <v>0.00087000000000000001</v>
      </c>
      <c r="S573" s="213">
        <v>0</v>
      </c>
      <c r="T573" s="214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15" t="s">
        <v>232</v>
      </c>
      <c r="AT573" s="215" t="s">
        <v>140</v>
      </c>
      <c r="AU573" s="215" t="s">
        <v>80</v>
      </c>
      <c r="AY573" s="17" t="s">
        <v>138</v>
      </c>
      <c r="BE573" s="216">
        <f>IF(N573="základní",J573,0)</f>
        <v>0</v>
      </c>
      <c r="BF573" s="216">
        <f>IF(N573="snížená",J573,0)</f>
        <v>0</v>
      </c>
      <c r="BG573" s="216">
        <f>IF(N573="zákl. přenesená",J573,0)</f>
        <v>0</v>
      </c>
      <c r="BH573" s="216">
        <f>IF(N573="sníž. přenesená",J573,0)</f>
        <v>0</v>
      </c>
      <c r="BI573" s="216">
        <f>IF(N573="nulová",J573,0)</f>
        <v>0</v>
      </c>
      <c r="BJ573" s="17" t="s">
        <v>83</v>
      </c>
      <c r="BK573" s="216">
        <f>ROUND(I573*H573,2)</f>
        <v>0</v>
      </c>
      <c r="BL573" s="17" t="s">
        <v>232</v>
      </c>
      <c r="BM573" s="215" t="s">
        <v>1878</v>
      </c>
    </row>
    <row r="574" s="2" customFormat="1">
      <c r="A574" s="38"/>
      <c r="B574" s="39"/>
      <c r="C574" s="40"/>
      <c r="D574" s="217" t="s">
        <v>146</v>
      </c>
      <c r="E574" s="40"/>
      <c r="F574" s="218" t="s">
        <v>1172</v>
      </c>
      <c r="G574" s="40"/>
      <c r="H574" s="40"/>
      <c r="I574" s="219"/>
      <c r="J574" s="40"/>
      <c r="K574" s="40"/>
      <c r="L574" s="44"/>
      <c r="M574" s="220"/>
      <c r="N574" s="221"/>
      <c r="O574" s="84"/>
      <c r="P574" s="84"/>
      <c r="Q574" s="84"/>
      <c r="R574" s="84"/>
      <c r="S574" s="84"/>
      <c r="T574" s="85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146</v>
      </c>
      <c r="AU574" s="17" t="s">
        <v>80</v>
      </c>
    </row>
    <row r="575" s="2" customFormat="1" ht="16.5" customHeight="1">
      <c r="A575" s="38"/>
      <c r="B575" s="39"/>
      <c r="C575" s="204" t="s">
        <v>1186</v>
      </c>
      <c r="D575" s="204" t="s">
        <v>140</v>
      </c>
      <c r="E575" s="205" t="s">
        <v>1879</v>
      </c>
      <c r="F575" s="206" t="s">
        <v>1880</v>
      </c>
      <c r="G575" s="207" t="s">
        <v>207</v>
      </c>
      <c r="H575" s="208">
        <v>73.489999999999995</v>
      </c>
      <c r="I575" s="209"/>
      <c r="J575" s="210">
        <f>ROUND(I575*H575,2)</f>
        <v>0</v>
      </c>
      <c r="K575" s="206" t="s">
        <v>144</v>
      </c>
      <c r="L575" s="44"/>
      <c r="M575" s="211" t="s">
        <v>19</v>
      </c>
      <c r="N575" s="212" t="s">
        <v>46</v>
      </c>
      <c r="O575" s="84"/>
      <c r="P575" s="213">
        <f>O575*H575</f>
        <v>0</v>
      </c>
      <c r="Q575" s="213">
        <v>0</v>
      </c>
      <c r="R575" s="213">
        <f>Q575*H575</f>
        <v>0</v>
      </c>
      <c r="S575" s="213">
        <v>0</v>
      </c>
      <c r="T575" s="214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15" t="s">
        <v>232</v>
      </c>
      <c r="AT575" s="215" t="s">
        <v>140</v>
      </c>
      <c r="AU575" s="215" t="s">
        <v>80</v>
      </c>
      <c r="AY575" s="17" t="s">
        <v>138</v>
      </c>
      <c r="BE575" s="216">
        <f>IF(N575="základní",J575,0)</f>
        <v>0</v>
      </c>
      <c r="BF575" s="216">
        <f>IF(N575="snížená",J575,0)</f>
        <v>0</v>
      </c>
      <c r="BG575" s="216">
        <f>IF(N575="zákl. přenesená",J575,0)</f>
        <v>0</v>
      </c>
      <c r="BH575" s="216">
        <f>IF(N575="sníž. přenesená",J575,0)</f>
        <v>0</v>
      </c>
      <c r="BI575" s="216">
        <f>IF(N575="nulová",J575,0)</f>
        <v>0</v>
      </c>
      <c r="BJ575" s="17" t="s">
        <v>83</v>
      </c>
      <c r="BK575" s="216">
        <f>ROUND(I575*H575,2)</f>
        <v>0</v>
      </c>
      <c r="BL575" s="17" t="s">
        <v>232</v>
      </c>
      <c r="BM575" s="215" t="s">
        <v>1881</v>
      </c>
    </row>
    <row r="576" s="2" customFormat="1">
      <c r="A576" s="38"/>
      <c r="B576" s="39"/>
      <c r="C576" s="40"/>
      <c r="D576" s="217" t="s">
        <v>146</v>
      </c>
      <c r="E576" s="40"/>
      <c r="F576" s="218" t="s">
        <v>1882</v>
      </c>
      <c r="G576" s="40"/>
      <c r="H576" s="40"/>
      <c r="I576" s="219"/>
      <c r="J576" s="40"/>
      <c r="K576" s="40"/>
      <c r="L576" s="44"/>
      <c r="M576" s="220"/>
      <c r="N576" s="221"/>
      <c r="O576" s="84"/>
      <c r="P576" s="84"/>
      <c r="Q576" s="84"/>
      <c r="R576" s="84"/>
      <c r="S576" s="84"/>
      <c r="T576" s="85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7" t="s">
        <v>146</v>
      </c>
      <c r="AU576" s="17" t="s">
        <v>80</v>
      </c>
    </row>
    <row r="577" s="13" customFormat="1">
      <c r="A577" s="13"/>
      <c r="B577" s="222"/>
      <c r="C577" s="223"/>
      <c r="D577" s="224" t="s">
        <v>148</v>
      </c>
      <c r="E577" s="225" t="s">
        <v>19</v>
      </c>
      <c r="F577" s="226" t="s">
        <v>1883</v>
      </c>
      <c r="G577" s="223"/>
      <c r="H577" s="227">
        <v>36.469999999999999</v>
      </c>
      <c r="I577" s="228"/>
      <c r="J577" s="223"/>
      <c r="K577" s="223"/>
      <c r="L577" s="229"/>
      <c r="M577" s="230"/>
      <c r="N577" s="231"/>
      <c r="O577" s="231"/>
      <c r="P577" s="231"/>
      <c r="Q577" s="231"/>
      <c r="R577" s="231"/>
      <c r="S577" s="231"/>
      <c r="T577" s="23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3" t="s">
        <v>148</v>
      </c>
      <c r="AU577" s="233" t="s">
        <v>80</v>
      </c>
      <c r="AV577" s="13" t="s">
        <v>80</v>
      </c>
      <c r="AW577" s="13" t="s">
        <v>36</v>
      </c>
      <c r="AX577" s="13" t="s">
        <v>75</v>
      </c>
      <c r="AY577" s="233" t="s">
        <v>138</v>
      </c>
    </row>
    <row r="578" s="13" customFormat="1">
      <c r="A578" s="13"/>
      <c r="B578" s="222"/>
      <c r="C578" s="223"/>
      <c r="D578" s="224" t="s">
        <v>148</v>
      </c>
      <c r="E578" s="225" t="s">
        <v>19</v>
      </c>
      <c r="F578" s="226" t="s">
        <v>1884</v>
      </c>
      <c r="G578" s="223"/>
      <c r="H578" s="227">
        <v>37.020000000000003</v>
      </c>
      <c r="I578" s="228"/>
      <c r="J578" s="223"/>
      <c r="K578" s="223"/>
      <c r="L578" s="229"/>
      <c r="M578" s="230"/>
      <c r="N578" s="231"/>
      <c r="O578" s="231"/>
      <c r="P578" s="231"/>
      <c r="Q578" s="231"/>
      <c r="R578" s="231"/>
      <c r="S578" s="231"/>
      <c r="T578" s="23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3" t="s">
        <v>148</v>
      </c>
      <c r="AU578" s="233" t="s">
        <v>80</v>
      </c>
      <c r="AV578" s="13" t="s">
        <v>80</v>
      </c>
      <c r="AW578" s="13" t="s">
        <v>36</v>
      </c>
      <c r="AX578" s="13" t="s">
        <v>75</v>
      </c>
      <c r="AY578" s="233" t="s">
        <v>138</v>
      </c>
    </row>
    <row r="579" s="14" customFormat="1">
      <c r="A579" s="14"/>
      <c r="B579" s="244"/>
      <c r="C579" s="245"/>
      <c r="D579" s="224" t="s">
        <v>148</v>
      </c>
      <c r="E579" s="246" t="s">
        <v>19</v>
      </c>
      <c r="F579" s="247" t="s">
        <v>224</v>
      </c>
      <c r="G579" s="245"/>
      <c r="H579" s="248">
        <v>73.490000000000009</v>
      </c>
      <c r="I579" s="249"/>
      <c r="J579" s="245"/>
      <c r="K579" s="245"/>
      <c r="L579" s="250"/>
      <c r="M579" s="251"/>
      <c r="N579" s="252"/>
      <c r="O579" s="252"/>
      <c r="P579" s="252"/>
      <c r="Q579" s="252"/>
      <c r="R579" s="252"/>
      <c r="S579" s="252"/>
      <c r="T579" s="253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4" t="s">
        <v>148</v>
      </c>
      <c r="AU579" s="254" t="s">
        <v>80</v>
      </c>
      <c r="AV579" s="14" t="s">
        <v>88</v>
      </c>
      <c r="AW579" s="14" t="s">
        <v>36</v>
      </c>
      <c r="AX579" s="14" t="s">
        <v>83</v>
      </c>
      <c r="AY579" s="254" t="s">
        <v>138</v>
      </c>
    </row>
    <row r="580" s="2" customFormat="1" ht="16.5" customHeight="1">
      <c r="A580" s="38"/>
      <c r="B580" s="39"/>
      <c r="C580" s="204" t="s">
        <v>1191</v>
      </c>
      <c r="D580" s="204" t="s">
        <v>140</v>
      </c>
      <c r="E580" s="205" t="s">
        <v>1885</v>
      </c>
      <c r="F580" s="206" t="s">
        <v>1886</v>
      </c>
      <c r="G580" s="207" t="s">
        <v>207</v>
      </c>
      <c r="H580" s="208">
        <v>73.489999999999995</v>
      </c>
      <c r="I580" s="209"/>
      <c r="J580" s="210">
        <f>ROUND(I580*H580,2)</f>
        <v>0</v>
      </c>
      <c r="K580" s="206" t="s">
        <v>144</v>
      </c>
      <c r="L580" s="44"/>
      <c r="M580" s="211" t="s">
        <v>19</v>
      </c>
      <c r="N580" s="212" t="s">
        <v>46</v>
      </c>
      <c r="O580" s="84"/>
      <c r="P580" s="213">
        <f>O580*H580</f>
        <v>0</v>
      </c>
      <c r="Q580" s="213">
        <v>0.00014999999999999999</v>
      </c>
      <c r="R580" s="213">
        <f>Q580*H580</f>
        <v>0.011023499999999999</v>
      </c>
      <c r="S580" s="213">
        <v>0</v>
      </c>
      <c r="T580" s="214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15" t="s">
        <v>232</v>
      </c>
      <c r="AT580" s="215" t="s">
        <v>140</v>
      </c>
      <c r="AU580" s="215" t="s">
        <v>80</v>
      </c>
      <c r="AY580" s="17" t="s">
        <v>138</v>
      </c>
      <c r="BE580" s="216">
        <f>IF(N580="základní",J580,0)</f>
        <v>0</v>
      </c>
      <c r="BF580" s="216">
        <f>IF(N580="snížená",J580,0)</f>
        <v>0</v>
      </c>
      <c r="BG580" s="216">
        <f>IF(N580="zákl. přenesená",J580,0)</f>
        <v>0</v>
      </c>
      <c r="BH580" s="216">
        <f>IF(N580="sníž. přenesená",J580,0)</f>
        <v>0</v>
      </c>
      <c r="BI580" s="216">
        <f>IF(N580="nulová",J580,0)</f>
        <v>0</v>
      </c>
      <c r="BJ580" s="17" t="s">
        <v>83</v>
      </c>
      <c r="BK580" s="216">
        <f>ROUND(I580*H580,2)</f>
        <v>0</v>
      </c>
      <c r="BL580" s="17" t="s">
        <v>232</v>
      </c>
      <c r="BM580" s="215" t="s">
        <v>1887</v>
      </c>
    </row>
    <row r="581" s="2" customFormat="1">
      <c r="A581" s="38"/>
      <c r="B581" s="39"/>
      <c r="C581" s="40"/>
      <c r="D581" s="217" t="s">
        <v>146</v>
      </c>
      <c r="E581" s="40"/>
      <c r="F581" s="218" t="s">
        <v>1888</v>
      </c>
      <c r="G581" s="40"/>
      <c r="H581" s="40"/>
      <c r="I581" s="219"/>
      <c r="J581" s="40"/>
      <c r="K581" s="40"/>
      <c r="L581" s="44"/>
      <c r="M581" s="220"/>
      <c r="N581" s="221"/>
      <c r="O581" s="84"/>
      <c r="P581" s="84"/>
      <c r="Q581" s="84"/>
      <c r="R581" s="84"/>
      <c r="S581" s="84"/>
      <c r="T581" s="85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7" t="s">
        <v>146</v>
      </c>
      <c r="AU581" s="17" t="s">
        <v>80</v>
      </c>
    </row>
    <row r="582" s="2" customFormat="1" ht="24.15" customHeight="1">
      <c r="A582" s="38"/>
      <c r="B582" s="39"/>
      <c r="C582" s="204" t="s">
        <v>1889</v>
      </c>
      <c r="D582" s="204" t="s">
        <v>140</v>
      </c>
      <c r="E582" s="205" t="s">
        <v>1890</v>
      </c>
      <c r="F582" s="206" t="s">
        <v>1891</v>
      </c>
      <c r="G582" s="207" t="s">
        <v>207</v>
      </c>
      <c r="H582" s="208">
        <v>73.489999999999995</v>
      </c>
      <c r="I582" s="209"/>
      <c r="J582" s="210">
        <f>ROUND(I582*H582,2)</f>
        <v>0</v>
      </c>
      <c r="K582" s="206" t="s">
        <v>144</v>
      </c>
      <c r="L582" s="44"/>
      <c r="M582" s="211" t="s">
        <v>19</v>
      </c>
      <c r="N582" s="212" t="s">
        <v>46</v>
      </c>
      <c r="O582" s="84"/>
      <c r="P582" s="213">
        <f>O582*H582</f>
        <v>0</v>
      </c>
      <c r="Q582" s="213">
        <v>0.00033</v>
      </c>
      <c r="R582" s="213">
        <f>Q582*H582</f>
        <v>0.024251699999999998</v>
      </c>
      <c r="S582" s="213">
        <v>0</v>
      </c>
      <c r="T582" s="214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15" t="s">
        <v>232</v>
      </c>
      <c r="AT582" s="215" t="s">
        <v>140</v>
      </c>
      <c r="AU582" s="215" t="s">
        <v>80</v>
      </c>
      <c r="AY582" s="17" t="s">
        <v>138</v>
      </c>
      <c r="BE582" s="216">
        <f>IF(N582="základní",J582,0)</f>
        <v>0</v>
      </c>
      <c r="BF582" s="216">
        <f>IF(N582="snížená",J582,0)</f>
        <v>0</v>
      </c>
      <c r="BG582" s="216">
        <f>IF(N582="zákl. přenesená",J582,0)</f>
        <v>0</v>
      </c>
      <c r="BH582" s="216">
        <f>IF(N582="sníž. přenesená",J582,0)</f>
        <v>0</v>
      </c>
      <c r="BI582" s="216">
        <f>IF(N582="nulová",J582,0)</f>
        <v>0</v>
      </c>
      <c r="BJ582" s="17" t="s">
        <v>83</v>
      </c>
      <c r="BK582" s="216">
        <f>ROUND(I582*H582,2)</f>
        <v>0</v>
      </c>
      <c r="BL582" s="17" t="s">
        <v>232</v>
      </c>
      <c r="BM582" s="215" t="s">
        <v>1892</v>
      </c>
    </row>
    <row r="583" s="2" customFormat="1">
      <c r="A583" s="38"/>
      <c r="B583" s="39"/>
      <c r="C583" s="40"/>
      <c r="D583" s="217" t="s">
        <v>146</v>
      </c>
      <c r="E583" s="40"/>
      <c r="F583" s="218" t="s">
        <v>1893</v>
      </c>
      <c r="G583" s="40"/>
      <c r="H583" s="40"/>
      <c r="I583" s="219"/>
      <c r="J583" s="40"/>
      <c r="K583" s="40"/>
      <c r="L583" s="44"/>
      <c r="M583" s="220"/>
      <c r="N583" s="221"/>
      <c r="O583" s="84"/>
      <c r="P583" s="84"/>
      <c r="Q583" s="84"/>
      <c r="R583" s="84"/>
      <c r="S583" s="84"/>
      <c r="T583" s="85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7" t="s">
        <v>146</v>
      </c>
      <c r="AU583" s="17" t="s">
        <v>80</v>
      </c>
    </row>
    <row r="584" s="12" customFormat="1" ht="22.8" customHeight="1">
      <c r="A584" s="12"/>
      <c r="B584" s="188"/>
      <c r="C584" s="189"/>
      <c r="D584" s="190" t="s">
        <v>74</v>
      </c>
      <c r="E584" s="202" t="s">
        <v>1173</v>
      </c>
      <c r="F584" s="202" t="s">
        <v>1174</v>
      </c>
      <c r="G584" s="189"/>
      <c r="H584" s="189"/>
      <c r="I584" s="192"/>
      <c r="J584" s="203">
        <f>BK584</f>
        <v>0</v>
      </c>
      <c r="K584" s="189"/>
      <c r="L584" s="194"/>
      <c r="M584" s="195"/>
      <c r="N584" s="196"/>
      <c r="O584" s="196"/>
      <c r="P584" s="197">
        <f>SUM(P585:P596)</f>
        <v>0</v>
      </c>
      <c r="Q584" s="196"/>
      <c r="R584" s="197">
        <f>SUM(R585:R596)</f>
        <v>0.069919999999999996</v>
      </c>
      <c r="S584" s="196"/>
      <c r="T584" s="198">
        <f>SUM(T585:T596)</f>
        <v>0.022799999999999997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199" t="s">
        <v>80</v>
      </c>
      <c r="AT584" s="200" t="s">
        <v>74</v>
      </c>
      <c r="AU584" s="200" t="s">
        <v>83</v>
      </c>
      <c r="AY584" s="199" t="s">
        <v>138</v>
      </c>
      <c r="BK584" s="201">
        <f>SUM(BK585:BK596)</f>
        <v>0</v>
      </c>
    </row>
    <row r="585" s="2" customFormat="1" ht="16.5" customHeight="1">
      <c r="A585" s="38"/>
      <c r="B585" s="39"/>
      <c r="C585" s="204" t="s">
        <v>1894</v>
      </c>
      <c r="D585" s="204" t="s">
        <v>140</v>
      </c>
      <c r="E585" s="205" t="s">
        <v>1176</v>
      </c>
      <c r="F585" s="206" t="s">
        <v>1177</v>
      </c>
      <c r="G585" s="207" t="s">
        <v>207</v>
      </c>
      <c r="H585" s="208">
        <v>152</v>
      </c>
      <c r="I585" s="209"/>
      <c r="J585" s="210">
        <f>ROUND(I585*H585,2)</f>
        <v>0</v>
      </c>
      <c r="K585" s="206" t="s">
        <v>144</v>
      </c>
      <c r="L585" s="44"/>
      <c r="M585" s="211" t="s">
        <v>19</v>
      </c>
      <c r="N585" s="212" t="s">
        <v>46</v>
      </c>
      <c r="O585" s="84"/>
      <c r="P585" s="213">
        <f>O585*H585</f>
        <v>0</v>
      </c>
      <c r="Q585" s="213">
        <v>0</v>
      </c>
      <c r="R585" s="213">
        <f>Q585*H585</f>
        <v>0</v>
      </c>
      <c r="S585" s="213">
        <v>0.00014999999999999999</v>
      </c>
      <c r="T585" s="214">
        <f>S585*H585</f>
        <v>0.022799999999999997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15" t="s">
        <v>232</v>
      </c>
      <c r="AT585" s="215" t="s">
        <v>140</v>
      </c>
      <c r="AU585" s="215" t="s">
        <v>80</v>
      </c>
      <c r="AY585" s="17" t="s">
        <v>138</v>
      </c>
      <c r="BE585" s="216">
        <f>IF(N585="základní",J585,0)</f>
        <v>0</v>
      </c>
      <c r="BF585" s="216">
        <f>IF(N585="snížená",J585,0)</f>
        <v>0</v>
      </c>
      <c r="BG585" s="216">
        <f>IF(N585="zákl. přenesená",J585,0)</f>
        <v>0</v>
      </c>
      <c r="BH585" s="216">
        <f>IF(N585="sníž. přenesená",J585,0)</f>
        <v>0</v>
      </c>
      <c r="BI585" s="216">
        <f>IF(N585="nulová",J585,0)</f>
        <v>0</v>
      </c>
      <c r="BJ585" s="17" t="s">
        <v>83</v>
      </c>
      <c r="BK585" s="216">
        <f>ROUND(I585*H585,2)</f>
        <v>0</v>
      </c>
      <c r="BL585" s="17" t="s">
        <v>232</v>
      </c>
      <c r="BM585" s="215" t="s">
        <v>1895</v>
      </c>
    </row>
    <row r="586" s="2" customFormat="1">
      <c r="A586" s="38"/>
      <c r="B586" s="39"/>
      <c r="C586" s="40"/>
      <c r="D586" s="217" t="s">
        <v>146</v>
      </c>
      <c r="E586" s="40"/>
      <c r="F586" s="218" t="s">
        <v>1179</v>
      </c>
      <c r="G586" s="40"/>
      <c r="H586" s="40"/>
      <c r="I586" s="219"/>
      <c r="J586" s="40"/>
      <c r="K586" s="40"/>
      <c r="L586" s="44"/>
      <c r="M586" s="220"/>
      <c r="N586" s="221"/>
      <c r="O586" s="84"/>
      <c r="P586" s="84"/>
      <c r="Q586" s="84"/>
      <c r="R586" s="84"/>
      <c r="S586" s="84"/>
      <c r="T586" s="85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146</v>
      </c>
      <c r="AU586" s="17" t="s">
        <v>80</v>
      </c>
    </row>
    <row r="587" s="13" customFormat="1">
      <c r="A587" s="13"/>
      <c r="B587" s="222"/>
      <c r="C587" s="223"/>
      <c r="D587" s="224" t="s">
        <v>148</v>
      </c>
      <c r="E587" s="225" t="s">
        <v>19</v>
      </c>
      <c r="F587" s="226" t="s">
        <v>1896</v>
      </c>
      <c r="G587" s="223"/>
      <c r="H587" s="227">
        <v>44.060000000000002</v>
      </c>
      <c r="I587" s="228"/>
      <c r="J587" s="223"/>
      <c r="K587" s="223"/>
      <c r="L587" s="229"/>
      <c r="M587" s="230"/>
      <c r="N587" s="231"/>
      <c r="O587" s="231"/>
      <c r="P587" s="231"/>
      <c r="Q587" s="231"/>
      <c r="R587" s="231"/>
      <c r="S587" s="231"/>
      <c r="T587" s="23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3" t="s">
        <v>148</v>
      </c>
      <c r="AU587" s="233" t="s">
        <v>80</v>
      </c>
      <c r="AV587" s="13" t="s">
        <v>80</v>
      </c>
      <c r="AW587" s="13" t="s">
        <v>36</v>
      </c>
      <c r="AX587" s="13" t="s">
        <v>75</v>
      </c>
      <c r="AY587" s="233" t="s">
        <v>138</v>
      </c>
    </row>
    <row r="588" s="13" customFormat="1">
      <c r="A588" s="13"/>
      <c r="B588" s="222"/>
      <c r="C588" s="223"/>
      <c r="D588" s="224" t="s">
        <v>148</v>
      </c>
      <c r="E588" s="225" t="s">
        <v>19</v>
      </c>
      <c r="F588" s="226" t="s">
        <v>1897</v>
      </c>
      <c r="G588" s="223"/>
      <c r="H588" s="227">
        <v>24.350000000000001</v>
      </c>
      <c r="I588" s="228"/>
      <c r="J588" s="223"/>
      <c r="K588" s="223"/>
      <c r="L588" s="229"/>
      <c r="M588" s="230"/>
      <c r="N588" s="231"/>
      <c r="O588" s="231"/>
      <c r="P588" s="231"/>
      <c r="Q588" s="231"/>
      <c r="R588" s="231"/>
      <c r="S588" s="231"/>
      <c r="T588" s="23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3" t="s">
        <v>148</v>
      </c>
      <c r="AU588" s="233" t="s">
        <v>80</v>
      </c>
      <c r="AV588" s="13" t="s">
        <v>80</v>
      </c>
      <c r="AW588" s="13" t="s">
        <v>36</v>
      </c>
      <c r="AX588" s="13" t="s">
        <v>75</v>
      </c>
      <c r="AY588" s="233" t="s">
        <v>138</v>
      </c>
    </row>
    <row r="589" s="13" customFormat="1">
      <c r="A589" s="13"/>
      <c r="B589" s="222"/>
      <c r="C589" s="223"/>
      <c r="D589" s="224" t="s">
        <v>148</v>
      </c>
      <c r="E589" s="225" t="s">
        <v>19</v>
      </c>
      <c r="F589" s="226" t="s">
        <v>1898</v>
      </c>
      <c r="G589" s="223"/>
      <c r="H589" s="227">
        <v>28.57</v>
      </c>
      <c r="I589" s="228"/>
      <c r="J589" s="223"/>
      <c r="K589" s="223"/>
      <c r="L589" s="229"/>
      <c r="M589" s="230"/>
      <c r="N589" s="231"/>
      <c r="O589" s="231"/>
      <c r="P589" s="231"/>
      <c r="Q589" s="231"/>
      <c r="R589" s="231"/>
      <c r="S589" s="231"/>
      <c r="T589" s="23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3" t="s">
        <v>148</v>
      </c>
      <c r="AU589" s="233" t="s">
        <v>80</v>
      </c>
      <c r="AV589" s="13" t="s">
        <v>80</v>
      </c>
      <c r="AW589" s="13" t="s">
        <v>36</v>
      </c>
      <c r="AX589" s="13" t="s">
        <v>75</v>
      </c>
      <c r="AY589" s="233" t="s">
        <v>138</v>
      </c>
    </row>
    <row r="590" s="13" customFormat="1">
      <c r="A590" s="13"/>
      <c r="B590" s="222"/>
      <c r="C590" s="223"/>
      <c r="D590" s="224" t="s">
        <v>148</v>
      </c>
      <c r="E590" s="225" t="s">
        <v>19</v>
      </c>
      <c r="F590" s="226" t="s">
        <v>1899</v>
      </c>
      <c r="G590" s="223"/>
      <c r="H590" s="227">
        <v>46.020000000000003</v>
      </c>
      <c r="I590" s="228"/>
      <c r="J590" s="223"/>
      <c r="K590" s="223"/>
      <c r="L590" s="229"/>
      <c r="M590" s="230"/>
      <c r="N590" s="231"/>
      <c r="O590" s="231"/>
      <c r="P590" s="231"/>
      <c r="Q590" s="231"/>
      <c r="R590" s="231"/>
      <c r="S590" s="231"/>
      <c r="T590" s="23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3" t="s">
        <v>148</v>
      </c>
      <c r="AU590" s="233" t="s">
        <v>80</v>
      </c>
      <c r="AV590" s="13" t="s">
        <v>80</v>
      </c>
      <c r="AW590" s="13" t="s">
        <v>36</v>
      </c>
      <c r="AX590" s="13" t="s">
        <v>75</v>
      </c>
      <c r="AY590" s="233" t="s">
        <v>138</v>
      </c>
    </row>
    <row r="591" s="13" customFormat="1">
      <c r="A591" s="13"/>
      <c r="B591" s="222"/>
      <c r="C591" s="223"/>
      <c r="D591" s="224" t="s">
        <v>148</v>
      </c>
      <c r="E591" s="225" t="s">
        <v>19</v>
      </c>
      <c r="F591" s="226" t="s">
        <v>1900</v>
      </c>
      <c r="G591" s="223"/>
      <c r="H591" s="227">
        <v>9</v>
      </c>
      <c r="I591" s="228"/>
      <c r="J591" s="223"/>
      <c r="K591" s="223"/>
      <c r="L591" s="229"/>
      <c r="M591" s="230"/>
      <c r="N591" s="231"/>
      <c r="O591" s="231"/>
      <c r="P591" s="231"/>
      <c r="Q591" s="231"/>
      <c r="R591" s="231"/>
      <c r="S591" s="231"/>
      <c r="T591" s="23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3" t="s">
        <v>148</v>
      </c>
      <c r="AU591" s="233" t="s">
        <v>80</v>
      </c>
      <c r="AV591" s="13" t="s">
        <v>80</v>
      </c>
      <c r="AW591" s="13" t="s">
        <v>36</v>
      </c>
      <c r="AX591" s="13" t="s">
        <v>75</v>
      </c>
      <c r="AY591" s="233" t="s">
        <v>138</v>
      </c>
    </row>
    <row r="592" s="14" customFormat="1">
      <c r="A592" s="14"/>
      <c r="B592" s="244"/>
      <c r="C592" s="245"/>
      <c r="D592" s="224" t="s">
        <v>148</v>
      </c>
      <c r="E592" s="246" t="s">
        <v>19</v>
      </c>
      <c r="F592" s="247" t="s">
        <v>224</v>
      </c>
      <c r="G592" s="245"/>
      <c r="H592" s="248">
        <v>152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148</v>
      </c>
      <c r="AU592" s="254" t="s">
        <v>80</v>
      </c>
      <c r="AV592" s="14" t="s">
        <v>88</v>
      </c>
      <c r="AW592" s="14" t="s">
        <v>36</v>
      </c>
      <c r="AX592" s="14" t="s">
        <v>83</v>
      </c>
      <c r="AY592" s="254" t="s">
        <v>138</v>
      </c>
    </row>
    <row r="593" s="2" customFormat="1" ht="16.5" customHeight="1">
      <c r="A593" s="38"/>
      <c r="B593" s="39"/>
      <c r="C593" s="204" t="s">
        <v>1901</v>
      </c>
      <c r="D593" s="204" t="s">
        <v>140</v>
      </c>
      <c r="E593" s="205" t="s">
        <v>1187</v>
      </c>
      <c r="F593" s="206" t="s">
        <v>1188</v>
      </c>
      <c r="G593" s="207" t="s">
        <v>207</v>
      </c>
      <c r="H593" s="208">
        <v>152</v>
      </c>
      <c r="I593" s="209"/>
      <c r="J593" s="210">
        <f>ROUND(I593*H593,2)</f>
        <v>0</v>
      </c>
      <c r="K593" s="206" t="s">
        <v>144</v>
      </c>
      <c r="L593" s="44"/>
      <c r="M593" s="211" t="s">
        <v>19</v>
      </c>
      <c r="N593" s="212" t="s">
        <v>46</v>
      </c>
      <c r="O593" s="84"/>
      <c r="P593" s="213">
        <f>O593*H593</f>
        <v>0</v>
      </c>
      <c r="Q593" s="213">
        <v>0.00020000000000000001</v>
      </c>
      <c r="R593" s="213">
        <f>Q593*H593</f>
        <v>0.0304</v>
      </c>
      <c r="S593" s="213">
        <v>0</v>
      </c>
      <c r="T593" s="214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15" t="s">
        <v>232</v>
      </c>
      <c r="AT593" s="215" t="s">
        <v>140</v>
      </c>
      <c r="AU593" s="215" t="s">
        <v>80</v>
      </c>
      <c r="AY593" s="17" t="s">
        <v>138</v>
      </c>
      <c r="BE593" s="216">
        <f>IF(N593="základní",J593,0)</f>
        <v>0</v>
      </c>
      <c r="BF593" s="216">
        <f>IF(N593="snížená",J593,0)</f>
        <v>0</v>
      </c>
      <c r="BG593" s="216">
        <f>IF(N593="zákl. přenesená",J593,0)</f>
        <v>0</v>
      </c>
      <c r="BH593" s="216">
        <f>IF(N593="sníž. přenesená",J593,0)</f>
        <v>0</v>
      </c>
      <c r="BI593" s="216">
        <f>IF(N593="nulová",J593,0)</f>
        <v>0</v>
      </c>
      <c r="BJ593" s="17" t="s">
        <v>83</v>
      </c>
      <c r="BK593" s="216">
        <f>ROUND(I593*H593,2)</f>
        <v>0</v>
      </c>
      <c r="BL593" s="17" t="s">
        <v>232</v>
      </c>
      <c r="BM593" s="215" t="s">
        <v>1902</v>
      </c>
    </row>
    <row r="594" s="2" customFormat="1">
      <c r="A594" s="38"/>
      <c r="B594" s="39"/>
      <c r="C594" s="40"/>
      <c r="D594" s="217" t="s">
        <v>146</v>
      </c>
      <c r="E594" s="40"/>
      <c r="F594" s="218" t="s">
        <v>1190</v>
      </c>
      <c r="G594" s="40"/>
      <c r="H594" s="40"/>
      <c r="I594" s="219"/>
      <c r="J594" s="40"/>
      <c r="K594" s="40"/>
      <c r="L594" s="44"/>
      <c r="M594" s="220"/>
      <c r="N594" s="221"/>
      <c r="O594" s="84"/>
      <c r="P594" s="84"/>
      <c r="Q594" s="84"/>
      <c r="R594" s="84"/>
      <c r="S594" s="84"/>
      <c r="T594" s="85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146</v>
      </c>
      <c r="AU594" s="17" t="s">
        <v>80</v>
      </c>
    </row>
    <row r="595" s="2" customFormat="1" ht="24.15" customHeight="1">
      <c r="A595" s="38"/>
      <c r="B595" s="39"/>
      <c r="C595" s="204" t="s">
        <v>1903</v>
      </c>
      <c r="D595" s="204" t="s">
        <v>140</v>
      </c>
      <c r="E595" s="205" t="s">
        <v>1192</v>
      </c>
      <c r="F595" s="206" t="s">
        <v>1193</v>
      </c>
      <c r="G595" s="207" t="s">
        <v>207</v>
      </c>
      <c r="H595" s="208">
        <v>152</v>
      </c>
      <c r="I595" s="209"/>
      <c r="J595" s="210">
        <f>ROUND(I595*H595,2)</f>
        <v>0</v>
      </c>
      <c r="K595" s="206" t="s">
        <v>144</v>
      </c>
      <c r="L595" s="44"/>
      <c r="M595" s="211" t="s">
        <v>19</v>
      </c>
      <c r="N595" s="212" t="s">
        <v>46</v>
      </c>
      <c r="O595" s="84"/>
      <c r="P595" s="213">
        <f>O595*H595</f>
        <v>0</v>
      </c>
      <c r="Q595" s="213">
        <v>0.00025999999999999998</v>
      </c>
      <c r="R595" s="213">
        <f>Q595*H595</f>
        <v>0.03952</v>
      </c>
      <c r="S595" s="213">
        <v>0</v>
      </c>
      <c r="T595" s="214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15" t="s">
        <v>232</v>
      </c>
      <c r="AT595" s="215" t="s">
        <v>140</v>
      </c>
      <c r="AU595" s="215" t="s">
        <v>80</v>
      </c>
      <c r="AY595" s="17" t="s">
        <v>138</v>
      </c>
      <c r="BE595" s="216">
        <f>IF(N595="základní",J595,0)</f>
        <v>0</v>
      </c>
      <c r="BF595" s="216">
        <f>IF(N595="snížená",J595,0)</f>
        <v>0</v>
      </c>
      <c r="BG595" s="216">
        <f>IF(N595="zákl. přenesená",J595,0)</f>
        <v>0</v>
      </c>
      <c r="BH595" s="216">
        <f>IF(N595="sníž. přenesená",J595,0)</f>
        <v>0</v>
      </c>
      <c r="BI595" s="216">
        <f>IF(N595="nulová",J595,0)</f>
        <v>0</v>
      </c>
      <c r="BJ595" s="17" t="s">
        <v>83</v>
      </c>
      <c r="BK595" s="216">
        <f>ROUND(I595*H595,2)</f>
        <v>0</v>
      </c>
      <c r="BL595" s="17" t="s">
        <v>232</v>
      </c>
      <c r="BM595" s="215" t="s">
        <v>1904</v>
      </c>
    </row>
    <row r="596" s="2" customFormat="1">
      <c r="A596" s="38"/>
      <c r="B596" s="39"/>
      <c r="C596" s="40"/>
      <c r="D596" s="217" t="s">
        <v>146</v>
      </c>
      <c r="E596" s="40"/>
      <c r="F596" s="218" t="s">
        <v>1195</v>
      </c>
      <c r="G596" s="40"/>
      <c r="H596" s="40"/>
      <c r="I596" s="219"/>
      <c r="J596" s="40"/>
      <c r="K596" s="40"/>
      <c r="L596" s="44"/>
      <c r="M596" s="257"/>
      <c r="N596" s="258"/>
      <c r="O596" s="259"/>
      <c r="P596" s="259"/>
      <c r="Q596" s="259"/>
      <c r="R596" s="259"/>
      <c r="S596" s="259"/>
      <c r="T596" s="260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146</v>
      </c>
      <c r="AU596" s="17" t="s">
        <v>80</v>
      </c>
    </row>
    <row r="597" s="2" customFormat="1" ht="6.96" customHeight="1">
      <c r="A597" s="38"/>
      <c r="B597" s="59"/>
      <c r="C597" s="60"/>
      <c r="D597" s="60"/>
      <c r="E597" s="60"/>
      <c r="F597" s="60"/>
      <c r="G597" s="60"/>
      <c r="H597" s="60"/>
      <c r="I597" s="60"/>
      <c r="J597" s="60"/>
      <c r="K597" s="60"/>
      <c r="L597" s="44"/>
      <c r="M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</row>
  </sheetData>
  <sheetProtection sheet="1" autoFilter="0" formatColumns="0" formatRows="0" objects="1" scenarios="1" spinCount="100000" saltValue="gAxjfXts3W1N5IpnAjnZnyrf/au2uxe+/N2s2+5IndKvVk/jn7jThIfkHiLF5AVUedv2F3eBlxvIVW+zbyGmrQ==" hashValue="ifUxG5e+0CVu0ImSfahQt0svHiZGIyH0I5K07DP14nw8TkfxyYGup8C6G2Mob3VGYwnfNcm16IjHWhf8S+R96w==" algorithmName="SHA-512" password="CC35"/>
  <autoFilter ref="C104:K596"/>
  <mergeCells count="9">
    <mergeCell ref="E7:H7"/>
    <mergeCell ref="E9:H9"/>
    <mergeCell ref="E18:H18"/>
    <mergeCell ref="E27:H27"/>
    <mergeCell ref="E48:H48"/>
    <mergeCell ref="E50:H50"/>
    <mergeCell ref="E95:H95"/>
    <mergeCell ref="E97:H97"/>
    <mergeCell ref="L2:V2"/>
  </mergeCells>
  <hyperlinks>
    <hyperlink ref="F109" r:id="rId1" display="https://podminky.urs.cz/item/CS_URS_2022_01/132212132"/>
    <hyperlink ref="F114" r:id="rId2" display="https://podminky.urs.cz/item/CS_URS_2022_01/162211311"/>
    <hyperlink ref="F116" r:id="rId3" display="https://podminky.urs.cz/item/CS_URS_2022_01/162211319"/>
    <hyperlink ref="F118" r:id="rId4" display="https://podminky.urs.cz/item/CS_URS_2022_01/162751117"/>
    <hyperlink ref="F120" r:id="rId5" display="https://podminky.urs.cz/item/CS_URS_2022_01/162751119"/>
    <hyperlink ref="F123" r:id="rId6" display="https://podminky.urs.cz/item/CS_URS_2022_01/171251201"/>
    <hyperlink ref="F127" r:id="rId7" display="https://podminky.urs.cz/item/CS_URS_2022_01/174111101"/>
    <hyperlink ref="F134" r:id="rId8" display="https://podminky.urs.cz/item/CS_URS_2022_01/175111101"/>
    <hyperlink ref="F142" r:id="rId9" display="https://podminky.urs.cz/item/CS_URS_2022_01/342291131"/>
    <hyperlink ref="F145" r:id="rId10" display="https://podminky.urs.cz/item/CS_URS_2022_01/346272236"/>
    <hyperlink ref="F151" r:id="rId11" display="https://podminky.urs.cz/item/CS_URS_2022_01/611131121"/>
    <hyperlink ref="F154" r:id="rId12" display="https://podminky.urs.cz/item/CS_URS_2022_01/611325421"/>
    <hyperlink ref="F156" r:id="rId13" display="https://podminky.urs.cz/item/CS_URS_2022_01/612131121"/>
    <hyperlink ref="F163" r:id="rId14" display="https://podminky.urs.cz/item/CS_URS_2022_01/612135101"/>
    <hyperlink ref="F168" r:id="rId15" display="https://podminky.urs.cz/item/CS_URS_2022_01/612142001"/>
    <hyperlink ref="F170" r:id="rId16" display="https://podminky.urs.cz/item/CS_URS_2022_01/612315121"/>
    <hyperlink ref="F176" r:id="rId17" display="https://podminky.urs.cz/item/CS_URS_2022_01/612321131"/>
    <hyperlink ref="F184" r:id="rId18" display="https://podminky.urs.cz/item/CS_URS_2022_01/631311134"/>
    <hyperlink ref="F190" r:id="rId19" display="https://podminky.urs.cz/item/CS_URS_2022_01/631312141"/>
    <hyperlink ref="F195" r:id="rId20" display="https://podminky.urs.cz/item/CS_URS_2022_01/631319013"/>
    <hyperlink ref="F198" r:id="rId21" display="https://podminky.urs.cz/item/CS_URS_2022_01/642944121"/>
    <hyperlink ref="F202" r:id="rId22" display="https://podminky.urs.cz/item/CS_URS_2022_01/949101111"/>
    <hyperlink ref="F205" r:id="rId23" display="https://podminky.urs.cz/item/CS_URS_2022_01/952902021"/>
    <hyperlink ref="F207" r:id="rId24" display="https://podminky.urs.cz/item/CS_URS_2022_01/952902031"/>
    <hyperlink ref="F209" r:id="rId25" display="https://podminky.urs.cz/item/CS_URS_2022_01/953941210"/>
    <hyperlink ref="F213" r:id="rId26" display="https://podminky.urs.cz/item/CS_URS_2022_01/711131811"/>
    <hyperlink ref="F216" r:id="rId27" display="https://podminky.urs.cz/item/CS_URS_2022_01/725210821"/>
    <hyperlink ref="F218" r:id="rId28" display="https://podminky.urs.cz/item/CS_URS_2022_01/725820801"/>
    <hyperlink ref="F220" r:id="rId29" display="https://podminky.urs.cz/item/CS_URS_2022_01/725840850"/>
    <hyperlink ref="F222" r:id="rId30" display="https://podminky.urs.cz/item/CS_URS_2022_01/725840860"/>
    <hyperlink ref="F224" r:id="rId31" display="https://podminky.urs.cz/item/CS_URS_2022_01/741311813"/>
    <hyperlink ref="F226" r:id="rId32" display="https://podminky.urs.cz/item/CS_URS_2022_01/741315823"/>
    <hyperlink ref="F228" r:id="rId33" display="https://podminky.urs.cz/item/CS_URS_2022_01/741371821"/>
    <hyperlink ref="F230" r:id="rId34" display="https://podminky.urs.cz/item/CS_URS_2022_01/751311817"/>
    <hyperlink ref="F232" r:id="rId35" display="https://podminky.urs.cz/item/CS_URS_2022_01/751398822"/>
    <hyperlink ref="F234" r:id="rId36" display="https://podminky.urs.cz/item/CS_URS_2022_01/751511804"/>
    <hyperlink ref="F236" r:id="rId37" display="https://podminky.urs.cz/item/CS_URS_2022_01/751513848"/>
    <hyperlink ref="F238" r:id="rId38" display="https://podminky.urs.cz/item/CS_URS_2022_01/751571812"/>
    <hyperlink ref="F240" r:id="rId39" display="https://podminky.urs.cz/item/CS_URS_2022_01/763121811"/>
    <hyperlink ref="F243" r:id="rId40" display="https://podminky.urs.cz/item/CS_URS_2022_01/766411811"/>
    <hyperlink ref="F248" r:id="rId41" display="https://podminky.urs.cz/item/CS_URS_2022_01/767132812"/>
    <hyperlink ref="F251" r:id="rId42" display="https://podminky.urs.cz/item/CS_URS_2022_01/962031133"/>
    <hyperlink ref="F256" r:id="rId43" display="https://podminky.urs.cz/item/CS_URS_2022_01/965042141"/>
    <hyperlink ref="F259" r:id="rId44" display="https://podminky.urs.cz/item/CS_URS_2022_01/965042231"/>
    <hyperlink ref="F264" r:id="rId45" display="https://podminky.urs.cz/item/CS_URS_2022_01/965081213"/>
    <hyperlink ref="F269" r:id="rId46" display="https://podminky.urs.cz/item/CS_URS_2022_01/968072455"/>
    <hyperlink ref="F272" r:id="rId47" display="https://podminky.urs.cz/item/CS_URS_2022_01/973031616"/>
    <hyperlink ref="F275" r:id="rId48" display="https://podminky.urs.cz/item/CS_URS_2022_01/974031121"/>
    <hyperlink ref="F278" r:id="rId49" display="https://podminky.urs.cz/item/CS_URS_2022_01/974031122"/>
    <hyperlink ref="F281" r:id="rId50" display="https://podminky.urs.cz/item/CS_URS_2022_01/974042565"/>
    <hyperlink ref="F286" r:id="rId51" display="https://podminky.urs.cz/item/CS_URS_2022_01/976085311"/>
    <hyperlink ref="F288" r:id="rId52" display="https://podminky.urs.cz/item/CS_URS_2022_01/977131114"/>
    <hyperlink ref="F291" r:id="rId53" display="https://podminky.urs.cz/item/CS_URS_2022_01/977311112"/>
    <hyperlink ref="F294" r:id="rId54" display="https://podminky.urs.cz/item/CS_URS_2022_01/978059541"/>
    <hyperlink ref="F300" r:id="rId55" display="https://podminky.urs.cz/item/CS_URS_2022_01/997013211"/>
    <hyperlink ref="F302" r:id="rId56" display="https://podminky.urs.cz/item/CS_URS_2022_01/997013509"/>
    <hyperlink ref="F305" r:id="rId57" display="https://podminky.urs.cz/item/CS_URS_2022_01/997013511"/>
    <hyperlink ref="F312" r:id="rId58" display="https://podminky.urs.cz/item/CS_URS_2022_01/998018001"/>
    <hyperlink ref="F316" r:id="rId59" display="https://podminky.urs.cz/item/CS_URS_2022_01/711111001"/>
    <hyperlink ref="F321" r:id="rId60" display="https://podminky.urs.cz/item/CS_URS_2022_01/711141559"/>
    <hyperlink ref="F325" r:id="rId61" display="https://podminky.urs.cz/item/CS_URS_2022_01/711193121"/>
    <hyperlink ref="F328" r:id="rId62" display="https://podminky.urs.cz/item/CS_URS_2022_01/711193131"/>
    <hyperlink ref="F333" r:id="rId63" display="https://podminky.urs.cz/item/CS_URS_2022_01/771591241"/>
    <hyperlink ref="F335" r:id="rId64" display="https://podminky.urs.cz/item/CS_URS_2022_01/771591264"/>
    <hyperlink ref="F338" r:id="rId65" display="https://podminky.urs.cz/item/CS_URS_2022_01/998711101"/>
    <hyperlink ref="F344" r:id="rId66" display="https://podminky.urs.cz/item/CS_URS_2022_01/721173401"/>
    <hyperlink ref="F346" r:id="rId67" display="https://podminky.urs.cz/item/CS_URS_2022_01/721174024"/>
    <hyperlink ref="F348" r:id="rId68" display="https://podminky.urs.cz/item/CS_URS_2022_01/721174042"/>
    <hyperlink ref="F350" r:id="rId69" display="https://podminky.urs.cz/item/CS_URS_2022_01/721174043"/>
    <hyperlink ref="F352" r:id="rId70" display="https://podminky.urs.cz/item/CS_URS_2022_01/721194104"/>
    <hyperlink ref="F354" r:id="rId71" display="https://podminky.urs.cz/item/CS_URS_2022_01/721194107"/>
    <hyperlink ref="F356" r:id="rId72" display="https://podminky.urs.cz/item/CS_URS_2022_01/721219128"/>
    <hyperlink ref="F364" r:id="rId73" display="https://podminky.urs.cz/item/CS_URS_2022_01/721290111"/>
    <hyperlink ref="F366" r:id="rId74" display="https://podminky.urs.cz/item/CS_URS_2022_01/998721101"/>
    <hyperlink ref="F370" r:id="rId75" display="https://podminky.urs.cz/item/CS_URS_2022_01/722174002"/>
    <hyperlink ref="F372" r:id="rId76" display="https://podminky.urs.cz/item/CS_URS_2022_01/722174003"/>
    <hyperlink ref="F374" r:id="rId77" display="https://podminky.urs.cz/item/CS_URS_2022_01/722181231"/>
    <hyperlink ref="F376" r:id="rId78" display="https://podminky.urs.cz/item/CS_URS_2022_01/722181232"/>
    <hyperlink ref="F378" r:id="rId79" display="https://podminky.urs.cz/item/CS_URS_2022_01/722190401"/>
    <hyperlink ref="F381" r:id="rId80" display="https://podminky.urs.cz/item/CS_URS_2022_01/734261235"/>
    <hyperlink ref="F383" r:id="rId81" display="https://podminky.urs.cz/item/CS_URS_2022_01/722230103"/>
    <hyperlink ref="F385" r:id="rId82" display="https://podminky.urs.cz/item/CS_URS_2022_01/722239103"/>
    <hyperlink ref="F388" r:id="rId83" display="https://podminky.urs.cz/item/CS_URS_2022_01/722290226"/>
    <hyperlink ref="F390" r:id="rId84" display="https://podminky.urs.cz/item/CS_URS_2022_01/722290234"/>
    <hyperlink ref="F392" r:id="rId85" display="https://podminky.urs.cz/item/CS_URS_2022_01/998722101"/>
    <hyperlink ref="F395" r:id="rId86" display="https://podminky.urs.cz/item/CS_URS_2022_01/725211602"/>
    <hyperlink ref="F397" r:id="rId87" display="https://podminky.urs.cz/item/CS_URS_2022_01/725813111"/>
    <hyperlink ref="F399" r:id="rId88" display="https://podminky.urs.cz/item/CS_URS_2022_01/725822611"/>
    <hyperlink ref="F401" r:id="rId89" display="https://podminky.urs.cz/item/CS_URS_2022_01/725841333"/>
    <hyperlink ref="F403" r:id="rId90" display="https://podminky.urs.cz/item/CS_URS_2022_01/725980123"/>
    <hyperlink ref="F405" r:id="rId91" display="https://podminky.urs.cz/item/CS_URS_2022_01/998725101"/>
    <hyperlink ref="F408" r:id="rId92" display="https://podminky.urs.cz/item/CS_URS_2022_01/735117110"/>
    <hyperlink ref="F411" r:id="rId93" display="https://podminky.urs.cz/item/CS_URS_2022_01/735191910"/>
    <hyperlink ref="F413" r:id="rId94" display="https://podminky.urs.cz/item/CS_URS_2022_01/735494811"/>
    <hyperlink ref="F415" r:id="rId95" display="https://podminky.urs.cz/item/CS_URS_2022_01/998735201"/>
    <hyperlink ref="F418" r:id="rId96" display="https://podminky.urs.cz/item/CS_URS_2022_01/741110511"/>
    <hyperlink ref="F422" r:id="rId97" display="https://podminky.urs.cz/item/CS_URS_2022_01/741112001"/>
    <hyperlink ref="F426" r:id="rId98" display="https://podminky.urs.cz/item/CS_URS_2022_01/741122015"/>
    <hyperlink ref="F428" r:id="rId99" display="https://podminky.urs.cz/item/CS_URS_2022_01/741122016"/>
    <hyperlink ref="F430" r:id="rId100" display="https://podminky.urs.cz/item/CS_URS_2022_01/741122211"/>
    <hyperlink ref="F436" r:id="rId101" display="https://podminky.urs.cz/item/CS_URS_2022_01/741310001"/>
    <hyperlink ref="F439" r:id="rId102" display="https://podminky.urs.cz/item/CS_URS_2022_01/741310022"/>
    <hyperlink ref="F442" r:id="rId103" display="https://podminky.urs.cz/item/CS_URS_2022_01/741313001"/>
    <hyperlink ref="F445" r:id="rId104" display="https://podminky.urs.cz/item/CS_URS_2022_01/741321003"/>
    <hyperlink ref="F449" r:id="rId105" display="https://podminky.urs.cz/item/CS_URS_2022_01/741372062"/>
    <hyperlink ref="F453" r:id="rId106" display="https://podminky.urs.cz/item/CS_URS_2022_01/741810001"/>
    <hyperlink ref="F455" r:id="rId107" display="https://podminky.urs.cz/item/CS_URS_2022_01/HZS2232"/>
    <hyperlink ref="F460" r:id="rId108" display="https://podminky.urs.cz/item/CS_URS_2022_01/998741101"/>
    <hyperlink ref="F463" r:id="rId109" display="https://podminky.urs.cz/item/CS_URS_2022_01/751133012"/>
    <hyperlink ref="F466" r:id="rId110" display="https://podminky.urs.cz/item/CS_URS_2022_01/751322011"/>
    <hyperlink ref="F469" r:id="rId111" display="https://podminky.urs.cz/item/CS_URS_2022_01/751398022"/>
    <hyperlink ref="F472" r:id="rId112" display="https://podminky.urs.cz/item/CS_URS_2022_01/751510042"/>
    <hyperlink ref="F475" r:id="rId113" display="https://podminky.urs.cz/item/CS_URS_2022_01/751514776"/>
    <hyperlink ref="F478" r:id="rId114" display="https://podminky.urs.cz/item/CS_URS_2022_01/751572102"/>
    <hyperlink ref="F480" r:id="rId115" display="https://podminky.urs.cz/item/CS_URS_2022_01/751613140"/>
    <hyperlink ref="F483" r:id="rId116" display="https://podminky.urs.cz/item/CS_URS_2022_01/751613141"/>
    <hyperlink ref="F487" r:id="rId117" display="https://podminky.urs.cz/item/CS_URS_2022_01/751691111"/>
    <hyperlink ref="F490" r:id="rId118" display="https://podminky.urs.cz/item/CS_URS_2022_01/998751101"/>
    <hyperlink ref="F493" r:id="rId119" display="https://podminky.urs.cz/item/CS_URS_2022_01/763164631"/>
    <hyperlink ref="F496" r:id="rId120" display="https://podminky.urs.cz/item/CS_URS_2022_01/998763301"/>
    <hyperlink ref="F499" r:id="rId121" display="https://podminky.urs.cz/item/CS_URS_2022_01/766660001"/>
    <hyperlink ref="F502" r:id="rId122" display="https://podminky.urs.cz/item/CS_URS_2022_01/766660729"/>
    <hyperlink ref="F505" r:id="rId123" display="https://podminky.urs.cz/item/CS_URS_2022_01/998766101"/>
    <hyperlink ref="F508" r:id="rId124" display="https://podminky.urs.cz/item/CS_URS_2022_01/771111011"/>
    <hyperlink ref="F513" r:id="rId125" display="https://podminky.urs.cz/item/CS_URS_2022_01/771121011"/>
    <hyperlink ref="F515" r:id="rId126" display="https://podminky.urs.cz/item/CS_URS_2022_01/771151012"/>
    <hyperlink ref="F517" r:id="rId127" display="https://podminky.urs.cz/item/CS_URS_2022_01/771574115"/>
    <hyperlink ref="F527" r:id="rId128" display="https://podminky.urs.cz/item/CS_URS_2022_01/998771101"/>
    <hyperlink ref="F530" r:id="rId129" display="https://podminky.urs.cz/item/CS_URS_2022_01/781111011"/>
    <hyperlink ref="F535" r:id="rId130" display="https://podminky.urs.cz/item/CS_URS_2022_01/781121011"/>
    <hyperlink ref="F537" r:id="rId131" display="https://podminky.urs.cz/item/CS_URS_2022_01/781474115"/>
    <hyperlink ref="F542" r:id="rId132" display="https://podminky.urs.cz/item/CS_URS_2022_01/781494111"/>
    <hyperlink ref="F545" r:id="rId133" display="https://podminky.urs.cz/item/CS_URS_2022_01/781495141"/>
    <hyperlink ref="F548" r:id="rId134" display="https://podminky.urs.cz/item/CS_URS_2022_01/781495142"/>
    <hyperlink ref="F550" r:id="rId135" display="https://podminky.urs.cz/item/CS_URS_2022_01/998781101"/>
    <hyperlink ref="F553" r:id="rId136" display="https://podminky.urs.cz/item/CS_URS_2022_01/783601325"/>
    <hyperlink ref="F556" r:id="rId137" display="https://podminky.urs.cz/item/CS_URS_2022_01/783314201"/>
    <hyperlink ref="F559" r:id="rId138" display="https://podminky.urs.cz/item/CS_URS_2022_01/783315101"/>
    <hyperlink ref="F561" r:id="rId139" display="https://podminky.urs.cz/item/CS_URS_2022_01/783317101"/>
    <hyperlink ref="F563" r:id="rId140" display="https://podminky.urs.cz/item/CS_URS_2022_01/783601713"/>
    <hyperlink ref="F566" r:id="rId141" display="https://podminky.urs.cz/item/CS_URS_2022_01/783614141"/>
    <hyperlink ref="F568" r:id="rId142" display="https://podminky.urs.cz/item/CS_URS_2022_01/783614551"/>
    <hyperlink ref="F570" r:id="rId143" display="https://podminky.urs.cz/item/CS_URS_2022_01/783615551"/>
    <hyperlink ref="F572" r:id="rId144" display="https://podminky.urs.cz/item/CS_URS_2022_01/783617147"/>
    <hyperlink ref="F574" r:id="rId145" display="https://podminky.urs.cz/item/CS_URS_2022_01/783617611"/>
    <hyperlink ref="F576" r:id="rId146" display="https://podminky.urs.cz/item/CS_URS_2022_01/783801201"/>
    <hyperlink ref="F581" r:id="rId147" display="https://podminky.urs.cz/item/CS_URS_2022_01/783813101"/>
    <hyperlink ref="F583" r:id="rId148" display="https://podminky.urs.cz/item/CS_URS_2022_01/783817401"/>
    <hyperlink ref="F586" r:id="rId149" display="https://podminky.urs.cz/item/CS_URS_2022_01/784111011"/>
    <hyperlink ref="F594" r:id="rId150" display="https://podminky.urs.cz/item/CS_URS_2022_01/784181101"/>
    <hyperlink ref="F596" r:id="rId151" display="https://podminky.urs.cz/item/CS_URS_2022_01/7842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1905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1906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1907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1908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1909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1910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1911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1912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1913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1914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1915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82</v>
      </c>
      <c r="F18" s="272" t="s">
        <v>1916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1917</v>
      </c>
      <c r="F19" s="272" t="s">
        <v>1918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1919</v>
      </c>
      <c r="F20" s="272" t="s">
        <v>1920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1921</v>
      </c>
      <c r="F21" s="272" t="s">
        <v>1922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1923</v>
      </c>
      <c r="F22" s="272" t="s">
        <v>1924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1925</v>
      </c>
      <c r="F23" s="272" t="s">
        <v>1926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1927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1928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1929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1930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1931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1932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1933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1934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1935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124</v>
      </c>
      <c r="F36" s="272"/>
      <c r="G36" s="272" t="s">
        <v>1936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1937</v>
      </c>
      <c r="F37" s="272"/>
      <c r="G37" s="272" t="s">
        <v>1938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56</v>
      </c>
      <c r="F38" s="272"/>
      <c r="G38" s="272" t="s">
        <v>1939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57</v>
      </c>
      <c r="F39" s="272"/>
      <c r="G39" s="272" t="s">
        <v>1940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125</v>
      </c>
      <c r="F40" s="272"/>
      <c r="G40" s="272" t="s">
        <v>1941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126</v>
      </c>
      <c r="F41" s="272"/>
      <c r="G41" s="272" t="s">
        <v>1942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1943</v>
      </c>
      <c r="F42" s="272"/>
      <c r="G42" s="272" t="s">
        <v>1944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1945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1946</v>
      </c>
      <c r="F44" s="272"/>
      <c r="G44" s="272" t="s">
        <v>1947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128</v>
      </c>
      <c r="F45" s="272"/>
      <c r="G45" s="272" t="s">
        <v>1948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1949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1950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1951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1952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1953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1954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1955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1956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1957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1958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1959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1960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1961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1962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1963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1964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1965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1966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1967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1968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1969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1970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1971</v>
      </c>
      <c r="D76" s="290"/>
      <c r="E76" s="290"/>
      <c r="F76" s="290" t="s">
        <v>1972</v>
      </c>
      <c r="G76" s="291"/>
      <c r="H76" s="290" t="s">
        <v>57</v>
      </c>
      <c r="I76" s="290" t="s">
        <v>60</v>
      </c>
      <c r="J76" s="290" t="s">
        <v>1973</v>
      </c>
      <c r="K76" s="289"/>
    </row>
    <row r="77" s="1" customFormat="1" ht="17.25" customHeight="1">
      <c r="B77" s="287"/>
      <c r="C77" s="292" t="s">
        <v>1974</v>
      </c>
      <c r="D77" s="292"/>
      <c r="E77" s="292"/>
      <c r="F77" s="293" t="s">
        <v>1975</v>
      </c>
      <c r="G77" s="294"/>
      <c r="H77" s="292"/>
      <c r="I77" s="292"/>
      <c r="J77" s="292" t="s">
        <v>1976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56</v>
      </c>
      <c r="D79" s="297"/>
      <c r="E79" s="297"/>
      <c r="F79" s="298" t="s">
        <v>1977</v>
      </c>
      <c r="G79" s="299"/>
      <c r="H79" s="275" t="s">
        <v>1978</v>
      </c>
      <c r="I79" s="275" t="s">
        <v>1979</v>
      </c>
      <c r="J79" s="275">
        <v>20</v>
      </c>
      <c r="K79" s="289"/>
    </row>
    <row r="80" s="1" customFormat="1" ht="15" customHeight="1">
      <c r="B80" s="287"/>
      <c r="C80" s="275" t="s">
        <v>1980</v>
      </c>
      <c r="D80" s="275"/>
      <c r="E80" s="275"/>
      <c r="F80" s="298" t="s">
        <v>1977</v>
      </c>
      <c r="G80" s="299"/>
      <c r="H80" s="275" t="s">
        <v>1981</v>
      </c>
      <c r="I80" s="275" t="s">
        <v>1979</v>
      </c>
      <c r="J80" s="275">
        <v>120</v>
      </c>
      <c r="K80" s="289"/>
    </row>
    <row r="81" s="1" customFormat="1" ht="15" customHeight="1">
      <c r="B81" s="300"/>
      <c r="C81" s="275" t="s">
        <v>1982</v>
      </c>
      <c r="D81" s="275"/>
      <c r="E81" s="275"/>
      <c r="F81" s="298" t="s">
        <v>1983</v>
      </c>
      <c r="G81" s="299"/>
      <c r="H81" s="275" t="s">
        <v>1984</v>
      </c>
      <c r="I81" s="275" t="s">
        <v>1979</v>
      </c>
      <c r="J81" s="275">
        <v>50</v>
      </c>
      <c r="K81" s="289"/>
    </row>
    <row r="82" s="1" customFormat="1" ht="15" customHeight="1">
      <c r="B82" s="300"/>
      <c r="C82" s="275" t="s">
        <v>1985</v>
      </c>
      <c r="D82" s="275"/>
      <c r="E82" s="275"/>
      <c r="F82" s="298" t="s">
        <v>1977</v>
      </c>
      <c r="G82" s="299"/>
      <c r="H82" s="275" t="s">
        <v>1986</v>
      </c>
      <c r="I82" s="275" t="s">
        <v>1987</v>
      </c>
      <c r="J82" s="275"/>
      <c r="K82" s="289"/>
    </row>
    <row r="83" s="1" customFormat="1" ht="15" customHeight="1">
      <c r="B83" s="300"/>
      <c r="C83" s="301" t="s">
        <v>1988</v>
      </c>
      <c r="D83" s="301"/>
      <c r="E83" s="301"/>
      <c r="F83" s="302" t="s">
        <v>1983</v>
      </c>
      <c r="G83" s="301"/>
      <c r="H83" s="301" t="s">
        <v>1989</v>
      </c>
      <c r="I83" s="301" t="s">
        <v>1979</v>
      </c>
      <c r="J83" s="301">
        <v>15</v>
      </c>
      <c r="K83" s="289"/>
    </row>
    <row r="84" s="1" customFormat="1" ht="15" customHeight="1">
      <c r="B84" s="300"/>
      <c r="C84" s="301" t="s">
        <v>1990</v>
      </c>
      <c r="D84" s="301"/>
      <c r="E84" s="301"/>
      <c r="F84" s="302" t="s">
        <v>1983</v>
      </c>
      <c r="G84" s="301"/>
      <c r="H84" s="301" t="s">
        <v>1991</v>
      </c>
      <c r="I84" s="301" t="s">
        <v>1979</v>
      </c>
      <c r="J84" s="301">
        <v>15</v>
      </c>
      <c r="K84" s="289"/>
    </row>
    <row r="85" s="1" customFormat="1" ht="15" customHeight="1">
      <c r="B85" s="300"/>
      <c r="C85" s="301" t="s">
        <v>1992</v>
      </c>
      <c r="D85" s="301"/>
      <c r="E85" s="301"/>
      <c r="F85" s="302" t="s">
        <v>1983</v>
      </c>
      <c r="G85" s="301"/>
      <c r="H85" s="301" t="s">
        <v>1993</v>
      </c>
      <c r="I85" s="301" t="s">
        <v>1979</v>
      </c>
      <c r="J85" s="301">
        <v>20</v>
      </c>
      <c r="K85" s="289"/>
    </row>
    <row r="86" s="1" customFormat="1" ht="15" customHeight="1">
      <c r="B86" s="300"/>
      <c r="C86" s="301" t="s">
        <v>1994</v>
      </c>
      <c r="D86" s="301"/>
      <c r="E86" s="301"/>
      <c r="F86" s="302" t="s">
        <v>1983</v>
      </c>
      <c r="G86" s="301"/>
      <c r="H86" s="301" t="s">
        <v>1995</v>
      </c>
      <c r="I86" s="301" t="s">
        <v>1979</v>
      </c>
      <c r="J86" s="301">
        <v>20</v>
      </c>
      <c r="K86" s="289"/>
    </row>
    <row r="87" s="1" customFormat="1" ht="15" customHeight="1">
      <c r="B87" s="300"/>
      <c r="C87" s="275" t="s">
        <v>1996</v>
      </c>
      <c r="D87" s="275"/>
      <c r="E87" s="275"/>
      <c r="F87" s="298" t="s">
        <v>1983</v>
      </c>
      <c r="G87" s="299"/>
      <c r="H87" s="275" t="s">
        <v>1997</v>
      </c>
      <c r="I87" s="275" t="s">
        <v>1979</v>
      </c>
      <c r="J87" s="275">
        <v>50</v>
      </c>
      <c r="K87" s="289"/>
    </row>
    <row r="88" s="1" customFormat="1" ht="15" customHeight="1">
      <c r="B88" s="300"/>
      <c r="C88" s="275" t="s">
        <v>1998</v>
      </c>
      <c r="D88" s="275"/>
      <c r="E88" s="275"/>
      <c r="F88" s="298" t="s">
        <v>1983</v>
      </c>
      <c r="G88" s="299"/>
      <c r="H88" s="275" t="s">
        <v>1999</v>
      </c>
      <c r="I88" s="275" t="s">
        <v>1979</v>
      </c>
      <c r="J88" s="275">
        <v>20</v>
      </c>
      <c r="K88" s="289"/>
    </row>
    <row r="89" s="1" customFormat="1" ht="15" customHeight="1">
      <c r="B89" s="300"/>
      <c r="C89" s="275" t="s">
        <v>2000</v>
      </c>
      <c r="D89" s="275"/>
      <c r="E89" s="275"/>
      <c r="F89" s="298" t="s">
        <v>1983</v>
      </c>
      <c r="G89" s="299"/>
      <c r="H89" s="275" t="s">
        <v>2001</v>
      </c>
      <c r="I89" s="275" t="s">
        <v>1979</v>
      </c>
      <c r="J89" s="275">
        <v>20</v>
      </c>
      <c r="K89" s="289"/>
    </row>
    <row r="90" s="1" customFormat="1" ht="15" customHeight="1">
      <c r="B90" s="300"/>
      <c r="C90" s="275" t="s">
        <v>2002</v>
      </c>
      <c r="D90" s="275"/>
      <c r="E90" s="275"/>
      <c r="F90" s="298" t="s">
        <v>1983</v>
      </c>
      <c r="G90" s="299"/>
      <c r="H90" s="275" t="s">
        <v>2003</v>
      </c>
      <c r="I90" s="275" t="s">
        <v>1979</v>
      </c>
      <c r="J90" s="275">
        <v>50</v>
      </c>
      <c r="K90" s="289"/>
    </row>
    <row r="91" s="1" customFormat="1" ht="15" customHeight="1">
      <c r="B91" s="300"/>
      <c r="C91" s="275" t="s">
        <v>2004</v>
      </c>
      <c r="D91" s="275"/>
      <c r="E91" s="275"/>
      <c r="F91" s="298" t="s">
        <v>1983</v>
      </c>
      <c r="G91" s="299"/>
      <c r="H91" s="275" t="s">
        <v>2004</v>
      </c>
      <c r="I91" s="275" t="s">
        <v>1979</v>
      </c>
      <c r="J91" s="275">
        <v>50</v>
      </c>
      <c r="K91" s="289"/>
    </row>
    <row r="92" s="1" customFormat="1" ht="15" customHeight="1">
      <c r="B92" s="300"/>
      <c r="C92" s="275" t="s">
        <v>2005</v>
      </c>
      <c r="D92" s="275"/>
      <c r="E92" s="275"/>
      <c r="F92" s="298" t="s">
        <v>1983</v>
      </c>
      <c r="G92" s="299"/>
      <c r="H92" s="275" t="s">
        <v>2006</v>
      </c>
      <c r="I92" s="275" t="s">
        <v>1979</v>
      </c>
      <c r="J92" s="275">
        <v>255</v>
      </c>
      <c r="K92" s="289"/>
    </row>
    <row r="93" s="1" customFormat="1" ht="15" customHeight="1">
      <c r="B93" s="300"/>
      <c r="C93" s="275" t="s">
        <v>2007</v>
      </c>
      <c r="D93" s="275"/>
      <c r="E93" s="275"/>
      <c r="F93" s="298" t="s">
        <v>1977</v>
      </c>
      <c r="G93" s="299"/>
      <c r="H93" s="275" t="s">
        <v>2008</v>
      </c>
      <c r="I93" s="275" t="s">
        <v>2009</v>
      </c>
      <c r="J93" s="275"/>
      <c r="K93" s="289"/>
    </row>
    <row r="94" s="1" customFormat="1" ht="15" customHeight="1">
      <c r="B94" s="300"/>
      <c r="C94" s="275" t="s">
        <v>2010</v>
      </c>
      <c r="D94" s="275"/>
      <c r="E94" s="275"/>
      <c r="F94" s="298" t="s">
        <v>1977</v>
      </c>
      <c r="G94" s="299"/>
      <c r="H94" s="275" t="s">
        <v>2011</v>
      </c>
      <c r="I94" s="275" t="s">
        <v>2012</v>
      </c>
      <c r="J94" s="275"/>
      <c r="K94" s="289"/>
    </row>
    <row r="95" s="1" customFormat="1" ht="15" customHeight="1">
      <c r="B95" s="300"/>
      <c r="C95" s="275" t="s">
        <v>2013</v>
      </c>
      <c r="D95" s="275"/>
      <c r="E95" s="275"/>
      <c r="F95" s="298" t="s">
        <v>1977</v>
      </c>
      <c r="G95" s="299"/>
      <c r="H95" s="275" t="s">
        <v>2013</v>
      </c>
      <c r="I95" s="275" t="s">
        <v>2012</v>
      </c>
      <c r="J95" s="275"/>
      <c r="K95" s="289"/>
    </row>
    <row r="96" s="1" customFormat="1" ht="15" customHeight="1">
      <c r="B96" s="300"/>
      <c r="C96" s="275" t="s">
        <v>41</v>
      </c>
      <c r="D96" s="275"/>
      <c r="E96" s="275"/>
      <c r="F96" s="298" t="s">
        <v>1977</v>
      </c>
      <c r="G96" s="299"/>
      <c r="H96" s="275" t="s">
        <v>2014</v>
      </c>
      <c r="I96" s="275" t="s">
        <v>2012</v>
      </c>
      <c r="J96" s="275"/>
      <c r="K96" s="289"/>
    </row>
    <row r="97" s="1" customFormat="1" ht="15" customHeight="1">
      <c r="B97" s="300"/>
      <c r="C97" s="275" t="s">
        <v>51</v>
      </c>
      <c r="D97" s="275"/>
      <c r="E97" s="275"/>
      <c r="F97" s="298" t="s">
        <v>1977</v>
      </c>
      <c r="G97" s="299"/>
      <c r="H97" s="275" t="s">
        <v>2015</v>
      </c>
      <c r="I97" s="275" t="s">
        <v>2012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2016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1971</v>
      </c>
      <c r="D103" s="290"/>
      <c r="E103" s="290"/>
      <c r="F103" s="290" t="s">
        <v>1972</v>
      </c>
      <c r="G103" s="291"/>
      <c r="H103" s="290" t="s">
        <v>57</v>
      </c>
      <c r="I103" s="290" t="s">
        <v>60</v>
      </c>
      <c r="J103" s="290" t="s">
        <v>1973</v>
      </c>
      <c r="K103" s="289"/>
    </row>
    <row r="104" s="1" customFormat="1" ht="17.25" customHeight="1">
      <c r="B104" s="287"/>
      <c r="C104" s="292" t="s">
        <v>1974</v>
      </c>
      <c r="D104" s="292"/>
      <c r="E104" s="292"/>
      <c r="F104" s="293" t="s">
        <v>1975</v>
      </c>
      <c r="G104" s="294"/>
      <c r="H104" s="292"/>
      <c r="I104" s="292"/>
      <c r="J104" s="292" t="s">
        <v>1976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56</v>
      </c>
      <c r="D106" s="297"/>
      <c r="E106" s="297"/>
      <c r="F106" s="298" t="s">
        <v>1977</v>
      </c>
      <c r="G106" s="275"/>
      <c r="H106" s="275" t="s">
        <v>2017</v>
      </c>
      <c r="I106" s="275" t="s">
        <v>1979</v>
      </c>
      <c r="J106" s="275">
        <v>20</v>
      </c>
      <c r="K106" s="289"/>
    </row>
    <row r="107" s="1" customFormat="1" ht="15" customHeight="1">
      <c r="B107" s="287"/>
      <c r="C107" s="275" t="s">
        <v>1980</v>
      </c>
      <c r="D107" s="275"/>
      <c r="E107" s="275"/>
      <c r="F107" s="298" t="s">
        <v>1977</v>
      </c>
      <c r="G107" s="275"/>
      <c r="H107" s="275" t="s">
        <v>2017</v>
      </c>
      <c r="I107" s="275" t="s">
        <v>1979</v>
      </c>
      <c r="J107" s="275">
        <v>120</v>
      </c>
      <c r="K107" s="289"/>
    </row>
    <row r="108" s="1" customFormat="1" ht="15" customHeight="1">
      <c r="B108" s="300"/>
      <c r="C108" s="275" t="s">
        <v>1982</v>
      </c>
      <c r="D108" s="275"/>
      <c r="E108" s="275"/>
      <c r="F108" s="298" t="s">
        <v>1983</v>
      </c>
      <c r="G108" s="275"/>
      <c r="H108" s="275" t="s">
        <v>2017</v>
      </c>
      <c r="I108" s="275" t="s">
        <v>1979</v>
      </c>
      <c r="J108" s="275">
        <v>50</v>
      </c>
      <c r="K108" s="289"/>
    </row>
    <row r="109" s="1" customFormat="1" ht="15" customHeight="1">
      <c r="B109" s="300"/>
      <c r="C109" s="275" t="s">
        <v>1985</v>
      </c>
      <c r="D109" s="275"/>
      <c r="E109" s="275"/>
      <c r="F109" s="298" t="s">
        <v>1977</v>
      </c>
      <c r="G109" s="275"/>
      <c r="H109" s="275" t="s">
        <v>2017</v>
      </c>
      <c r="I109" s="275" t="s">
        <v>1987</v>
      </c>
      <c r="J109" s="275"/>
      <c r="K109" s="289"/>
    </row>
    <row r="110" s="1" customFormat="1" ht="15" customHeight="1">
      <c r="B110" s="300"/>
      <c r="C110" s="275" t="s">
        <v>1996</v>
      </c>
      <c r="D110" s="275"/>
      <c r="E110" s="275"/>
      <c r="F110" s="298" t="s">
        <v>1983</v>
      </c>
      <c r="G110" s="275"/>
      <c r="H110" s="275" t="s">
        <v>2017</v>
      </c>
      <c r="I110" s="275" t="s">
        <v>1979</v>
      </c>
      <c r="J110" s="275">
        <v>50</v>
      </c>
      <c r="K110" s="289"/>
    </row>
    <row r="111" s="1" customFormat="1" ht="15" customHeight="1">
      <c r="B111" s="300"/>
      <c r="C111" s="275" t="s">
        <v>2004</v>
      </c>
      <c r="D111" s="275"/>
      <c r="E111" s="275"/>
      <c r="F111" s="298" t="s">
        <v>1983</v>
      </c>
      <c r="G111" s="275"/>
      <c r="H111" s="275" t="s">
        <v>2017</v>
      </c>
      <c r="I111" s="275" t="s">
        <v>1979</v>
      </c>
      <c r="J111" s="275">
        <v>50</v>
      </c>
      <c r="K111" s="289"/>
    </row>
    <row r="112" s="1" customFormat="1" ht="15" customHeight="1">
      <c r="B112" s="300"/>
      <c r="C112" s="275" t="s">
        <v>2002</v>
      </c>
      <c r="D112" s="275"/>
      <c r="E112" s="275"/>
      <c r="F112" s="298" t="s">
        <v>1983</v>
      </c>
      <c r="G112" s="275"/>
      <c r="H112" s="275" t="s">
        <v>2017</v>
      </c>
      <c r="I112" s="275" t="s">
        <v>1979</v>
      </c>
      <c r="J112" s="275">
        <v>50</v>
      </c>
      <c r="K112" s="289"/>
    </row>
    <row r="113" s="1" customFormat="1" ht="15" customHeight="1">
      <c r="B113" s="300"/>
      <c r="C113" s="275" t="s">
        <v>56</v>
      </c>
      <c r="D113" s="275"/>
      <c r="E113" s="275"/>
      <c r="F113" s="298" t="s">
        <v>1977</v>
      </c>
      <c r="G113" s="275"/>
      <c r="H113" s="275" t="s">
        <v>2018</v>
      </c>
      <c r="I113" s="275" t="s">
        <v>1979</v>
      </c>
      <c r="J113" s="275">
        <v>20</v>
      </c>
      <c r="K113" s="289"/>
    </row>
    <row r="114" s="1" customFormat="1" ht="15" customHeight="1">
      <c r="B114" s="300"/>
      <c r="C114" s="275" t="s">
        <v>2019</v>
      </c>
      <c r="D114" s="275"/>
      <c r="E114" s="275"/>
      <c r="F114" s="298" t="s">
        <v>1977</v>
      </c>
      <c r="G114" s="275"/>
      <c r="H114" s="275" t="s">
        <v>2020</v>
      </c>
      <c r="I114" s="275" t="s">
        <v>1979</v>
      </c>
      <c r="J114" s="275">
        <v>120</v>
      </c>
      <c r="K114" s="289"/>
    </row>
    <row r="115" s="1" customFormat="1" ht="15" customHeight="1">
      <c r="B115" s="300"/>
      <c r="C115" s="275" t="s">
        <v>41</v>
      </c>
      <c r="D115" s="275"/>
      <c r="E115" s="275"/>
      <c r="F115" s="298" t="s">
        <v>1977</v>
      </c>
      <c r="G115" s="275"/>
      <c r="H115" s="275" t="s">
        <v>2021</v>
      </c>
      <c r="I115" s="275" t="s">
        <v>2012</v>
      </c>
      <c r="J115" s="275"/>
      <c r="K115" s="289"/>
    </row>
    <row r="116" s="1" customFormat="1" ht="15" customHeight="1">
      <c r="B116" s="300"/>
      <c r="C116" s="275" t="s">
        <v>51</v>
      </c>
      <c r="D116" s="275"/>
      <c r="E116" s="275"/>
      <c r="F116" s="298" t="s">
        <v>1977</v>
      </c>
      <c r="G116" s="275"/>
      <c r="H116" s="275" t="s">
        <v>2022</v>
      </c>
      <c r="I116" s="275" t="s">
        <v>2012</v>
      </c>
      <c r="J116" s="275"/>
      <c r="K116" s="289"/>
    </row>
    <row r="117" s="1" customFormat="1" ht="15" customHeight="1">
      <c r="B117" s="300"/>
      <c r="C117" s="275" t="s">
        <v>60</v>
      </c>
      <c r="D117" s="275"/>
      <c r="E117" s="275"/>
      <c r="F117" s="298" t="s">
        <v>1977</v>
      </c>
      <c r="G117" s="275"/>
      <c r="H117" s="275" t="s">
        <v>2023</v>
      </c>
      <c r="I117" s="275" t="s">
        <v>2024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2025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1971</v>
      </c>
      <c r="D123" s="290"/>
      <c r="E123" s="290"/>
      <c r="F123" s="290" t="s">
        <v>1972</v>
      </c>
      <c r="G123" s="291"/>
      <c r="H123" s="290" t="s">
        <v>57</v>
      </c>
      <c r="I123" s="290" t="s">
        <v>60</v>
      </c>
      <c r="J123" s="290" t="s">
        <v>1973</v>
      </c>
      <c r="K123" s="319"/>
    </row>
    <row r="124" s="1" customFormat="1" ht="17.25" customHeight="1">
      <c r="B124" s="318"/>
      <c r="C124" s="292" t="s">
        <v>1974</v>
      </c>
      <c r="D124" s="292"/>
      <c r="E124" s="292"/>
      <c r="F124" s="293" t="s">
        <v>1975</v>
      </c>
      <c r="G124" s="294"/>
      <c r="H124" s="292"/>
      <c r="I124" s="292"/>
      <c r="J124" s="292" t="s">
        <v>1976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1980</v>
      </c>
      <c r="D126" s="297"/>
      <c r="E126" s="297"/>
      <c r="F126" s="298" t="s">
        <v>1977</v>
      </c>
      <c r="G126" s="275"/>
      <c r="H126" s="275" t="s">
        <v>2017</v>
      </c>
      <c r="I126" s="275" t="s">
        <v>1979</v>
      </c>
      <c r="J126" s="275">
        <v>120</v>
      </c>
      <c r="K126" s="323"/>
    </row>
    <row r="127" s="1" customFormat="1" ht="15" customHeight="1">
      <c r="B127" s="320"/>
      <c r="C127" s="275" t="s">
        <v>2026</v>
      </c>
      <c r="D127" s="275"/>
      <c r="E127" s="275"/>
      <c r="F127" s="298" t="s">
        <v>1977</v>
      </c>
      <c r="G127" s="275"/>
      <c r="H127" s="275" t="s">
        <v>2027</v>
      </c>
      <c r="I127" s="275" t="s">
        <v>1979</v>
      </c>
      <c r="J127" s="275" t="s">
        <v>2028</v>
      </c>
      <c r="K127" s="323"/>
    </row>
    <row r="128" s="1" customFormat="1" ht="15" customHeight="1">
      <c r="B128" s="320"/>
      <c r="C128" s="275" t="s">
        <v>1925</v>
      </c>
      <c r="D128" s="275"/>
      <c r="E128" s="275"/>
      <c r="F128" s="298" t="s">
        <v>1977</v>
      </c>
      <c r="G128" s="275"/>
      <c r="H128" s="275" t="s">
        <v>2029</v>
      </c>
      <c r="I128" s="275" t="s">
        <v>1979</v>
      </c>
      <c r="J128" s="275" t="s">
        <v>2028</v>
      </c>
      <c r="K128" s="323"/>
    </row>
    <row r="129" s="1" customFormat="1" ht="15" customHeight="1">
      <c r="B129" s="320"/>
      <c r="C129" s="275" t="s">
        <v>1988</v>
      </c>
      <c r="D129" s="275"/>
      <c r="E129" s="275"/>
      <c r="F129" s="298" t="s">
        <v>1983</v>
      </c>
      <c r="G129" s="275"/>
      <c r="H129" s="275" t="s">
        <v>1989</v>
      </c>
      <c r="I129" s="275" t="s">
        <v>1979</v>
      </c>
      <c r="J129" s="275">
        <v>15</v>
      </c>
      <c r="K129" s="323"/>
    </row>
    <row r="130" s="1" customFormat="1" ht="15" customHeight="1">
      <c r="B130" s="320"/>
      <c r="C130" s="301" t="s">
        <v>1990</v>
      </c>
      <c r="D130" s="301"/>
      <c r="E130" s="301"/>
      <c r="F130" s="302" t="s">
        <v>1983</v>
      </c>
      <c r="G130" s="301"/>
      <c r="H130" s="301" t="s">
        <v>1991</v>
      </c>
      <c r="I130" s="301" t="s">
        <v>1979</v>
      </c>
      <c r="J130" s="301">
        <v>15</v>
      </c>
      <c r="K130" s="323"/>
    </row>
    <row r="131" s="1" customFormat="1" ht="15" customHeight="1">
      <c r="B131" s="320"/>
      <c r="C131" s="301" t="s">
        <v>1992</v>
      </c>
      <c r="D131" s="301"/>
      <c r="E131" s="301"/>
      <c r="F131" s="302" t="s">
        <v>1983</v>
      </c>
      <c r="G131" s="301"/>
      <c r="H131" s="301" t="s">
        <v>1993</v>
      </c>
      <c r="I131" s="301" t="s">
        <v>1979</v>
      </c>
      <c r="J131" s="301">
        <v>20</v>
      </c>
      <c r="K131" s="323"/>
    </row>
    <row r="132" s="1" customFormat="1" ht="15" customHeight="1">
      <c r="B132" s="320"/>
      <c r="C132" s="301" t="s">
        <v>1994</v>
      </c>
      <c r="D132" s="301"/>
      <c r="E132" s="301"/>
      <c r="F132" s="302" t="s">
        <v>1983</v>
      </c>
      <c r="G132" s="301"/>
      <c r="H132" s="301" t="s">
        <v>1995</v>
      </c>
      <c r="I132" s="301" t="s">
        <v>1979</v>
      </c>
      <c r="J132" s="301">
        <v>20</v>
      </c>
      <c r="K132" s="323"/>
    </row>
    <row r="133" s="1" customFormat="1" ht="15" customHeight="1">
      <c r="B133" s="320"/>
      <c r="C133" s="275" t="s">
        <v>1982</v>
      </c>
      <c r="D133" s="275"/>
      <c r="E133" s="275"/>
      <c r="F133" s="298" t="s">
        <v>1983</v>
      </c>
      <c r="G133" s="275"/>
      <c r="H133" s="275" t="s">
        <v>2017</v>
      </c>
      <c r="I133" s="275" t="s">
        <v>1979</v>
      </c>
      <c r="J133" s="275">
        <v>50</v>
      </c>
      <c r="K133" s="323"/>
    </row>
    <row r="134" s="1" customFormat="1" ht="15" customHeight="1">
      <c r="B134" s="320"/>
      <c r="C134" s="275" t="s">
        <v>1996</v>
      </c>
      <c r="D134" s="275"/>
      <c r="E134" s="275"/>
      <c r="F134" s="298" t="s">
        <v>1983</v>
      </c>
      <c r="G134" s="275"/>
      <c r="H134" s="275" t="s">
        <v>2017</v>
      </c>
      <c r="I134" s="275" t="s">
        <v>1979</v>
      </c>
      <c r="J134" s="275">
        <v>50</v>
      </c>
      <c r="K134" s="323"/>
    </row>
    <row r="135" s="1" customFormat="1" ht="15" customHeight="1">
      <c r="B135" s="320"/>
      <c r="C135" s="275" t="s">
        <v>2002</v>
      </c>
      <c r="D135" s="275"/>
      <c r="E135" s="275"/>
      <c r="F135" s="298" t="s">
        <v>1983</v>
      </c>
      <c r="G135" s="275"/>
      <c r="H135" s="275" t="s">
        <v>2017</v>
      </c>
      <c r="I135" s="275" t="s">
        <v>1979</v>
      </c>
      <c r="J135" s="275">
        <v>50</v>
      </c>
      <c r="K135" s="323"/>
    </row>
    <row r="136" s="1" customFormat="1" ht="15" customHeight="1">
      <c r="B136" s="320"/>
      <c r="C136" s="275" t="s">
        <v>2004</v>
      </c>
      <c r="D136" s="275"/>
      <c r="E136" s="275"/>
      <c r="F136" s="298" t="s">
        <v>1983</v>
      </c>
      <c r="G136" s="275"/>
      <c r="H136" s="275" t="s">
        <v>2017</v>
      </c>
      <c r="I136" s="275" t="s">
        <v>1979</v>
      </c>
      <c r="J136" s="275">
        <v>50</v>
      </c>
      <c r="K136" s="323"/>
    </row>
    <row r="137" s="1" customFormat="1" ht="15" customHeight="1">
      <c r="B137" s="320"/>
      <c r="C137" s="275" t="s">
        <v>2005</v>
      </c>
      <c r="D137" s="275"/>
      <c r="E137" s="275"/>
      <c r="F137" s="298" t="s">
        <v>1983</v>
      </c>
      <c r="G137" s="275"/>
      <c r="H137" s="275" t="s">
        <v>2030</v>
      </c>
      <c r="I137" s="275" t="s">
        <v>1979</v>
      </c>
      <c r="J137" s="275">
        <v>255</v>
      </c>
      <c r="K137" s="323"/>
    </row>
    <row r="138" s="1" customFormat="1" ht="15" customHeight="1">
      <c r="B138" s="320"/>
      <c r="C138" s="275" t="s">
        <v>2007</v>
      </c>
      <c r="D138" s="275"/>
      <c r="E138" s="275"/>
      <c r="F138" s="298" t="s">
        <v>1977</v>
      </c>
      <c r="G138" s="275"/>
      <c r="H138" s="275" t="s">
        <v>2031</v>
      </c>
      <c r="I138" s="275" t="s">
        <v>2009</v>
      </c>
      <c r="J138" s="275"/>
      <c r="K138" s="323"/>
    </row>
    <row r="139" s="1" customFormat="1" ht="15" customHeight="1">
      <c r="B139" s="320"/>
      <c r="C139" s="275" t="s">
        <v>2010</v>
      </c>
      <c r="D139" s="275"/>
      <c r="E139" s="275"/>
      <c r="F139" s="298" t="s">
        <v>1977</v>
      </c>
      <c r="G139" s="275"/>
      <c r="H139" s="275" t="s">
        <v>2032</v>
      </c>
      <c r="I139" s="275" t="s">
        <v>2012</v>
      </c>
      <c r="J139" s="275"/>
      <c r="K139" s="323"/>
    </row>
    <row r="140" s="1" customFormat="1" ht="15" customHeight="1">
      <c r="B140" s="320"/>
      <c r="C140" s="275" t="s">
        <v>2013</v>
      </c>
      <c r="D140" s="275"/>
      <c r="E140" s="275"/>
      <c r="F140" s="298" t="s">
        <v>1977</v>
      </c>
      <c r="G140" s="275"/>
      <c r="H140" s="275" t="s">
        <v>2013</v>
      </c>
      <c r="I140" s="275" t="s">
        <v>2012</v>
      </c>
      <c r="J140" s="275"/>
      <c r="K140" s="323"/>
    </row>
    <row r="141" s="1" customFormat="1" ht="15" customHeight="1">
      <c r="B141" s="320"/>
      <c r="C141" s="275" t="s">
        <v>41</v>
      </c>
      <c r="D141" s="275"/>
      <c r="E141" s="275"/>
      <c r="F141" s="298" t="s">
        <v>1977</v>
      </c>
      <c r="G141" s="275"/>
      <c r="H141" s="275" t="s">
        <v>2033</v>
      </c>
      <c r="I141" s="275" t="s">
        <v>2012</v>
      </c>
      <c r="J141" s="275"/>
      <c r="K141" s="323"/>
    </row>
    <row r="142" s="1" customFormat="1" ht="15" customHeight="1">
      <c r="B142" s="320"/>
      <c r="C142" s="275" t="s">
        <v>2034</v>
      </c>
      <c r="D142" s="275"/>
      <c r="E142" s="275"/>
      <c r="F142" s="298" t="s">
        <v>1977</v>
      </c>
      <c r="G142" s="275"/>
      <c r="H142" s="275" t="s">
        <v>2035</v>
      </c>
      <c r="I142" s="275" t="s">
        <v>2012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2036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1971</v>
      </c>
      <c r="D148" s="290"/>
      <c r="E148" s="290"/>
      <c r="F148" s="290" t="s">
        <v>1972</v>
      </c>
      <c r="G148" s="291"/>
      <c r="H148" s="290" t="s">
        <v>57</v>
      </c>
      <c r="I148" s="290" t="s">
        <v>60</v>
      </c>
      <c r="J148" s="290" t="s">
        <v>1973</v>
      </c>
      <c r="K148" s="289"/>
    </row>
    <row r="149" s="1" customFormat="1" ht="17.25" customHeight="1">
      <c r="B149" s="287"/>
      <c r="C149" s="292" t="s">
        <v>1974</v>
      </c>
      <c r="D149" s="292"/>
      <c r="E149" s="292"/>
      <c r="F149" s="293" t="s">
        <v>1975</v>
      </c>
      <c r="G149" s="294"/>
      <c r="H149" s="292"/>
      <c r="I149" s="292"/>
      <c r="J149" s="292" t="s">
        <v>1976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1980</v>
      </c>
      <c r="D151" s="275"/>
      <c r="E151" s="275"/>
      <c r="F151" s="328" t="s">
        <v>1977</v>
      </c>
      <c r="G151" s="275"/>
      <c r="H151" s="327" t="s">
        <v>2017</v>
      </c>
      <c r="I151" s="327" t="s">
        <v>1979</v>
      </c>
      <c r="J151" s="327">
        <v>120</v>
      </c>
      <c r="K151" s="323"/>
    </row>
    <row r="152" s="1" customFormat="1" ht="15" customHeight="1">
      <c r="B152" s="300"/>
      <c r="C152" s="327" t="s">
        <v>2026</v>
      </c>
      <c r="D152" s="275"/>
      <c r="E152" s="275"/>
      <c r="F152" s="328" t="s">
        <v>1977</v>
      </c>
      <c r="G152" s="275"/>
      <c r="H152" s="327" t="s">
        <v>2037</v>
      </c>
      <c r="I152" s="327" t="s">
        <v>1979</v>
      </c>
      <c r="J152" s="327" t="s">
        <v>2028</v>
      </c>
      <c r="K152" s="323"/>
    </row>
    <row r="153" s="1" customFormat="1" ht="15" customHeight="1">
      <c r="B153" s="300"/>
      <c r="C153" s="327" t="s">
        <v>1925</v>
      </c>
      <c r="D153" s="275"/>
      <c r="E153" s="275"/>
      <c r="F153" s="328" t="s">
        <v>1977</v>
      </c>
      <c r="G153" s="275"/>
      <c r="H153" s="327" t="s">
        <v>2038</v>
      </c>
      <c r="I153" s="327" t="s">
        <v>1979</v>
      </c>
      <c r="J153" s="327" t="s">
        <v>2028</v>
      </c>
      <c r="K153" s="323"/>
    </row>
    <row r="154" s="1" customFormat="1" ht="15" customHeight="1">
      <c r="B154" s="300"/>
      <c r="C154" s="327" t="s">
        <v>1982</v>
      </c>
      <c r="D154" s="275"/>
      <c r="E154" s="275"/>
      <c r="F154" s="328" t="s">
        <v>1983</v>
      </c>
      <c r="G154" s="275"/>
      <c r="H154" s="327" t="s">
        <v>2017</v>
      </c>
      <c r="I154" s="327" t="s">
        <v>1979</v>
      </c>
      <c r="J154" s="327">
        <v>50</v>
      </c>
      <c r="K154" s="323"/>
    </row>
    <row r="155" s="1" customFormat="1" ht="15" customHeight="1">
      <c r="B155" s="300"/>
      <c r="C155" s="327" t="s">
        <v>1985</v>
      </c>
      <c r="D155" s="275"/>
      <c r="E155" s="275"/>
      <c r="F155" s="328" t="s">
        <v>1977</v>
      </c>
      <c r="G155" s="275"/>
      <c r="H155" s="327" t="s">
        <v>2017</v>
      </c>
      <c r="I155" s="327" t="s">
        <v>1987</v>
      </c>
      <c r="J155" s="327"/>
      <c r="K155" s="323"/>
    </row>
    <row r="156" s="1" customFormat="1" ht="15" customHeight="1">
      <c r="B156" s="300"/>
      <c r="C156" s="327" t="s">
        <v>1996</v>
      </c>
      <c r="D156" s="275"/>
      <c r="E156" s="275"/>
      <c r="F156" s="328" t="s">
        <v>1983</v>
      </c>
      <c r="G156" s="275"/>
      <c r="H156" s="327" t="s">
        <v>2017</v>
      </c>
      <c r="I156" s="327" t="s">
        <v>1979</v>
      </c>
      <c r="J156" s="327">
        <v>50</v>
      </c>
      <c r="K156" s="323"/>
    </row>
    <row r="157" s="1" customFormat="1" ht="15" customHeight="1">
      <c r="B157" s="300"/>
      <c r="C157" s="327" t="s">
        <v>2004</v>
      </c>
      <c r="D157" s="275"/>
      <c r="E157" s="275"/>
      <c r="F157" s="328" t="s">
        <v>1983</v>
      </c>
      <c r="G157" s="275"/>
      <c r="H157" s="327" t="s">
        <v>2017</v>
      </c>
      <c r="I157" s="327" t="s">
        <v>1979</v>
      </c>
      <c r="J157" s="327">
        <v>50</v>
      </c>
      <c r="K157" s="323"/>
    </row>
    <row r="158" s="1" customFormat="1" ht="15" customHeight="1">
      <c r="B158" s="300"/>
      <c r="C158" s="327" t="s">
        <v>2002</v>
      </c>
      <c r="D158" s="275"/>
      <c r="E158" s="275"/>
      <c r="F158" s="328" t="s">
        <v>1983</v>
      </c>
      <c r="G158" s="275"/>
      <c r="H158" s="327" t="s">
        <v>2017</v>
      </c>
      <c r="I158" s="327" t="s">
        <v>1979</v>
      </c>
      <c r="J158" s="327">
        <v>50</v>
      </c>
      <c r="K158" s="323"/>
    </row>
    <row r="159" s="1" customFormat="1" ht="15" customHeight="1">
      <c r="B159" s="300"/>
      <c r="C159" s="327" t="s">
        <v>95</v>
      </c>
      <c r="D159" s="275"/>
      <c r="E159" s="275"/>
      <c r="F159" s="328" t="s">
        <v>1977</v>
      </c>
      <c r="G159" s="275"/>
      <c r="H159" s="327" t="s">
        <v>2039</v>
      </c>
      <c r="I159" s="327" t="s">
        <v>1979</v>
      </c>
      <c r="J159" s="327" t="s">
        <v>2040</v>
      </c>
      <c r="K159" s="323"/>
    </row>
    <row r="160" s="1" customFormat="1" ht="15" customHeight="1">
      <c r="B160" s="300"/>
      <c r="C160" s="327" t="s">
        <v>2041</v>
      </c>
      <c r="D160" s="275"/>
      <c r="E160" s="275"/>
      <c r="F160" s="328" t="s">
        <v>1977</v>
      </c>
      <c r="G160" s="275"/>
      <c r="H160" s="327" t="s">
        <v>2042</v>
      </c>
      <c r="I160" s="327" t="s">
        <v>2012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2043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1971</v>
      </c>
      <c r="D166" s="290"/>
      <c r="E166" s="290"/>
      <c r="F166" s="290" t="s">
        <v>1972</v>
      </c>
      <c r="G166" s="332"/>
      <c r="H166" s="333" t="s">
        <v>57</v>
      </c>
      <c r="I166" s="333" t="s">
        <v>60</v>
      </c>
      <c r="J166" s="290" t="s">
        <v>1973</v>
      </c>
      <c r="K166" s="267"/>
    </row>
    <row r="167" s="1" customFormat="1" ht="17.25" customHeight="1">
      <c r="B167" s="268"/>
      <c r="C167" s="292" t="s">
        <v>1974</v>
      </c>
      <c r="D167" s="292"/>
      <c r="E167" s="292"/>
      <c r="F167" s="293" t="s">
        <v>1975</v>
      </c>
      <c r="G167" s="334"/>
      <c r="H167" s="335"/>
      <c r="I167" s="335"/>
      <c r="J167" s="292" t="s">
        <v>1976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1980</v>
      </c>
      <c r="D169" s="275"/>
      <c r="E169" s="275"/>
      <c r="F169" s="298" t="s">
        <v>1977</v>
      </c>
      <c r="G169" s="275"/>
      <c r="H169" s="275" t="s">
        <v>2017</v>
      </c>
      <c r="I169" s="275" t="s">
        <v>1979</v>
      </c>
      <c r="J169" s="275">
        <v>120</v>
      </c>
      <c r="K169" s="323"/>
    </row>
    <row r="170" s="1" customFormat="1" ht="15" customHeight="1">
      <c r="B170" s="300"/>
      <c r="C170" s="275" t="s">
        <v>2026</v>
      </c>
      <c r="D170" s="275"/>
      <c r="E170" s="275"/>
      <c r="F170" s="298" t="s">
        <v>1977</v>
      </c>
      <c r="G170" s="275"/>
      <c r="H170" s="275" t="s">
        <v>2027</v>
      </c>
      <c r="I170" s="275" t="s">
        <v>1979</v>
      </c>
      <c r="J170" s="275" t="s">
        <v>2028</v>
      </c>
      <c r="K170" s="323"/>
    </row>
    <row r="171" s="1" customFormat="1" ht="15" customHeight="1">
      <c r="B171" s="300"/>
      <c r="C171" s="275" t="s">
        <v>1925</v>
      </c>
      <c r="D171" s="275"/>
      <c r="E171" s="275"/>
      <c r="F171" s="298" t="s">
        <v>1977</v>
      </c>
      <c r="G171" s="275"/>
      <c r="H171" s="275" t="s">
        <v>2044</v>
      </c>
      <c r="I171" s="275" t="s">
        <v>1979</v>
      </c>
      <c r="J171" s="275" t="s">
        <v>2028</v>
      </c>
      <c r="K171" s="323"/>
    </row>
    <row r="172" s="1" customFormat="1" ht="15" customHeight="1">
      <c r="B172" s="300"/>
      <c r="C172" s="275" t="s">
        <v>1982</v>
      </c>
      <c r="D172" s="275"/>
      <c r="E172" s="275"/>
      <c r="F172" s="298" t="s">
        <v>1983</v>
      </c>
      <c r="G172" s="275"/>
      <c r="H172" s="275" t="s">
        <v>2044</v>
      </c>
      <c r="I172" s="275" t="s">
        <v>1979</v>
      </c>
      <c r="J172" s="275">
        <v>50</v>
      </c>
      <c r="K172" s="323"/>
    </row>
    <row r="173" s="1" customFormat="1" ht="15" customHeight="1">
      <c r="B173" s="300"/>
      <c r="C173" s="275" t="s">
        <v>1985</v>
      </c>
      <c r="D173" s="275"/>
      <c r="E173" s="275"/>
      <c r="F173" s="298" t="s">
        <v>1977</v>
      </c>
      <c r="G173" s="275"/>
      <c r="H173" s="275" t="s">
        <v>2044</v>
      </c>
      <c r="I173" s="275" t="s">
        <v>1987</v>
      </c>
      <c r="J173" s="275"/>
      <c r="K173" s="323"/>
    </row>
    <row r="174" s="1" customFormat="1" ht="15" customHeight="1">
      <c r="B174" s="300"/>
      <c r="C174" s="275" t="s">
        <v>1996</v>
      </c>
      <c r="D174" s="275"/>
      <c r="E174" s="275"/>
      <c r="F174" s="298" t="s">
        <v>1983</v>
      </c>
      <c r="G174" s="275"/>
      <c r="H174" s="275" t="s">
        <v>2044</v>
      </c>
      <c r="I174" s="275" t="s">
        <v>1979</v>
      </c>
      <c r="J174" s="275">
        <v>50</v>
      </c>
      <c r="K174" s="323"/>
    </row>
    <row r="175" s="1" customFormat="1" ht="15" customHeight="1">
      <c r="B175" s="300"/>
      <c r="C175" s="275" t="s">
        <v>2004</v>
      </c>
      <c r="D175" s="275"/>
      <c r="E175" s="275"/>
      <c r="F175" s="298" t="s">
        <v>1983</v>
      </c>
      <c r="G175" s="275"/>
      <c r="H175" s="275" t="s">
        <v>2044</v>
      </c>
      <c r="I175" s="275" t="s">
        <v>1979</v>
      </c>
      <c r="J175" s="275">
        <v>50</v>
      </c>
      <c r="K175" s="323"/>
    </row>
    <row r="176" s="1" customFormat="1" ht="15" customHeight="1">
      <c r="B176" s="300"/>
      <c r="C176" s="275" t="s">
        <v>2002</v>
      </c>
      <c r="D176" s="275"/>
      <c r="E176" s="275"/>
      <c r="F176" s="298" t="s">
        <v>1983</v>
      </c>
      <c r="G176" s="275"/>
      <c r="H176" s="275" t="s">
        <v>2044</v>
      </c>
      <c r="I176" s="275" t="s">
        <v>1979</v>
      </c>
      <c r="J176" s="275">
        <v>50</v>
      </c>
      <c r="K176" s="323"/>
    </row>
    <row r="177" s="1" customFormat="1" ht="15" customHeight="1">
      <c r="B177" s="300"/>
      <c r="C177" s="275" t="s">
        <v>124</v>
      </c>
      <c r="D177" s="275"/>
      <c r="E177" s="275"/>
      <c r="F177" s="298" t="s">
        <v>1977</v>
      </c>
      <c r="G177" s="275"/>
      <c r="H177" s="275" t="s">
        <v>2045</v>
      </c>
      <c r="I177" s="275" t="s">
        <v>2046</v>
      </c>
      <c r="J177" s="275"/>
      <c r="K177" s="323"/>
    </row>
    <row r="178" s="1" customFormat="1" ht="15" customHeight="1">
      <c r="B178" s="300"/>
      <c r="C178" s="275" t="s">
        <v>60</v>
      </c>
      <c r="D178" s="275"/>
      <c r="E178" s="275"/>
      <c r="F178" s="298" t="s">
        <v>1977</v>
      </c>
      <c r="G178" s="275"/>
      <c r="H178" s="275" t="s">
        <v>2047</v>
      </c>
      <c r="I178" s="275" t="s">
        <v>2048</v>
      </c>
      <c r="J178" s="275">
        <v>1</v>
      </c>
      <c r="K178" s="323"/>
    </row>
    <row r="179" s="1" customFormat="1" ht="15" customHeight="1">
      <c r="B179" s="300"/>
      <c r="C179" s="275" t="s">
        <v>56</v>
      </c>
      <c r="D179" s="275"/>
      <c r="E179" s="275"/>
      <c r="F179" s="298" t="s">
        <v>1977</v>
      </c>
      <c r="G179" s="275"/>
      <c r="H179" s="275" t="s">
        <v>2049</v>
      </c>
      <c r="I179" s="275" t="s">
        <v>1979</v>
      </c>
      <c r="J179" s="275">
        <v>20</v>
      </c>
      <c r="K179" s="323"/>
    </row>
    <row r="180" s="1" customFormat="1" ht="15" customHeight="1">
      <c r="B180" s="300"/>
      <c r="C180" s="275" t="s">
        <v>57</v>
      </c>
      <c r="D180" s="275"/>
      <c r="E180" s="275"/>
      <c r="F180" s="298" t="s">
        <v>1977</v>
      </c>
      <c r="G180" s="275"/>
      <c r="H180" s="275" t="s">
        <v>2050</v>
      </c>
      <c r="I180" s="275" t="s">
        <v>1979</v>
      </c>
      <c r="J180" s="275">
        <v>255</v>
      </c>
      <c r="K180" s="323"/>
    </row>
    <row r="181" s="1" customFormat="1" ht="15" customHeight="1">
      <c r="B181" s="300"/>
      <c r="C181" s="275" t="s">
        <v>125</v>
      </c>
      <c r="D181" s="275"/>
      <c r="E181" s="275"/>
      <c r="F181" s="298" t="s">
        <v>1977</v>
      </c>
      <c r="G181" s="275"/>
      <c r="H181" s="275" t="s">
        <v>1941</v>
      </c>
      <c r="I181" s="275" t="s">
        <v>1979</v>
      </c>
      <c r="J181" s="275">
        <v>10</v>
      </c>
      <c r="K181" s="323"/>
    </row>
    <row r="182" s="1" customFormat="1" ht="15" customHeight="1">
      <c r="B182" s="300"/>
      <c r="C182" s="275" t="s">
        <v>126</v>
      </c>
      <c r="D182" s="275"/>
      <c r="E182" s="275"/>
      <c r="F182" s="298" t="s">
        <v>1977</v>
      </c>
      <c r="G182" s="275"/>
      <c r="H182" s="275" t="s">
        <v>2051</v>
      </c>
      <c r="I182" s="275" t="s">
        <v>2012</v>
      </c>
      <c r="J182" s="275"/>
      <c r="K182" s="323"/>
    </row>
    <row r="183" s="1" customFormat="1" ht="15" customHeight="1">
      <c r="B183" s="300"/>
      <c r="C183" s="275" t="s">
        <v>2052</v>
      </c>
      <c r="D183" s="275"/>
      <c r="E183" s="275"/>
      <c r="F183" s="298" t="s">
        <v>1977</v>
      </c>
      <c r="G183" s="275"/>
      <c r="H183" s="275" t="s">
        <v>2053</v>
      </c>
      <c r="I183" s="275" t="s">
        <v>2012</v>
      </c>
      <c r="J183" s="275"/>
      <c r="K183" s="323"/>
    </row>
    <row r="184" s="1" customFormat="1" ht="15" customHeight="1">
      <c r="B184" s="300"/>
      <c r="C184" s="275" t="s">
        <v>2041</v>
      </c>
      <c r="D184" s="275"/>
      <c r="E184" s="275"/>
      <c r="F184" s="298" t="s">
        <v>1977</v>
      </c>
      <c r="G184" s="275"/>
      <c r="H184" s="275" t="s">
        <v>2054</v>
      </c>
      <c r="I184" s="275" t="s">
        <v>2012</v>
      </c>
      <c r="J184" s="275"/>
      <c r="K184" s="323"/>
    </row>
    <row r="185" s="1" customFormat="1" ht="15" customHeight="1">
      <c r="B185" s="300"/>
      <c r="C185" s="275" t="s">
        <v>128</v>
      </c>
      <c r="D185" s="275"/>
      <c r="E185" s="275"/>
      <c r="F185" s="298" t="s">
        <v>1983</v>
      </c>
      <c r="G185" s="275"/>
      <c r="H185" s="275" t="s">
        <v>2055</v>
      </c>
      <c r="I185" s="275" t="s">
        <v>1979</v>
      </c>
      <c r="J185" s="275">
        <v>50</v>
      </c>
      <c r="K185" s="323"/>
    </row>
    <row r="186" s="1" customFormat="1" ht="15" customHeight="1">
      <c r="B186" s="300"/>
      <c r="C186" s="275" t="s">
        <v>2056</v>
      </c>
      <c r="D186" s="275"/>
      <c r="E186" s="275"/>
      <c r="F186" s="298" t="s">
        <v>1983</v>
      </c>
      <c r="G186" s="275"/>
      <c r="H186" s="275" t="s">
        <v>2057</v>
      </c>
      <c r="I186" s="275" t="s">
        <v>2058</v>
      </c>
      <c r="J186" s="275"/>
      <c r="K186" s="323"/>
    </row>
    <row r="187" s="1" customFormat="1" ht="15" customHeight="1">
      <c r="B187" s="300"/>
      <c r="C187" s="275" t="s">
        <v>2059</v>
      </c>
      <c r="D187" s="275"/>
      <c r="E187" s="275"/>
      <c r="F187" s="298" t="s">
        <v>1983</v>
      </c>
      <c r="G187" s="275"/>
      <c r="H187" s="275" t="s">
        <v>2060</v>
      </c>
      <c r="I187" s="275" t="s">
        <v>2058</v>
      </c>
      <c r="J187" s="275"/>
      <c r="K187" s="323"/>
    </row>
    <row r="188" s="1" customFormat="1" ht="15" customHeight="1">
      <c r="B188" s="300"/>
      <c r="C188" s="275" t="s">
        <v>2061</v>
      </c>
      <c r="D188" s="275"/>
      <c r="E188" s="275"/>
      <c r="F188" s="298" t="s">
        <v>1983</v>
      </c>
      <c r="G188" s="275"/>
      <c r="H188" s="275" t="s">
        <v>2062</v>
      </c>
      <c r="I188" s="275" t="s">
        <v>2058</v>
      </c>
      <c r="J188" s="275"/>
      <c r="K188" s="323"/>
    </row>
    <row r="189" s="1" customFormat="1" ht="15" customHeight="1">
      <c r="B189" s="300"/>
      <c r="C189" s="336" t="s">
        <v>2063</v>
      </c>
      <c r="D189" s="275"/>
      <c r="E189" s="275"/>
      <c r="F189" s="298" t="s">
        <v>1983</v>
      </c>
      <c r="G189" s="275"/>
      <c r="H189" s="275" t="s">
        <v>2064</v>
      </c>
      <c r="I189" s="275" t="s">
        <v>2065</v>
      </c>
      <c r="J189" s="337" t="s">
        <v>2066</v>
      </c>
      <c r="K189" s="323"/>
    </row>
    <row r="190" s="1" customFormat="1" ht="15" customHeight="1">
      <c r="B190" s="300"/>
      <c r="C190" s="336" t="s">
        <v>45</v>
      </c>
      <c r="D190" s="275"/>
      <c r="E190" s="275"/>
      <c r="F190" s="298" t="s">
        <v>1977</v>
      </c>
      <c r="G190" s="275"/>
      <c r="H190" s="272" t="s">
        <v>2067</v>
      </c>
      <c r="I190" s="275" t="s">
        <v>2068</v>
      </c>
      <c r="J190" s="275"/>
      <c r="K190" s="323"/>
    </row>
    <row r="191" s="1" customFormat="1" ht="15" customHeight="1">
      <c r="B191" s="300"/>
      <c r="C191" s="336" t="s">
        <v>2069</v>
      </c>
      <c r="D191" s="275"/>
      <c r="E191" s="275"/>
      <c r="F191" s="298" t="s">
        <v>1977</v>
      </c>
      <c r="G191" s="275"/>
      <c r="H191" s="275" t="s">
        <v>2070</v>
      </c>
      <c r="I191" s="275" t="s">
        <v>2012</v>
      </c>
      <c r="J191" s="275"/>
      <c r="K191" s="323"/>
    </row>
    <row r="192" s="1" customFormat="1" ht="15" customHeight="1">
      <c r="B192" s="300"/>
      <c r="C192" s="336" t="s">
        <v>2071</v>
      </c>
      <c r="D192" s="275"/>
      <c r="E192" s="275"/>
      <c r="F192" s="298" t="s">
        <v>1977</v>
      </c>
      <c r="G192" s="275"/>
      <c r="H192" s="275" t="s">
        <v>2072</v>
      </c>
      <c r="I192" s="275" t="s">
        <v>2012</v>
      </c>
      <c r="J192" s="275"/>
      <c r="K192" s="323"/>
    </row>
    <row r="193" s="1" customFormat="1" ht="15" customHeight="1">
      <c r="B193" s="300"/>
      <c r="C193" s="336" t="s">
        <v>2073</v>
      </c>
      <c r="D193" s="275"/>
      <c r="E193" s="275"/>
      <c r="F193" s="298" t="s">
        <v>1983</v>
      </c>
      <c r="G193" s="275"/>
      <c r="H193" s="275" t="s">
        <v>2074</v>
      </c>
      <c r="I193" s="275" t="s">
        <v>2012</v>
      </c>
      <c r="J193" s="275"/>
      <c r="K193" s="323"/>
    </row>
    <row r="194" s="1" customFormat="1" ht="15" customHeight="1">
      <c r="B194" s="329"/>
      <c r="C194" s="338"/>
      <c r="D194" s="309"/>
      <c r="E194" s="309"/>
      <c r="F194" s="309"/>
      <c r="G194" s="309"/>
      <c r="H194" s="309"/>
      <c r="I194" s="309"/>
      <c r="J194" s="309"/>
      <c r="K194" s="330"/>
    </row>
    <row r="195" s="1" customFormat="1" ht="18.75" customHeight="1">
      <c r="B195" s="311"/>
      <c r="C195" s="321"/>
      <c r="D195" s="321"/>
      <c r="E195" s="321"/>
      <c r="F195" s="331"/>
      <c r="G195" s="321"/>
      <c r="H195" s="321"/>
      <c r="I195" s="321"/>
      <c r="J195" s="321"/>
      <c r="K195" s="311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</row>
    <row r="198" s="1" customFormat="1" ht="13.5">
      <c r="B198" s="262"/>
      <c r="C198" s="263"/>
      <c r="D198" s="263"/>
      <c r="E198" s="263"/>
      <c r="F198" s="263"/>
      <c r="G198" s="263"/>
      <c r="H198" s="263"/>
      <c r="I198" s="263"/>
      <c r="J198" s="263"/>
      <c r="K198" s="264"/>
    </row>
    <row r="199" s="1" customFormat="1" ht="21">
      <c r="B199" s="265"/>
      <c r="C199" s="266" t="s">
        <v>2075</v>
      </c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5.5" customHeight="1">
      <c r="B200" s="265"/>
      <c r="C200" s="339" t="s">
        <v>2076</v>
      </c>
      <c r="D200" s="339"/>
      <c r="E200" s="339"/>
      <c r="F200" s="339" t="s">
        <v>2077</v>
      </c>
      <c r="G200" s="340"/>
      <c r="H200" s="339" t="s">
        <v>2078</v>
      </c>
      <c r="I200" s="339"/>
      <c r="J200" s="339"/>
      <c r="K200" s="267"/>
    </row>
    <row r="201" s="1" customFormat="1" ht="5.25" customHeight="1">
      <c r="B201" s="300"/>
      <c r="C201" s="295"/>
      <c r="D201" s="295"/>
      <c r="E201" s="295"/>
      <c r="F201" s="295"/>
      <c r="G201" s="321"/>
      <c r="H201" s="295"/>
      <c r="I201" s="295"/>
      <c r="J201" s="295"/>
      <c r="K201" s="323"/>
    </row>
    <row r="202" s="1" customFormat="1" ht="15" customHeight="1">
      <c r="B202" s="300"/>
      <c r="C202" s="275" t="s">
        <v>2068</v>
      </c>
      <c r="D202" s="275"/>
      <c r="E202" s="275"/>
      <c r="F202" s="298" t="s">
        <v>46</v>
      </c>
      <c r="G202" s="275"/>
      <c r="H202" s="275" t="s">
        <v>2079</v>
      </c>
      <c r="I202" s="275"/>
      <c r="J202" s="275"/>
      <c r="K202" s="323"/>
    </row>
    <row r="203" s="1" customFormat="1" ht="15" customHeight="1">
      <c r="B203" s="300"/>
      <c r="C203" s="275"/>
      <c r="D203" s="275"/>
      <c r="E203" s="275"/>
      <c r="F203" s="298" t="s">
        <v>47</v>
      </c>
      <c r="G203" s="275"/>
      <c r="H203" s="275" t="s">
        <v>2080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50</v>
      </c>
      <c r="G204" s="275"/>
      <c r="H204" s="275" t="s">
        <v>2081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48</v>
      </c>
      <c r="G205" s="275"/>
      <c r="H205" s="275" t="s">
        <v>2082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49</v>
      </c>
      <c r="G206" s="275"/>
      <c r="H206" s="275" t="s">
        <v>2083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/>
      <c r="G207" s="275"/>
      <c r="H207" s="275"/>
      <c r="I207" s="275"/>
      <c r="J207" s="275"/>
      <c r="K207" s="323"/>
    </row>
    <row r="208" s="1" customFormat="1" ht="15" customHeight="1">
      <c r="B208" s="300"/>
      <c r="C208" s="275" t="s">
        <v>2024</v>
      </c>
      <c r="D208" s="275"/>
      <c r="E208" s="275"/>
      <c r="F208" s="298" t="s">
        <v>82</v>
      </c>
      <c r="G208" s="275"/>
      <c r="H208" s="275" t="s">
        <v>2084</v>
      </c>
      <c r="I208" s="275"/>
      <c r="J208" s="275"/>
      <c r="K208" s="323"/>
    </row>
    <row r="209" s="1" customFormat="1" ht="15" customHeight="1">
      <c r="B209" s="300"/>
      <c r="C209" s="275"/>
      <c r="D209" s="275"/>
      <c r="E209" s="275"/>
      <c r="F209" s="298" t="s">
        <v>1919</v>
      </c>
      <c r="G209" s="275"/>
      <c r="H209" s="275" t="s">
        <v>1920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1917</v>
      </c>
      <c r="G210" s="275"/>
      <c r="H210" s="275" t="s">
        <v>2085</v>
      </c>
      <c r="I210" s="275"/>
      <c r="J210" s="275"/>
      <c r="K210" s="323"/>
    </row>
    <row r="211" s="1" customFormat="1" ht="15" customHeight="1">
      <c r="B211" s="341"/>
      <c r="C211" s="275"/>
      <c r="D211" s="275"/>
      <c r="E211" s="275"/>
      <c r="F211" s="298" t="s">
        <v>1921</v>
      </c>
      <c r="G211" s="336"/>
      <c r="H211" s="327" t="s">
        <v>1922</v>
      </c>
      <c r="I211" s="327"/>
      <c r="J211" s="327"/>
      <c r="K211" s="342"/>
    </row>
    <row r="212" s="1" customFormat="1" ht="15" customHeight="1">
      <c r="B212" s="341"/>
      <c r="C212" s="275"/>
      <c r="D212" s="275"/>
      <c r="E212" s="275"/>
      <c r="F212" s="298" t="s">
        <v>1923</v>
      </c>
      <c r="G212" s="336"/>
      <c r="H212" s="327" t="s">
        <v>2086</v>
      </c>
      <c r="I212" s="327"/>
      <c r="J212" s="327"/>
      <c r="K212" s="342"/>
    </row>
    <row r="213" s="1" customFormat="1" ht="15" customHeight="1">
      <c r="B213" s="341"/>
      <c r="C213" s="275"/>
      <c r="D213" s="275"/>
      <c r="E213" s="275"/>
      <c r="F213" s="298"/>
      <c r="G213" s="336"/>
      <c r="H213" s="327"/>
      <c r="I213" s="327"/>
      <c r="J213" s="327"/>
      <c r="K213" s="342"/>
    </row>
    <row r="214" s="1" customFormat="1" ht="15" customHeight="1">
      <c r="B214" s="341"/>
      <c r="C214" s="275" t="s">
        <v>2048</v>
      </c>
      <c r="D214" s="275"/>
      <c r="E214" s="275"/>
      <c r="F214" s="298">
        <v>1</v>
      </c>
      <c r="G214" s="336"/>
      <c r="H214" s="327" t="s">
        <v>2087</v>
      </c>
      <c r="I214" s="327"/>
      <c r="J214" s="327"/>
      <c r="K214" s="342"/>
    </row>
    <row r="215" s="1" customFormat="1" ht="15" customHeight="1">
      <c r="B215" s="341"/>
      <c r="C215" s="275"/>
      <c r="D215" s="275"/>
      <c r="E215" s="275"/>
      <c r="F215" s="298">
        <v>2</v>
      </c>
      <c r="G215" s="336"/>
      <c r="H215" s="327" t="s">
        <v>2088</v>
      </c>
      <c r="I215" s="327"/>
      <c r="J215" s="327"/>
      <c r="K215" s="342"/>
    </row>
    <row r="216" s="1" customFormat="1" ht="15" customHeight="1">
      <c r="B216" s="341"/>
      <c r="C216" s="275"/>
      <c r="D216" s="275"/>
      <c r="E216" s="275"/>
      <c r="F216" s="298">
        <v>3</v>
      </c>
      <c r="G216" s="336"/>
      <c r="H216" s="327" t="s">
        <v>2089</v>
      </c>
      <c r="I216" s="327"/>
      <c r="J216" s="327"/>
      <c r="K216" s="342"/>
    </row>
    <row r="217" s="1" customFormat="1" ht="15" customHeight="1">
      <c r="B217" s="341"/>
      <c r="C217" s="275"/>
      <c r="D217" s="275"/>
      <c r="E217" s="275"/>
      <c r="F217" s="298">
        <v>4</v>
      </c>
      <c r="G217" s="336"/>
      <c r="H217" s="327" t="s">
        <v>2090</v>
      </c>
      <c r="I217" s="327"/>
      <c r="J217" s="327"/>
      <c r="K217" s="342"/>
    </row>
    <row r="218" s="1" customFormat="1" ht="12.75" customHeight="1">
      <c r="B218" s="343"/>
      <c r="C218" s="344"/>
      <c r="D218" s="344"/>
      <c r="E218" s="344"/>
      <c r="F218" s="344"/>
      <c r="G218" s="344"/>
      <c r="H218" s="344"/>
      <c r="I218" s="344"/>
      <c r="J218" s="344"/>
      <c r="K218" s="34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TATA\pc</dc:creator>
  <cp:lastModifiedBy>TATA\pc</cp:lastModifiedBy>
  <dcterms:created xsi:type="dcterms:W3CDTF">2022-04-07T13:14:31Z</dcterms:created>
  <dcterms:modified xsi:type="dcterms:W3CDTF">2022-04-07T13:14:42Z</dcterms:modified>
</cp:coreProperties>
</file>