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FLEŠKA NESAHAT!!!!\Zakázky\2022\NordArch\22-62 ZŠ Komenského\"/>
    </mc:Choice>
  </mc:AlternateContent>
  <bookViews>
    <workbookView xWindow="0" yWindow="0" windowWidth="0" windowHeight="0"/>
  </bookViews>
  <sheets>
    <sheet name="Rekapitulace stavby" sheetId="1" r:id="rId1"/>
    <sheet name="SO 01 - Šatna 1" sheetId="2" r:id="rId2"/>
    <sheet name="SO 02 - Šatna 2" sheetId="3" r:id="rId3"/>
    <sheet name="SO 03 - Šatna 3" sheetId="4" r:id="rId4"/>
    <sheet name="SO 04 - Chodba" sheetId="5" r:id="rId5"/>
    <sheet name="SO 05 - Šatna 4 – chodba ..." sheetId="6" r:id="rId6"/>
    <sheet name="EL - Elektroinstalace" sheetId="7" r:id="rId7"/>
    <sheet name="VRN - Vedlejší a ostatní ..." sheetId="8" r:id="rId8"/>
    <sheet name="Seznam figur" sheetId="9" r:id="rId9"/>
  </sheets>
  <definedNames>
    <definedName name="_xlnm.Print_Area" localSheetId="0">'Rekapitulace stavby'!$D$4:$AO$76,'Rekapitulace stavby'!$C$82:$AQ$102</definedName>
    <definedName name="_xlnm.Print_Titles" localSheetId="0">'Rekapitulace stavby'!$92:$92</definedName>
    <definedName name="_xlnm._FilterDatabase" localSheetId="1" hidden="1">'SO 01 - Šatna 1'!$C$130:$K$228</definedName>
    <definedName name="_xlnm.Print_Area" localSheetId="1">'SO 01 - Šatna 1'!$C$4:$J$76,'SO 01 - Šatna 1'!$C$82:$J$112,'SO 01 - Šatna 1'!$C$118:$J$228</definedName>
    <definedName name="_xlnm.Print_Titles" localSheetId="1">'SO 01 - Šatna 1'!$130:$130</definedName>
    <definedName name="_xlnm._FilterDatabase" localSheetId="2" hidden="1">'SO 02 - Šatna 2'!$C$130:$K$232</definedName>
    <definedName name="_xlnm.Print_Area" localSheetId="2">'SO 02 - Šatna 2'!$C$4:$J$76,'SO 02 - Šatna 2'!$C$82:$J$112,'SO 02 - Šatna 2'!$C$118:$J$232</definedName>
    <definedName name="_xlnm.Print_Titles" localSheetId="2">'SO 02 - Šatna 2'!$130:$130</definedName>
    <definedName name="_xlnm._FilterDatabase" localSheetId="3" hidden="1">'SO 03 - Šatna 3'!$C$130:$K$228</definedName>
    <definedName name="_xlnm.Print_Area" localSheetId="3">'SO 03 - Šatna 3'!$C$4:$J$76,'SO 03 - Šatna 3'!$C$82:$J$112,'SO 03 - Šatna 3'!$C$118:$J$228</definedName>
    <definedName name="_xlnm.Print_Titles" localSheetId="3">'SO 03 - Šatna 3'!$130:$130</definedName>
    <definedName name="_xlnm._FilterDatabase" localSheetId="4" hidden="1">'SO 04 - Chodba'!$C$130:$K$223</definedName>
    <definedName name="_xlnm.Print_Area" localSheetId="4">'SO 04 - Chodba'!$C$4:$J$76,'SO 04 - Chodba'!$C$82:$J$112,'SO 04 - Chodba'!$C$118:$J$223</definedName>
    <definedName name="_xlnm.Print_Titles" localSheetId="4">'SO 04 - Chodba'!$130:$130</definedName>
    <definedName name="_xlnm._FilterDatabase" localSheetId="5" hidden="1">'SO 05 - Šatna 4 – chodba ...'!$C$128:$K$201</definedName>
    <definedName name="_xlnm.Print_Area" localSheetId="5">'SO 05 - Šatna 4 – chodba ...'!$C$4:$J$76,'SO 05 - Šatna 4 – chodba ...'!$C$82:$J$110,'SO 05 - Šatna 4 – chodba ...'!$C$116:$J$201</definedName>
    <definedName name="_xlnm.Print_Titles" localSheetId="5">'SO 05 - Šatna 4 – chodba ...'!$128:$128</definedName>
    <definedName name="_xlnm._FilterDatabase" localSheetId="6" hidden="1">'EL - Elektroinstalace'!$C$117:$K$121</definedName>
    <definedName name="_xlnm.Print_Area" localSheetId="6">'EL - Elektroinstalace'!$C$4:$J$76,'EL - Elektroinstalace'!$C$82:$J$99,'EL - Elektroinstalace'!$C$105:$J$121</definedName>
    <definedName name="_xlnm.Print_Titles" localSheetId="6">'EL - Elektroinstalace'!$117:$117</definedName>
    <definedName name="_xlnm._FilterDatabase" localSheetId="7" hidden="1">'VRN - Vedlejší a ostatní ...'!$C$119:$K$130</definedName>
    <definedName name="_xlnm.Print_Area" localSheetId="7">'VRN - Vedlejší a ostatní ...'!$C$4:$J$76,'VRN - Vedlejší a ostatní ...'!$C$82:$J$101,'VRN - Vedlejší a ostatní ...'!$C$107:$J$130</definedName>
    <definedName name="_xlnm.Print_Titles" localSheetId="7">'VRN - Vedlejší a ostatní ...'!$119:$119</definedName>
    <definedName name="_xlnm.Print_Area" localSheetId="8">'Seznam figur'!$C$4:$G$208</definedName>
    <definedName name="_xlnm.Print_Titles" localSheetId="8">'Seznam figur'!$9:$9</definedName>
  </definedNames>
  <calcPr/>
</workbook>
</file>

<file path=xl/calcChain.xml><?xml version="1.0" encoding="utf-8"?>
<calcChain xmlns="http://schemas.openxmlformats.org/spreadsheetml/2006/main">
  <c i="9" l="1" r="D7"/>
  <c i="8" r="J37"/>
  <c r="J36"/>
  <c i="1" r="AY101"/>
  <c i="8" r="J35"/>
  <c i="1" r="AX101"/>
  <c i="8" r="BI129"/>
  <c r="BH129"/>
  <c r="BG129"/>
  <c r="BF129"/>
  <c r="T129"/>
  <c r="T128"/>
  <c r="R129"/>
  <c r="R128"/>
  <c r="P129"/>
  <c r="P128"/>
  <c r="BI126"/>
  <c r="BH126"/>
  <c r="BG126"/>
  <c r="BF126"/>
  <c r="T126"/>
  <c r="T125"/>
  <c r="R126"/>
  <c r="R125"/>
  <c r="P126"/>
  <c r="P125"/>
  <c r="BI123"/>
  <c r="BH123"/>
  <c r="BG123"/>
  <c r="BF123"/>
  <c r="T123"/>
  <c r="T122"/>
  <c r="T121"/>
  <c r="T120"/>
  <c r="R123"/>
  <c r="R122"/>
  <c r="R121"/>
  <c r="R120"/>
  <c r="P123"/>
  <c r="P122"/>
  <c r="P121"/>
  <c r="P120"/>
  <c i="1" r="AU101"/>
  <c i="8" r="J117"/>
  <c r="J116"/>
  <c r="F116"/>
  <c r="F114"/>
  <c r="E112"/>
  <c r="J92"/>
  <c r="J91"/>
  <c r="F91"/>
  <c r="F89"/>
  <c r="E87"/>
  <c r="J18"/>
  <c r="E18"/>
  <c r="F117"/>
  <c r="J17"/>
  <c r="J12"/>
  <c r="J114"/>
  <c r="E7"/>
  <c r="E110"/>
  <c i="7" r="J37"/>
  <c r="J36"/>
  <c i="1" r="AY100"/>
  <c i="7" r="J35"/>
  <c i="1" r="AX100"/>
  <c i="7" r="BI121"/>
  <c r="BH121"/>
  <c r="BG121"/>
  <c r="BF121"/>
  <c r="T121"/>
  <c r="T120"/>
  <c r="T119"/>
  <c r="T118"/>
  <c r="R121"/>
  <c r="R120"/>
  <c r="R119"/>
  <c r="R118"/>
  <c r="P121"/>
  <c r="P120"/>
  <c r="P119"/>
  <c r="P118"/>
  <c i="1" r="AU100"/>
  <c i="7" r="J115"/>
  <c r="J114"/>
  <c r="F114"/>
  <c r="F112"/>
  <c r="E110"/>
  <c r="J92"/>
  <c r="J91"/>
  <c r="F91"/>
  <c r="F89"/>
  <c r="E87"/>
  <c r="J18"/>
  <c r="E18"/>
  <c r="F92"/>
  <c r="J17"/>
  <c r="J12"/>
  <c r="J112"/>
  <c r="E7"/>
  <c r="E108"/>
  <c i="6" r="J37"/>
  <c r="J36"/>
  <c i="1" r="AY99"/>
  <c i="6" r="J35"/>
  <c i="1" r="AX99"/>
  <c i="6" r="BI200"/>
  <c r="BH200"/>
  <c r="BG200"/>
  <c r="BF200"/>
  <c r="T200"/>
  <c r="T199"/>
  <c r="R200"/>
  <c r="R199"/>
  <c r="P200"/>
  <c r="P199"/>
  <c r="BI197"/>
  <c r="BH197"/>
  <c r="BG197"/>
  <c r="BF197"/>
  <c r="T197"/>
  <c r="T196"/>
  <c r="R197"/>
  <c r="R196"/>
  <c r="P197"/>
  <c r="P196"/>
  <c r="BI194"/>
  <c r="BH194"/>
  <c r="BG194"/>
  <c r="BF194"/>
  <c r="T194"/>
  <c r="T193"/>
  <c r="R194"/>
  <c r="R193"/>
  <c r="P194"/>
  <c r="P193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T166"/>
  <c r="R167"/>
  <c r="R166"/>
  <c r="P167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T131"/>
  <c r="R132"/>
  <c r="R131"/>
  <c r="P132"/>
  <c r="P131"/>
  <c r="J126"/>
  <c r="J125"/>
  <c r="F125"/>
  <c r="F123"/>
  <c r="E121"/>
  <c r="J92"/>
  <c r="J91"/>
  <c r="F91"/>
  <c r="F89"/>
  <c r="E87"/>
  <c r="J18"/>
  <c r="E18"/>
  <c r="F126"/>
  <c r="J17"/>
  <c r="J12"/>
  <c r="J123"/>
  <c r="E7"/>
  <c r="E119"/>
  <c i="5" r="J37"/>
  <c r="J36"/>
  <c i="1" r="AY98"/>
  <c i="5" r="J35"/>
  <c i="1" r="AX98"/>
  <c i="5" r="BI222"/>
  <c r="BH222"/>
  <c r="BG222"/>
  <c r="BF222"/>
  <c r="T222"/>
  <c r="T221"/>
  <c r="R222"/>
  <c r="R221"/>
  <c r="P222"/>
  <c r="P221"/>
  <c r="BI219"/>
  <c r="BH219"/>
  <c r="BG219"/>
  <c r="BF219"/>
  <c r="T219"/>
  <c r="T218"/>
  <c r="R219"/>
  <c r="R218"/>
  <c r="P219"/>
  <c r="P218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T179"/>
  <c r="R180"/>
  <c r="R179"/>
  <c r="P180"/>
  <c r="P179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4"/>
  <c r="BH164"/>
  <c r="BG164"/>
  <c r="BF164"/>
  <c r="T164"/>
  <c r="R164"/>
  <c r="P164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T136"/>
  <c r="R137"/>
  <c r="R136"/>
  <c r="P137"/>
  <c r="P136"/>
  <c r="BI134"/>
  <c r="BH134"/>
  <c r="BG134"/>
  <c r="BF134"/>
  <c r="T134"/>
  <c r="T133"/>
  <c r="R134"/>
  <c r="R133"/>
  <c r="P134"/>
  <c r="P133"/>
  <c r="J128"/>
  <c r="J127"/>
  <c r="F127"/>
  <c r="F125"/>
  <c r="E123"/>
  <c r="J92"/>
  <c r="J91"/>
  <c r="F91"/>
  <c r="F89"/>
  <c r="E87"/>
  <c r="J18"/>
  <c r="E18"/>
  <c r="F92"/>
  <c r="J17"/>
  <c r="J12"/>
  <c r="J125"/>
  <c r="E7"/>
  <c r="E121"/>
  <c i="4" r="J37"/>
  <c r="J36"/>
  <c i="1" r="AY97"/>
  <c i="4" r="J35"/>
  <c i="1" r="AX97"/>
  <c i="4" r="BI227"/>
  <c r="BH227"/>
  <c r="BG227"/>
  <c r="BF227"/>
  <c r="T227"/>
  <c r="T226"/>
  <c r="R227"/>
  <c r="R226"/>
  <c r="P227"/>
  <c r="P226"/>
  <c r="BI224"/>
  <c r="BH224"/>
  <c r="BG224"/>
  <c r="BF224"/>
  <c r="T224"/>
  <c r="R224"/>
  <c r="P224"/>
  <c r="BI222"/>
  <c r="BH222"/>
  <c r="BG222"/>
  <c r="BF222"/>
  <c r="T222"/>
  <c r="R222"/>
  <c r="P222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T171"/>
  <c r="R172"/>
  <c r="R171"/>
  <c r="P172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T136"/>
  <c r="R137"/>
  <c r="R136"/>
  <c r="P137"/>
  <c r="P136"/>
  <c r="BI134"/>
  <c r="BH134"/>
  <c r="BG134"/>
  <c r="BF134"/>
  <c r="T134"/>
  <c r="T133"/>
  <c r="R134"/>
  <c r="R133"/>
  <c r="P134"/>
  <c r="P133"/>
  <c r="J128"/>
  <c r="J127"/>
  <c r="F127"/>
  <c r="F125"/>
  <c r="E123"/>
  <c r="J92"/>
  <c r="J91"/>
  <c r="F91"/>
  <c r="F89"/>
  <c r="E87"/>
  <c r="J18"/>
  <c r="E18"/>
  <c r="F92"/>
  <c r="J17"/>
  <c r="J12"/>
  <c r="J125"/>
  <c r="E7"/>
  <c r="E121"/>
  <c i="3" r="J37"/>
  <c r="J36"/>
  <c i="1" r="AY96"/>
  <c i="3" r="J35"/>
  <c i="1" r="AX96"/>
  <c i="3" r="BI231"/>
  <c r="BH231"/>
  <c r="BG231"/>
  <c r="BF231"/>
  <c r="T231"/>
  <c r="T230"/>
  <c r="R231"/>
  <c r="R230"/>
  <c r="P231"/>
  <c r="P230"/>
  <c r="BI228"/>
  <c r="BH228"/>
  <c r="BG228"/>
  <c r="BF228"/>
  <c r="T228"/>
  <c r="R228"/>
  <c r="P228"/>
  <c r="BI226"/>
  <c r="BH226"/>
  <c r="BG226"/>
  <c r="BF226"/>
  <c r="T226"/>
  <c r="R226"/>
  <c r="P226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T171"/>
  <c r="R172"/>
  <c r="R171"/>
  <c r="P172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T136"/>
  <c r="R137"/>
  <c r="R136"/>
  <c r="P137"/>
  <c r="P136"/>
  <c r="BI134"/>
  <c r="BH134"/>
  <c r="BG134"/>
  <c r="BF134"/>
  <c r="T134"/>
  <c r="T133"/>
  <c r="R134"/>
  <c r="R133"/>
  <c r="P134"/>
  <c r="P133"/>
  <c r="J128"/>
  <c r="J127"/>
  <c r="F127"/>
  <c r="F125"/>
  <c r="E123"/>
  <c r="J92"/>
  <c r="J91"/>
  <c r="F91"/>
  <c r="F89"/>
  <c r="E87"/>
  <c r="J18"/>
  <c r="E18"/>
  <c r="F128"/>
  <c r="J17"/>
  <c r="J12"/>
  <c r="J125"/>
  <c r="E7"/>
  <c r="E121"/>
  <c i="2" r="J37"/>
  <c r="J36"/>
  <c i="1" r="AY95"/>
  <c i="2" r="J35"/>
  <c i="1" r="AX95"/>
  <c i="2" r="BI227"/>
  <c r="BH227"/>
  <c r="BG227"/>
  <c r="BF227"/>
  <c r="T227"/>
  <c r="T226"/>
  <c r="R227"/>
  <c r="R226"/>
  <c r="P227"/>
  <c r="P226"/>
  <c r="BI224"/>
  <c r="BH224"/>
  <c r="BG224"/>
  <c r="BF224"/>
  <c r="T224"/>
  <c r="R224"/>
  <c r="P224"/>
  <c r="BI222"/>
  <c r="BH222"/>
  <c r="BG222"/>
  <c r="BF222"/>
  <c r="T222"/>
  <c r="R222"/>
  <c r="P222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T171"/>
  <c r="R172"/>
  <c r="R171"/>
  <c r="P172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T136"/>
  <c r="R137"/>
  <c r="R136"/>
  <c r="P137"/>
  <c r="P136"/>
  <c r="BI134"/>
  <c r="BH134"/>
  <c r="BG134"/>
  <c r="BF134"/>
  <c r="T134"/>
  <c r="T133"/>
  <c r="R134"/>
  <c r="R133"/>
  <c r="P134"/>
  <c r="P133"/>
  <c r="J128"/>
  <c r="J127"/>
  <c r="F127"/>
  <c r="F125"/>
  <c r="E123"/>
  <c r="J92"/>
  <c r="J91"/>
  <c r="F91"/>
  <c r="F89"/>
  <c r="E87"/>
  <c r="J18"/>
  <c r="E18"/>
  <c r="F92"/>
  <c r="J17"/>
  <c r="J12"/>
  <c r="J89"/>
  <c r="E7"/>
  <c r="E121"/>
  <c i="1" r="L90"/>
  <c r="AM90"/>
  <c r="AM89"/>
  <c r="L89"/>
  <c r="AM87"/>
  <c r="L87"/>
  <c r="L85"/>
  <c r="L84"/>
  <c i="2" r="BK227"/>
  <c r="J168"/>
  <c r="BK156"/>
  <c r="BK213"/>
  <c r="J211"/>
  <c r="J207"/>
  <c r="BK203"/>
  <c r="BK199"/>
  <c r="J191"/>
  <c r="J187"/>
  <c r="BK184"/>
  <c r="J175"/>
  <c r="BK161"/>
  <c r="J152"/>
  <c r="BK148"/>
  <c r="BK140"/>
  <c r="J227"/>
  <c r="BK219"/>
  <c r="BK209"/>
  <c r="BK183"/>
  <c r="BK175"/>
  <c r="BK201"/>
  <c r="BK193"/>
  <c r="J183"/>
  <c r="BK166"/>
  <c r="J156"/>
  <c r="BK142"/>
  <c i="3" r="J221"/>
  <c r="J205"/>
  <c r="BK195"/>
  <c r="BK183"/>
  <c r="BK163"/>
  <c r="BK150"/>
  <c r="J226"/>
  <c r="BK219"/>
  <c r="BK205"/>
  <c r="J195"/>
  <c r="J185"/>
  <c r="BK170"/>
  <c r="J154"/>
  <c r="J228"/>
  <c r="J215"/>
  <c r="J207"/>
  <c r="J199"/>
  <c r="J182"/>
  <c r="J172"/>
  <c r="J150"/>
  <c r="BK137"/>
  <c r="J191"/>
  <c r="J170"/>
  <c r="J142"/>
  <c i="4" r="J203"/>
  <c r="J189"/>
  <c r="BK181"/>
  <c r="J150"/>
  <c r="J222"/>
  <c r="J185"/>
  <c r="J167"/>
  <c r="BK154"/>
  <c r="J144"/>
  <c r="J224"/>
  <c r="J209"/>
  <c r="BK199"/>
  <c r="J191"/>
  <c r="J181"/>
  <c r="J163"/>
  <c r="BK150"/>
  <c r="J137"/>
  <c r="BK224"/>
  <c r="BK205"/>
  <c r="BK191"/>
  <c r="J183"/>
  <c r="J170"/>
  <c r="J146"/>
  <c i="5" r="J217"/>
  <c r="J205"/>
  <c r="J193"/>
  <c r="J189"/>
  <c r="BK169"/>
  <c r="BK159"/>
  <c r="J150"/>
  <c r="BK215"/>
  <c r="BK205"/>
  <c r="BK183"/>
  <c r="BK176"/>
  <c r="J169"/>
  <c r="BK156"/>
  <c r="BK146"/>
  <c r="J137"/>
  <c r="J215"/>
  <c r="BK201"/>
  <c r="BK192"/>
  <c r="BK186"/>
  <c r="J174"/>
  <c r="J162"/>
  <c r="BK144"/>
  <c i="6" r="J184"/>
  <c r="J167"/>
  <c r="J153"/>
  <c r="J137"/>
  <c r="J188"/>
  <c r="J180"/>
  <c r="J170"/>
  <c r="J162"/>
  <c r="J145"/>
  <c r="J132"/>
  <c r="J194"/>
  <c r="J182"/>
  <c r="BK177"/>
  <c r="J158"/>
  <c r="J143"/>
  <c r="BK135"/>
  <c i="7" r="BK121"/>
  <c r="J34"/>
  <c i="1" r="AW100"/>
  <c i="8" r="J126"/>
  <c i="2" r="J215"/>
  <c r="J172"/>
  <c r="BK167"/>
  <c r="BK154"/>
  <c r="J213"/>
  <c r="J209"/>
  <c r="J205"/>
  <c r="J201"/>
  <c r="J193"/>
  <c r="J188"/>
  <c r="BK178"/>
  <c r="BK163"/>
  <c r="J154"/>
  <c r="BK146"/>
  <c r="BK137"/>
  <c r="BK224"/>
  <c r="J222"/>
  <c r="BK211"/>
  <c r="BK187"/>
  <c r="BK181"/>
  <c r="J146"/>
  <c r="J199"/>
  <c r="BK191"/>
  <c r="J184"/>
  <c r="J182"/>
  <c r="J163"/>
  <c r="J148"/>
  <c i="3" r="J231"/>
  <c r="J217"/>
  <c r="BK199"/>
  <c r="J188"/>
  <c r="BK175"/>
  <c r="BK156"/>
  <c r="BK142"/>
  <c r="J137"/>
  <c r="BK221"/>
  <c r="BK209"/>
  <c r="BK188"/>
  <c r="BK182"/>
  <c r="BK168"/>
  <c r="J163"/>
  <c r="BK146"/>
  <c r="J219"/>
  <c r="J211"/>
  <c r="BK191"/>
  <c r="J183"/>
  <c r="J175"/>
  <c r="BK161"/>
  <c r="J144"/>
  <c r="J197"/>
  <c r="BK184"/>
  <c r="J156"/>
  <c i="4" r="BK219"/>
  <c r="BK201"/>
  <c r="BK187"/>
  <c r="BK178"/>
  <c r="BK166"/>
  <c r="BK134"/>
  <c r="BK213"/>
  <c r="BK184"/>
  <c r="J168"/>
  <c r="J152"/>
  <c r="BK140"/>
  <c r="BK215"/>
  <c r="J197"/>
  <c r="J187"/>
  <c r="BK175"/>
  <c r="J158"/>
  <c r="BK152"/>
  <c r="J140"/>
  <c r="J227"/>
  <c r="BK207"/>
  <c r="J193"/>
  <c r="BK185"/>
  <c r="BK172"/>
  <c r="BK156"/>
  <c i="5" r="J219"/>
  <c r="J207"/>
  <c r="BK199"/>
  <c r="J190"/>
  <c r="J176"/>
  <c r="J161"/>
  <c r="J146"/>
  <c r="J222"/>
  <c r="J211"/>
  <c r="J195"/>
  <c r="BK174"/>
  <c r="BK161"/>
  <c r="BK150"/>
  <c r="J144"/>
  <c r="BK217"/>
  <c r="J203"/>
  <c r="BK193"/>
  <c r="BK189"/>
  <c r="BK175"/>
  <c r="BK164"/>
  <c r="J148"/>
  <c i="6" r="J186"/>
  <c r="J177"/>
  <c r="BK165"/>
  <c r="BK156"/>
  <c r="J139"/>
  <c r="BK194"/>
  <c r="BK186"/>
  <c r="BK167"/>
  <c r="BK158"/>
  <c r="BK147"/>
  <c r="J135"/>
  <c r="J192"/>
  <c r="BK180"/>
  <c r="BK163"/>
  <c r="BK151"/>
  <c r="BK141"/>
  <c r="BK132"/>
  <c i="7" r="F37"/>
  <c i="1" r="BD100"/>
  <c i="8" r="BK123"/>
  <c r="BK126"/>
  <c i="2" r="BK215"/>
  <c r="J170"/>
  <c r="J166"/>
  <c r="BK152"/>
  <c r="J140"/>
  <c i="1" r="AS94"/>
  <c i="2" r="BK205"/>
  <c r="J203"/>
  <c r="J197"/>
  <c r="J195"/>
  <c r="J189"/>
  <c r="BK185"/>
  <c r="J181"/>
  <c r="BK172"/>
  <c r="BK158"/>
  <c r="BK150"/>
  <c r="J144"/>
  <c r="BK134"/>
  <c r="J224"/>
  <c r="BK217"/>
  <c r="BK188"/>
  <c r="BK182"/>
  <c r="J167"/>
  <c r="J217"/>
  <c r="BK195"/>
  <c r="J185"/>
  <c r="BK168"/>
  <c r="J158"/>
  <c r="J150"/>
  <c r="J134"/>
  <c i="3" r="J223"/>
  <c r="J203"/>
  <c r="J193"/>
  <c r="BK167"/>
  <c r="BK154"/>
  <c r="J148"/>
  <c r="BK231"/>
  <c r="BK211"/>
  <c r="BK203"/>
  <c r="J187"/>
  <c r="J181"/>
  <c r="BK166"/>
  <c r="J152"/>
  <c r="BK226"/>
  <c r="J213"/>
  <c r="BK201"/>
  <c r="BK185"/>
  <c r="J178"/>
  <c r="J158"/>
  <c r="BK140"/>
  <c r="BK193"/>
  <c r="BK172"/>
  <c r="J146"/>
  <c i="4" r="J213"/>
  <c r="J199"/>
  <c r="J184"/>
  <c r="BK170"/>
  <c r="J148"/>
  <c r="J217"/>
  <c r="BK211"/>
  <c r="BK183"/>
  <c r="BK161"/>
  <c r="J142"/>
  <c r="BK217"/>
  <c r="J207"/>
  <c r="BK203"/>
  <c r="J188"/>
  <c r="J166"/>
  <c r="J156"/>
  <c r="BK146"/>
  <c r="J134"/>
  <c r="J219"/>
  <c r="J201"/>
  <c r="BK189"/>
  <c r="J178"/>
  <c r="J161"/>
  <c i="5" r="BK222"/>
  <c r="J213"/>
  <c r="BK195"/>
  <c r="BK191"/>
  <c r="J180"/>
  <c r="BK162"/>
  <c r="J154"/>
  <c r="J140"/>
  <c r="BK213"/>
  <c r="BK203"/>
  <c r="BK180"/>
  <c r="J175"/>
  <c r="J164"/>
  <c r="J152"/>
  <c r="BK140"/>
  <c r="BK219"/>
  <c r="BK209"/>
  <c r="BK197"/>
  <c r="BK190"/>
  <c r="BK178"/>
  <c r="J167"/>
  <c r="BK152"/>
  <c r="BK137"/>
  <c i="6" r="BK182"/>
  <c r="J173"/>
  <c r="BK161"/>
  <c r="BK149"/>
  <c r="J197"/>
  <c r="J190"/>
  <c r="J179"/>
  <c r="BK176"/>
  <c r="J165"/>
  <c r="BK153"/>
  <c r="J141"/>
  <c r="BK197"/>
  <c r="BK188"/>
  <c r="J178"/>
  <c r="J176"/>
  <c r="J156"/>
  <c r="BK145"/>
  <c r="BK137"/>
  <c i="7" r="J121"/>
  <c r="F36"/>
  <c i="1" r="BC100"/>
  <c i="8" r="BK129"/>
  <c r="J123"/>
  <c i="2" r="J142"/>
  <c r="BK222"/>
  <c r="J219"/>
  <c r="BK207"/>
  <c r="J178"/>
  <c r="J137"/>
  <c r="BK197"/>
  <c r="BK189"/>
  <c r="BK170"/>
  <c r="J161"/>
  <c r="BK144"/>
  <c i="3" r="BK228"/>
  <c r="BK213"/>
  <c r="BK197"/>
  <c r="BK187"/>
  <c r="J166"/>
  <c r="BK152"/>
  <c r="J140"/>
  <c r="BK223"/>
  <c r="BK215"/>
  <c r="BK207"/>
  <c r="J201"/>
  <c r="J184"/>
  <c r="BK178"/>
  <c r="J167"/>
  <c r="J161"/>
  <c r="BK144"/>
  <c r="BK217"/>
  <c r="J209"/>
  <c r="BK189"/>
  <c r="BK181"/>
  <c r="J168"/>
  <c r="BK148"/>
  <c r="J134"/>
  <c r="J189"/>
  <c r="BK158"/>
  <c r="BK134"/>
  <c i="4" r="BK209"/>
  <c r="J195"/>
  <c r="J182"/>
  <c r="BK167"/>
  <c r="BK144"/>
  <c r="J215"/>
  <c r="BK193"/>
  <c r="J172"/>
  <c r="BK163"/>
  <c r="BK148"/>
  <c r="BK137"/>
  <c r="J211"/>
  <c r="J205"/>
  <c r="BK195"/>
  <c r="BK182"/>
  <c r="BK168"/>
  <c r="J154"/>
  <c r="BK142"/>
  <c r="BK227"/>
  <c r="BK222"/>
  <c r="BK197"/>
  <c r="BK188"/>
  <c r="J175"/>
  <c r="BK158"/>
  <c i="5" r="J209"/>
  <c r="J201"/>
  <c r="J192"/>
  <c r="J186"/>
  <c r="BK167"/>
  <c r="J156"/>
  <c r="J142"/>
  <c r="BK207"/>
  <c r="J197"/>
  <c r="J178"/>
  <c r="BK171"/>
  <c r="J159"/>
  <c r="BK148"/>
  <c r="BK142"/>
  <c r="BK134"/>
  <c r="BK211"/>
  <c r="J199"/>
  <c r="J191"/>
  <c r="J183"/>
  <c r="J171"/>
  <c r="BK154"/>
  <c r="J134"/>
  <c i="6" r="BK178"/>
  <c r="BK170"/>
  <c r="BK162"/>
  <c r="J151"/>
  <c r="J200"/>
  <c r="BK192"/>
  <c r="BK184"/>
  <c r="BK173"/>
  <c r="J163"/>
  <c r="J149"/>
  <c r="BK143"/>
  <c r="BK200"/>
  <c r="BK190"/>
  <c r="BK179"/>
  <c r="J161"/>
  <c r="J147"/>
  <c r="BK139"/>
  <c i="7" r="F35"/>
  <c i="1" r="BB100"/>
  <c i="8" r="J129"/>
  <c i="2" l="1" r="BK139"/>
  <c r="J139"/>
  <c r="J100"/>
  <c r="BK160"/>
  <c r="J160"/>
  <c r="J101"/>
  <c r="BK165"/>
  <c r="J165"/>
  <c r="J102"/>
  <c r="R174"/>
  <c r="R180"/>
  <c r="T186"/>
  <c r="T190"/>
  <c r="BK206"/>
  <c r="J206"/>
  <c r="J109"/>
  <c r="P218"/>
  <c i="3" r="BK139"/>
  <c r="J139"/>
  <c r="J100"/>
  <c r="BK160"/>
  <c r="J160"/>
  <c r="J101"/>
  <c r="P165"/>
  <c r="T174"/>
  <c r="R180"/>
  <c r="BK186"/>
  <c r="J186"/>
  <c r="J107"/>
  <c r="P190"/>
  <c r="P210"/>
  <c r="P222"/>
  <c i="4" r="R139"/>
  <c r="R132"/>
  <c r="R174"/>
  <c r="T180"/>
  <c r="P186"/>
  <c r="BK190"/>
  <c r="J190"/>
  <c r="J108"/>
  <c r="R206"/>
  <c r="BK218"/>
  <c r="J218"/>
  <c r="J110"/>
  <c i="5" r="T139"/>
  <c r="T132"/>
  <c r="T158"/>
  <c r="P166"/>
  <c r="R173"/>
  <c r="R182"/>
  <c r="R188"/>
  <c r="R194"/>
  <c r="R206"/>
  <c i="6" r="P134"/>
  <c r="P130"/>
  <c r="P129"/>
  <c i="1" r="AU99"/>
  <c i="6" r="P155"/>
  <c r="BK160"/>
  <c r="J160"/>
  <c r="J101"/>
  <c r="BK169"/>
  <c r="J169"/>
  <c r="J104"/>
  <c r="BK175"/>
  <c r="J175"/>
  <c r="J105"/>
  <c r="BK181"/>
  <c r="J181"/>
  <c r="J106"/>
  <c i="2" r="T139"/>
  <c r="T132"/>
  <c r="T160"/>
  <c r="T165"/>
  <c r="P174"/>
  <c r="P180"/>
  <c r="BK186"/>
  <c r="J186"/>
  <c r="J107"/>
  <c r="R190"/>
  <c r="P206"/>
  <c r="T218"/>
  <c i="3" r="T139"/>
  <c r="T132"/>
  <c r="T160"/>
  <c r="T165"/>
  <c r="P174"/>
  <c r="T180"/>
  <c r="R186"/>
  <c r="BK190"/>
  <c r="J190"/>
  <c r="J108"/>
  <c r="BK210"/>
  <c r="J210"/>
  <c r="J109"/>
  <c r="BK222"/>
  <c r="J222"/>
  <c r="J110"/>
  <c i="4" r="P139"/>
  <c r="P132"/>
  <c r="P160"/>
  <c r="T165"/>
  <c r="BK174"/>
  <c r="J174"/>
  <c r="J105"/>
  <c r="R180"/>
  <c r="R186"/>
  <c r="P190"/>
  <c r="BK206"/>
  <c r="J206"/>
  <c r="J109"/>
  <c r="P218"/>
  <c i="5" r="BK139"/>
  <c r="J139"/>
  <c r="J100"/>
  <c r="BK158"/>
  <c r="J158"/>
  <c r="J101"/>
  <c r="R166"/>
  <c r="T173"/>
  <c r="P182"/>
  <c r="P188"/>
  <c r="P194"/>
  <c r="P206"/>
  <c i="6" r="BK134"/>
  <c r="J134"/>
  <c r="J99"/>
  <c r="BK155"/>
  <c r="J155"/>
  <c r="J100"/>
  <c r="T160"/>
  <c r="R169"/>
  <c r="R175"/>
  <c r="P181"/>
  <c i="2" r="P139"/>
  <c r="P132"/>
  <c r="P160"/>
  <c r="R165"/>
  <c r="T174"/>
  <c r="T180"/>
  <c r="P186"/>
  <c r="BK190"/>
  <c r="J190"/>
  <c r="J108"/>
  <c r="R206"/>
  <c r="BK218"/>
  <c r="J218"/>
  <c r="J110"/>
  <c i="3" r="P139"/>
  <c r="P132"/>
  <c r="R160"/>
  <c r="R165"/>
  <c r="R174"/>
  <c r="P180"/>
  <c r="P186"/>
  <c r="T190"/>
  <c r="R210"/>
  <c r="T222"/>
  <c i="4" r="BK139"/>
  <c r="J139"/>
  <c r="J100"/>
  <c r="BK160"/>
  <c r="J160"/>
  <c r="J101"/>
  <c r="T160"/>
  <c r="BK165"/>
  <c r="J165"/>
  <c r="J102"/>
  <c r="R165"/>
  <c r="T174"/>
  <c r="P180"/>
  <c r="BK186"/>
  <c r="J186"/>
  <c r="J107"/>
  <c r="T190"/>
  <c r="T206"/>
  <c r="R218"/>
  <c i="5" r="R139"/>
  <c r="R132"/>
  <c r="R158"/>
  <c r="BK166"/>
  <c r="J166"/>
  <c r="J102"/>
  <c r="BK173"/>
  <c r="J173"/>
  <c r="J103"/>
  <c r="BK182"/>
  <c r="J182"/>
  <c r="J106"/>
  <c r="BK188"/>
  <c r="J188"/>
  <c r="J107"/>
  <c r="BK194"/>
  <c r="J194"/>
  <c r="J108"/>
  <c r="BK206"/>
  <c r="J206"/>
  <c r="J109"/>
  <c i="6" r="T134"/>
  <c r="T130"/>
  <c r="T155"/>
  <c r="P160"/>
  <c r="P169"/>
  <c r="P168"/>
  <c r="P175"/>
  <c r="R181"/>
  <c i="2" r="R139"/>
  <c r="R132"/>
  <c r="R160"/>
  <c r="P165"/>
  <c r="BK174"/>
  <c r="J174"/>
  <c r="J105"/>
  <c r="BK180"/>
  <c r="J180"/>
  <c r="J106"/>
  <c r="R186"/>
  <c r="P190"/>
  <c r="T206"/>
  <c r="R218"/>
  <c i="3" r="R139"/>
  <c r="R132"/>
  <c r="P160"/>
  <c r="BK165"/>
  <c r="J165"/>
  <c r="J102"/>
  <c r="BK174"/>
  <c r="J174"/>
  <c r="J105"/>
  <c r="BK180"/>
  <c r="J180"/>
  <c r="J106"/>
  <c r="T186"/>
  <c r="R190"/>
  <c r="T210"/>
  <c r="R222"/>
  <c i="4" r="T139"/>
  <c r="T132"/>
  <c r="R160"/>
  <c r="P165"/>
  <c r="P174"/>
  <c r="BK180"/>
  <c r="J180"/>
  <c r="J106"/>
  <c r="T186"/>
  <c r="R190"/>
  <c r="P206"/>
  <c r="T218"/>
  <c i="5" r="P139"/>
  <c r="P132"/>
  <c r="P158"/>
  <c r="T166"/>
  <c r="P173"/>
  <c r="T182"/>
  <c r="T188"/>
  <c r="T194"/>
  <c r="T206"/>
  <c i="6" r="R134"/>
  <c r="R130"/>
  <c r="R155"/>
  <c r="R160"/>
  <c r="T169"/>
  <c r="T175"/>
  <c r="T181"/>
  <c i="2" r="BK133"/>
  <c r="J133"/>
  <c r="J98"/>
  <c r="BK136"/>
  <c r="J136"/>
  <c r="J99"/>
  <c r="BK226"/>
  <c r="J226"/>
  <c r="J111"/>
  <c i="3" r="BK133"/>
  <c r="J133"/>
  <c r="J98"/>
  <c r="BK136"/>
  <c r="J136"/>
  <c r="J99"/>
  <c i="6" r="BK131"/>
  <c r="J131"/>
  <c r="J98"/>
  <c r="BK166"/>
  <c r="J166"/>
  <c r="J102"/>
  <c r="BK193"/>
  <c r="J193"/>
  <c r="J107"/>
  <c r="BK196"/>
  <c r="J196"/>
  <c r="J108"/>
  <c r="BK199"/>
  <c r="J199"/>
  <c r="J109"/>
  <c i="8" r="BK128"/>
  <c r="J128"/>
  <c r="J100"/>
  <c i="3" r="BK230"/>
  <c r="J230"/>
  <c r="J111"/>
  <c i="4" r="BK133"/>
  <c r="J133"/>
  <c r="J98"/>
  <c r="BK136"/>
  <c r="J136"/>
  <c r="J99"/>
  <c i="8" r="BK125"/>
  <c r="J125"/>
  <c r="J99"/>
  <c i="3" r="BK171"/>
  <c r="J171"/>
  <c r="J103"/>
  <c i="4" r="BK171"/>
  <c r="J171"/>
  <c r="J103"/>
  <c i="5" r="BK133"/>
  <c r="J133"/>
  <c r="J98"/>
  <c r="BK136"/>
  <c r="J136"/>
  <c r="J99"/>
  <c r="BK218"/>
  <c r="J218"/>
  <c r="J110"/>
  <c r="BK221"/>
  <c r="J221"/>
  <c r="J111"/>
  <c i="2" r="BK171"/>
  <c r="J171"/>
  <c r="J103"/>
  <c i="4" r="BK226"/>
  <c r="J226"/>
  <c r="J111"/>
  <c i="5" r="BK179"/>
  <c r="J179"/>
  <c r="J104"/>
  <c i="7" r="BK120"/>
  <c r="J120"/>
  <c r="J98"/>
  <c i="8" r="BK122"/>
  <c r="BK121"/>
  <c r="BK120"/>
  <c r="J120"/>
  <c r="J96"/>
  <c r="F92"/>
  <c r="J89"/>
  <c r="BE123"/>
  <c r="BE126"/>
  <c r="E85"/>
  <c r="BE129"/>
  <c i="7" r="E85"/>
  <c r="J89"/>
  <c r="F115"/>
  <c r="BE121"/>
  <c i="6" r="E85"/>
  <c r="F92"/>
  <c r="BE141"/>
  <c r="BE143"/>
  <c r="BE170"/>
  <c r="BE194"/>
  <c r="BE197"/>
  <c r="J89"/>
  <c r="BE132"/>
  <c r="BE135"/>
  <c r="BE137"/>
  <c r="BE139"/>
  <c r="BE147"/>
  <c r="BE149"/>
  <c r="BE156"/>
  <c r="BE161"/>
  <c r="BE162"/>
  <c r="BE163"/>
  <c r="BE165"/>
  <c r="BE177"/>
  <c r="BE178"/>
  <c r="BE179"/>
  <c r="BE182"/>
  <c r="BE184"/>
  <c r="BE186"/>
  <c r="BE188"/>
  <c r="BE190"/>
  <c r="BE145"/>
  <c r="BE151"/>
  <c r="BE153"/>
  <c r="BE158"/>
  <c r="BE167"/>
  <c r="BE173"/>
  <c r="BE176"/>
  <c r="BE180"/>
  <c r="BE192"/>
  <c r="BE200"/>
  <c i="5" r="E85"/>
  <c r="F128"/>
  <c r="BE134"/>
  <c r="BE137"/>
  <c r="BE142"/>
  <c r="BE156"/>
  <c r="BE161"/>
  <c r="BE162"/>
  <c r="BE174"/>
  <c r="BE176"/>
  <c r="BE191"/>
  <c r="BE193"/>
  <c r="BE195"/>
  <c r="BE199"/>
  <c r="BE205"/>
  <c r="BE207"/>
  <c r="BE140"/>
  <c r="BE144"/>
  <c r="BE146"/>
  <c r="BE148"/>
  <c r="BE150"/>
  <c r="BE154"/>
  <c r="BE159"/>
  <c r="BE169"/>
  <c r="BE171"/>
  <c r="BE175"/>
  <c r="BE178"/>
  <c r="BE180"/>
  <c r="BE183"/>
  <c r="BE189"/>
  <c r="BE201"/>
  <c r="BE203"/>
  <c r="BE209"/>
  <c r="BE211"/>
  <c r="BE222"/>
  <c r="J89"/>
  <c r="BE152"/>
  <c r="BE164"/>
  <c r="BE167"/>
  <c r="BE186"/>
  <c r="BE190"/>
  <c r="BE192"/>
  <c r="BE197"/>
  <c r="BE213"/>
  <c r="BE215"/>
  <c r="BE217"/>
  <c r="BE219"/>
  <c i="4" r="E85"/>
  <c r="BE134"/>
  <c r="BE137"/>
  <c r="BE144"/>
  <c r="BE146"/>
  <c r="BE150"/>
  <c r="BE161"/>
  <c r="BE166"/>
  <c r="BE167"/>
  <c r="BE187"/>
  <c r="BE193"/>
  <c r="BE227"/>
  <c r="J89"/>
  <c r="BE152"/>
  <c r="BE158"/>
  <c r="BE170"/>
  <c r="BE182"/>
  <c r="BE183"/>
  <c r="BE191"/>
  <c r="BE209"/>
  <c r="BE217"/>
  <c r="BE222"/>
  <c r="F128"/>
  <c r="BE142"/>
  <c r="BE156"/>
  <c r="BE175"/>
  <c r="BE178"/>
  <c r="BE181"/>
  <c r="BE185"/>
  <c r="BE188"/>
  <c r="BE189"/>
  <c r="BE195"/>
  <c r="BE197"/>
  <c r="BE201"/>
  <c r="BE203"/>
  <c r="BE207"/>
  <c r="BE219"/>
  <c r="BE224"/>
  <c r="BE140"/>
  <c r="BE148"/>
  <c r="BE154"/>
  <c r="BE163"/>
  <c r="BE168"/>
  <c r="BE172"/>
  <c r="BE184"/>
  <c r="BE199"/>
  <c r="BE205"/>
  <c r="BE211"/>
  <c r="BE213"/>
  <c r="BE215"/>
  <c i="3" r="J89"/>
  <c r="BE137"/>
  <c r="BE142"/>
  <c r="BE146"/>
  <c r="BE150"/>
  <c r="BE161"/>
  <c r="BE163"/>
  <c r="BE166"/>
  <c r="BE167"/>
  <c r="BE175"/>
  <c r="BE188"/>
  <c r="E85"/>
  <c r="F92"/>
  <c r="BE154"/>
  <c r="BE168"/>
  <c r="BE183"/>
  <c r="BE187"/>
  <c r="BE193"/>
  <c r="BE199"/>
  <c r="BE203"/>
  <c r="BE205"/>
  <c r="BE207"/>
  <c r="BE215"/>
  <c r="BE223"/>
  <c r="BE231"/>
  <c r="BE134"/>
  <c r="BE140"/>
  <c r="BE148"/>
  <c r="BE152"/>
  <c r="BE156"/>
  <c r="BE172"/>
  <c r="BE182"/>
  <c r="BE191"/>
  <c r="BE195"/>
  <c r="BE197"/>
  <c r="BE209"/>
  <c r="BE213"/>
  <c r="BE217"/>
  <c r="BE228"/>
  <c r="BE144"/>
  <c r="BE158"/>
  <c r="BE170"/>
  <c r="BE178"/>
  <c r="BE181"/>
  <c r="BE184"/>
  <c r="BE185"/>
  <c r="BE189"/>
  <c r="BE201"/>
  <c r="BE211"/>
  <c r="BE219"/>
  <c r="BE221"/>
  <c r="BE226"/>
  <c i="2" r="BE137"/>
  <c r="BE172"/>
  <c r="BE178"/>
  <c r="BE185"/>
  <c r="BE188"/>
  <c r="BE193"/>
  <c r="BE195"/>
  <c r="BE197"/>
  <c r="BE199"/>
  <c r="BE215"/>
  <c r="E85"/>
  <c r="F128"/>
  <c r="BE140"/>
  <c r="BE150"/>
  <c r="BE152"/>
  <c r="BE156"/>
  <c r="BE163"/>
  <c r="BE167"/>
  <c r="BE168"/>
  <c r="BE175"/>
  <c r="BE182"/>
  <c r="BE184"/>
  <c r="BE187"/>
  <c r="BE189"/>
  <c r="BE191"/>
  <c r="BE209"/>
  <c r="BE217"/>
  <c r="BE219"/>
  <c r="BE222"/>
  <c r="BE224"/>
  <c r="BE227"/>
  <c r="J125"/>
  <c r="BE154"/>
  <c r="BE166"/>
  <c r="BE170"/>
  <c r="BE181"/>
  <c r="BE183"/>
  <c r="BE201"/>
  <c r="BE203"/>
  <c r="BE205"/>
  <c r="BE207"/>
  <c r="BE211"/>
  <c r="BE213"/>
  <c r="BE134"/>
  <c r="BE142"/>
  <c r="BE144"/>
  <c r="BE146"/>
  <c r="BE148"/>
  <c r="BE158"/>
  <c r="BE161"/>
  <c r="J34"/>
  <c i="1" r="AW95"/>
  <c i="2" r="F36"/>
  <c i="1" r="BC95"/>
  <c i="3" r="F35"/>
  <c i="1" r="BB96"/>
  <c i="4" r="F36"/>
  <c i="1" r="BC97"/>
  <c i="5" r="F37"/>
  <c i="1" r="BD98"/>
  <c i="6" r="J34"/>
  <c i="1" r="AW99"/>
  <c i="7" r="F34"/>
  <c i="1" r="BA100"/>
  <c i="8" r="F34"/>
  <c i="1" r="BA101"/>
  <c i="8" r="F35"/>
  <c i="1" r="BB101"/>
  <c i="2" r="F37"/>
  <c i="1" r="BD95"/>
  <c i="3" r="J34"/>
  <c i="1" r="AW96"/>
  <c i="4" r="F37"/>
  <c i="1" r="BD97"/>
  <c i="4" r="F35"/>
  <c i="1" r="BB97"/>
  <c i="5" r="F36"/>
  <c i="1" r="BC98"/>
  <c i="6" r="F34"/>
  <c i="1" r="BA99"/>
  <c i="8" r="J34"/>
  <c i="1" r="AW101"/>
  <c i="8" r="F36"/>
  <c i="1" r="BC101"/>
  <c i="2" r="F35"/>
  <c i="1" r="BB95"/>
  <c i="3" r="F36"/>
  <c i="1" r="BC96"/>
  <c i="4" r="J34"/>
  <c i="1" r="AW97"/>
  <c i="5" r="F35"/>
  <c i="1" r="BB98"/>
  <c i="6" r="F35"/>
  <c i="1" r="BB99"/>
  <c i="6" r="F37"/>
  <c i="1" r="BD99"/>
  <c i="2" r="F34"/>
  <c i="1" r="BA95"/>
  <c i="3" r="F34"/>
  <c i="1" r="BA96"/>
  <c i="3" r="F37"/>
  <c i="1" r="BD96"/>
  <c i="4" r="F34"/>
  <c i="1" r="BA97"/>
  <c i="5" r="F34"/>
  <c i="1" r="BA98"/>
  <c i="5" r="J34"/>
  <c i="1" r="AW98"/>
  <c i="6" r="F36"/>
  <c i="1" r="BC99"/>
  <c i="7" r="F33"/>
  <c i="1" r="AZ100"/>
  <c i="8" r="F37"/>
  <c i="1" r="BD101"/>
  <c i="5" l="1" r="T181"/>
  <c r="T131"/>
  <c r="P181"/>
  <c r="P131"/>
  <c i="1" r="AU98"/>
  <c i="3" r="P173"/>
  <c r="P131"/>
  <c i="1" r="AU96"/>
  <c i="2" r="P173"/>
  <c r="P131"/>
  <c i="1" r="AU95"/>
  <c i="4" r="R173"/>
  <c r="R131"/>
  <c i="2" r="R173"/>
  <c r="R131"/>
  <c i="6" r="T168"/>
  <c r="T129"/>
  <c i="4" r="T173"/>
  <c r="T131"/>
  <c i="2" r="T173"/>
  <c r="T131"/>
  <c i="3" r="T173"/>
  <c r="T131"/>
  <c r="R173"/>
  <c r="R131"/>
  <c i="4" r="P173"/>
  <c r="P131"/>
  <c i="1" r="AU97"/>
  <c i="6" r="R168"/>
  <c r="R129"/>
  <c i="5" r="R181"/>
  <c r="R131"/>
  <c r="BK132"/>
  <c r="J132"/>
  <c r="J97"/>
  <c i="8" r="J121"/>
  <c r="J97"/>
  <c i="3" r="BK132"/>
  <c r="J132"/>
  <c r="J97"/>
  <c i="6" r="BK130"/>
  <c r="J130"/>
  <c r="J97"/>
  <c i="8" r="J122"/>
  <c r="J98"/>
  <c i="3" r="BK173"/>
  <c r="J173"/>
  <c r="J104"/>
  <c i="4" r="BK132"/>
  <c r="BK131"/>
  <c r="J131"/>
  <c r="J96"/>
  <c r="BK173"/>
  <c r="J173"/>
  <c r="J104"/>
  <c i="5" r="BK181"/>
  <c r="J181"/>
  <c r="J105"/>
  <c i="2" r="BK132"/>
  <c r="J132"/>
  <c r="J97"/>
  <c r="BK173"/>
  <c r="BK131"/>
  <c r="J131"/>
  <c r="J96"/>
  <c i="6" r="BK168"/>
  <c r="J168"/>
  <c r="J103"/>
  <c i="7" r="BK119"/>
  <c r="J119"/>
  <c r="J97"/>
  <c i="3" r="F33"/>
  <c i="1" r="AZ96"/>
  <c i="5" r="F33"/>
  <c i="1" r="AZ98"/>
  <c i="7" r="J33"/>
  <c i="1" r="AV100"/>
  <c r="AT100"/>
  <c r="BC94"/>
  <c r="W32"/>
  <c i="8" r="J33"/>
  <c i="1" r="AV101"/>
  <c r="AT101"/>
  <c r="BB94"/>
  <c r="AX94"/>
  <c i="3" r="J33"/>
  <c i="1" r="AV96"/>
  <c r="AT96"/>
  <c i="5" r="J33"/>
  <c i="1" r="AV98"/>
  <c r="AT98"/>
  <c i="6" r="F33"/>
  <c i="1" r="AZ99"/>
  <c i="8" r="J30"/>
  <c i="1" r="AG101"/>
  <c i="2" r="F33"/>
  <c i="1" r="AZ95"/>
  <c i="4" r="F33"/>
  <c i="1" r="AZ97"/>
  <c i="6" r="J33"/>
  <c i="1" r="AV99"/>
  <c r="AT99"/>
  <c i="2" r="J33"/>
  <c i="1" r="AV95"/>
  <c r="AT95"/>
  <c i="4" r="J33"/>
  <c i="1" r="AV97"/>
  <c r="AT97"/>
  <c i="8" r="F33"/>
  <c i="1" r="AZ101"/>
  <c r="BD94"/>
  <c r="W33"/>
  <c r="BA94"/>
  <c r="W30"/>
  <c i="3" l="1" r="BK131"/>
  <c r="J131"/>
  <c i="2" r="J173"/>
  <c r="J104"/>
  <c i="5" r="BK131"/>
  <c r="J131"/>
  <c i="4" r="J132"/>
  <c r="J97"/>
  <c i="6" r="BK129"/>
  <c r="J129"/>
  <c r="J96"/>
  <c i="7" r="BK118"/>
  <c r="J118"/>
  <c r="J96"/>
  <c i="8" r="J39"/>
  <c i="1" r="AN101"/>
  <c r="AU94"/>
  <c i="3" r="J30"/>
  <c i="1" r="AG96"/>
  <c i="4" r="J30"/>
  <c i="1" r="AG97"/>
  <c i="5" r="J30"/>
  <c i="1" r="AG98"/>
  <c r="AW94"/>
  <c r="AK30"/>
  <c r="AZ94"/>
  <c r="W29"/>
  <c i="2" r="J30"/>
  <c i="1" r="AG95"/>
  <c r="W31"/>
  <c r="AY94"/>
  <c i="2" l="1" r="J39"/>
  <c i="4" r="J39"/>
  <c i="5" r="J39"/>
  <c i="3" r="J39"/>
  <c i="5" r="J96"/>
  <c i="3" r="J96"/>
  <c i="1" r="AN96"/>
  <c r="AN98"/>
  <c r="AN95"/>
  <c r="AN97"/>
  <c i="6" r="J30"/>
  <c i="1" r="AG99"/>
  <c r="AV94"/>
  <c r="AK29"/>
  <c i="7" r="J30"/>
  <c i="1" r="AG100"/>
  <c i="7" l="1" r="J39"/>
  <c i="6" r="J39"/>
  <c i="1" r="AN100"/>
  <c r="AN99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<sst xmlns="http://schemas.openxmlformats.org/spreadsheetml/2006/main">
  <si>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</si>
  <si>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</si>
  <si>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</si>
  <si>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</si>
  <si>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</si>
  <si>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{585bb8ab-691a-45c4-8b29-9772b20b09db}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</si>
  <si>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</si>
  <si>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</si>
  <si>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</si>
  <si>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</si>
  <si>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</si>
  <si>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</si>
  <si>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</si>
  <si>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</si>
  <si>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22-62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</si>
  <si>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</si>
  <si>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</si>
  <si>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ČÁSTI SUTERÉNU OBJEKTU ZŠ KOMENSKÉHO, KOMENSKÉHO NÁMĚSTÍ</t>
  </si>
  <si>
    <t>KSO:</t>
  </si>
  <si>
    <t>CC-CZ:</t>
  </si>
  <si>
    <t>Místo:</t>
  </si>
  <si>
    <t>st.p.č. 527</t>
  </si>
  <si>
    <t>Datum:</t>
  </si>
  <si>
    <t>29. 8. 2022</t>
  </si>
  <si>
    <t>Zadavatel:</t>
  </si>
  <si>
    <t>IČ:</t>
  </si>
  <si>
    <t>Statutární město Děčín</t>
  </si>
  <si>
    <t>DIČ:</t>
  </si>
  <si>
    <t>Uchazeč:</t>
  </si>
  <si>
    <t>Vyplň údaj</t>
  </si>
  <si>
    <t>Projektant:</t>
  </si>
  <si>
    <t>NORDARCH s.r.o.</t>
  </si>
  <si>
    <t>True</t>
  </si>
  <si>
    <t>Zpracovatel:</t>
  </si>
  <si>
    <t>Ing. Jan Duben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</si>
  <si>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</si>
  <si>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</si>
  <si>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</si>
  <si>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</si>
  <si>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</si>
  <si>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</si>
  <si>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</si>
  <si>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</si>
  <si>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</si>
  <si>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</si>
  <si>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</si>
  <si>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</si>
  <si>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</si>
  <si>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</si>
  <si>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</si>
  <si>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</si>
  <si>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</si>
  <si>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</si>
  <si>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</si>
  <si>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</si>
  <si>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</si>
  <si>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</si>
  <si>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</si>
  <si>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</si>
  <si>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</si>
  <si>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</si>
  <si>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</si>
  <si>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</si>
  <si>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</si>
  <si>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</si>
  <si>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</si>
  <si>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</si>
  <si>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</si>
  <si>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</si>
  <si>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</si>
  <si>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</si>
  <si>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</si>
  <si>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</si>
  <si>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</si>
  <si>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</si>
  <si>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</si>
  <si>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</si>
  <si>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</si>
  <si>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</si>
  <si>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</si>
  <si>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</si>
  <si>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</si>
  <si>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Šatna 1</t>
  </si>
  <si>
    <t>STA</t>
  </si>
  <si>
    <t>1</t>
  </si>
  <si>
    <t>{2d42ef39-c6fe-4e4c-acc7-3dbcf1d97e54}</t>
  </si>
  <si>
    <t>2</t>
  </si>
  <si>
    <t>SO 02</t>
  </si>
  <si>
    <t>Šatna 2</t>
  </si>
  <si>
    <t>{7ea9c129-4d27-411f-9299-9aa2b19fcdcb}</t>
  </si>
  <si>
    <t>SO 03</t>
  </si>
  <si>
    <t>Šatna 3</t>
  </si>
  <si>
    <t>{2c3a2295-e1b4-4b99-9629-b2541c237e7f}</t>
  </si>
  <si>
    <t>SO 04</t>
  </si>
  <si>
    <t>Chodba</t>
  </si>
  <si>
    <t>{e56dccaf-04e9-41cc-93c1-4ab20309e452}</t>
  </si>
  <si>
    <t>SO 05</t>
  </si>
  <si>
    <t>Šatna 4 – chodba k tělocvičně</t>
  </si>
  <si>
    <t>{413d39ef-095a-4e45-84e5-4cec2d7919fc}</t>
  </si>
  <si>
    <t>EL</t>
  </si>
  <si>
    <t>Elektroinstalace</t>
  </si>
  <si>
    <t>{10fd04eb-ec28-4cb0-8ee0-8dd3d69193cd}</t>
  </si>
  <si>
    <t>VRN</t>
  </si>
  <si>
    <t>Vedlejší a ostatní náklady</t>
  </si>
  <si>
    <t>{57776391-a751-4dd5-a1b1-b455c04007c0}</t>
  </si>
  <si>
    <t>omítobv</t>
  </si>
  <si>
    <t>27,28</t>
  </si>
  <si>
    <t>omítstrop</t>
  </si>
  <si>
    <t>68,82</t>
  </si>
  <si>
    <t>KRYCÍ LIST SOUPISU PRACÍ</t>
  </si>
  <si>
    <t>omítstěn</t>
  </si>
  <si>
    <t>106,2</t>
  </si>
  <si>
    <t>podlaha</t>
  </si>
  <si>
    <t>67,73</t>
  </si>
  <si>
    <t>nátěrOCK</t>
  </si>
  <si>
    <t>55,58</t>
  </si>
  <si>
    <t>Objekt:</t>
  </si>
  <si>
    <t>SO 01 - Šatna 1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</si>
  <si>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</si>
  <si>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</si>
  <si>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</si>
  <si>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</si>
  <si>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</si>
  <si>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</si>
  <si>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</si>
  <si>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</si>
  <si>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</si>
  <si>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</si>
  <si>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</si>
  <si>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</si>
  <si>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</si>
  <si>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735 - Ústřední vytápění - otopná tělesa</t>
  </si>
  <si>
    <t xml:space="preserve">    741 - Elektroinstalace - silnoproud</t>
  </si>
  <si>
    <t xml:space="preserve">    751 - Vzduchotechnika</t>
  </si>
  <si>
    <t xml:space="preserve">    767 - Konstrukce zámečnické</t>
  </si>
  <si>
    <t xml:space="preserve">    771 - Podlahy z dlaždic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</si>
  <si>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</si>
  <si>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</si>
  <si>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</si>
  <si>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</si>
  <si>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</si>
  <si>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</si>
  <si>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</si>
  <si>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</si>
  <si>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</si>
  <si>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</si>
  <si>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</si>
  <si>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</si>
  <si>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</si>
  <si>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</si>
  <si>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</si>
  <si>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</si>
  <si>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</si>
  <si>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</si>
  <si>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</si>
  <si>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</si>
  <si>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</si>
  <si>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ručně</t>
  </si>
  <si>
    <t>m2</t>
  </si>
  <si>
    <t>4</t>
  </si>
  <si>
    <t>-1761484610</t>
  </si>
  <si>
    <t>VV</t>
  </si>
  <si>
    <t>"dle tabulky místností výkresu demolic" 68,82</t>
  </si>
  <si>
    <t>3</t>
  </si>
  <si>
    <t>Svislé a kompletní konstrukce</t>
  </si>
  <si>
    <t>346272236</t>
  </si>
  <si>
    <t>Přizdívka z pórobetonových tvárnic tl 100 mm</t>
  </si>
  <si>
    <t>-199502751</t>
  </si>
  <si>
    <t>"předstěna o obvodového zdiva" 3,36*9,25 - "odpočet oken" 0,95*1*4</t>
  </si>
  <si>
    <t>6</t>
  </si>
  <si>
    <t>Úpravy povrchů, podlahy a osazování výplní</t>
  </si>
  <si>
    <t>611142001</t>
  </si>
  <si>
    <t>Potažení vnitřních stropů sklovláknitým pletivem vtlačeným do tenkovrstvé hmoty</t>
  </si>
  <si>
    <t>1539878354</t>
  </si>
  <si>
    <t>611321131</t>
  </si>
  <si>
    <t>Potažení vnitřních rovných stropů vápenocementovým štukem tloušťky do 3 mm</t>
  </si>
  <si>
    <t>-1209327269</t>
  </si>
  <si>
    <t>5</t>
  </si>
  <si>
    <t>611325402</t>
  </si>
  <si>
    <t>Oprava vnitřní vápenocementové hrubé omítky stropů v rozsahu plochy přes 10 do 30 %</t>
  </si>
  <si>
    <t>629065198</t>
  </si>
  <si>
    <t>612131121</t>
  </si>
  <si>
    <t>Penetrační disperzní nátěr vnitřních stěn nanášený ručně</t>
  </si>
  <si>
    <t>-190829770</t>
  </si>
  <si>
    <t>7</t>
  </si>
  <si>
    <t>612142001</t>
  </si>
  <si>
    <t>Potažení vnitřních stěn sklovláknitým pletivem vtlačeným do tenkovrstvé hmoty</t>
  </si>
  <si>
    <t>-1646052376</t>
  </si>
  <si>
    <t>8</t>
  </si>
  <si>
    <t>612321131</t>
  </si>
  <si>
    <t>Potažení vnitřních stěn vápenocementovým štukem tloušťky do 3 mm</t>
  </si>
  <si>
    <t>-2047491082</t>
  </si>
  <si>
    <t>9</t>
  </si>
  <si>
    <t>612325412</t>
  </si>
  <si>
    <t>Oprava vnitřní vápenocementové hladké omítky stěn v rozsahu plochy přes 10 do 30 %</t>
  </si>
  <si>
    <t>133577661</t>
  </si>
  <si>
    <t>omítstěn-omítobv</t>
  </si>
  <si>
    <t>10</t>
  </si>
  <si>
    <t>612631001</t>
  </si>
  <si>
    <t>Spárování spárovací maltou vnitřních pohledových ploch stěn z cihel</t>
  </si>
  <si>
    <t>-1533303282</t>
  </si>
  <si>
    <t>11</t>
  </si>
  <si>
    <t>622143003</t>
  </si>
  <si>
    <t>Montáž omítkových plastových nebo pozinkovaných rohových profilů s tkaninou</t>
  </si>
  <si>
    <t>m</t>
  </si>
  <si>
    <t>637357535</t>
  </si>
  <si>
    <t>3,36*4+2,2*2</t>
  </si>
  <si>
    <t>12</t>
  </si>
  <si>
    <t>M</t>
  </si>
  <si>
    <t>59155004</t>
  </si>
  <si>
    <t>profil pro svislé spáry Al tl 0,7mm dl 3m</t>
  </si>
  <si>
    <t>-292642411</t>
  </si>
  <si>
    <t>17,84*1,05 'Přepočtené koeficientem množství</t>
  </si>
  <si>
    <t>Ostatní konstrukce a práce, bourání</t>
  </si>
  <si>
    <t>13</t>
  </si>
  <si>
    <t>978011141</t>
  </si>
  <si>
    <t>Otlučení (osekání) vnitřní vápenné nebo vápenocementové omítky stropů v rozsahu přes 10 do 30 %</t>
  </si>
  <si>
    <t>239299393</t>
  </si>
  <si>
    <t>14</t>
  </si>
  <si>
    <t>978013141</t>
  </si>
  <si>
    <t>Otlučení (osekání) vnitřní vápenné nebo vápenocementové omítky stěn v rozsahu přes 10 do 30 %</t>
  </si>
  <si>
    <t>839208534</t>
  </si>
  <si>
    <t>"dle tabulky místností výkresu demolic" 110 - "odpočet fasádních otvorů" 0,95*1*4</t>
  </si>
  <si>
    <t>997</t>
  </si>
  <si>
    <t>Přesun sutě</t>
  </si>
  <si>
    <t>997013211</t>
  </si>
  <si>
    <t>Vnitrostaveništní doprava suti a vybouraných hmot pro budovy v do 6 m ručně</t>
  </si>
  <si>
    <t>t</t>
  </si>
  <si>
    <t>-1222561186</t>
  </si>
  <si>
    <t>16</t>
  </si>
  <si>
    <t>997013501</t>
  </si>
  <si>
    <t>Odvoz suti a vybouraných hmot na skládku nebo meziskládku do 1 km se složením</t>
  </si>
  <si>
    <t>-851498716</t>
  </si>
  <si>
    <t>17</t>
  </si>
  <si>
    <t>997013509</t>
  </si>
  <si>
    <t>Příplatek k odvozu suti a vybouraných hmot na skládku ZKD 1 km přes 1 km</t>
  </si>
  <si>
    <t>1104629930</t>
  </si>
  <si>
    <t>19,445*11 'Přepočtené koeficientem množství</t>
  </si>
  <si>
    <t>18</t>
  </si>
  <si>
    <t>997013631</t>
  </si>
  <si>
    <t>Poplatek za uložení na skládce (skládkovné) stavebního odpadu směsného kód odpadu 17 09 04</t>
  </si>
  <si>
    <t>-171753282</t>
  </si>
  <si>
    <t>998</t>
  </si>
  <si>
    <t>Přesun hmot</t>
  </si>
  <si>
    <t>19</t>
  </si>
  <si>
    <t>998011001</t>
  </si>
  <si>
    <t>Přesun hmot pro budovy zděné v do 6 m</t>
  </si>
  <si>
    <t>1324125526</t>
  </si>
  <si>
    <t>PSV</t>
  </si>
  <si>
    <t>Práce a dodávky PSV</t>
  </si>
  <si>
    <t>735</t>
  </si>
  <si>
    <t>Ústřední vytápění - otopná tělesa</t>
  </si>
  <si>
    <t>20</t>
  </si>
  <si>
    <t>735151832</t>
  </si>
  <si>
    <t>Demontáž otopného tělesa panelového třířadého dl přes 1500 do 2820 mm</t>
  </si>
  <si>
    <t>kus</t>
  </si>
  <si>
    <t>1781745334</t>
  </si>
  <si>
    <t>včetně odvozu a následné likvidace</t>
  </si>
  <si>
    <t>"dle výkresu stávajícího stavu" 2</t>
  </si>
  <si>
    <t>735152683</t>
  </si>
  <si>
    <t>Otopné těleso panelové VK třídeskové 3 přídavné přestupní plochy výška/délka 600/2000 mm</t>
  </si>
  <si>
    <t>-379909700</t>
  </si>
  <si>
    <t>741</t>
  </si>
  <si>
    <t>Elektroinstalace - silnoproud</t>
  </si>
  <si>
    <t>22</t>
  </si>
  <si>
    <t>741371823</t>
  </si>
  <si>
    <t>Demontáž osvětlovacího modulového systému zářivkového dl přes 1100 mm bez zachování funkčnosti</t>
  </si>
  <si>
    <t>-997217724</t>
  </si>
  <si>
    <t>23</t>
  </si>
  <si>
    <t>741372062</t>
  </si>
  <si>
    <t>Montáž svítidlo LED interiérové přisazené stropní hranaté nebo kruhové přes 0,09 do 0,36 m2 se zapojením vodičů</t>
  </si>
  <si>
    <t>35937649</t>
  </si>
  <si>
    <t>24</t>
  </si>
  <si>
    <t>34825005</t>
  </si>
  <si>
    <t>svítidlo interiérové přisazené obdélníkové/čtvercové přes 0,09 do 0,36m2 1500-1900lm</t>
  </si>
  <si>
    <t>32</t>
  </si>
  <si>
    <t>669855477</t>
  </si>
  <si>
    <t>25</t>
  </si>
  <si>
    <t>74137299R</t>
  </si>
  <si>
    <t>Demontáž a následná zpětná montáž nouzového osvětlení</t>
  </si>
  <si>
    <t>-644663212</t>
  </si>
  <si>
    <t>26</t>
  </si>
  <si>
    <t>998741101</t>
  </si>
  <si>
    <t>Přesun hmot tonážní pro silnoproud v objektech v do 6 m</t>
  </si>
  <si>
    <t>1298947532</t>
  </si>
  <si>
    <t>751</t>
  </si>
  <si>
    <t>Vzduchotechnika</t>
  </si>
  <si>
    <t>27</t>
  </si>
  <si>
    <t>751398022</t>
  </si>
  <si>
    <t>Montáž větrací mřížky stěnové přes 0,040 do 0,100 m2</t>
  </si>
  <si>
    <t>-1214858810</t>
  </si>
  <si>
    <t>28</t>
  </si>
  <si>
    <t>5624560R</t>
  </si>
  <si>
    <t>mřížka větrací hranatá plast se síťovinou 400x130mm</t>
  </si>
  <si>
    <t>-412127011</t>
  </si>
  <si>
    <t>29</t>
  </si>
  <si>
    <t>998751101</t>
  </si>
  <si>
    <t>Přesun hmot tonážní pro vzduchotechniku v objektech výšky do 12 m</t>
  </si>
  <si>
    <t>1156079010</t>
  </si>
  <si>
    <t>767</t>
  </si>
  <si>
    <t>Konstrukce zámečnické</t>
  </si>
  <si>
    <t>30</t>
  </si>
  <si>
    <t>767122112</t>
  </si>
  <si>
    <t>Montáž stěn s výplní z drátěné sítě, svařované</t>
  </si>
  <si>
    <t>-1043227547</t>
  </si>
  <si>
    <t>"šatna 1.03" 0,7*0,98*6+0,825*0,98*18+0,62*0,94*6+0,62*0,985*6+1,48*0,98*45+1,335*0,98*15</t>
  </si>
  <si>
    <t>31</t>
  </si>
  <si>
    <t>3138910R</t>
  </si>
  <si>
    <t>síť svařovaná 30 x 30 x 2,5 mm - včetně povrchové úpravy dle specifikace v PD</t>
  </si>
  <si>
    <t>-1897641021</t>
  </si>
  <si>
    <t>110,723*1,1 'Přepočtené koeficientem množství</t>
  </si>
  <si>
    <t>767995111</t>
  </si>
  <si>
    <t>Montáž atypických zámečnických konstrukcí hm do 5 kg</t>
  </si>
  <si>
    <t>kg</t>
  </si>
  <si>
    <t>1012000853</t>
  </si>
  <si>
    <t>"šatna 1.03" 2,04*12+2,41*8+4,67*6+4,52*80+1,98*12+1,81*6+4,1*20</t>
  </si>
  <si>
    <t>33</t>
  </si>
  <si>
    <t>13010408</t>
  </si>
  <si>
    <t>úhelník ocelový rovnostranný jakost S235JR (11 375) 35x35x3mm</t>
  </si>
  <si>
    <t>-115247050</t>
  </si>
  <si>
    <t>550*0,00105 'Přepočtené koeficientem množství</t>
  </si>
  <si>
    <t>34</t>
  </si>
  <si>
    <t>767995112</t>
  </si>
  <si>
    <t>Montáž atypických zámečnických konstrukcí hm přes 5 do 10 kg</t>
  </si>
  <si>
    <t>304232657</t>
  </si>
  <si>
    <t>"šatna 1.03" 9,34*58+5,52*12</t>
  </si>
  <si>
    <t>35</t>
  </si>
  <si>
    <t>-929260431</t>
  </si>
  <si>
    <t>607,96*0,00105 'Přepočtené koeficientem množství</t>
  </si>
  <si>
    <t>36</t>
  </si>
  <si>
    <t>76799511R</t>
  </si>
  <si>
    <t>Kolejnice a pojezdy pro dveře kójí</t>
  </si>
  <si>
    <t>45252825</t>
  </si>
  <si>
    <t>"šatna 1.03" 9,2</t>
  </si>
  <si>
    <t>37</t>
  </si>
  <si>
    <t>998767101</t>
  </si>
  <si>
    <t>Přesun hmot tonážní pro zámečnické konstrukce v objektech v do 6 m</t>
  </si>
  <si>
    <t>1214725626</t>
  </si>
  <si>
    <t>771</t>
  </si>
  <si>
    <t>Podlahy z dlaždic</t>
  </si>
  <si>
    <t>38</t>
  </si>
  <si>
    <t>771151012</t>
  </si>
  <si>
    <t>Samonivelační stěrka podlah pevnosti 20 MPa tl přes 3 do 5 mm</t>
  </si>
  <si>
    <t>701410268</t>
  </si>
  <si>
    <t>"dle tabulky místností výkresu navrhovaného stavu" 67,73</t>
  </si>
  <si>
    <t>39</t>
  </si>
  <si>
    <t>771474113</t>
  </si>
  <si>
    <t>Montáž soklů z dlaždic keramických rovných flexibilní lepidlo v přes 90 do 120 mm</t>
  </si>
  <si>
    <t>-590140834</t>
  </si>
  <si>
    <t>9,25*2+7,44*2-1,2</t>
  </si>
  <si>
    <t>40</t>
  </si>
  <si>
    <t>59761277</t>
  </si>
  <si>
    <t>sokl-dlažba keramická slinutá hladká do interiéru i exteriéru 800x95mm</t>
  </si>
  <si>
    <t>-141004617</t>
  </si>
  <si>
    <t>32,18*1,837 'Přepočtené koeficientem množství</t>
  </si>
  <si>
    <t>41</t>
  </si>
  <si>
    <t>771574112</t>
  </si>
  <si>
    <t>Montáž podlah keramických hladkých lepených flexibilním lepidlem přes 9 do 12 ks/m2</t>
  </si>
  <si>
    <t>956561601</t>
  </si>
  <si>
    <t>42</t>
  </si>
  <si>
    <t>59761003</t>
  </si>
  <si>
    <t>dlažba keramická hutná hladká do interiéru přes 9 do 12ks/m2</t>
  </si>
  <si>
    <t>-1875082077</t>
  </si>
  <si>
    <t>67,73*1,1 'Přepočtené koeficientem množství</t>
  </si>
  <si>
    <t>43</t>
  </si>
  <si>
    <t>998771101</t>
  </si>
  <si>
    <t>Přesun hmot tonážní pro podlahy z dlaždic v objektech v do 6 m</t>
  </si>
  <si>
    <t>-248791465</t>
  </si>
  <si>
    <t>783</t>
  </si>
  <si>
    <t>Dokončovací práce - nátěry</t>
  </si>
  <si>
    <t>44</t>
  </si>
  <si>
    <t>783314101</t>
  </si>
  <si>
    <t>Základní jednonásobný syntetický nátěr zámečnických konstrukcí</t>
  </si>
  <si>
    <t>-1559973823</t>
  </si>
  <si>
    <t>"šatna 1.03" 0,035*4*(3,2*58+0,7*12+0,83*8+1,6*6+1,55*80+1,89*12+0,68*12+0,62*6+1,41*20)</t>
  </si>
  <si>
    <t>Součet</t>
  </si>
  <si>
    <t>45</t>
  </si>
  <si>
    <t>783317101</t>
  </si>
  <si>
    <t>Krycí jednonásobný syntetický standardní nátěr zámečnických konstrukcí</t>
  </si>
  <si>
    <t>-1431614922</t>
  </si>
  <si>
    <t>nátěrOCK*2</t>
  </si>
  <si>
    <t>46</t>
  </si>
  <si>
    <t>783833153</t>
  </si>
  <si>
    <t>Penetrační silikátový nátěr hrubých betonových povrchů a hrubých, rýhovaných a škrábaných omítek</t>
  </si>
  <si>
    <t>-203648826</t>
  </si>
  <si>
    <t>omítstrop+omítstěn</t>
  </si>
  <si>
    <t>784</t>
  </si>
  <si>
    <t>Dokončovací práce - malby a tapety</t>
  </si>
  <si>
    <t>47</t>
  </si>
  <si>
    <t>784221001</t>
  </si>
  <si>
    <t>Jednonásobné bílé malby ze směsí za sucha dobře otěruvzdorných v místnostech do 3,80 m</t>
  </si>
  <si>
    <t>1329153928</t>
  </si>
  <si>
    <t>omítstěn*3+omítstrop*3</t>
  </si>
  <si>
    <t>24,768</t>
  </si>
  <si>
    <t>63</t>
  </si>
  <si>
    <t>202,428</t>
  </si>
  <si>
    <t>61,65</t>
  </si>
  <si>
    <t>53,228</t>
  </si>
  <si>
    <t>SO 02 - Šatna 2</t>
  </si>
  <si>
    <t>"dle tabulky místností výkresu demolic" 63</t>
  </si>
  <si>
    <t>"předstěna o obvodového zdiva" 3,36*9 - "odpočet oken" 0,95*1,44*4</t>
  </si>
  <si>
    <t>"dle tabulky místností výkresu demolic" 207,9 - "odpočet fasádních otvorů" 0,95*1,44*4</t>
  </si>
  <si>
    <t>18,795*11 'Přepočtené koeficientem množství</t>
  </si>
  <si>
    <t>"dle výkresu stávajícího stavu" 1</t>
  </si>
  <si>
    <t>"šatna 1.04" 0,7*0,98*6+0,72*0,98*3+0,695*0,98*15+0,62*0,94*6+0,62*0,985*6+1,48*0,98*45+0,76*0,98*15</t>
  </si>
  <si>
    <t>100,05*1,1 'Přepočtené koeficientem množství</t>
  </si>
  <si>
    <t>"šatna 1.04" 2,04*12+2,08*24+4,38*6+1,98*12+1,81*6+4,52*60+2,22*20</t>
  </si>
  <si>
    <t>450,9*0,00105 'Přepočtené koeficientem množství</t>
  </si>
  <si>
    <t>"šatna 1.04" 10,22*58+5,52*12</t>
  </si>
  <si>
    <t>659*0,00105 'Přepočtené koeficientem množství</t>
  </si>
  <si>
    <t>767995113</t>
  </si>
  <si>
    <t>Montáž atypických zámečnických konstrukcí hm přes 10 do 20 kg</t>
  </si>
  <si>
    <t>-1021090382</t>
  </si>
  <si>
    <t>"šatna 1.04" 10,22*58</t>
  </si>
  <si>
    <t>714933173</t>
  </si>
  <si>
    <t>592,76*0,00105 'Přepočtené koeficientem množství</t>
  </si>
  <si>
    <t>"šatna 1.04" 8,98</t>
  </si>
  <si>
    <t>"dle tabulky místností výkresu navrhovaného stavu" 61,65</t>
  </si>
  <si>
    <t>9*2+7*2-1,2</t>
  </si>
  <si>
    <t>30,8*1,837 'Přepočtené koeficientem množství</t>
  </si>
  <si>
    <t>61,65*1,1 'Přepočtené koeficientem množství</t>
  </si>
  <si>
    <t>"šatna 1.04" 0,035*4*(3,5*58+0,7*12+0,71*24+1,5*6+1,89*12+0,68*12+0,62*6+1,55*60+0,76*20)</t>
  </si>
  <si>
    <t>48</t>
  </si>
  <si>
    <t>49</t>
  </si>
  <si>
    <t>42,038</t>
  </si>
  <si>
    <t>53,1</t>
  </si>
  <si>
    <t>168,06</t>
  </si>
  <si>
    <t>50,6</t>
  </si>
  <si>
    <t>40,019</t>
  </si>
  <si>
    <t>SO 03 - Šatna 3</t>
  </si>
  <si>
    <t>"dle tabulky místností výkresu demolic" 53,1</t>
  </si>
  <si>
    <t>"předstěna o obvodového zdiva" 3,36*(6,69+7,45) - "odpočet oken" (0,95*1,44*3+0,475*1,44*2)</t>
  </si>
  <si>
    <t>"dle tabulky místností výkresu demolic" 174,9 - "odpočet fasádních otvorů" (0,95*1,44*4+0,475*1,44*2)</t>
  </si>
  <si>
    <t>15,827*11 'Přepočtené koeficientem množství</t>
  </si>
  <si>
    <t>"šatna 1.05" 0,67*0,98*17+0,66*0,98*3+0,59*0,94*5+0,59*0,985*5+1,48*0,98*36+0,995*0,98*12</t>
  </si>
  <si>
    <t>82,697*1,1 'Přepočtené koeficientem množství</t>
  </si>
  <si>
    <t>"šatna 1.05" 1,96*10+1,96*4+4,09*5+1,9*10+1,72*5+4,52*48+2,9*16</t>
  </si>
  <si>
    <t>338,85*0,00105 'Přepočtené koeficientem množství</t>
  </si>
  <si>
    <t>"šatna 1.05" 9,28*47+5,9*10</t>
  </si>
  <si>
    <t>495,16*0,00105 'Přepočtené koeficientem množství</t>
  </si>
  <si>
    <t>"šatna 1.05" 7,46</t>
  </si>
  <si>
    <t>"dle tabulky místností výkresu navrhovaného stavu" 50,6</t>
  </si>
  <si>
    <t>7*2+7,45*2-1,2</t>
  </si>
  <si>
    <t>27,7*1,837 'Přepočtené koeficientem množství</t>
  </si>
  <si>
    <t>50,6*1,1 'Přepočtené koeficientem množství</t>
  </si>
  <si>
    <t>"šatna 1.05" 0,035*4*(3,18*47+0,67*10+0,66*4+1,4*5+2,02*10+0,65*10+0,59*5+1,55*48+1*16)</t>
  </si>
  <si>
    <t>77,28</t>
  </si>
  <si>
    <t>233,844</t>
  </si>
  <si>
    <t>78,52</t>
  </si>
  <si>
    <t>SO 04 - Chodba</t>
  </si>
  <si>
    <t xml:space="preserve">    8 - Trubní vedení</t>
  </si>
  <si>
    <t>"dle tabulky místností výkresu demolic" 65,12+12,16</t>
  </si>
  <si>
    <t>346481111</t>
  </si>
  <si>
    <t>Zaplentování rýh, potrubí, výklenků nebo nik ve stěnách rabicovým pletivem</t>
  </si>
  <si>
    <t>230542453</t>
  </si>
  <si>
    <t>"zasekání vodovodu" 23,5*0,05</t>
  </si>
  <si>
    <t>612135101</t>
  </si>
  <si>
    <t>Hrubá výplň rýh ve stěnách maltou jakékoli šířky rýhy</t>
  </si>
  <si>
    <t>1370580862</t>
  </si>
  <si>
    <t>2,8*(21+8)+3,36*4+2,2*2</t>
  </si>
  <si>
    <t>99,04*1,05 'Přepočtené koeficientem množství</t>
  </si>
  <si>
    <t>Trubní vedení</t>
  </si>
  <si>
    <t>899101113</t>
  </si>
  <si>
    <t>Osazení poklopů litinových nebo ocelových bez rámů do 50 kg</t>
  </si>
  <si>
    <t>1274747283</t>
  </si>
  <si>
    <t>"montáž poklopů revizních šachet" 2</t>
  </si>
  <si>
    <t>63126042</t>
  </si>
  <si>
    <t>poklop kompozitní pochůzný hranatý včetně rámů a příslušenství 600/600mm A15</t>
  </si>
  <si>
    <t>-1994581223</t>
  </si>
  <si>
    <t>899101211</t>
  </si>
  <si>
    <t>Demontáž poklopů litinových nebo ocelových včetně rámů hmotnosti do 50 kg</t>
  </si>
  <si>
    <t>426627281</t>
  </si>
  <si>
    <t>"demontáž poklopů revizních šachet" 2</t>
  </si>
  <si>
    <t>89910199R</t>
  </si>
  <si>
    <t>Přespárování a vyčištění revizních šachet včetně čištění svodného potrubí</t>
  </si>
  <si>
    <t>-1689544625</t>
  </si>
  <si>
    <t>"revizních šachty" 2</t>
  </si>
  <si>
    <t>974031132</t>
  </si>
  <si>
    <t>Vysekání rýh ve zdivu cihelném hl do 50 mm š do 70 mm</t>
  </si>
  <si>
    <t>-1569377189</t>
  </si>
  <si>
    <t>"zasekání vodovodu" 23,5</t>
  </si>
  <si>
    <t>"dle tabulky místností výkresu demolic" 199,2+40 - "odpočet fasádních otvorů" (1,3*1*2+1,06*2,6)</t>
  </si>
  <si>
    <t>23,471*11 'Přepočtené koeficientem množství</t>
  </si>
  <si>
    <t>"dle výkresu stávajícího stavu" 3</t>
  </si>
  <si>
    <t>767531111</t>
  </si>
  <si>
    <t>Montáž vstupních kovových nebo plastových rohoží čistících zón</t>
  </si>
  <si>
    <t>1718861880</t>
  </si>
  <si>
    <t>"dle výkresu navrhovaného stavu" 1,25*3</t>
  </si>
  <si>
    <t>69752004</t>
  </si>
  <si>
    <t>rohož vstupní provedení hliník standard 17 mm</t>
  </si>
  <si>
    <t>-465674959</t>
  </si>
  <si>
    <t>3,75*1,1 'Přepočtené koeficientem množství</t>
  </si>
  <si>
    <t>767531121</t>
  </si>
  <si>
    <t>Osazení zapuštěného rámu z L profilů k čistícím rohožím</t>
  </si>
  <si>
    <t>-1085876230</t>
  </si>
  <si>
    <t>"dle výkresu navrhovaného stavu" 1,25*2+3*2</t>
  </si>
  <si>
    <t>69752160</t>
  </si>
  <si>
    <t>rám pro zapuštění profil L-30/30 25/25 20/30 15/30-Al</t>
  </si>
  <si>
    <t>1492223775</t>
  </si>
  <si>
    <t>8,5*1,1 'Přepočtené koeficientem množství</t>
  </si>
  <si>
    <t>767531811</t>
  </si>
  <si>
    <t>Demontáž vstupních kovových nebo plastových čisticích rohoží</t>
  </si>
  <si>
    <t>789171567</t>
  </si>
  <si>
    <t>"demontáž stávajícího čištícího koberce" 4*1,2</t>
  </si>
  <si>
    <t>-1987781211</t>
  </si>
  <si>
    <t>"dle tabulky místností výkresu navrhovaného stavu" 65,12+13,4</t>
  </si>
  <si>
    <t>20,8*2+5,6*2+0,2*6+1,7*2+7,6*2-(0,9*3+1,4+1,2*6-1,06)</t>
  </si>
  <si>
    <t>62,36*1,837 'Přepočtené koeficientem množství</t>
  </si>
  <si>
    <t>78,52*1,1 'Přepočtené koeficientem množství</t>
  </si>
  <si>
    <t>32,86</t>
  </si>
  <si>
    <t>36,2</t>
  </si>
  <si>
    <t>115,81</t>
  </si>
  <si>
    <t>34,67</t>
  </si>
  <si>
    <t>SO 05 - Šatna 4 – chodba k tělocvičně</t>
  </si>
  <si>
    <t xml:space="preserve">    776 - Podlahy povlakové</t>
  </si>
  <si>
    <t>"předstěna o obvodového zdiva" 3,42*(7,6+2,4) - "odpočet oken" 1,34*1</t>
  </si>
  <si>
    <t>3,36*8+2,2*2</t>
  </si>
  <si>
    <t>31,28*1,05 'Přepočtené koeficientem množství</t>
  </si>
  <si>
    <t>"dle tabulky místností výkresu demolic" 36,2</t>
  </si>
  <si>
    <t>"dle tabulky místností výkresu demolic" 119,2 - "odpočet fasádních otvorů" (1,34*1+1*2,05)</t>
  </si>
  <si>
    <t>1,685*11 'Přepočtené koeficientem množství</t>
  </si>
  <si>
    <t>"dle tabulky místností výkresu navrhovaného stavu" 34,67</t>
  </si>
  <si>
    <t>8,22*2+10,15*2-(0,9+1)</t>
  </si>
  <si>
    <t>34,84*1,837 'Přepočtené koeficientem množství</t>
  </si>
  <si>
    <t>34,67*1,1 'Přepočtené koeficientem množství</t>
  </si>
  <si>
    <t>776</t>
  </si>
  <si>
    <t>Podlahy povlakové</t>
  </si>
  <si>
    <t>776201811</t>
  </si>
  <si>
    <t>Demontáž lepených povlakových podlah bez podložky ručně</t>
  </si>
  <si>
    <t>-750853985</t>
  </si>
  <si>
    <t>EL - Elektroinstalace</t>
  </si>
  <si>
    <t xml:space="preserve">    749 - Elektromontáže - ostatní práce a konstrukce</t>
  </si>
  <si>
    <t>749</t>
  </si>
  <si>
    <t>Elektromontáže - ostatní práce a konstrukce</t>
  </si>
  <si>
    <t>749999999</t>
  </si>
  <si>
    <t>Výměna vypínačů, drobný materiál elektro, apod...</t>
  </si>
  <si>
    <t>soubor</t>
  </si>
  <si>
    <t>-1537867074</t>
  </si>
  <si>
    <t>VRN - Vedlejší a ostatní náklady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</si>
  <si>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</si>
  <si>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</si>
  <si>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</si>
  <si>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VRN7 - Provozní vlivy</t>
  </si>
  <si>
    <t>Vedlejší rozpočtové náklady</t>
  </si>
  <si>
    <t>VRN2</t>
  </si>
  <si>
    <t>Příprava staveniště</t>
  </si>
  <si>
    <t>020001000</t>
  </si>
  <si>
    <t>Kč</t>
  </si>
  <si>
    <t>1024</t>
  </si>
  <si>
    <t>-1734644847</t>
  </si>
  <si>
    <t>"odstranění inventáře šaten a ocelových dělících konstrukcí včetně odvozu a následné likvidace" 1</t>
  </si>
  <si>
    <t>VRN3</t>
  </si>
  <si>
    <t>Zařízení staveniště</t>
  </si>
  <si>
    <t>030001000</t>
  </si>
  <si>
    <t>1513068432</t>
  </si>
  <si>
    <t>"včetně případného záboru veřejného prostranství" 1</t>
  </si>
  <si>
    <t>VRN7</t>
  </si>
  <si>
    <t>Provozní vlivy</t>
  </si>
  <si>
    <t>070001000</t>
  </si>
  <si>
    <t>401471548</t>
  </si>
  <si>
    <t>"provoz školy" 1</t>
  </si>
  <si>
    <t>SEZNAM FIGUR</t>
  </si>
  <si>
    <t>Výměra</t>
  </si>
  <si>
    <t>"předstěna o obvodového zdiva" 3,42*7,6+3,36*(9,25+7,44+6,69+7,45+9) - "odpočet oken" (0,95*1,44*8+0,475*1,44*2+1,34*1+0,95*1*4)</t>
  </si>
  <si>
    <t>"dle tabulky místností výkresu demolic" 199,2+119,2+110+207,9+174,9+40 - "odpočet fasádních otvorů" (0,95*1,44*8+0,475*1,44*2+1,34*1+0,95*1*4)</t>
  </si>
  <si>
    <t>"dle tabulky místností výkresu demolic" 65,12+36,2+68,82+63+53,1+12,16</t>
  </si>
  <si>
    <t>"dle tabulky místností výkresu navrhovaného stavu" 65,12+34,67+67,73+61,65+50,6+13,4</t>
  </si>
  <si>
    <t>sdkpodhled</t>
  </si>
  <si>
    <t>"dle tabulky místností" 65,12+34,67+67,73+61,65+50,6+13,4</t>
  </si>
  <si>
    <t xml:space="preserve"> SO 01</t>
  </si>
  <si>
    <t>Použití figury:</t>
  </si>
  <si>
    <t xml:space="preserve"> SO 02</t>
  </si>
  <si>
    <t xml:space="preserve"> SO 03</t>
  </si>
  <si>
    <t xml:space="preserve"> SO 04</t>
  </si>
  <si>
    <t xml:space="preserve"> SO 05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</si>
</sst>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22-62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REKONSTRUKCE ČÁSTI SUTERÉNU OBJEKTU ZŠ KOMENSKÉHO, KOMENSKÉHO NÁMĚSTÍ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st.p.č. 527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29. 8. 2022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Statutární město Děčín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NORDARCH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Ing. Jan Duben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ROUND(SUM(AG95:AG101),2)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ROUND(SUM(AS95:AS101),2)</f>
        <v>0</v>
      </c>
      <c r="AT94" s="114">
        <f>ROUND(SUM(AV94:AW94),2)</f>
        <v>0</v>
      </c>
      <c r="AU94" s="115">
        <f>ROUND(SUM(AU95:AU101),5)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ROUND(SUM(AZ95:AZ101),2)</f>
        <v>0</v>
      </c>
      <c r="BA94" s="114">
        <f>ROUND(SUM(BA95:BA101),2)</f>
        <v>0</v>
      </c>
      <c r="BB94" s="114">
        <f>ROUND(SUM(BB95:BB101),2)</f>
        <v>0</v>
      </c>
      <c r="BC94" s="114">
        <f>ROUND(SUM(BC95:BC101),2)</f>
        <v>0</v>
      </c>
      <c r="BD94" s="116">
        <f>ROUND(SUM(BD95:BD101),2)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 01 - Šatna 1'!J30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'SO 01 - Šatna 1'!P131</f>
        <v>0</v>
      </c>
      <c r="AV95" s="128">
        <f>'SO 01 - Šatna 1'!J33</f>
        <v>0</v>
      </c>
      <c r="AW95" s="128">
        <f>'SO 01 - Šatna 1'!J34</f>
        <v>0</v>
      </c>
      <c r="AX95" s="128">
        <f>'SO 01 - Šatna 1'!J35</f>
        <v>0</v>
      </c>
      <c r="AY95" s="128">
        <f>'SO 01 - Šatna 1'!J36</f>
        <v>0</v>
      </c>
      <c r="AZ95" s="128">
        <f>'SO 01 - Šatna 1'!F33</f>
        <v>0</v>
      </c>
      <c r="BA95" s="128">
        <f>'SO 01 - Šatna 1'!F34</f>
        <v>0</v>
      </c>
      <c r="BB95" s="128">
        <f>'SO 01 - Šatna 1'!F35</f>
        <v>0</v>
      </c>
      <c r="BC95" s="128">
        <f>'SO 01 - Šatna 1'!F36</f>
        <v>0</v>
      </c>
      <c r="BD95" s="130">
        <f>'SO 01 - Šatna 1'!F37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 02 - Šatna 2'!J30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'SO 02 - Šatna 2'!P131</f>
        <v>0</v>
      </c>
      <c r="AV96" s="128">
        <f>'SO 02 - Šatna 2'!J33</f>
        <v>0</v>
      </c>
      <c r="AW96" s="128">
        <f>'SO 02 - Šatna 2'!J34</f>
        <v>0</v>
      </c>
      <c r="AX96" s="128">
        <f>'SO 02 - Šatna 2'!J35</f>
        <v>0</v>
      </c>
      <c r="AY96" s="128">
        <f>'SO 02 - Šatna 2'!J36</f>
        <v>0</v>
      </c>
      <c r="AZ96" s="128">
        <f>'SO 02 - Šatna 2'!F33</f>
        <v>0</v>
      </c>
      <c r="BA96" s="128">
        <f>'SO 02 - Šatna 2'!F34</f>
        <v>0</v>
      </c>
      <c r="BB96" s="128">
        <f>'SO 02 - Šatna 2'!F35</f>
        <v>0</v>
      </c>
      <c r="BC96" s="128">
        <f>'SO 02 - Šatna 2'!F36</f>
        <v>0</v>
      </c>
      <c r="BD96" s="130">
        <f>'SO 02 - Šatna 2'!F37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16.5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'SO 03 - Šatna 3'!J30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27">
        <v>0</v>
      </c>
      <c r="AT97" s="128">
        <f>ROUND(SUM(AV97:AW97),2)</f>
        <v>0</v>
      </c>
      <c r="AU97" s="129">
        <f>'SO 03 - Šatna 3'!P131</f>
        <v>0</v>
      </c>
      <c r="AV97" s="128">
        <f>'SO 03 - Šatna 3'!J33</f>
        <v>0</v>
      </c>
      <c r="AW97" s="128">
        <f>'SO 03 - Šatna 3'!J34</f>
        <v>0</v>
      </c>
      <c r="AX97" s="128">
        <f>'SO 03 - Šatna 3'!J35</f>
        <v>0</v>
      </c>
      <c r="AY97" s="128">
        <f>'SO 03 - Šatna 3'!J36</f>
        <v>0</v>
      </c>
      <c r="AZ97" s="128">
        <f>'SO 03 - Šatna 3'!F33</f>
        <v>0</v>
      </c>
      <c r="BA97" s="128">
        <f>'SO 03 - Šatna 3'!F34</f>
        <v>0</v>
      </c>
      <c r="BB97" s="128">
        <f>'SO 03 - Šatna 3'!F35</f>
        <v>0</v>
      </c>
      <c r="BC97" s="128">
        <f>'SO 03 - Šatna 3'!F36</f>
        <v>0</v>
      </c>
      <c r="BD97" s="130">
        <f>'SO 03 - Šatna 3'!F37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7" customFormat="1" ht="16.5" customHeight="1">
      <c r="A98" s="119" t="s">
        <v>80</v>
      </c>
      <c r="B98" s="120"/>
      <c r="C98" s="121"/>
      <c r="D98" s="122" t="s">
        <v>93</v>
      </c>
      <c r="E98" s="122"/>
      <c r="F98" s="122"/>
      <c r="G98" s="122"/>
      <c r="H98" s="122"/>
      <c r="I98" s="123"/>
      <c r="J98" s="122" t="s">
        <v>94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'SO 04 - Chodba'!J30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83</v>
      </c>
      <c r="AR98" s="126"/>
      <c r="AS98" s="127">
        <v>0</v>
      </c>
      <c r="AT98" s="128">
        <f>ROUND(SUM(AV98:AW98),2)</f>
        <v>0</v>
      </c>
      <c r="AU98" s="129">
        <f>'SO 04 - Chodba'!P131</f>
        <v>0</v>
      </c>
      <c r="AV98" s="128">
        <f>'SO 04 - Chodba'!J33</f>
        <v>0</v>
      </c>
      <c r="AW98" s="128">
        <f>'SO 04 - Chodba'!J34</f>
        <v>0</v>
      </c>
      <c r="AX98" s="128">
        <f>'SO 04 - Chodba'!J35</f>
        <v>0</v>
      </c>
      <c r="AY98" s="128">
        <f>'SO 04 - Chodba'!J36</f>
        <v>0</v>
      </c>
      <c r="AZ98" s="128">
        <f>'SO 04 - Chodba'!F33</f>
        <v>0</v>
      </c>
      <c r="BA98" s="128">
        <f>'SO 04 - Chodba'!F34</f>
        <v>0</v>
      </c>
      <c r="BB98" s="128">
        <f>'SO 04 - Chodba'!F35</f>
        <v>0</v>
      </c>
      <c r="BC98" s="128">
        <f>'SO 04 - Chodba'!F36</f>
        <v>0</v>
      </c>
      <c r="BD98" s="130">
        <f>'SO 04 - Chodba'!F37</f>
        <v>0</v>
      </c>
      <c r="BE98" s="7"/>
      <c r="BT98" s="131" t="s">
        <v>84</v>
      </c>
      <c r="BV98" s="131" t="s">
        <v>78</v>
      </c>
      <c r="BW98" s="131" t="s">
        <v>95</v>
      </c>
      <c r="BX98" s="131" t="s">
        <v>5</v>
      </c>
      <c r="CL98" s="131" t="s">
        <v>1</v>
      </c>
      <c r="CM98" s="131" t="s">
        <v>86</v>
      </c>
    </row>
    <row r="99" s="7" customFormat="1" ht="16.5" customHeight="1">
      <c r="A99" s="119" t="s">
        <v>80</v>
      </c>
      <c r="B99" s="120"/>
      <c r="C99" s="121"/>
      <c r="D99" s="122" t="s">
        <v>96</v>
      </c>
      <c r="E99" s="122"/>
      <c r="F99" s="122"/>
      <c r="G99" s="122"/>
      <c r="H99" s="122"/>
      <c r="I99" s="123"/>
      <c r="J99" s="122" t="s">
        <v>97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'SO 05 - Šatna 4 – chodba ...'!J30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83</v>
      </c>
      <c r="AR99" s="126"/>
      <c r="AS99" s="127">
        <v>0</v>
      </c>
      <c r="AT99" s="128">
        <f>ROUND(SUM(AV99:AW99),2)</f>
        <v>0</v>
      </c>
      <c r="AU99" s="129">
        <f>'SO 05 - Šatna 4 – chodba ...'!P129</f>
        <v>0</v>
      </c>
      <c r="AV99" s="128">
        <f>'SO 05 - Šatna 4 – chodba ...'!J33</f>
        <v>0</v>
      </c>
      <c r="AW99" s="128">
        <f>'SO 05 - Šatna 4 – chodba ...'!J34</f>
        <v>0</v>
      </c>
      <c r="AX99" s="128">
        <f>'SO 05 - Šatna 4 – chodba ...'!J35</f>
        <v>0</v>
      </c>
      <c r="AY99" s="128">
        <f>'SO 05 - Šatna 4 – chodba ...'!J36</f>
        <v>0</v>
      </c>
      <c r="AZ99" s="128">
        <f>'SO 05 - Šatna 4 – chodba ...'!F33</f>
        <v>0</v>
      </c>
      <c r="BA99" s="128">
        <f>'SO 05 - Šatna 4 – chodba ...'!F34</f>
        <v>0</v>
      </c>
      <c r="BB99" s="128">
        <f>'SO 05 - Šatna 4 – chodba ...'!F35</f>
        <v>0</v>
      </c>
      <c r="BC99" s="128">
        <f>'SO 05 - Šatna 4 – chodba ...'!F36</f>
        <v>0</v>
      </c>
      <c r="BD99" s="130">
        <f>'SO 05 - Šatna 4 – chodba ...'!F37</f>
        <v>0</v>
      </c>
      <c r="BE99" s="7"/>
      <c r="BT99" s="131" t="s">
        <v>84</v>
      </c>
      <c r="BV99" s="131" t="s">
        <v>78</v>
      </c>
      <c r="BW99" s="131" t="s">
        <v>98</v>
      </c>
      <c r="BX99" s="131" t="s">
        <v>5</v>
      </c>
      <c r="CL99" s="131" t="s">
        <v>1</v>
      </c>
      <c r="CM99" s="131" t="s">
        <v>86</v>
      </c>
    </row>
    <row r="100" s="7" customFormat="1" ht="16.5" customHeight="1">
      <c r="A100" s="119" t="s">
        <v>80</v>
      </c>
      <c r="B100" s="120"/>
      <c r="C100" s="121"/>
      <c r="D100" s="122" t="s">
        <v>99</v>
      </c>
      <c r="E100" s="122"/>
      <c r="F100" s="122"/>
      <c r="G100" s="122"/>
      <c r="H100" s="122"/>
      <c r="I100" s="123"/>
      <c r="J100" s="122" t="s">
        <v>100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4">
        <f>'EL - Elektroinstalace'!J30</f>
        <v>0</v>
      </c>
      <c r="AH100" s="123"/>
      <c r="AI100" s="123"/>
      <c r="AJ100" s="123"/>
      <c r="AK100" s="123"/>
      <c r="AL100" s="123"/>
      <c r="AM100" s="123"/>
      <c r="AN100" s="124">
        <f>SUM(AG100,AT100)</f>
        <v>0</v>
      </c>
      <c r="AO100" s="123"/>
      <c r="AP100" s="123"/>
      <c r="AQ100" s="125" t="s">
        <v>83</v>
      </c>
      <c r="AR100" s="126"/>
      <c r="AS100" s="127">
        <v>0</v>
      </c>
      <c r="AT100" s="128">
        <f>ROUND(SUM(AV100:AW100),2)</f>
        <v>0</v>
      </c>
      <c r="AU100" s="129">
        <f>'EL - Elektroinstalace'!P118</f>
        <v>0</v>
      </c>
      <c r="AV100" s="128">
        <f>'EL - Elektroinstalace'!J33</f>
        <v>0</v>
      </c>
      <c r="AW100" s="128">
        <f>'EL - Elektroinstalace'!J34</f>
        <v>0</v>
      </c>
      <c r="AX100" s="128">
        <f>'EL - Elektroinstalace'!J35</f>
        <v>0</v>
      </c>
      <c r="AY100" s="128">
        <f>'EL - Elektroinstalace'!J36</f>
        <v>0</v>
      </c>
      <c r="AZ100" s="128">
        <f>'EL - Elektroinstalace'!F33</f>
        <v>0</v>
      </c>
      <c r="BA100" s="128">
        <f>'EL - Elektroinstalace'!F34</f>
        <v>0</v>
      </c>
      <c r="BB100" s="128">
        <f>'EL - Elektroinstalace'!F35</f>
        <v>0</v>
      </c>
      <c r="BC100" s="128">
        <f>'EL - Elektroinstalace'!F36</f>
        <v>0</v>
      </c>
      <c r="BD100" s="130">
        <f>'EL - Elektroinstalace'!F37</f>
        <v>0</v>
      </c>
      <c r="BE100" s="7"/>
      <c r="BT100" s="131" t="s">
        <v>84</v>
      </c>
      <c r="BV100" s="131" t="s">
        <v>78</v>
      </c>
      <c r="BW100" s="131" t="s">
        <v>101</v>
      </c>
      <c r="BX100" s="131" t="s">
        <v>5</v>
      </c>
      <c r="CL100" s="131" t="s">
        <v>1</v>
      </c>
      <c r="CM100" s="131" t="s">
        <v>86</v>
      </c>
    </row>
    <row r="101" s="7" customFormat="1" ht="16.5" customHeight="1">
      <c r="A101" s="119" t="s">
        <v>80</v>
      </c>
      <c r="B101" s="120"/>
      <c r="C101" s="121"/>
      <c r="D101" s="122" t="s">
        <v>102</v>
      </c>
      <c r="E101" s="122"/>
      <c r="F101" s="122"/>
      <c r="G101" s="122"/>
      <c r="H101" s="122"/>
      <c r="I101" s="123"/>
      <c r="J101" s="122" t="s">
        <v>103</v>
      </c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4">
        <f>'VRN - Vedlejší a ostatní ...'!J30</f>
        <v>0</v>
      </c>
      <c r="AH101" s="123"/>
      <c r="AI101" s="123"/>
      <c r="AJ101" s="123"/>
      <c r="AK101" s="123"/>
      <c r="AL101" s="123"/>
      <c r="AM101" s="123"/>
      <c r="AN101" s="124">
        <f>SUM(AG101,AT101)</f>
        <v>0</v>
      </c>
      <c r="AO101" s="123"/>
      <c r="AP101" s="123"/>
      <c r="AQ101" s="125" t="s">
        <v>83</v>
      </c>
      <c r="AR101" s="126"/>
      <c r="AS101" s="132">
        <v>0</v>
      </c>
      <c r="AT101" s="133">
        <f>ROUND(SUM(AV101:AW101),2)</f>
        <v>0</v>
      </c>
      <c r="AU101" s="134">
        <f>'VRN - Vedlejší a ostatní ...'!P120</f>
        <v>0</v>
      </c>
      <c r="AV101" s="133">
        <f>'VRN - Vedlejší a ostatní ...'!J33</f>
        <v>0</v>
      </c>
      <c r="AW101" s="133">
        <f>'VRN - Vedlejší a ostatní ...'!J34</f>
        <v>0</v>
      </c>
      <c r="AX101" s="133">
        <f>'VRN - Vedlejší a ostatní ...'!J35</f>
        <v>0</v>
      </c>
      <c r="AY101" s="133">
        <f>'VRN - Vedlejší a ostatní ...'!J36</f>
        <v>0</v>
      </c>
      <c r="AZ101" s="133">
        <f>'VRN - Vedlejší a ostatní ...'!F33</f>
        <v>0</v>
      </c>
      <c r="BA101" s="133">
        <f>'VRN - Vedlejší a ostatní ...'!F34</f>
        <v>0</v>
      </c>
      <c r="BB101" s="133">
        <f>'VRN - Vedlejší a ostatní ...'!F35</f>
        <v>0</v>
      </c>
      <c r="BC101" s="133">
        <f>'VRN - Vedlejší a ostatní ...'!F36</f>
        <v>0</v>
      </c>
      <c r="BD101" s="135">
        <f>'VRN - Vedlejší a ostatní ...'!F37</f>
        <v>0</v>
      </c>
      <c r="BE101" s="7"/>
      <c r="BT101" s="131" t="s">
        <v>84</v>
      </c>
      <c r="BV101" s="131" t="s">
        <v>78</v>
      </c>
      <c r="BW101" s="131" t="s">
        <v>104</v>
      </c>
      <c r="BX101" s="131" t="s">
        <v>5</v>
      </c>
      <c r="CL101" s="131" t="s">
        <v>1</v>
      </c>
      <c r="CM101" s="131" t="s">
        <v>86</v>
      </c>
    </row>
    <row r="102" s="2" customFormat="1" ht="30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4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44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</sheetData>
  <sheetProtection sheet="1" formatColumns="0" formatRows="0" objects="1" scenarios="1" spinCount="100000" saltValue="cibt52qGnJcU0bPe4JYYEvx/1LvUm5z1d+RsZwY7ceNXYsbKpZnheG70dmOmSEQCDI/yPEAaVBkmoyyN4Suwcw==" hashValue="tuRD5xM6ML+LKbXSmrDLPTE/8lY5X6xh7yUwUuMBbvcFV/FSmeCIPeai91b1ok4Dj1C5j6Jfwq/QLjzFvkInVQ==" algorithmName="SHA-512" password="CC35"/>
  <mergeCells count="66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 01 - Šatna 1'!C2" display="/"/>
    <hyperlink ref="A96" location="'SO 02 - Šatna 2'!C2" display="/"/>
    <hyperlink ref="A97" location="'SO 03 - Šatna 3'!C2" display="/"/>
    <hyperlink ref="A98" location="'SO 04 - Chodba'!C2" display="/"/>
    <hyperlink ref="A99" location="'SO 05 - Šatna 4 – chodba ...'!C2" display="/"/>
    <hyperlink ref="A100" location="'EL - Elektroinstalace'!C2" display="/"/>
    <hyperlink ref="A101" location="'VRN - Vedlejší a ostatn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  <c r="AZ2" s="136" t="s">
        <v>105</v>
      </c>
      <c r="BA2" s="136" t="s">
        <v>1</v>
      </c>
      <c r="BB2" s="136" t="s">
        <v>1</v>
      </c>
      <c r="BC2" s="136" t="s">
        <v>106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107</v>
      </c>
      <c r="BA3" s="136" t="s">
        <v>1</v>
      </c>
      <c r="BB3" s="136" t="s">
        <v>1</v>
      </c>
      <c r="BC3" s="136" t="s">
        <v>108</v>
      </c>
      <c r="BD3" s="136" t="s">
        <v>86</v>
      </c>
    </row>
    <row r="4" s="1" customFormat="1" ht="24.96" customHeight="1">
      <c r="B4" s="20"/>
      <c r="D4" s="139" t="s">
        <v>109</v>
      </c>
      <c r="L4" s="20"/>
      <c r="M4" s="140" t="s">
        <v>10</v>
      </c>
      <c r="AT4" s="17" t="s">
        <v>4</v>
      </c>
      <c r="AZ4" s="136" t="s">
        <v>110</v>
      </c>
      <c r="BA4" s="136" t="s">
        <v>1</v>
      </c>
      <c r="BB4" s="136" t="s">
        <v>1</v>
      </c>
      <c r="BC4" s="136" t="s">
        <v>111</v>
      </c>
      <c r="BD4" s="136" t="s">
        <v>86</v>
      </c>
    </row>
    <row r="5" s="1" customFormat="1" ht="6.96" customHeight="1">
      <c r="B5" s="20"/>
      <c r="L5" s="20"/>
      <c r="AZ5" s="136" t="s">
        <v>112</v>
      </c>
      <c r="BA5" s="136" t="s">
        <v>1</v>
      </c>
      <c r="BB5" s="136" t="s">
        <v>1</v>
      </c>
      <c r="BC5" s="136" t="s">
        <v>113</v>
      </c>
      <c r="BD5" s="136" t="s">
        <v>86</v>
      </c>
    </row>
    <row r="6" s="1" customFormat="1" ht="12" customHeight="1">
      <c r="B6" s="20"/>
      <c r="D6" s="141" t="s">
        <v>16</v>
      </c>
      <c r="L6" s="20"/>
      <c r="AZ6" s="136" t="s">
        <v>114</v>
      </c>
      <c r="BA6" s="136" t="s">
        <v>1</v>
      </c>
      <c r="BB6" s="136" t="s">
        <v>1</v>
      </c>
      <c r="BC6" s="136" t="s">
        <v>115</v>
      </c>
      <c r="BD6" s="136" t="s">
        <v>86</v>
      </c>
    </row>
    <row r="7" s="1" customFormat="1" ht="26.25" customHeight="1">
      <c r="B7" s="20"/>
      <c r="E7" s="142" t="str">
        <f>'Rekapitulace stavby'!K6</f>
        <v>REKONSTRUKCE ČÁSTI SUTERÉNU OBJEKTU ZŠ KOMENSKÉHO, KOMENSKÉHO NÁMĚSTÍ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117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29. 8. 2022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ROUND(J131,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ROUND((SUM(BE131:BE228)),  2)</f>
        <v>0</v>
      </c>
      <c r="G33" s="38"/>
      <c r="H33" s="38"/>
      <c r="I33" s="156">
        <v>0.20999999999999999</v>
      </c>
      <c r="J33" s="155">
        <f>ROUND(((SUM(BE131:BE228))*I33),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ROUND((SUM(BF131:BF228)),  2)</f>
        <v>0</v>
      </c>
      <c r="G34" s="38"/>
      <c r="H34" s="38"/>
      <c r="I34" s="156">
        <v>0.14999999999999999</v>
      </c>
      <c r="J34" s="155">
        <f>ROUND(((SUM(BF131:BF228))*I34),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ROUND((SUM(BG131:BG228)),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ROUND((SUM(BH131:BH228)),  2)</f>
        <v>0</v>
      </c>
      <c r="G36" s="38"/>
      <c r="H36" s="38"/>
      <c r="I36" s="156">
        <v>0.14999999999999999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ROUND((SUM(BI131:BI228)),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5" t="str">
        <f>E7</f>
        <v>REKONSTRUKCE ČÁSTI SUTERÉNU OBJEKTU ZŠ KOMENSKÉHO, KOMENSKÉHO NÁMĚSTÍ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01 - Šatna 1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st.p.č. 527</v>
      </c>
      <c r="G89" s="40"/>
      <c r="H89" s="40"/>
      <c r="I89" s="32" t="s">
        <v>22</v>
      </c>
      <c r="J89" s="79" t="str">
        <f>IF(J12="","",J12)</f>
        <v>29. 8. 2022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Děčín</v>
      </c>
      <c r="G91" s="40"/>
      <c r="H91" s="40"/>
      <c r="I91" s="32" t="s">
        <v>30</v>
      </c>
      <c r="J91" s="36" t="str">
        <f>E21</f>
        <v>NORDARCH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Jan Duben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119</v>
      </c>
      <c r="D94" s="177"/>
      <c r="E94" s="177"/>
      <c r="F94" s="177"/>
      <c r="G94" s="177"/>
      <c r="H94" s="177"/>
      <c r="I94" s="177"/>
      <c r="J94" s="178" t="s">
        <v>120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121</v>
      </c>
      <c r="D96" s="40"/>
      <c r="E96" s="40"/>
      <c r="F96" s="40"/>
      <c r="G96" s="40"/>
      <c r="H96" s="40"/>
      <c r="I96" s="40"/>
      <c r="J96" s="110">
        <f>J131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0"/>
      <c r="C97" s="181"/>
      <c r="D97" s="182" t="s">
        <v>123</v>
      </c>
      <c r="E97" s="183"/>
      <c r="F97" s="183"/>
      <c r="G97" s="183"/>
      <c r="H97" s="183"/>
      <c r="I97" s="183"/>
      <c r="J97" s="184">
        <f>J132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124</v>
      </c>
      <c r="E98" s="189"/>
      <c r="F98" s="189"/>
      <c r="G98" s="189"/>
      <c r="H98" s="189"/>
      <c r="I98" s="189"/>
      <c r="J98" s="190">
        <f>J133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125</v>
      </c>
      <c r="E99" s="189"/>
      <c r="F99" s="189"/>
      <c r="G99" s="189"/>
      <c r="H99" s="189"/>
      <c r="I99" s="189"/>
      <c r="J99" s="190">
        <f>J136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126</v>
      </c>
      <c r="E100" s="189"/>
      <c r="F100" s="189"/>
      <c r="G100" s="189"/>
      <c r="H100" s="189"/>
      <c r="I100" s="189"/>
      <c r="J100" s="190">
        <f>J139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127</v>
      </c>
      <c r="E101" s="189"/>
      <c r="F101" s="189"/>
      <c r="G101" s="189"/>
      <c r="H101" s="189"/>
      <c r="I101" s="189"/>
      <c r="J101" s="190">
        <f>J160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128</v>
      </c>
      <c r="E102" s="189"/>
      <c r="F102" s="189"/>
      <c r="G102" s="189"/>
      <c r="H102" s="189"/>
      <c r="I102" s="189"/>
      <c r="J102" s="190">
        <f>J165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129</v>
      </c>
      <c r="E103" s="189"/>
      <c r="F103" s="189"/>
      <c r="G103" s="189"/>
      <c r="H103" s="189"/>
      <c r="I103" s="189"/>
      <c r="J103" s="190">
        <f>J171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0"/>
      <c r="C104" s="181"/>
      <c r="D104" s="182" t="s">
        <v>130</v>
      </c>
      <c r="E104" s="183"/>
      <c r="F104" s="183"/>
      <c r="G104" s="183"/>
      <c r="H104" s="183"/>
      <c r="I104" s="183"/>
      <c r="J104" s="184">
        <f>J173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6"/>
      <c r="C105" s="187"/>
      <c r="D105" s="188" t="s">
        <v>131</v>
      </c>
      <c r="E105" s="189"/>
      <c r="F105" s="189"/>
      <c r="G105" s="189"/>
      <c r="H105" s="189"/>
      <c r="I105" s="189"/>
      <c r="J105" s="190">
        <f>J174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132</v>
      </c>
      <c r="E106" s="189"/>
      <c r="F106" s="189"/>
      <c r="G106" s="189"/>
      <c r="H106" s="189"/>
      <c r="I106" s="189"/>
      <c r="J106" s="190">
        <f>J180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133</v>
      </c>
      <c r="E107" s="189"/>
      <c r="F107" s="189"/>
      <c r="G107" s="189"/>
      <c r="H107" s="189"/>
      <c r="I107" s="189"/>
      <c r="J107" s="190">
        <f>J186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134</v>
      </c>
      <c r="E108" s="189"/>
      <c r="F108" s="189"/>
      <c r="G108" s="189"/>
      <c r="H108" s="189"/>
      <c r="I108" s="189"/>
      <c r="J108" s="190">
        <f>J190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135</v>
      </c>
      <c r="E109" s="189"/>
      <c r="F109" s="189"/>
      <c r="G109" s="189"/>
      <c r="H109" s="189"/>
      <c r="I109" s="189"/>
      <c r="J109" s="190">
        <f>J206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136</v>
      </c>
      <c r="E110" s="189"/>
      <c r="F110" s="189"/>
      <c r="G110" s="189"/>
      <c r="H110" s="189"/>
      <c r="I110" s="189"/>
      <c r="J110" s="190">
        <f>J218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6"/>
      <c r="C111" s="187"/>
      <c r="D111" s="188" t="s">
        <v>137</v>
      </c>
      <c r="E111" s="189"/>
      <c r="F111" s="189"/>
      <c r="G111" s="189"/>
      <c r="H111" s="189"/>
      <c r="I111" s="189"/>
      <c r="J111" s="190">
        <f>J226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7" s="2" customFormat="1" ht="6.96" customHeight="1">
      <c r="A117" s="38"/>
      <c r="B117" s="68"/>
      <c r="C117" s="69"/>
      <c r="D117" s="69"/>
      <c r="E117" s="69"/>
      <c r="F117" s="69"/>
      <c r="G117" s="69"/>
      <c r="H117" s="69"/>
      <c r="I117" s="69"/>
      <c r="J117" s="69"/>
      <c r="K117" s="69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4.96" customHeight="1">
      <c r="A118" s="38"/>
      <c r="B118" s="39"/>
      <c r="C118" s="23" t="s">
        <v>138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16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6.25" customHeight="1">
      <c r="A121" s="38"/>
      <c r="B121" s="39"/>
      <c r="C121" s="40"/>
      <c r="D121" s="40"/>
      <c r="E121" s="175" t="str">
        <f>E7</f>
        <v>REKONSTRUKCE ČÁSTI SUTERÉNU OBJEKTU ZŠ KOMENSKÉHO, KOMENSKÉHO NÁMĚSTÍ</v>
      </c>
      <c r="F121" s="32"/>
      <c r="G121" s="32"/>
      <c r="H121" s="32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116</v>
      </c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76" t="str">
        <f>E9</f>
        <v>SO 01 - Šatna 1</v>
      </c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20</v>
      </c>
      <c r="D125" s="40"/>
      <c r="E125" s="40"/>
      <c r="F125" s="27" t="str">
        <f>F12</f>
        <v>st.p.č. 527</v>
      </c>
      <c r="G125" s="40"/>
      <c r="H125" s="40"/>
      <c r="I125" s="32" t="s">
        <v>22</v>
      </c>
      <c r="J125" s="79" t="str">
        <f>IF(J12="","",J12)</f>
        <v>29. 8. 2022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24</v>
      </c>
      <c r="D127" s="40"/>
      <c r="E127" s="40"/>
      <c r="F127" s="27" t="str">
        <f>E15</f>
        <v>Statutární město Děčín</v>
      </c>
      <c r="G127" s="40"/>
      <c r="H127" s="40"/>
      <c r="I127" s="32" t="s">
        <v>30</v>
      </c>
      <c r="J127" s="36" t="str">
        <f>E21</f>
        <v>NORDARCH s.r.o.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28</v>
      </c>
      <c r="D128" s="40"/>
      <c r="E128" s="40"/>
      <c r="F128" s="27" t="str">
        <f>IF(E18="","",E18)</f>
        <v>Vyplň údaj</v>
      </c>
      <c r="G128" s="40"/>
      <c r="H128" s="40"/>
      <c r="I128" s="32" t="s">
        <v>33</v>
      </c>
      <c r="J128" s="36" t="str">
        <f>E24</f>
        <v>Ing. Jan Duben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0.32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1" customFormat="1" ht="29.28" customHeight="1">
      <c r="A130" s="192"/>
      <c r="B130" s="193"/>
      <c r="C130" s="194" t="s">
        <v>139</v>
      </c>
      <c r="D130" s="195" t="s">
        <v>61</v>
      </c>
      <c r="E130" s="195" t="s">
        <v>57</v>
      </c>
      <c r="F130" s="195" t="s">
        <v>58</v>
      </c>
      <c r="G130" s="195" t="s">
        <v>140</v>
      </c>
      <c r="H130" s="195" t="s">
        <v>141</v>
      </c>
      <c r="I130" s="195" t="s">
        <v>142</v>
      </c>
      <c r="J130" s="196" t="s">
        <v>120</v>
      </c>
      <c r="K130" s="197" t="s">
        <v>143</v>
      </c>
      <c r="L130" s="198"/>
      <c r="M130" s="100" t="s">
        <v>1</v>
      </c>
      <c r="N130" s="101" t="s">
        <v>40</v>
      </c>
      <c r="O130" s="101" t="s">
        <v>144</v>
      </c>
      <c r="P130" s="101" t="s">
        <v>145</v>
      </c>
      <c r="Q130" s="101" t="s">
        <v>146</v>
      </c>
      <c r="R130" s="101" t="s">
        <v>147</v>
      </c>
      <c r="S130" s="101" t="s">
        <v>148</v>
      </c>
      <c r="T130" s="102" t="s">
        <v>149</v>
      </c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</row>
    <row r="131" s="2" customFormat="1" ht="22.8" customHeight="1">
      <c r="A131" s="38"/>
      <c r="B131" s="39"/>
      <c r="C131" s="107" t="s">
        <v>150</v>
      </c>
      <c r="D131" s="40"/>
      <c r="E131" s="40"/>
      <c r="F131" s="40"/>
      <c r="G131" s="40"/>
      <c r="H131" s="40"/>
      <c r="I131" s="40"/>
      <c r="J131" s="199">
        <f>BK131</f>
        <v>0</v>
      </c>
      <c r="K131" s="40"/>
      <c r="L131" s="44"/>
      <c r="M131" s="103"/>
      <c r="N131" s="200"/>
      <c r="O131" s="104"/>
      <c r="P131" s="201">
        <f>P132+P173</f>
        <v>0</v>
      </c>
      <c r="Q131" s="104"/>
      <c r="R131" s="201">
        <f>R132+R173</f>
        <v>9.9703047699999985</v>
      </c>
      <c r="S131" s="104"/>
      <c r="T131" s="202">
        <f>T132+T173</f>
        <v>19.444559999999999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75</v>
      </c>
      <c r="AU131" s="17" t="s">
        <v>122</v>
      </c>
      <c r="BK131" s="203">
        <f>BK132+BK173</f>
        <v>0</v>
      </c>
    </row>
    <row r="132" s="12" customFormat="1" ht="25.92" customHeight="1">
      <c r="A132" s="12"/>
      <c r="B132" s="204"/>
      <c r="C132" s="205"/>
      <c r="D132" s="206" t="s">
        <v>75</v>
      </c>
      <c r="E132" s="207" t="s">
        <v>151</v>
      </c>
      <c r="F132" s="207" t="s">
        <v>152</v>
      </c>
      <c r="G132" s="205"/>
      <c r="H132" s="205"/>
      <c r="I132" s="208"/>
      <c r="J132" s="209">
        <f>BK132</f>
        <v>0</v>
      </c>
      <c r="K132" s="205"/>
      <c r="L132" s="210"/>
      <c r="M132" s="211"/>
      <c r="N132" s="212"/>
      <c r="O132" s="212"/>
      <c r="P132" s="213">
        <f>P133+P136+P139+P160+P165+P171</f>
        <v>0</v>
      </c>
      <c r="Q132" s="212"/>
      <c r="R132" s="213">
        <f>R133+R136+R139+R160+R165+R171</f>
        <v>5.447125119999999</v>
      </c>
      <c r="S132" s="212"/>
      <c r="T132" s="214">
        <f>T133+T136+T139+T160+T165+T171</f>
        <v>19.299299999999999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5" t="s">
        <v>84</v>
      </c>
      <c r="AT132" s="216" t="s">
        <v>75</v>
      </c>
      <c r="AU132" s="216" t="s">
        <v>76</v>
      </c>
      <c r="AY132" s="215" t="s">
        <v>153</v>
      </c>
      <c r="BK132" s="217">
        <f>BK133+BK136+BK139+BK160+BK165+BK171</f>
        <v>0</v>
      </c>
    </row>
    <row r="133" s="12" customFormat="1" ht="22.8" customHeight="1">
      <c r="A133" s="12"/>
      <c r="B133" s="204"/>
      <c r="C133" s="205"/>
      <c r="D133" s="206" t="s">
        <v>75</v>
      </c>
      <c r="E133" s="218" t="s">
        <v>84</v>
      </c>
      <c r="F133" s="218" t="s">
        <v>154</v>
      </c>
      <c r="G133" s="205"/>
      <c r="H133" s="205"/>
      <c r="I133" s="208"/>
      <c r="J133" s="219">
        <f>BK133</f>
        <v>0</v>
      </c>
      <c r="K133" s="205"/>
      <c r="L133" s="210"/>
      <c r="M133" s="211"/>
      <c r="N133" s="212"/>
      <c r="O133" s="212"/>
      <c r="P133" s="213">
        <f>SUM(P134:P135)</f>
        <v>0</v>
      </c>
      <c r="Q133" s="212"/>
      <c r="R133" s="213">
        <f>SUM(R134:R135)</f>
        <v>0</v>
      </c>
      <c r="S133" s="212"/>
      <c r="T133" s="214">
        <f>SUM(T134:T135)</f>
        <v>17.549099999999999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5" t="s">
        <v>84</v>
      </c>
      <c r="AT133" s="216" t="s">
        <v>75</v>
      </c>
      <c r="AU133" s="216" t="s">
        <v>84</v>
      </c>
      <c r="AY133" s="215" t="s">
        <v>153</v>
      </c>
      <c r="BK133" s="217">
        <f>SUM(BK134:BK135)</f>
        <v>0</v>
      </c>
    </row>
    <row r="134" s="2" customFormat="1" ht="24.15" customHeight="1">
      <c r="A134" s="38"/>
      <c r="B134" s="39"/>
      <c r="C134" s="220" t="s">
        <v>84</v>
      </c>
      <c r="D134" s="220" t="s">
        <v>155</v>
      </c>
      <c r="E134" s="221" t="s">
        <v>156</v>
      </c>
      <c r="F134" s="222" t="s">
        <v>157</v>
      </c>
      <c r="G134" s="223" t="s">
        <v>158</v>
      </c>
      <c r="H134" s="224">
        <v>68.819999999999993</v>
      </c>
      <c r="I134" s="225"/>
      <c r="J134" s="226">
        <f>ROUND(I134*H134,2)</f>
        <v>0</v>
      </c>
      <c r="K134" s="227"/>
      <c r="L134" s="44"/>
      <c r="M134" s="228" t="s">
        <v>1</v>
      </c>
      <c r="N134" s="229" t="s">
        <v>41</v>
      </c>
      <c r="O134" s="91"/>
      <c r="P134" s="230">
        <f>O134*H134</f>
        <v>0</v>
      </c>
      <c r="Q134" s="230">
        <v>0</v>
      </c>
      <c r="R134" s="230">
        <f>Q134*H134</f>
        <v>0</v>
      </c>
      <c r="S134" s="230">
        <v>0.255</v>
      </c>
      <c r="T134" s="231">
        <f>S134*H134</f>
        <v>17.549099999999999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2" t="s">
        <v>159</v>
      </c>
      <c r="AT134" s="232" t="s">
        <v>155</v>
      </c>
      <c r="AU134" s="232" t="s">
        <v>86</v>
      </c>
      <c r="AY134" s="17" t="s">
        <v>153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84</v>
      </c>
      <c r="BK134" s="233">
        <f>ROUND(I134*H134,2)</f>
        <v>0</v>
      </c>
      <c r="BL134" s="17" t="s">
        <v>159</v>
      </c>
      <c r="BM134" s="232" t="s">
        <v>160</v>
      </c>
    </row>
    <row r="135" s="13" customFormat="1">
      <c r="A135" s="13"/>
      <c r="B135" s="234"/>
      <c r="C135" s="235"/>
      <c r="D135" s="236" t="s">
        <v>161</v>
      </c>
      <c r="E135" s="237" t="s">
        <v>1</v>
      </c>
      <c r="F135" s="238" t="s">
        <v>162</v>
      </c>
      <c r="G135" s="235"/>
      <c r="H135" s="239">
        <v>68.819999999999993</v>
      </c>
      <c r="I135" s="240"/>
      <c r="J135" s="235"/>
      <c r="K135" s="235"/>
      <c r="L135" s="241"/>
      <c r="M135" s="242"/>
      <c r="N135" s="243"/>
      <c r="O135" s="243"/>
      <c r="P135" s="243"/>
      <c r="Q135" s="243"/>
      <c r="R135" s="243"/>
      <c r="S135" s="243"/>
      <c r="T135" s="24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5" t="s">
        <v>161</v>
      </c>
      <c r="AU135" s="245" t="s">
        <v>86</v>
      </c>
      <c r="AV135" s="13" t="s">
        <v>86</v>
      </c>
      <c r="AW135" s="13" t="s">
        <v>32</v>
      </c>
      <c r="AX135" s="13" t="s">
        <v>84</v>
      </c>
      <c r="AY135" s="245" t="s">
        <v>153</v>
      </c>
    </row>
    <row r="136" s="12" customFormat="1" ht="22.8" customHeight="1">
      <c r="A136" s="12"/>
      <c r="B136" s="204"/>
      <c r="C136" s="205"/>
      <c r="D136" s="206" t="s">
        <v>75</v>
      </c>
      <c r="E136" s="218" t="s">
        <v>163</v>
      </c>
      <c r="F136" s="218" t="s">
        <v>164</v>
      </c>
      <c r="G136" s="205"/>
      <c r="H136" s="205"/>
      <c r="I136" s="208"/>
      <c r="J136" s="219">
        <f>BK136</f>
        <v>0</v>
      </c>
      <c r="K136" s="205"/>
      <c r="L136" s="210"/>
      <c r="M136" s="211"/>
      <c r="N136" s="212"/>
      <c r="O136" s="212"/>
      <c r="P136" s="213">
        <f>SUM(P137:P138)</f>
        <v>0</v>
      </c>
      <c r="Q136" s="212"/>
      <c r="R136" s="213">
        <f>SUM(R137:R138)</f>
        <v>1.7601055999999999</v>
      </c>
      <c r="S136" s="212"/>
      <c r="T136" s="214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5" t="s">
        <v>84</v>
      </c>
      <c r="AT136" s="216" t="s">
        <v>75</v>
      </c>
      <c r="AU136" s="216" t="s">
        <v>84</v>
      </c>
      <c r="AY136" s="215" t="s">
        <v>153</v>
      </c>
      <c r="BK136" s="217">
        <f>SUM(BK137:BK138)</f>
        <v>0</v>
      </c>
    </row>
    <row r="137" s="2" customFormat="1" ht="16.5" customHeight="1">
      <c r="A137" s="38"/>
      <c r="B137" s="39"/>
      <c r="C137" s="220" t="s">
        <v>86</v>
      </c>
      <c r="D137" s="220" t="s">
        <v>155</v>
      </c>
      <c r="E137" s="221" t="s">
        <v>165</v>
      </c>
      <c r="F137" s="222" t="s">
        <v>166</v>
      </c>
      <c r="G137" s="223" t="s">
        <v>158</v>
      </c>
      <c r="H137" s="224">
        <v>27.280000000000001</v>
      </c>
      <c r="I137" s="225"/>
      <c r="J137" s="226">
        <f>ROUND(I137*H137,2)</f>
        <v>0</v>
      </c>
      <c r="K137" s="227"/>
      <c r="L137" s="44"/>
      <c r="M137" s="228" t="s">
        <v>1</v>
      </c>
      <c r="N137" s="229" t="s">
        <v>41</v>
      </c>
      <c r="O137" s="91"/>
      <c r="P137" s="230">
        <f>O137*H137</f>
        <v>0</v>
      </c>
      <c r="Q137" s="230">
        <v>0.064519999999999994</v>
      </c>
      <c r="R137" s="230">
        <f>Q137*H137</f>
        <v>1.7601055999999999</v>
      </c>
      <c r="S137" s="230">
        <v>0</v>
      </c>
      <c r="T137" s="231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2" t="s">
        <v>159</v>
      </c>
      <c r="AT137" s="232" t="s">
        <v>155</v>
      </c>
      <c r="AU137" s="232" t="s">
        <v>86</v>
      </c>
      <c r="AY137" s="17" t="s">
        <v>153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7" t="s">
        <v>84</v>
      </c>
      <c r="BK137" s="233">
        <f>ROUND(I137*H137,2)</f>
        <v>0</v>
      </c>
      <c r="BL137" s="17" t="s">
        <v>159</v>
      </c>
      <c r="BM137" s="232" t="s">
        <v>167</v>
      </c>
    </row>
    <row r="138" s="13" customFormat="1">
      <c r="A138" s="13"/>
      <c r="B138" s="234"/>
      <c r="C138" s="235"/>
      <c r="D138" s="236" t="s">
        <v>161</v>
      </c>
      <c r="E138" s="237" t="s">
        <v>105</v>
      </c>
      <c r="F138" s="238" t="s">
        <v>168</v>
      </c>
      <c r="G138" s="235"/>
      <c r="H138" s="239">
        <v>27.280000000000001</v>
      </c>
      <c r="I138" s="240"/>
      <c r="J138" s="235"/>
      <c r="K138" s="235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161</v>
      </c>
      <c r="AU138" s="245" t="s">
        <v>86</v>
      </c>
      <c r="AV138" s="13" t="s">
        <v>86</v>
      </c>
      <c r="AW138" s="13" t="s">
        <v>32</v>
      </c>
      <c r="AX138" s="13" t="s">
        <v>84</v>
      </c>
      <c r="AY138" s="245" t="s">
        <v>153</v>
      </c>
    </row>
    <row r="139" s="12" customFormat="1" ht="22.8" customHeight="1">
      <c r="A139" s="12"/>
      <c r="B139" s="204"/>
      <c r="C139" s="205"/>
      <c r="D139" s="206" t="s">
        <v>75</v>
      </c>
      <c r="E139" s="218" t="s">
        <v>169</v>
      </c>
      <c r="F139" s="218" t="s">
        <v>170</v>
      </c>
      <c r="G139" s="205"/>
      <c r="H139" s="205"/>
      <c r="I139" s="208"/>
      <c r="J139" s="219">
        <f>BK139</f>
        <v>0</v>
      </c>
      <c r="K139" s="205"/>
      <c r="L139" s="210"/>
      <c r="M139" s="211"/>
      <c r="N139" s="212"/>
      <c r="O139" s="212"/>
      <c r="P139" s="213">
        <f>SUM(P140:P159)</f>
        <v>0</v>
      </c>
      <c r="Q139" s="212"/>
      <c r="R139" s="213">
        <f>SUM(R140:R159)</f>
        <v>3.6870195199999993</v>
      </c>
      <c r="S139" s="212"/>
      <c r="T139" s="214">
        <f>SUM(T140:T159)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5" t="s">
        <v>84</v>
      </c>
      <c r="AT139" s="216" t="s">
        <v>75</v>
      </c>
      <c r="AU139" s="216" t="s">
        <v>84</v>
      </c>
      <c r="AY139" s="215" t="s">
        <v>153</v>
      </c>
      <c r="BK139" s="217">
        <f>SUM(BK140:BK159)</f>
        <v>0</v>
      </c>
    </row>
    <row r="140" s="2" customFormat="1" ht="24.15" customHeight="1">
      <c r="A140" s="38"/>
      <c r="B140" s="39"/>
      <c r="C140" s="220" t="s">
        <v>163</v>
      </c>
      <c r="D140" s="220" t="s">
        <v>155</v>
      </c>
      <c r="E140" s="221" t="s">
        <v>171</v>
      </c>
      <c r="F140" s="222" t="s">
        <v>172</v>
      </c>
      <c r="G140" s="223" t="s">
        <v>158</v>
      </c>
      <c r="H140" s="224">
        <v>68.819999999999993</v>
      </c>
      <c r="I140" s="225"/>
      <c r="J140" s="226">
        <f>ROUND(I140*H140,2)</f>
        <v>0</v>
      </c>
      <c r="K140" s="227"/>
      <c r="L140" s="44"/>
      <c r="M140" s="228" t="s">
        <v>1</v>
      </c>
      <c r="N140" s="229" t="s">
        <v>41</v>
      </c>
      <c r="O140" s="91"/>
      <c r="P140" s="230">
        <f>O140*H140</f>
        <v>0</v>
      </c>
      <c r="Q140" s="230">
        <v>0.0043800000000000002</v>
      </c>
      <c r="R140" s="230">
        <f>Q140*H140</f>
        <v>0.30143159999999997</v>
      </c>
      <c r="S140" s="230">
        <v>0</v>
      </c>
      <c r="T140" s="231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2" t="s">
        <v>159</v>
      </c>
      <c r="AT140" s="232" t="s">
        <v>155</v>
      </c>
      <c r="AU140" s="232" t="s">
        <v>86</v>
      </c>
      <c r="AY140" s="17" t="s">
        <v>153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7" t="s">
        <v>84</v>
      </c>
      <c r="BK140" s="233">
        <f>ROUND(I140*H140,2)</f>
        <v>0</v>
      </c>
      <c r="BL140" s="17" t="s">
        <v>159</v>
      </c>
      <c r="BM140" s="232" t="s">
        <v>173</v>
      </c>
    </row>
    <row r="141" s="13" customFormat="1">
      <c r="A141" s="13"/>
      <c r="B141" s="234"/>
      <c r="C141" s="235"/>
      <c r="D141" s="236" t="s">
        <v>161</v>
      </c>
      <c r="E141" s="237" t="s">
        <v>1</v>
      </c>
      <c r="F141" s="238" t="s">
        <v>107</v>
      </c>
      <c r="G141" s="235"/>
      <c r="H141" s="239">
        <v>68.819999999999993</v>
      </c>
      <c r="I141" s="240"/>
      <c r="J141" s="235"/>
      <c r="K141" s="235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161</v>
      </c>
      <c r="AU141" s="245" t="s">
        <v>86</v>
      </c>
      <c r="AV141" s="13" t="s">
        <v>86</v>
      </c>
      <c r="AW141" s="13" t="s">
        <v>32</v>
      </c>
      <c r="AX141" s="13" t="s">
        <v>84</v>
      </c>
      <c r="AY141" s="245" t="s">
        <v>153</v>
      </c>
    </row>
    <row r="142" s="2" customFormat="1" ht="24.15" customHeight="1">
      <c r="A142" s="38"/>
      <c r="B142" s="39"/>
      <c r="C142" s="220" t="s">
        <v>159</v>
      </c>
      <c r="D142" s="220" t="s">
        <v>155</v>
      </c>
      <c r="E142" s="221" t="s">
        <v>174</v>
      </c>
      <c r="F142" s="222" t="s">
        <v>175</v>
      </c>
      <c r="G142" s="223" t="s">
        <v>158</v>
      </c>
      <c r="H142" s="224">
        <v>68.819999999999993</v>
      </c>
      <c r="I142" s="225"/>
      <c r="J142" s="226">
        <f>ROUND(I142*H142,2)</f>
        <v>0</v>
      </c>
      <c r="K142" s="227"/>
      <c r="L142" s="44"/>
      <c r="M142" s="228" t="s">
        <v>1</v>
      </c>
      <c r="N142" s="229" t="s">
        <v>41</v>
      </c>
      <c r="O142" s="91"/>
      <c r="P142" s="230">
        <f>O142*H142</f>
        <v>0</v>
      </c>
      <c r="Q142" s="230">
        <v>0.0030000000000000001</v>
      </c>
      <c r="R142" s="230">
        <f>Q142*H142</f>
        <v>0.20645999999999998</v>
      </c>
      <c r="S142" s="230">
        <v>0</v>
      </c>
      <c r="T142" s="231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2" t="s">
        <v>159</v>
      </c>
      <c r="AT142" s="232" t="s">
        <v>155</v>
      </c>
      <c r="AU142" s="232" t="s">
        <v>86</v>
      </c>
      <c r="AY142" s="17" t="s">
        <v>153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84</v>
      </c>
      <c r="BK142" s="233">
        <f>ROUND(I142*H142,2)</f>
        <v>0</v>
      </c>
      <c r="BL142" s="17" t="s">
        <v>159</v>
      </c>
      <c r="BM142" s="232" t="s">
        <v>176</v>
      </c>
    </row>
    <row r="143" s="13" customFormat="1">
      <c r="A143" s="13"/>
      <c r="B143" s="234"/>
      <c r="C143" s="235"/>
      <c r="D143" s="236" t="s">
        <v>161</v>
      </c>
      <c r="E143" s="237" t="s">
        <v>1</v>
      </c>
      <c r="F143" s="238" t="s">
        <v>107</v>
      </c>
      <c r="G143" s="235"/>
      <c r="H143" s="239">
        <v>68.819999999999993</v>
      </c>
      <c r="I143" s="240"/>
      <c r="J143" s="235"/>
      <c r="K143" s="235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161</v>
      </c>
      <c r="AU143" s="245" t="s">
        <v>86</v>
      </c>
      <c r="AV143" s="13" t="s">
        <v>86</v>
      </c>
      <c r="AW143" s="13" t="s">
        <v>32</v>
      </c>
      <c r="AX143" s="13" t="s">
        <v>84</v>
      </c>
      <c r="AY143" s="245" t="s">
        <v>153</v>
      </c>
    </row>
    <row r="144" s="2" customFormat="1" ht="24.15" customHeight="1">
      <c r="A144" s="38"/>
      <c r="B144" s="39"/>
      <c r="C144" s="220" t="s">
        <v>177</v>
      </c>
      <c r="D144" s="220" t="s">
        <v>155</v>
      </c>
      <c r="E144" s="221" t="s">
        <v>178</v>
      </c>
      <c r="F144" s="222" t="s">
        <v>179</v>
      </c>
      <c r="G144" s="223" t="s">
        <v>158</v>
      </c>
      <c r="H144" s="224">
        <v>68.819999999999993</v>
      </c>
      <c r="I144" s="225"/>
      <c r="J144" s="226">
        <f>ROUND(I144*H144,2)</f>
        <v>0</v>
      </c>
      <c r="K144" s="227"/>
      <c r="L144" s="44"/>
      <c r="M144" s="228" t="s">
        <v>1</v>
      </c>
      <c r="N144" s="229" t="s">
        <v>41</v>
      </c>
      <c r="O144" s="91"/>
      <c r="P144" s="230">
        <f>O144*H144</f>
        <v>0</v>
      </c>
      <c r="Q144" s="230">
        <v>0.015699999999999999</v>
      </c>
      <c r="R144" s="230">
        <f>Q144*H144</f>
        <v>1.0804739999999997</v>
      </c>
      <c r="S144" s="230">
        <v>0</v>
      </c>
      <c r="T144" s="231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2" t="s">
        <v>159</v>
      </c>
      <c r="AT144" s="232" t="s">
        <v>155</v>
      </c>
      <c r="AU144" s="232" t="s">
        <v>86</v>
      </c>
      <c r="AY144" s="17" t="s">
        <v>153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84</v>
      </c>
      <c r="BK144" s="233">
        <f>ROUND(I144*H144,2)</f>
        <v>0</v>
      </c>
      <c r="BL144" s="17" t="s">
        <v>159</v>
      </c>
      <c r="BM144" s="232" t="s">
        <v>180</v>
      </c>
    </row>
    <row r="145" s="13" customFormat="1">
      <c r="A145" s="13"/>
      <c r="B145" s="234"/>
      <c r="C145" s="235"/>
      <c r="D145" s="236" t="s">
        <v>161</v>
      </c>
      <c r="E145" s="237" t="s">
        <v>1</v>
      </c>
      <c r="F145" s="238" t="s">
        <v>107</v>
      </c>
      <c r="G145" s="235"/>
      <c r="H145" s="239">
        <v>68.819999999999993</v>
      </c>
      <c r="I145" s="240"/>
      <c r="J145" s="235"/>
      <c r="K145" s="235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161</v>
      </c>
      <c r="AU145" s="245" t="s">
        <v>86</v>
      </c>
      <c r="AV145" s="13" t="s">
        <v>86</v>
      </c>
      <c r="AW145" s="13" t="s">
        <v>32</v>
      </c>
      <c r="AX145" s="13" t="s">
        <v>84</v>
      </c>
      <c r="AY145" s="245" t="s">
        <v>153</v>
      </c>
    </row>
    <row r="146" s="2" customFormat="1" ht="24.15" customHeight="1">
      <c r="A146" s="38"/>
      <c r="B146" s="39"/>
      <c r="C146" s="220" t="s">
        <v>169</v>
      </c>
      <c r="D146" s="220" t="s">
        <v>155</v>
      </c>
      <c r="E146" s="221" t="s">
        <v>181</v>
      </c>
      <c r="F146" s="222" t="s">
        <v>182</v>
      </c>
      <c r="G146" s="223" t="s">
        <v>158</v>
      </c>
      <c r="H146" s="224">
        <v>27.280000000000001</v>
      </c>
      <c r="I146" s="225"/>
      <c r="J146" s="226">
        <f>ROUND(I146*H146,2)</f>
        <v>0</v>
      </c>
      <c r="K146" s="227"/>
      <c r="L146" s="44"/>
      <c r="M146" s="228" t="s">
        <v>1</v>
      </c>
      <c r="N146" s="229" t="s">
        <v>41</v>
      </c>
      <c r="O146" s="91"/>
      <c r="P146" s="230">
        <f>O146*H146</f>
        <v>0</v>
      </c>
      <c r="Q146" s="230">
        <v>0.00025999999999999998</v>
      </c>
      <c r="R146" s="230">
        <f>Q146*H146</f>
        <v>0.0070927999999999998</v>
      </c>
      <c r="S146" s="230">
        <v>0</v>
      </c>
      <c r="T146" s="231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2" t="s">
        <v>159</v>
      </c>
      <c r="AT146" s="232" t="s">
        <v>155</v>
      </c>
      <c r="AU146" s="232" t="s">
        <v>86</v>
      </c>
      <c r="AY146" s="17" t="s">
        <v>153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7" t="s">
        <v>84</v>
      </c>
      <c r="BK146" s="233">
        <f>ROUND(I146*H146,2)</f>
        <v>0</v>
      </c>
      <c r="BL146" s="17" t="s">
        <v>159</v>
      </c>
      <c r="BM146" s="232" t="s">
        <v>183</v>
      </c>
    </row>
    <row r="147" s="13" customFormat="1">
      <c r="A147" s="13"/>
      <c r="B147" s="234"/>
      <c r="C147" s="235"/>
      <c r="D147" s="236" t="s">
        <v>161</v>
      </c>
      <c r="E147" s="237" t="s">
        <v>1</v>
      </c>
      <c r="F147" s="238" t="s">
        <v>105</v>
      </c>
      <c r="G147" s="235"/>
      <c r="H147" s="239">
        <v>27.280000000000001</v>
      </c>
      <c r="I147" s="240"/>
      <c r="J147" s="235"/>
      <c r="K147" s="235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161</v>
      </c>
      <c r="AU147" s="245" t="s">
        <v>86</v>
      </c>
      <c r="AV147" s="13" t="s">
        <v>86</v>
      </c>
      <c r="AW147" s="13" t="s">
        <v>32</v>
      </c>
      <c r="AX147" s="13" t="s">
        <v>84</v>
      </c>
      <c r="AY147" s="245" t="s">
        <v>153</v>
      </c>
    </row>
    <row r="148" s="2" customFormat="1" ht="24.15" customHeight="1">
      <c r="A148" s="38"/>
      <c r="B148" s="39"/>
      <c r="C148" s="220" t="s">
        <v>184</v>
      </c>
      <c r="D148" s="220" t="s">
        <v>155</v>
      </c>
      <c r="E148" s="221" t="s">
        <v>185</v>
      </c>
      <c r="F148" s="222" t="s">
        <v>186</v>
      </c>
      <c r="G148" s="223" t="s">
        <v>158</v>
      </c>
      <c r="H148" s="224">
        <v>106.2</v>
      </c>
      <c r="I148" s="225"/>
      <c r="J148" s="226">
        <f>ROUND(I148*H148,2)</f>
        <v>0</v>
      </c>
      <c r="K148" s="227"/>
      <c r="L148" s="44"/>
      <c r="M148" s="228" t="s">
        <v>1</v>
      </c>
      <c r="N148" s="229" t="s">
        <v>41</v>
      </c>
      <c r="O148" s="91"/>
      <c r="P148" s="230">
        <f>O148*H148</f>
        <v>0</v>
      </c>
      <c r="Q148" s="230">
        <v>0.0043800000000000002</v>
      </c>
      <c r="R148" s="230">
        <f>Q148*H148</f>
        <v>0.46515600000000001</v>
      </c>
      <c r="S148" s="230">
        <v>0</v>
      </c>
      <c r="T148" s="231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2" t="s">
        <v>159</v>
      </c>
      <c r="AT148" s="232" t="s">
        <v>155</v>
      </c>
      <c r="AU148" s="232" t="s">
        <v>86</v>
      </c>
      <c r="AY148" s="17" t="s">
        <v>153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7" t="s">
        <v>84</v>
      </c>
      <c r="BK148" s="233">
        <f>ROUND(I148*H148,2)</f>
        <v>0</v>
      </c>
      <c r="BL148" s="17" t="s">
        <v>159</v>
      </c>
      <c r="BM148" s="232" t="s">
        <v>187</v>
      </c>
    </row>
    <row r="149" s="13" customFormat="1">
      <c r="A149" s="13"/>
      <c r="B149" s="234"/>
      <c r="C149" s="235"/>
      <c r="D149" s="236" t="s">
        <v>161</v>
      </c>
      <c r="E149" s="237" t="s">
        <v>1</v>
      </c>
      <c r="F149" s="238" t="s">
        <v>110</v>
      </c>
      <c r="G149" s="235"/>
      <c r="H149" s="239">
        <v>106.2</v>
      </c>
      <c r="I149" s="240"/>
      <c r="J149" s="235"/>
      <c r="K149" s="235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161</v>
      </c>
      <c r="AU149" s="245" t="s">
        <v>86</v>
      </c>
      <c r="AV149" s="13" t="s">
        <v>86</v>
      </c>
      <c r="AW149" s="13" t="s">
        <v>32</v>
      </c>
      <c r="AX149" s="13" t="s">
        <v>84</v>
      </c>
      <c r="AY149" s="245" t="s">
        <v>153</v>
      </c>
    </row>
    <row r="150" s="2" customFormat="1" ht="24.15" customHeight="1">
      <c r="A150" s="38"/>
      <c r="B150" s="39"/>
      <c r="C150" s="220" t="s">
        <v>188</v>
      </c>
      <c r="D150" s="220" t="s">
        <v>155</v>
      </c>
      <c r="E150" s="221" t="s">
        <v>189</v>
      </c>
      <c r="F150" s="222" t="s">
        <v>190</v>
      </c>
      <c r="G150" s="223" t="s">
        <v>158</v>
      </c>
      <c r="H150" s="224">
        <v>106.2</v>
      </c>
      <c r="I150" s="225"/>
      <c r="J150" s="226">
        <f>ROUND(I150*H150,2)</f>
        <v>0</v>
      </c>
      <c r="K150" s="227"/>
      <c r="L150" s="44"/>
      <c r="M150" s="228" t="s">
        <v>1</v>
      </c>
      <c r="N150" s="229" t="s">
        <v>41</v>
      </c>
      <c r="O150" s="91"/>
      <c r="P150" s="230">
        <f>O150*H150</f>
        <v>0</v>
      </c>
      <c r="Q150" s="230">
        <v>0.0030000000000000001</v>
      </c>
      <c r="R150" s="230">
        <f>Q150*H150</f>
        <v>0.31859999999999999</v>
      </c>
      <c r="S150" s="230">
        <v>0</v>
      </c>
      <c r="T150" s="231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2" t="s">
        <v>159</v>
      </c>
      <c r="AT150" s="232" t="s">
        <v>155</v>
      </c>
      <c r="AU150" s="232" t="s">
        <v>86</v>
      </c>
      <c r="AY150" s="17" t="s">
        <v>153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84</v>
      </c>
      <c r="BK150" s="233">
        <f>ROUND(I150*H150,2)</f>
        <v>0</v>
      </c>
      <c r="BL150" s="17" t="s">
        <v>159</v>
      </c>
      <c r="BM150" s="232" t="s">
        <v>191</v>
      </c>
    </row>
    <row r="151" s="13" customFormat="1">
      <c r="A151" s="13"/>
      <c r="B151" s="234"/>
      <c r="C151" s="235"/>
      <c r="D151" s="236" t="s">
        <v>161</v>
      </c>
      <c r="E151" s="237" t="s">
        <v>1</v>
      </c>
      <c r="F151" s="238" t="s">
        <v>110</v>
      </c>
      <c r="G151" s="235"/>
      <c r="H151" s="239">
        <v>106.2</v>
      </c>
      <c r="I151" s="240"/>
      <c r="J151" s="235"/>
      <c r="K151" s="235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161</v>
      </c>
      <c r="AU151" s="245" t="s">
        <v>86</v>
      </c>
      <c r="AV151" s="13" t="s">
        <v>86</v>
      </c>
      <c r="AW151" s="13" t="s">
        <v>32</v>
      </c>
      <c r="AX151" s="13" t="s">
        <v>84</v>
      </c>
      <c r="AY151" s="245" t="s">
        <v>153</v>
      </c>
    </row>
    <row r="152" s="2" customFormat="1" ht="24.15" customHeight="1">
      <c r="A152" s="38"/>
      <c r="B152" s="39"/>
      <c r="C152" s="220" t="s">
        <v>192</v>
      </c>
      <c r="D152" s="220" t="s">
        <v>155</v>
      </c>
      <c r="E152" s="221" t="s">
        <v>193</v>
      </c>
      <c r="F152" s="222" t="s">
        <v>194</v>
      </c>
      <c r="G152" s="223" t="s">
        <v>158</v>
      </c>
      <c r="H152" s="224">
        <v>78.920000000000002</v>
      </c>
      <c r="I152" s="225"/>
      <c r="J152" s="226">
        <f>ROUND(I152*H152,2)</f>
        <v>0</v>
      </c>
      <c r="K152" s="227"/>
      <c r="L152" s="44"/>
      <c r="M152" s="228" t="s">
        <v>1</v>
      </c>
      <c r="N152" s="229" t="s">
        <v>41</v>
      </c>
      <c r="O152" s="91"/>
      <c r="P152" s="230">
        <f>O152*H152</f>
        <v>0</v>
      </c>
      <c r="Q152" s="230">
        <v>0.015599999999999999</v>
      </c>
      <c r="R152" s="230">
        <f>Q152*H152</f>
        <v>1.231152</v>
      </c>
      <c r="S152" s="230">
        <v>0</v>
      </c>
      <c r="T152" s="231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2" t="s">
        <v>159</v>
      </c>
      <c r="AT152" s="232" t="s">
        <v>155</v>
      </c>
      <c r="AU152" s="232" t="s">
        <v>86</v>
      </c>
      <c r="AY152" s="17" t="s">
        <v>153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7" t="s">
        <v>84</v>
      </c>
      <c r="BK152" s="233">
        <f>ROUND(I152*H152,2)</f>
        <v>0</v>
      </c>
      <c r="BL152" s="17" t="s">
        <v>159</v>
      </c>
      <c r="BM152" s="232" t="s">
        <v>195</v>
      </c>
    </row>
    <row r="153" s="13" customFormat="1">
      <c r="A153" s="13"/>
      <c r="B153" s="234"/>
      <c r="C153" s="235"/>
      <c r="D153" s="236" t="s">
        <v>161</v>
      </c>
      <c r="E153" s="237" t="s">
        <v>1</v>
      </c>
      <c r="F153" s="238" t="s">
        <v>196</v>
      </c>
      <c r="G153" s="235"/>
      <c r="H153" s="239">
        <v>78.920000000000002</v>
      </c>
      <c r="I153" s="240"/>
      <c r="J153" s="235"/>
      <c r="K153" s="235"/>
      <c r="L153" s="241"/>
      <c r="M153" s="242"/>
      <c r="N153" s="243"/>
      <c r="O153" s="243"/>
      <c r="P153" s="243"/>
      <c r="Q153" s="243"/>
      <c r="R153" s="243"/>
      <c r="S153" s="243"/>
      <c r="T153" s="24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5" t="s">
        <v>161</v>
      </c>
      <c r="AU153" s="245" t="s">
        <v>86</v>
      </c>
      <c r="AV153" s="13" t="s">
        <v>86</v>
      </c>
      <c r="AW153" s="13" t="s">
        <v>32</v>
      </c>
      <c r="AX153" s="13" t="s">
        <v>84</v>
      </c>
      <c r="AY153" s="245" t="s">
        <v>153</v>
      </c>
    </row>
    <row r="154" s="2" customFormat="1" ht="24.15" customHeight="1">
      <c r="A154" s="38"/>
      <c r="B154" s="39"/>
      <c r="C154" s="220" t="s">
        <v>197</v>
      </c>
      <c r="D154" s="220" t="s">
        <v>155</v>
      </c>
      <c r="E154" s="221" t="s">
        <v>198</v>
      </c>
      <c r="F154" s="222" t="s">
        <v>199</v>
      </c>
      <c r="G154" s="223" t="s">
        <v>158</v>
      </c>
      <c r="H154" s="224">
        <v>27.280000000000001</v>
      </c>
      <c r="I154" s="225"/>
      <c r="J154" s="226">
        <f>ROUND(I154*H154,2)</f>
        <v>0</v>
      </c>
      <c r="K154" s="227"/>
      <c r="L154" s="44"/>
      <c r="M154" s="228" t="s">
        <v>1</v>
      </c>
      <c r="N154" s="229" t="s">
        <v>41</v>
      </c>
      <c r="O154" s="91"/>
      <c r="P154" s="230">
        <f>O154*H154</f>
        <v>0</v>
      </c>
      <c r="Q154" s="230">
        <v>0.0027000000000000001</v>
      </c>
      <c r="R154" s="230">
        <f>Q154*H154</f>
        <v>0.073656000000000013</v>
      </c>
      <c r="S154" s="230">
        <v>0</v>
      </c>
      <c r="T154" s="231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2" t="s">
        <v>159</v>
      </c>
      <c r="AT154" s="232" t="s">
        <v>155</v>
      </c>
      <c r="AU154" s="232" t="s">
        <v>86</v>
      </c>
      <c r="AY154" s="17" t="s">
        <v>153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7" t="s">
        <v>84</v>
      </c>
      <c r="BK154" s="233">
        <f>ROUND(I154*H154,2)</f>
        <v>0</v>
      </c>
      <c r="BL154" s="17" t="s">
        <v>159</v>
      </c>
      <c r="BM154" s="232" t="s">
        <v>200</v>
      </c>
    </row>
    <row r="155" s="13" customFormat="1">
      <c r="A155" s="13"/>
      <c r="B155" s="234"/>
      <c r="C155" s="235"/>
      <c r="D155" s="236" t="s">
        <v>161</v>
      </c>
      <c r="E155" s="237" t="s">
        <v>1</v>
      </c>
      <c r="F155" s="238" t="s">
        <v>105</v>
      </c>
      <c r="G155" s="235"/>
      <c r="H155" s="239">
        <v>27.280000000000001</v>
      </c>
      <c r="I155" s="240"/>
      <c r="J155" s="235"/>
      <c r="K155" s="235"/>
      <c r="L155" s="241"/>
      <c r="M155" s="242"/>
      <c r="N155" s="243"/>
      <c r="O155" s="243"/>
      <c r="P155" s="243"/>
      <c r="Q155" s="243"/>
      <c r="R155" s="243"/>
      <c r="S155" s="243"/>
      <c r="T155" s="24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5" t="s">
        <v>161</v>
      </c>
      <c r="AU155" s="245" t="s">
        <v>86</v>
      </c>
      <c r="AV155" s="13" t="s">
        <v>86</v>
      </c>
      <c r="AW155" s="13" t="s">
        <v>32</v>
      </c>
      <c r="AX155" s="13" t="s">
        <v>84</v>
      </c>
      <c r="AY155" s="245" t="s">
        <v>153</v>
      </c>
    </row>
    <row r="156" s="2" customFormat="1" ht="24.15" customHeight="1">
      <c r="A156" s="38"/>
      <c r="B156" s="39"/>
      <c r="C156" s="220" t="s">
        <v>201</v>
      </c>
      <c r="D156" s="220" t="s">
        <v>155</v>
      </c>
      <c r="E156" s="221" t="s">
        <v>202</v>
      </c>
      <c r="F156" s="222" t="s">
        <v>203</v>
      </c>
      <c r="G156" s="223" t="s">
        <v>204</v>
      </c>
      <c r="H156" s="224">
        <v>17.84</v>
      </c>
      <c r="I156" s="225"/>
      <c r="J156" s="226">
        <f>ROUND(I156*H156,2)</f>
        <v>0</v>
      </c>
      <c r="K156" s="227"/>
      <c r="L156" s="44"/>
      <c r="M156" s="228" t="s">
        <v>1</v>
      </c>
      <c r="N156" s="229" t="s">
        <v>41</v>
      </c>
      <c r="O156" s="91"/>
      <c r="P156" s="230">
        <f>O156*H156</f>
        <v>0</v>
      </c>
      <c r="Q156" s="230">
        <v>0</v>
      </c>
      <c r="R156" s="230">
        <f>Q156*H156</f>
        <v>0</v>
      </c>
      <c r="S156" s="230">
        <v>0</v>
      </c>
      <c r="T156" s="231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2" t="s">
        <v>159</v>
      </c>
      <c r="AT156" s="232" t="s">
        <v>155</v>
      </c>
      <c r="AU156" s="232" t="s">
        <v>86</v>
      </c>
      <c r="AY156" s="17" t="s">
        <v>153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7" t="s">
        <v>84</v>
      </c>
      <c r="BK156" s="233">
        <f>ROUND(I156*H156,2)</f>
        <v>0</v>
      </c>
      <c r="BL156" s="17" t="s">
        <v>159</v>
      </c>
      <c r="BM156" s="232" t="s">
        <v>205</v>
      </c>
    </row>
    <row r="157" s="13" customFormat="1">
      <c r="A157" s="13"/>
      <c r="B157" s="234"/>
      <c r="C157" s="235"/>
      <c r="D157" s="236" t="s">
        <v>161</v>
      </c>
      <c r="E157" s="237" t="s">
        <v>1</v>
      </c>
      <c r="F157" s="238" t="s">
        <v>206</v>
      </c>
      <c r="G157" s="235"/>
      <c r="H157" s="239">
        <v>17.84</v>
      </c>
      <c r="I157" s="240"/>
      <c r="J157" s="235"/>
      <c r="K157" s="235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161</v>
      </c>
      <c r="AU157" s="245" t="s">
        <v>86</v>
      </c>
      <c r="AV157" s="13" t="s">
        <v>86</v>
      </c>
      <c r="AW157" s="13" t="s">
        <v>32</v>
      </c>
      <c r="AX157" s="13" t="s">
        <v>84</v>
      </c>
      <c r="AY157" s="245" t="s">
        <v>153</v>
      </c>
    </row>
    <row r="158" s="2" customFormat="1" ht="16.5" customHeight="1">
      <c r="A158" s="38"/>
      <c r="B158" s="39"/>
      <c r="C158" s="246" t="s">
        <v>207</v>
      </c>
      <c r="D158" s="246" t="s">
        <v>208</v>
      </c>
      <c r="E158" s="247" t="s">
        <v>209</v>
      </c>
      <c r="F158" s="248" t="s">
        <v>210</v>
      </c>
      <c r="G158" s="249" t="s">
        <v>204</v>
      </c>
      <c r="H158" s="250">
        <v>18.731999999999999</v>
      </c>
      <c r="I158" s="251"/>
      <c r="J158" s="252">
        <f>ROUND(I158*H158,2)</f>
        <v>0</v>
      </c>
      <c r="K158" s="253"/>
      <c r="L158" s="254"/>
      <c r="M158" s="255" t="s">
        <v>1</v>
      </c>
      <c r="N158" s="256" t="s">
        <v>41</v>
      </c>
      <c r="O158" s="91"/>
      <c r="P158" s="230">
        <f>O158*H158</f>
        <v>0</v>
      </c>
      <c r="Q158" s="230">
        <v>0.00016000000000000001</v>
      </c>
      <c r="R158" s="230">
        <f>Q158*H158</f>
        <v>0.0029971200000000003</v>
      </c>
      <c r="S158" s="230">
        <v>0</v>
      </c>
      <c r="T158" s="231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2" t="s">
        <v>188</v>
      </c>
      <c r="AT158" s="232" t="s">
        <v>208</v>
      </c>
      <c r="AU158" s="232" t="s">
        <v>86</v>
      </c>
      <c r="AY158" s="17" t="s">
        <v>153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7" t="s">
        <v>84</v>
      </c>
      <c r="BK158" s="233">
        <f>ROUND(I158*H158,2)</f>
        <v>0</v>
      </c>
      <c r="BL158" s="17" t="s">
        <v>159</v>
      </c>
      <c r="BM158" s="232" t="s">
        <v>211</v>
      </c>
    </row>
    <row r="159" s="13" customFormat="1">
      <c r="A159" s="13"/>
      <c r="B159" s="234"/>
      <c r="C159" s="235"/>
      <c r="D159" s="236" t="s">
        <v>161</v>
      </c>
      <c r="E159" s="235"/>
      <c r="F159" s="238" t="s">
        <v>212</v>
      </c>
      <c r="G159" s="235"/>
      <c r="H159" s="239">
        <v>18.731999999999999</v>
      </c>
      <c r="I159" s="240"/>
      <c r="J159" s="235"/>
      <c r="K159" s="235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161</v>
      </c>
      <c r="AU159" s="245" t="s">
        <v>86</v>
      </c>
      <c r="AV159" s="13" t="s">
        <v>86</v>
      </c>
      <c r="AW159" s="13" t="s">
        <v>4</v>
      </c>
      <c r="AX159" s="13" t="s">
        <v>84</v>
      </c>
      <c r="AY159" s="245" t="s">
        <v>153</v>
      </c>
    </row>
    <row r="160" s="12" customFormat="1" ht="22.8" customHeight="1">
      <c r="A160" s="12"/>
      <c r="B160" s="204"/>
      <c r="C160" s="205"/>
      <c r="D160" s="206" t="s">
        <v>75</v>
      </c>
      <c r="E160" s="218" t="s">
        <v>192</v>
      </c>
      <c r="F160" s="218" t="s">
        <v>213</v>
      </c>
      <c r="G160" s="205"/>
      <c r="H160" s="205"/>
      <c r="I160" s="208"/>
      <c r="J160" s="219">
        <f>BK160</f>
        <v>0</v>
      </c>
      <c r="K160" s="205"/>
      <c r="L160" s="210"/>
      <c r="M160" s="211"/>
      <c r="N160" s="212"/>
      <c r="O160" s="212"/>
      <c r="P160" s="213">
        <f>SUM(P161:P164)</f>
        <v>0</v>
      </c>
      <c r="Q160" s="212"/>
      <c r="R160" s="213">
        <f>SUM(R161:R164)</f>
        <v>0</v>
      </c>
      <c r="S160" s="212"/>
      <c r="T160" s="214">
        <f>SUM(T161:T164)</f>
        <v>1.7502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5" t="s">
        <v>84</v>
      </c>
      <c r="AT160" s="216" t="s">
        <v>75</v>
      </c>
      <c r="AU160" s="216" t="s">
        <v>84</v>
      </c>
      <c r="AY160" s="215" t="s">
        <v>153</v>
      </c>
      <c r="BK160" s="217">
        <f>SUM(BK161:BK164)</f>
        <v>0</v>
      </c>
    </row>
    <row r="161" s="2" customFormat="1" ht="37.8" customHeight="1">
      <c r="A161" s="38"/>
      <c r="B161" s="39"/>
      <c r="C161" s="220" t="s">
        <v>214</v>
      </c>
      <c r="D161" s="220" t="s">
        <v>155</v>
      </c>
      <c r="E161" s="221" t="s">
        <v>215</v>
      </c>
      <c r="F161" s="222" t="s">
        <v>216</v>
      </c>
      <c r="G161" s="223" t="s">
        <v>158</v>
      </c>
      <c r="H161" s="224">
        <v>68.819999999999993</v>
      </c>
      <c r="I161" s="225"/>
      <c r="J161" s="226">
        <f>ROUND(I161*H161,2)</f>
        <v>0</v>
      </c>
      <c r="K161" s="227"/>
      <c r="L161" s="44"/>
      <c r="M161" s="228" t="s">
        <v>1</v>
      </c>
      <c r="N161" s="229" t="s">
        <v>41</v>
      </c>
      <c r="O161" s="91"/>
      <c r="P161" s="230">
        <f>O161*H161</f>
        <v>0</v>
      </c>
      <c r="Q161" s="230">
        <v>0</v>
      </c>
      <c r="R161" s="230">
        <f>Q161*H161</f>
        <v>0</v>
      </c>
      <c r="S161" s="230">
        <v>0.01</v>
      </c>
      <c r="T161" s="231">
        <f>S161*H161</f>
        <v>0.68819999999999992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2" t="s">
        <v>159</v>
      </c>
      <c r="AT161" s="232" t="s">
        <v>155</v>
      </c>
      <c r="AU161" s="232" t="s">
        <v>86</v>
      </c>
      <c r="AY161" s="17" t="s">
        <v>153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84</v>
      </c>
      <c r="BK161" s="233">
        <f>ROUND(I161*H161,2)</f>
        <v>0</v>
      </c>
      <c r="BL161" s="17" t="s">
        <v>159</v>
      </c>
      <c r="BM161" s="232" t="s">
        <v>217</v>
      </c>
    </row>
    <row r="162" s="13" customFormat="1">
      <c r="A162" s="13"/>
      <c r="B162" s="234"/>
      <c r="C162" s="235"/>
      <c r="D162" s="236" t="s">
        <v>161</v>
      </c>
      <c r="E162" s="237" t="s">
        <v>107</v>
      </c>
      <c r="F162" s="238" t="s">
        <v>162</v>
      </c>
      <c r="G162" s="235"/>
      <c r="H162" s="239">
        <v>68.819999999999993</v>
      </c>
      <c r="I162" s="240"/>
      <c r="J162" s="235"/>
      <c r="K162" s="235"/>
      <c r="L162" s="241"/>
      <c r="M162" s="242"/>
      <c r="N162" s="243"/>
      <c r="O162" s="243"/>
      <c r="P162" s="243"/>
      <c r="Q162" s="243"/>
      <c r="R162" s="243"/>
      <c r="S162" s="243"/>
      <c r="T162" s="24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5" t="s">
        <v>161</v>
      </c>
      <c r="AU162" s="245" t="s">
        <v>86</v>
      </c>
      <c r="AV162" s="13" t="s">
        <v>86</v>
      </c>
      <c r="AW162" s="13" t="s">
        <v>32</v>
      </c>
      <c r="AX162" s="13" t="s">
        <v>84</v>
      </c>
      <c r="AY162" s="245" t="s">
        <v>153</v>
      </c>
    </row>
    <row r="163" s="2" customFormat="1" ht="37.8" customHeight="1">
      <c r="A163" s="38"/>
      <c r="B163" s="39"/>
      <c r="C163" s="220" t="s">
        <v>218</v>
      </c>
      <c r="D163" s="220" t="s">
        <v>155</v>
      </c>
      <c r="E163" s="221" t="s">
        <v>219</v>
      </c>
      <c r="F163" s="222" t="s">
        <v>220</v>
      </c>
      <c r="G163" s="223" t="s">
        <v>158</v>
      </c>
      <c r="H163" s="224">
        <v>106.2</v>
      </c>
      <c r="I163" s="225"/>
      <c r="J163" s="226">
        <f>ROUND(I163*H163,2)</f>
        <v>0</v>
      </c>
      <c r="K163" s="227"/>
      <c r="L163" s="44"/>
      <c r="M163" s="228" t="s">
        <v>1</v>
      </c>
      <c r="N163" s="229" t="s">
        <v>41</v>
      </c>
      <c r="O163" s="91"/>
      <c r="P163" s="230">
        <f>O163*H163</f>
        <v>0</v>
      </c>
      <c r="Q163" s="230">
        <v>0</v>
      </c>
      <c r="R163" s="230">
        <f>Q163*H163</f>
        <v>0</v>
      </c>
      <c r="S163" s="230">
        <v>0.01</v>
      </c>
      <c r="T163" s="231">
        <f>S163*H163</f>
        <v>1.0620000000000001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2" t="s">
        <v>159</v>
      </c>
      <c r="AT163" s="232" t="s">
        <v>155</v>
      </c>
      <c r="AU163" s="232" t="s">
        <v>86</v>
      </c>
      <c r="AY163" s="17" t="s">
        <v>153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7" t="s">
        <v>84</v>
      </c>
      <c r="BK163" s="233">
        <f>ROUND(I163*H163,2)</f>
        <v>0</v>
      </c>
      <c r="BL163" s="17" t="s">
        <v>159</v>
      </c>
      <c r="BM163" s="232" t="s">
        <v>221</v>
      </c>
    </row>
    <row r="164" s="13" customFormat="1">
      <c r="A164" s="13"/>
      <c r="B164" s="234"/>
      <c r="C164" s="235"/>
      <c r="D164" s="236" t="s">
        <v>161</v>
      </c>
      <c r="E164" s="237" t="s">
        <v>110</v>
      </c>
      <c r="F164" s="238" t="s">
        <v>222</v>
      </c>
      <c r="G164" s="235"/>
      <c r="H164" s="239">
        <v>106.2</v>
      </c>
      <c r="I164" s="240"/>
      <c r="J164" s="235"/>
      <c r="K164" s="235"/>
      <c r="L164" s="241"/>
      <c r="M164" s="242"/>
      <c r="N164" s="243"/>
      <c r="O164" s="243"/>
      <c r="P164" s="243"/>
      <c r="Q164" s="243"/>
      <c r="R164" s="243"/>
      <c r="S164" s="243"/>
      <c r="T164" s="24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5" t="s">
        <v>161</v>
      </c>
      <c r="AU164" s="245" t="s">
        <v>86</v>
      </c>
      <c r="AV164" s="13" t="s">
        <v>86</v>
      </c>
      <c r="AW164" s="13" t="s">
        <v>32</v>
      </c>
      <c r="AX164" s="13" t="s">
        <v>84</v>
      </c>
      <c r="AY164" s="245" t="s">
        <v>153</v>
      </c>
    </row>
    <row r="165" s="12" customFormat="1" ht="22.8" customHeight="1">
      <c r="A165" s="12"/>
      <c r="B165" s="204"/>
      <c r="C165" s="205"/>
      <c r="D165" s="206" t="s">
        <v>75</v>
      </c>
      <c r="E165" s="218" t="s">
        <v>223</v>
      </c>
      <c r="F165" s="218" t="s">
        <v>224</v>
      </c>
      <c r="G165" s="205"/>
      <c r="H165" s="205"/>
      <c r="I165" s="208"/>
      <c r="J165" s="219">
        <f>BK165</f>
        <v>0</v>
      </c>
      <c r="K165" s="205"/>
      <c r="L165" s="210"/>
      <c r="M165" s="211"/>
      <c r="N165" s="212"/>
      <c r="O165" s="212"/>
      <c r="P165" s="213">
        <f>SUM(P166:P170)</f>
        <v>0</v>
      </c>
      <c r="Q165" s="212"/>
      <c r="R165" s="213">
        <f>SUM(R166:R170)</f>
        <v>0</v>
      </c>
      <c r="S165" s="212"/>
      <c r="T165" s="214">
        <f>SUM(T166:T170)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5" t="s">
        <v>84</v>
      </c>
      <c r="AT165" s="216" t="s">
        <v>75</v>
      </c>
      <c r="AU165" s="216" t="s">
        <v>84</v>
      </c>
      <c r="AY165" s="215" t="s">
        <v>153</v>
      </c>
      <c r="BK165" s="217">
        <f>SUM(BK166:BK170)</f>
        <v>0</v>
      </c>
    </row>
    <row r="166" s="2" customFormat="1" ht="24.15" customHeight="1">
      <c r="A166" s="38"/>
      <c r="B166" s="39"/>
      <c r="C166" s="220" t="s">
        <v>8</v>
      </c>
      <c r="D166" s="220" t="s">
        <v>155</v>
      </c>
      <c r="E166" s="221" t="s">
        <v>225</v>
      </c>
      <c r="F166" s="222" t="s">
        <v>226</v>
      </c>
      <c r="G166" s="223" t="s">
        <v>227</v>
      </c>
      <c r="H166" s="224">
        <v>19.445</v>
      </c>
      <c r="I166" s="225"/>
      <c r="J166" s="226">
        <f>ROUND(I166*H166,2)</f>
        <v>0</v>
      </c>
      <c r="K166" s="227"/>
      <c r="L166" s="44"/>
      <c r="M166" s="228" t="s">
        <v>1</v>
      </c>
      <c r="N166" s="229" t="s">
        <v>41</v>
      </c>
      <c r="O166" s="91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2" t="s">
        <v>159</v>
      </c>
      <c r="AT166" s="232" t="s">
        <v>155</v>
      </c>
      <c r="AU166" s="232" t="s">
        <v>86</v>
      </c>
      <c r="AY166" s="17" t="s">
        <v>153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7" t="s">
        <v>84</v>
      </c>
      <c r="BK166" s="233">
        <f>ROUND(I166*H166,2)</f>
        <v>0</v>
      </c>
      <c r="BL166" s="17" t="s">
        <v>159</v>
      </c>
      <c r="BM166" s="232" t="s">
        <v>228</v>
      </c>
    </row>
    <row r="167" s="2" customFormat="1" ht="24.15" customHeight="1">
      <c r="A167" s="38"/>
      <c r="B167" s="39"/>
      <c r="C167" s="220" t="s">
        <v>229</v>
      </c>
      <c r="D167" s="220" t="s">
        <v>155</v>
      </c>
      <c r="E167" s="221" t="s">
        <v>230</v>
      </c>
      <c r="F167" s="222" t="s">
        <v>231</v>
      </c>
      <c r="G167" s="223" t="s">
        <v>227</v>
      </c>
      <c r="H167" s="224">
        <v>19.445</v>
      </c>
      <c r="I167" s="225"/>
      <c r="J167" s="226">
        <f>ROUND(I167*H167,2)</f>
        <v>0</v>
      </c>
      <c r="K167" s="227"/>
      <c r="L167" s="44"/>
      <c r="M167" s="228" t="s">
        <v>1</v>
      </c>
      <c r="N167" s="229" t="s">
        <v>41</v>
      </c>
      <c r="O167" s="91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2" t="s">
        <v>159</v>
      </c>
      <c r="AT167" s="232" t="s">
        <v>155</v>
      </c>
      <c r="AU167" s="232" t="s">
        <v>86</v>
      </c>
      <c r="AY167" s="17" t="s">
        <v>153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7" t="s">
        <v>84</v>
      </c>
      <c r="BK167" s="233">
        <f>ROUND(I167*H167,2)</f>
        <v>0</v>
      </c>
      <c r="BL167" s="17" t="s">
        <v>159</v>
      </c>
      <c r="BM167" s="232" t="s">
        <v>232</v>
      </c>
    </row>
    <row r="168" s="2" customFormat="1" ht="24.15" customHeight="1">
      <c r="A168" s="38"/>
      <c r="B168" s="39"/>
      <c r="C168" s="220" t="s">
        <v>233</v>
      </c>
      <c r="D168" s="220" t="s">
        <v>155</v>
      </c>
      <c r="E168" s="221" t="s">
        <v>234</v>
      </c>
      <c r="F168" s="222" t="s">
        <v>235</v>
      </c>
      <c r="G168" s="223" t="s">
        <v>227</v>
      </c>
      <c r="H168" s="224">
        <v>213.89500000000001</v>
      </c>
      <c r="I168" s="225"/>
      <c r="J168" s="226">
        <f>ROUND(I168*H168,2)</f>
        <v>0</v>
      </c>
      <c r="K168" s="227"/>
      <c r="L168" s="44"/>
      <c r="M168" s="228" t="s">
        <v>1</v>
      </c>
      <c r="N168" s="229" t="s">
        <v>41</v>
      </c>
      <c r="O168" s="91"/>
      <c r="P168" s="230">
        <f>O168*H168</f>
        <v>0</v>
      </c>
      <c r="Q168" s="230">
        <v>0</v>
      </c>
      <c r="R168" s="230">
        <f>Q168*H168</f>
        <v>0</v>
      </c>
      <c r="S168" s="230">
        <v>0</v>
      </c>
      <c r="T168" s="231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2" t="s">
        <v>159</v>
      </c>
      <c r="AT168" s="232" t="s">
        <v>155</v>
      </c>
      <c r="AU168" s="232" t="s">
        <v>86</v>
      </c>
      <c r="AY168" s="17" t="s">
        <v>153</v>
      </c>
      <c r="BE168" s="233">
        <f>IF(N168="základní",J168,0)</f>
        <v>0</v>
      </c>
      <c r="BF168" s="233">
        <f>IF(N168="snížená",J168,0)</f>
        <v>0</v>
      </c>
      <c r="BG168" s="233">
        <f>IF(N168="zákl. přenesená",J168,0)</f>
        <v>0</v>
      </c>
      <c r="BH168" s="233">
        <f>IF(N168="sníž. přenesená",J168,0)</f>
        <v>0</v>
      </c>
      <c r="BI168" s="233">
        <f>IF(N168="nulová",J168,0)</f>
        <v>0</v>
      </c>
      <c r="BJ168" s="17" t="s">
        <v>84</v>
      </c>
      <c r="BK168" s="233">
        <f>ROUND(I168*H168,2)</f>
        <v>0</v>
      </c>
      <c r="BL168" s="17" t="s">
        <v>159</v>
      </c>
      <c r="BM168" s="232" t="s">
        <v>236</v>
      </c>
    </row>
    <row r="169" s="13" customFormat="1">
      <c r="A169" s="13"/>
      <c r="B169" s="234"/>
      <c r="C169" s="235"/>
      <c r="D169" s="236" t="s">
        <v>161</v>
      </c>
      <c r="E169" s="235"/>
      <c r="F169" s="238" t="s">
        <v>237</v>
      </c>
      <c r="G169" s="235"/>
      <c r="H169" s="239">
        <v>213.89500000000001</v>
      </c>
      <c r="I169" s="240"/>
      <c r="J169" s="235"/>
      <c r="K169" s="235"/>
      <c r="L169" s="241"/>
      <c r="M169" s="242"/>
      <c r="N169" s="243"/>
      <c r="O169" s="243"/>
      <c r="P169" s="243"/>
      <c r="Q169" s="243"/>
      <c r="R169" s="243"/>
      <c r="S169" s="243"/>
      <c r="T169" s="24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5" t="s">
        <v>161</v>
      </c>
      <c r="AU169" s="245" t="s">
        <v>86</v>
      </c>
      <c r="AV169" s="13" t="s">
        <v>86</v>
      </c>
      <c r="AW169" s="13" t="s">
        <v>4</v>
      </c>
      <c r="AX169" s="13" t="s">
        <v>84</v>
      </c>
      <c r="AY169" s="245" t="s">
        <v>153</v>
      </c>
    </row>
    <row r="170" s="2" customFormat="1" ht="33" customHeight="1">
      <c r="A170" s="38"/>
      <c r="B170" s="39"/>
      <c r="C170" s="220" t="s">
        <v>238</v>
      </c>
      <c r="D170" s="220" t="s">
        <v>155</v>
      </c>
      <c r="E170" s="221" t="s">
        <v>239</v>
      </c>
      <c r="F170" s="222" t="s">
        <v>240</v>
      </c>
      <c r="G170" s="223" t="s">
        <v>227</v>
      </c>
      <c r="H170" s="224">
        <v>19.445</v>
      </c>
      <c r="I170" s="225"/>
      <c r="J170" s="226">
        <f>ROUND(I170*H170,2)</f>
        <v>0</v>
      </c>
      <c r="K170" s="227"/>
      <c r="L170" s="44"/>
      <c r="M170" s="228" t="s">
        <v>1</v>
      </c>
      <c r="N170" s="229" t="s">
        <v>41</v>
      </c>
      <c r="O170" s="91"/>
      <c r="P170" s="230">
        <f>O170*H170</f>
        <v>0</v>
      </c>
      <c r="Q170" s="230">
        <v>0</v>
      </c>
      <c r="R170" s="230">
        <f>Q170*H170</f>
        <v>0</v>
      </c>
      <c r="S170" s="230">
        <v>0</v>
      </c>
      <c r="T170" s="231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2" t="s">
        <v>159</v>
      </c>
      <c r="AT170" s="232" t="s">
        <v>155</v>
      </c>
      <c r="AU170" s="232" t="s">
        <v>86</v>
      </c>
      <c r="AY170" s="17" t="s">
        <v>153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7" t="s">
        <v>84</v>
      </c>
      <c r="BK170" s="233">
        <f>ROUND(I170*H170,2)</f>
        <v>0</v>
      </c>
      <c r="BL170" s="17" t="s">
        <v>159</v>
      </c>
      <c r="BM170" s="232" t="s">
        <v>241</v>
      </c>
    </row>
    <row r="171" s="12" customFormat="1" ht="22.8" customHeight="1">
      <c r="A171" s="12"/>
      <c r="B171" s="204"/>
      <c r="C171" s="205"/>
      <c r="D171" s="206" t="s">
        <v>75</v>
      </c>
      <c r="E171" s="218" t="s">
        <v>242</v>
      </c>
      <c r="F171" s="218" t="s">
        <v>243</v>
      </c>
      <c r="G171" s="205"/>
      <c r="H171" s="205"/>
      <c r="I171" s="208"/>
      <c r="J171" s="219">
        <f>BK171</f>
        <v>0</v>
      </c>
      <c r="K171" s="205"/>
      <c r="L171" s="210"/>
      <c r="M171" s="211"/>
      <c r="N171" s="212"/>
      <c r="O171" s="212"/>
      <c r="P171" s="213">
        <f>P172</f>
        <v>0</v>
      </c>
      <c r="Q171" s="212"/>
      <c r="R171" s="213">
        <f>R172</f>
        <v>0</v>
      </c>
      <c r="S171" s="212"/>
      <c r="T171" s="214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5" t="s">
        <v>84</v>
      </c>
      <c r="AT171" s="216" t="s">
        <v>75</v>
      </c>
      <c r="AU171" s="216" t="s">
        <v>84</v>
      </c>
      <c r="AY171" s="215" t="s">
        <v>153</v>
      </c>
      <c r="BK171" s="217">
        <f>BK172</f>
        <v>0</v>
      </c>
    </row>
    <row r="172" s="2" customFormat="1" ht="16.5" customHeight="1">
      <c r="A172" s="38"/>
      <c r="B172" s="39"/>
      <c r="C172" s="220" t="s">
        <v>244</v>
      </c>
      <c r="D172" s="220" t="s">
        <v>155</v>
      </c>
      <c r="E172" s="221" t="s">
        <v>245</v>
      </c>
      <c r="F172" s="222" t="s">
        <v>246</v>
      </c>
      <c r="G172" s="223" t="s">
        <v>227</v>
      </c>
      <c r="H172" s="224">
        <v>5.4470000000000001</v>
      </c>
      <c r="I172" s="225"/>
      <c r="J172" s="226">
        <f>ROUND(I172*H172,2)</f>
        <v>0</v>
      </c>
      <c r="K172" s="227"/>
      <c r="L172" s="44"/>
      <c r="M172" s="228" t="s">
        <v>1</v>
      </c>
      <c r="N172" s="229" t="s">
        <v>41</v>
      </c>
      <c r="O172" s="91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2" t="s">
        <v>159</v>
      </c>
      <c r="AT172" s="232" t="s">
        <v>155</v>
      </c>
      <c r="AU172" s="232" t="s">
        <v>86</v>
      </c>
      <c r="AY172" s="17" t="s">
        <v>153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84</v>
      </c>
      <c r="BK172" s="233">
        <f>ROUND(I172*H172,2)</f>
        <v>0</v>
      </c>
      <c r="BL172" s="17" t="s">
        <v>159</v>
      </c>
      <c r="BM172" s="232" t="s">
        <v>247</v>
      </c>
    </row>
    <row r="173" s="12" customFormat="1" ht="25.92" customHeight="1">
      <c r="A173" s="12"/>
      <c r="B173" s="204"/>
      <c r="C173" s="205"/>
      <c r="D173" s="206" t="s">
        <v>75</v>
      </c>
      <c r="E173" s="207" t="s">
        <v>248</v>
      </c>
      <c r="F173" s="207" t="s">
        <v>249</v>
      </c>
      <c r="G173" s="205"/>
      <c r="H173" s="205"/>
      <c r="I173" s="208"/>
      <c r="J173" s="209">
        <f>BK173</f>
        <v>0</v>
      </c>
      <c r="K173" s="205"/>
      <c r="L173" s="210"/>
      <c r="M173" s="211"/>
      <c r="N173" s="212"/>
      <c r="O173" s="212"/>
      <c r="P173" s="213">
        <f>P174+P180+P186+P190+P206+P218+P226</f>
        <v>0</v>
      </c>
      <c r="Q173" s="212"/>
      <c r="R173" s="213">
        <f>R174+R180+R186+R190+R206+R218+R226</f>
        <v>4.5231796499999994</v>
      </c>
      <c r="S173" s="212"/>
      <c r="T173" s="214">
        <f>T174+T180+T186+T190+T206+T218+T226</f>
        <v>0.14526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5" t="s">
        <v>86</v>
      </c>
      <c r="AT173" s="216" t="s">
        <v>75</v>
      </c>
      <c r="AU173" s="216" t="s">
        <v>76</v>
      </c>
      <c r="AY173" s="215" t="s">
        <v>153</v>
      </c>
      <c r="BK173" s="217">
        <f>BK174+BK180+BK186+BK190+BK206+BK218+BK226</f>
        <v>0</v>
      </c>
    </row>
    <row r="174" s="12" customFormat="1" ht="22.8" customHeight="1">
      <c r="A174" s="12"/>
      <c r="B174" s="204"/>
      <c r="C174" s="205"/>
      <c r="D174" s="206" t="s">
        <v>75</v>
      </c>
      <c r="E174" s="218" t="s">
        <v>250</v>
      </c>
      <c r="F174" s="218" t="s">
        <v>251</v>
      </c>
      <c r="G174" s="205"/>
      <c r="H174" s="205"/>
      <c r="I174" s="208"/>
      <c r="J174" s="219">
        <f>BK174</f>
        <v>0</v>
      </c>
      <c r="K174" s="205"/>
      <c r="L174" s="210"/>
      <c r="M174" s="211"/>
      <c r="N174" s="212"/>
      <c r="O174" s="212"/>
      <c r="P174" s="213">
        <f>SUM(P175:P179)</f>
        <v>0</v>
      </c>
      <c r="Q174" s="212"/>
      <c r="R174" s="213">
        <f>SUM(R175:R179)</f>
        <v>0.23000000000000001</v>
      </c>
      <c r="S174" s="212"/>
      <c r="T174" s="214">
        <f>SUM(T175:T179)</f>
        <v>0.14005999999999999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5" t="s">
        <v>86</v>
      </c>
      <c r="AT174" s="216" t="s">
        <v>75</v>
      </c>
      <c r="AU174" s="216" t="s">
        <v>84</v>
      </c>
      <c r="AY174" s="215" t="s">
        <v>153</v>
      </c>
      <c r="BK174" s="217">
        <f>SUM(BK175:BK179)</f>
        <v>0</v>
      </c>
    </row>
    <row r="175" s="2" customFormat="1" ht="24.15" customHeight="1">
      <c r="A175" s="38"/>
      <c r="B175" s="39"/>
      <c r="C175" s="220" t="s">
        <v>252</v>
      </c>
      <c r="D175" s="220" t="s">
        <v>155</v>
      </c>
      <c r="E175" s="221" t="s">
        <v>253</v>
      </c>
      <c r="F175" s="222" t="s">
        <v>254</v>
      </c>
      <c r="G175" s="223" t="s">
        <v>255</v>
      </c>
      <c r="H175" s="224">
        <v>2</v>
      </c>
      <c r="I175" s="225"/>
      <c r="J175" s="226">
        <f>ROUND(I175*H175,2)</f>
        <v>0</v>
      </c>
      <c r="K175" s="227"/>
      <c r="L175" s="44"/>
      <c r="M175" s="228" t="s">
        <v>1</v>
      </c>
      <c r="N175" s="229" t="s">
        <v>41</v>
      </c>
      <c r="O175" s="91"/>
      <c r="P175" s="230">
        <f>O175*H175</f>
        <v>0</v>
      </c>
      <c r="Q175" s="230">
        <v>0.00010000000000000001</v>
      </c>
      <c r="R175" s="230">
        <f>Q175*H175</f>
        <v>0.00020000000000000001</v>
      </c>
      <c r="S175" s="230">
        <v>0.070029999999999995</v>
      </c>
      <c r="T175" s="231">
        <f>S175*H175</f>
        <v>0.14005999999999999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2" t="s">
        <v>229</v>
      </c>
      <c r="AT175" s="232" t="s">
        <v>155</v>
      </c>
      <c r="AU175" s="232" t="s">
        <v>86</v>
      </c>
      <c r="AY175" s="17" t="s">
        <v>153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7" t="s">
        <v>84</v>
      </c>
      <c r="BK175" s="233">
        <f>ROUND(I175*H175,2)</f>
        <v>0</v>
      </c>
      <c r="BL175" s="17" t="s">
        <v>229</v>
      </c>
      <c r="BM175" s="232" t="s">
        <v>256</v>
      </c>
    </row>
    <row r="176" s="14" customFormat="1">
      <c r="A176" s="14"/>
      <c r="B176" s="257"/>
      <c r="C176" s="258"/>
      <c r="D176" s="236" t="s">
        <v>161</v>
      </c>
      <c r="E176" s="259" t="s">
        <v>1</v>
      </c>
      <c r="F176" s="260" t="s">
        <v>257</v>
      </c>
      <c r="G176" s="258"/>
      <c r="H176" s="259" t="s">
        <v>1</v>
      </c>
      <c r="I176" s="261"/>
      <c r="J176" s="258"/>
      <c r="K176" s="258"/>
      <c r="L176" s="262"/>
      <c r="M176" s="263"/>
      <c r="N176" s="264"/>
      <c r="O176" s="264"/>
      <c r="P176" s="264"/>
      <c r="Q176" s="264"/>
      <c r="R176" s="264"/>
      <c r="S176" s="264"/>
      <c r="T176" s="26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6" t="s">
        <v>161</v>
      </c>
      <c r="AU176" s="266" t="s">
        <v>86</v>
      </c>
      <c r="AV176" s="14" t="s">
        <v>84</v>
      </c>
      <c r="AW176" s="14" t="s">
        <v>32</v>
      </c>
      <c r="AX176" s="14" t="s">
        <v>76</v>
      </c>
      <c r="AY176" s="266" t="s">
        <v>153</v>
      </c>
    </row>
    <row r="177" s="13" customFormat="1">
      <c r="A177" s="13"/>
      <c r="B177" s="234"/>
      <c r="C177" s="235"/>
      <c r="D177" s="236" t="s">
        <v>161</v>
      </c>
      <c r="E177" s="237" t="s">
        <v>1</v>
      </c>
      <c r="F177" s="238" t="s">
        <v>258</v>
      </c>
      <c r="G177" s="235"/>
      <c r="H177" s="239">
        <v>2</v>
      </c>
      <c r="I177" s="240"/>
      <c r="J177" s="235"/>
      <c r="K177" s="235"/>
      <c r="L177" s="241"/>
      <c r="M177" s="242"/>
      <c r="N177" s="243"/>
      <c r="O177" s="243"/>
      <c r="P177" s="243"/>
      <c r="Q177" s="243"/>
      <c r="R177" s="243"/>
      <c r="S177" s="243"/>
      <c r="T177" s="24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5" t="s">
        <v>161</v>
      </c>
      <c r="AU177" s="245" t="s">
        <v>86</v>
      </c>
      <c r="AV177" s="13" t="s">
        <v>86</v>
      </c>
      <c r="AW177" s="13" t="s">
        <v>32</v>
      </c>
      <c r="AX177" s="13" t="s">
        <v>84</v>
      </c>
      <c r="AY177" s="245" t="s">
        <v>153</v>
      </c>
    </row>
    <row r="178" s="2" customFormat="1" ht="33" customHeight="1">
      <c r="A178" s="38"/>
      <c r="B178" s="39"/>
      <c r="C178" s="220" t="s">
        <v>7</v>
      </c>
      <c r="D178" s="220" t="s">
        <v>155</v>
      </c>
      <c r="E178" s="221" t="s">
        <v>259</v>
      </c>
      <c r="F178" s="222" t="s">
        <v>260</v>
      </c>
      <c r="G178" s="223" t="s">
        <v>255</v>
      </c>
      <c r="H178" s="224">
        <v>2</v>
      </c>
      <c r="I178" s="225"/>
      <c r="J178" s="226">
        <f>ROUND(I178*H178,2)</f>
        <v>0</v>
      </c>
      <c r="K178" s="227"/>
      <c r="L178" s="44"/>
      <c r="M178" s="228" t="s">
        <v>1</v>
      </c>
      <c r="N178" s="229" t="s">
        <v>41</v>
      </c>
      <c r="O178" s="91"/>
      <c r="P178" s="230">
        <f>O178*H178</f>
        <v>0</v>
      </c>
      <c r="Q178" s="230">
        <v>0.1149</v>
      </c>
      <c r="R178" s="230">
        <f>Q178*H178</f>
        <v>0.2298</v>
      </c>
      <c r="S178" s="230">
        <v>0</v>
      </c>
      <c r="T178" s="231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2" t="s">
        <v>229</v>
      </c>
      <c r="AT178" s="232" t="s">
        <v>155</v>
      </c>
      <c r="AU178" s="232" t="s">
        <v>86</v>
      </c>
      <c r="AY178" s="17" t="s">
        <v>153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7" t="s">
        <v>84</v>
      </c>
      <c r="BK178" s="233">
        <f>ROUND(I178*H178,2)</f>
        <v>0</v>
      </c>
      <c r="BL178" s="17" t="s">
        <v>229</v>
      </c>
      <c r="BM178" s="232" t="s">
        <v>261</v>
      </c>
    </row>
    <row r="179" s="13" customFormat="1">
      <c r="A179" s="13"/>
      <c r="B179" s="234"/>
      <c r="C179" s="235"/>
      <c r="D179" s="236" t="s">
        <v>161</v>
      </c>
      <c r="E179" s="237" t="s">
        <v>1</v>
      </c>
      <c r="F179" s="238" t="s">
        <v>258</v>
      </c>
      <c r="G179" s="235"/>
      <c r="H179" s="239">
        <v>2</v>
      </c>
      <c r="I179" s="240"/>
      <c r="J179" s="235"/>
      <c r="K179" s="235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161</v>
      </c>
      <c r="AU179" s="245" t="s">
        <v>86</v>
      </c>
      <c r="AV179" s="13" t="s">
        <v>86</v>
      </c>
      <c r="AW179" s="13" t="s">
        <v>32</v>
      </c>
      <c r="AX179" s="13" t="s">
        <v>84</v>
      </c>
      <c r="AY179" s="245" t="s">
        <v>153</v>
      </c>
    </row>
    <row r="180" s="12" customFormat="1" ht="22.8" customHeight="1">
      <c r="A180" s="12"/>
      <c r="B180" s="204"/>
      <c r="C180" s="205"/>
      <c r="D180" s="206" t="s">
        <v>75</v>
      </c>
      <c r="E180" s="218" t="s">
        <v>262</v>
      </c>
      <c r="F180" s="218" t="s">
        <v>263</v>
      </c>
      <c r="G180" s="205"/>
      <c r="H180" s="205"/>
      <c r="I180" s="208"/>
      <c r="J180" s="219">
        <f>BK180</f>
        <v>0</v>
      </c>
      <c r="K180" s="205"/>
      <c r="L180" s="210"/>
      <c r="M180" s="211"/>
      <c r="N180" s="212"/>
      <c r="O180" s="212"/>
      <c r="P180" s="213">
        <f>SUM(P181:P185)</f>
        <v>0</v>
      </c>
      <c r="Q180" s="212"/>
      <c r="R180" s="213">
        <f>SUM(R181:R185)</f>
        <v>0.0042399999999999998</v>
      </c>
      <c r="S180" s="212"/>
      <c r="T180" s="214">
        <f>SUM(T181:T185)</f>
        <v>0.0051999999999999998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5" t="s">
        <v>86</v>
      </c>
      <c r="AT180" s="216" t="s">
        <v>75</v>
      </c>
      <c r="AU180" s="216" t="s">
        <v>84</v>
      </c>
      <c r="AY180" s="215" t="s">
        <v>153</v>
      </c>
      <c r="BK180" s="217">
        <f>SUM(BK181:BK185)</f>
        <v>0</v>
      </c>
    </row>
    <row r="181" s="2" customFormat="1" ht="33" customHeight="1">
      <c r="A181" s="38"/>
      <c r="B181" s="39"/>
      <c r="C181" s="220" t="s">
        <v>264</v>
      </c>
      <c r="D181" s="220" t="s">
        <v>155</v>
      </c>
      <c r="E181" s="221" t="s">
        <v>265</v>
      </c>
      <c r="F181" s="222" t="s">
        <v>266</v>
      </c>
      <c r="G181" s="223" t="s">
        <v>255</v>
      </c>
      <c r="H181" s="224">
        <v>4</v>
      </c>
      <c r="I181" s="225"/>
      <c r="J181" s="226">
        <f>ROUND(I181*H181,2)</f>
        <v>0</v>
      </c>
      <c r="K181" s="227"/>
      <c r="L181" s="44"/>
      <c r="M181" s="228" t="s">
        <v>1</v>
      </c>
      <c r="N181" s="229" t="s">
        <v>41</v>
      </c>
      <c r="O181" s="91"/>
      <c r="P181" s="230">
        <f>O181*H181</f>
        <v>0</v>
      </c>
      <c r="Q181" s="230">
        <v>0</v>
      </c>
      <c r="R181" s="230">
        <f>Q181*H181</f>
        <v>0</v>
      </c>
      <c r="S181" s="230">
        <v>0.0012999999999999999</v>
      </c>
      <c r="T181" s="231">
        <f>S181*H181</f>
        <v>0.0051999999999999998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2" t="s">
        <v>229</v>
      </c>
      <c r="AT181" s="232" t="s">
        <v>155</v>
      </c>
      <c r="AU181" s="232" t="s">
        <v>86</v>
      </c>
      <c r="AY181" s="17" t="s">
        <v>153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7" t="s">
        <v>84</v>
      </c>
      <c r="BK181" s="233">
        <f>ROUND(I181*H181,2)</f>
        <v>0</v>
      </c>
      <c r="BL181" s="17" t="s">
        <v>229</v>
      </c>
      <c r="BM181" s="232" t="s">
        <v>267</v>
      </c>
    </row>
    <row r="182" s="2" customFormat="1" ht="37.8" customHeight="1">
      <c r="A182" s="38"/>
      <c r="B182" s="39"/>
      <c r="C182" s="220" t="s">
        <v>268</v>
      </c>
      <c r="D182" s="220" t="s">
        <v>155</v>
      </c>
      <c r="E182" s="221" t="s">
        <v>269</v>
      </c>
      <c r="F182" s="222" t="s">
        <v>270</v>
      </c>
      <c r="G182" s="223" t="s">
        <v>255</v>
      </c>
      <c r="H182" s="224">
        <v>4</v>
      </c>
      <c r="I182" s="225"/>
      <c r="J182" s="226">
        <f>ROUND(I182*H182,2)</f>
        <v>0</v>
      </c>
      <c r="K182" s="227"/>
      <c r="L182" s="44"/>
      <c r="M182" s="228" t="s">
        <v>1</v>
      </c>
      <c r="N182" s="229" t="s">
        <v>41</v>
      </c>
      <c r="O182" s="91"/>
      <c r="P182" s="230">
        <f>O182*H182</f>
        <v>0</v>
      </c>
      <c r="Q182" s="230">
        <v>0</v>
      </c>
      <c r="R182" s="230">
        <f>Q182*H182</f>
        <v>0</v>
      </c>
      <c r="S182" s="230">
        <v>0</v>
      </c>
      <c r="T182" s="231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2" t="s">
        <v>229</v>
      </c>
      <c r="AT182" s="232" t="s">
        <v>155</v>
      </c>
      <c r="AU182" s="232" t="s">
        <v>86</v>
      </c>
      <c r="AY182" s="17" t="s">
        <v>153</v>
      </c>
      <c r="BE182" s="233">
        <f>IF(N182="základní",J182,0)</f>
        <v>0</v>
      </c>
      <c r="BF182" s="233">
        <f>IF(N182="snížená",J182,0)</f>
        <v>0</v>
      </c>
      <c r="BG182" s="233">
        <f>IF(N182="zákl. přenesená",J182,0)</f>
        <v>0</v>
      </c>
      <c r="BH182" s="233">
        <f>IF(N182="sníž. přenesená",J182,0)</f>
        <v>0</v>
      </c>
      <c r="BI182" s="233">
        <f>IF(N182="nulová",J182,0)</f>
        <v>0</v>
      </c>
      <c r="BJ182" s="17" t="s">
        <v>84</v>
      </c>
      <c r="BK182" s="233">
        <f>ROUND(I182*H182,2)</f>
        <v>0</v>
      </c>
      <c r="BL182" s="17" t="s">
        <v>229</v>
      </c>
      <c r="BM182" s="232" t="s">
        <v>271</v>
      </c>
    </row>
    <row r="183" s="2" customFormat="1" ht="24.15" customHeight="1">
      <c r="A183" s="38"/>
      <c r="B183" s="39"/>
      <c r="C183" s="246" t="s">
        <v>272</v>
      </c>
      <c r="D183" s="246" t="s">
        <v>208</v>
      </c>
      <c r="E183" s="247" t="s">
        <v>273</v>
      </c>
      <c r="F183" s="248" t="s">
        <v>274</v>
      </c>
      <c r="G183" s="249" t="s">
        <v>255</v>
      </c>
      <c r="H183" s="250">
        <v>4</v>
      </c>
      <c r="I183" s="251"/>
      <c r="J183" s="252">
        <f>ROUND(I183*H183,2)</f>
        <v>0</v>
      </c>
      <c r="K183" s="253"/>
      <c r="L183" s="254"/>
      <c r="M183" s="255" t="s">
        <v>1</v>
      </c>
      <c r="N183" s="256" t="s">
        <v>41</v>
      </c>
      <c r="O183" s="91"/>
      <c r="P183" s="230">
        <f>O183*H183</f>
        <v>0</v>
      </c>
      <c r="Q183" s="230">
        <v>0.00106</v>
      </c>
      <c r="R183" s="230">
        <f>Q183*H183</f>
        <v>0.0042399999999999998</v>
      </c>
      <c r="S183" s="230">
        <v>0</v>
      </c>
      <c r="T183" s="231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2" t="s">
        <v>275</v>
      </c>
      <c r="AT183" s="232" t="s">
        <v>208</v>
      </c>
      <c r="AU183" s="232" t="s">
        <v>86</v>
      </c>
      <c r="AY183" s="17" t="s">
        <v>153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7" t="s">
        <v>84</v>
      </c>
      <c r="BK183" s="233">
        <f>ROUND(I183*H183,2)</f>
        <v>0</v>
      </c>
      <c r="BL183" s="17" t="s">
        <v>229</v>
      </c>
      <c r="BM183" s="232" t="s">
        <v>276</v>
      </c>
    </row>
    <row r="184" s="2" customFormat="1" ht="24.15" customHeight="1">
      <c r="A184" s="38"/>
      <c r="B184" s="39"/>
      <c r="C184" s="220" t="s">
        <v>277</v>
      </c>
      <c r="D184" s="220" t="s">
        <v>155</v>
      </c>
      <c r="E184" s="221" t="s">
        <v>278</v>
      </c>
      <c r="F184" s="222" t="s">
        <v>279</v>
      </c>
      <c r="G184" s="223" t="s">
        <v>255</v>
      </c>
      <c r="H184" s="224">
        <v>1</v>
      </c>
      <c r="I184" s="225"/>
      <c r="J184" s="226">
        <f>ROUND(I184*H184,2)</f>
        <v>0</v>
      </c>
      <c r="K184" s="227"/>
      <c r="L184" s="44"/>
      <c r="M184" s="228" t="s">
        <v>1</v>
      </c>
      <c r="N184" s="229" t="s">
        <v>41</v>
      </c>
      <c r="O184" s="91"/>
      <c r="P184" s="230">
        <f>O184*H184</f>
        <v>0</v>
      </c>
      <c r="Q184" s="230">
        <v>0</v>
      </c>
      <c r="R184" s="230">
        <f>Q184*H184</f>
        <v>0</v>
      </c>
      <c r="S184" s="230">
        <v>0</v>
      </c>
      <c r="T184" s="231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2" t="s">
        <v>229</v>
      </c>
      <c r="AT184" s="232" t="s">
        <v>155</v>
      </c>
      <c r="AU184" s="232" t="s">
        <v>86</v>
      </c>
      <c r="AY184" s="17" t="s">
        <v>153</v>
      </c>
      <c r="BE184" s="233">
        <f>IF(N184="základní",J184,0)</f>
        <v>0</v>
      </c>
      <c r="BF184" s="233">
        <f>IF(N184="snížená",J184,0)</f>
        <v>0</v>
      </c>
      <c r="BG184" s="233">
        <f>IF(N184="zákl. přenesená",J184,0)</f>
        <v>0</v>
      </c>
      <c r="BH184" s="233">
        <f>IF(N184="sníž. přenesená",J184,0)</f>
        <v>0</v>
      </c>
      <c r="BI184" s="233">
        <f>IF(N184="nulová",J184,0)</f>
        <v>0</v>
      </c>
      <c r="BJ184" s="17" t="s">
        <v>84</v>
      </c>
      <c r="BK184" s="233">
        <f>ROUND(I184*H184,2)</f>
        <v>0</v>
      </c>
      <c r="BL184" s="17" t="s">
        <v>229</v>
      </c>
      <c r="BM184" s="232" t="s">
        <v>280</v>
      </c>
    </row>
    <row r="185" s="2" customFormat="1" ht="24.15" customHeight="1">
      <c r="A185" s="38"/>
      <c r="B185" s="39"/>
      <c r="C185" s="220" t="s">
        <v>281</v>
      </c>
      <c r="D185" s="220" t="s">
        <v>155</v>
      </c>
      <c r="E185" s="221" t="s">
        <v>282</v>
      </c>
      <c r="F185" s="222" t="s">
        <v>283</v>
      </c>
      <c r="G185" s="223" t="s">
        <v>227</v>
      </c>
      <c r="H185" s="224">
        <v>0.0040000000000000001</v>
      </c>
      <c r="I185" s="225"/>
      <c r="J185" s="226">
        <f>ROUND(I185*H185,2)</f>
        <v>0</v>
      </c>
      <c r="K185" s="227"/>
      <c r="L185" s="44"/>
      <c r="M185" s="228" t="s">
        <v>1</v>
      </c>
      <c r="N185" s="229" t="s">
        <v>41</v>
      </c>
      <c r="O185" s="91"/>
      <c r="P185" s="230">
        <f>O185*H185</f>
        <v>0</v>
      </c>
      <c r="Q185" s="230">
        <v>0</v>
      </c>
      <c r="R185" s="230">
        <f>Q185*H185</f>
        <v>0</v>
      </c>
      <c r="S185" s="230">
        <v>0</v>
      </c>
      <c r="T185" s="231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2" t="s">
        <v>229</v>
      </c>
      <c r="AT185" s="232" t="s">
        <v>155</v>
      </c>
      <c r="AU185" s="232" t="s">
        <v>86</v>
      </c>
      <c r="AY185" s="17" t="s">
        <v>153</v>
      </c>
      <c r="BE185" s="233">
        <f>IF(N185="základní",J185,0)</f>
        <v>0</v>
      </c>
      <c r="BF185" s="233">
        <f>IF(N185="snížená",J185,0)</f>
        <v>0</v>
      </c>
      <c r="BG185" s="233">
        <f>IF(N185="zákl. přenesená",J185,0)</f>
        <v>0</v>
      </c>
      <c r="BH185" s="233">
        <f>IF(N185="sníž. přenesená",J185,0)</f>
        <v>0</v>
      </c>
      <c r="BI185" s="233">
        <f>IF(N185="nulová",J185,0)</f>
        <v>0</v>
      </c>
      <c r="BJ185" s="17" t="s">
        <v>84</v>
      </c>
      <c r="BK185" s="233">
        <f>ROUND(I185*H185,2)</f>
        <v>0</v>
      </c>
      <c r="BL185" s="17" t="s">
        <v>229</v>
      </c>
      <c r="BM185" s="232" t="s">
        <v>284</v>
      </c>
    </row>
    <row r="186" s="12" customFormat="1" ht="22.8" customHeight="1">
      <c r="A186" s="12"/>
      <c r="B186" s="204"/>
      <c r="C186" s="205"/>
      <c r="D186" s="206" t="s">
        <v>75</v>
      </c>
      <c r="E186" s="218" t="s">
        <v>285</v>
      </c>
      <c r="F186" s="218" t="s">
        <v>286</v>
      </c>
      <c r="G186" s="205"/>
      <c r="H186" s="205"/>
      <c r="I186" s="208"/>
      <c r="J186" s="219">
        <f>BK186</f>
        <v>0</v>
      </c>
      <c r="K186" s="205"/>
      <c r="L186" s="210"/>
      <c r="M186" s="211"/>
      <c r="N186" s="212"/>
      <c r="O186" s="212"/>
      <c r="P186" s="213">
        <f>SUM(P187:P189)</f>
        <v>0</v>
      </c>
      <c r="Q186" s="212"/>
      <c r="R186" s="213">
        <f>SUM(R187:R189)</f>
        <v>0.0022799999999999999</v>
      </c>
      <c r="S186" s="212"/>
      <c r="T186" s="214">
        <f>SUM(T187:T189)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5" t="s">
        <v>86</v>
      </c>
      <c r="AT186" s="216" t="s">
        <v>75</v>
      </c>
      <c r="AU186" s="216" t="s">
        <v>84</v>
      </c>
      <c r="AY186" s="215" t="s">
        <v>153</v>
      </c>
      <c r="BK186" s="217">
        <f>SUM(BK187:BK189)</f>
        <v>0</v>
      </c>
    </row>
    <row r="187" s="2" customFormat="1" ht="21.75" customHeight="1">
      <c r="A187" s="38"/>
      <c r="B187" s="39"/>
      <c r="C187" s="220" t="s">
        <v>287</v>
      </c>
      <c r="D187" s="220" t="s">
        <v>155</v>
      </c>
      <c r="E187" s="221" t="s">
        <v>288</v>
      </c>
      <c r="F187" s="222" t="s">
        <v>289</v>
      </c>
      <c r="G187" s="223" t="s">
        <v>255</v>
      </c>
      <c r="H187" s="224">
        <v>6</v>
      </c>
      <c r="I187" s="225"/>
      <c r="J187" s="226">
        <f>ROUND(I187*H187,2)</f>
        <v>0</v>
      </c>
      <c r="K187" s="227"/>
      <c r="L187" s="44"/>
      <c r="M187" s="228" t="s">
        <v>1</v>
      </c>
      <c r="N187" s="229" t="s">
        <v>41</v>
      </c>
      <c r="O187" s="91"/>
      <c r="P187" s="230">
        <f>O187*H187</f>
        <v>0</v>
      </c>
      <c r="Q187" s="230">
        <v>0</v>
      </c>
      <c r="R187" s="230">
        <f>Q187*H187</f>
        <v>0</v>
      </c>
      <c r="S187" s="230">
        <v>0</v>
      </c>
      <c r="T187" s="231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2" t="s">
        <v>229</v>
      </c>
      <c r="AT187" s="232" t="s">
        <v>155</v>
      </c>
      <c r="AU187" s="232" t="s">
        <v>86</v>
      </c>
      <c r="AY187" s="17" t="s">
        <v>153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7" t="s">
        <v>84</v>
      </c>
      <c r="BK187" s="233">
        <f>ROUND(I187*H187,2)</f>
        <v>0</v>
      </c>
      <c r="BL187" s="17" t="s">
        <v>229</v>
      </c>
      <c r="BM187" s="232" t="s">
        <v>290</v>
      </c>
    </row>
    <row r="188" s="2" customFormat="1" ht="21.75" customHeight="1">
      <c r="A188" s="38"/>
      <c r="B188" s="39"/>
      <c r="C188" s="246" t="s">
        <v>291</v>
      </c>
      <c r="D188" s="246" t="s">
        <v>208</v>
      </c>
      <c r="E188" s="247" t="s">
        <v>292</v>
      </c>
      <c r="F188" s="248" t="s">
        <v>293</v>
      </c>
      <c r="G188" s="249" t="s">
        <v>255</v>
      </c>
      <c r="H188" s="250">
        <v>6</v>
      </c>
      <c r="I188" s="251"/>
      <c r="J188" s="252">
        <f>ROUND(I188*H188,2)</f>
        <v>0</v>
      </c>
      <c r="K188" s="253"/>
      <c r="L188" s="254"/>
      <c r="M188" s="255" t="s">
        <v>1</v>
      </c>
      <c r="N188" s="256" t="s">
        <v>41</v>
      </c>
      <c r="O188" s="91"/>
      <c r="P188" s="230">
        <f>O188*H188</f>
        <v>0</v>
      </c>
      <c r="Q188" s="230">
        <v>0.00038000000000000002</v>
      </c>
      <c r="R188" s="230">
        <f>Q188*H188</f>
        <v>0.0022799999999999999</v>
      </c>
      <c r="S188" s="230">
        <v>0</v>
      </c>
      <c r="T188" s="231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2" t="s">
        <v>275</v>
      </c>
      <c r="AT188" s="232" t="s">
        <v>208</v>
      </c>
      <c r="AU188" s="232" t="s">
        <v>86</v>
      </c>
      <c r="AY188" s="17" t="s">
        <v>153</v>
      </c>
      <c r="BE188" s="233">
        <f>IF(N188="základní",J188,0)</f>
        <v>0</v>
      </c>
      <c r="BF188" s="233">
        <f>IF(N188="snížená",J188,0)</f>
        <v>0</v>
      </c>
      <c r="BG188" s="233">
        <f>IF(N188="zákl. přenesená",J188,0)</f>
        <v>0</v>
      </c>
      <c r="BH188" s="233">
        <f>IF(N188="sníž. přenesená",J188,0)</f>
        <v>0</v>
      </c>
      <c r="BI188" s="233">
        <f>IF(N188="nulová",J188,0)</f>
        <v>0</v>
      </c>
      <c r="BJ188" s="17" t="s">
        <v>84</v>
      </c>
      <c r="BK188" s="233">
        <f>ROUND(I188*H188,2)</f>
        <v>0</v>
      </c>
      <c r="BL188" s="17" t="s">
        <v>229</v>
      </c>
      <c r="BM188" s="232" t="s">
        <v>294</v>
      </c>
    </row>
    <row r="189" s="2" customFormat="1" ht="24.15" customHeight="1">
      <c r="A189" s="38"/>
      <c r="B189" s="39"/>
      <c r="C189" s="220" t="s">
        <v>295</v>
      </c>
      <c r="D189" s="220" t="s">
        <v>155</v>
      </c>
      <c r="E189" s="221" t="s">
        <v>296</v>
      </c>
      <c r="F189" s="222" t="s">
        <v>297</v>
      </c>
      <c r="G189" s="223" t="s">
        <v>227</v>
      </c>
      <c r="H189" s="224">
        <v>0.002</v>
      </c>
      <c r="I189" s="225"/>
      <c r="J189" s="226">
        <f>ROUND(I189*H189,2)</f>
        <v>0</v>
      </c>
      <c r="K189" s="227"/>
      <c r="L189" s="44"/>
      <c r="M189" s="228" t="s">
        <v>1</v>
      </c>
      <c r="N189" s="229" t="s">
        <v>41</v>
      </c>
      <c r="O189" s="91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2" t="s">
        <v>229</v>
      </c>
      <c r="AT189" s="232" t="s">
        <v>155</v>
      </c>
      <c r="AU189" s="232" t="s">
        <v>86</v>
      </c>
      <c r="AY189" s="17" t="s">
        <v>153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84</v>
      </c>
      <c r="BK189" s="233">
        <f>ROUND(I189*H189,2)</f>
        <v>0</v>
      </c>
      <c r="BL189" s="17" t="s">
        <v>229</v>
      </c>
      <c r="BM189" s="232" t="s">
        <v>298</v>
      </c>
    </row>
    <row r="190" s="12" customFormat="1" ht="22.8" customHeight="1">
      <c r="A190" s="12"/>
      <c r="B190" s="204"/>
      <c r="C190" s="205"/>
      <c r="D190" s="206" t="s">
        <v>75</v>
      </c>
      <c r="E190" s="218" t="s">
        <v>299</v>
      </c>
      <c r="F190" s="218" t="s">
        <v>300</v>
      </c>
      <c r="G190" s="205"/>
      <c r="H190" s="205"/>
      <c r="I190" s="208"/>
      <c r="J190" s="219">
        <f>BK190</f>
        <v>0</v>
      </c>
      <c r="K190" s="205"/>
      <c r="L190" s="210"/>
      <c r="M190" s="211"/>
      <c r="N190" s="212"/>
      <c r="O190" s="212"/>
      <c r="P190" s="213">
        <f>SUM(P191:P205)</f>
        <v>0</v>
      </c>
      <c r="Q190" s="212"/>
      <c r="R190" s="213">
        <f>SUM(R191:R205)</f>
        <v>1.7532433999999999</v>
      </c>
      <c r="S190" s="212"/>
      <c r="T190" s="214">
        <f>SUM(T191:T205)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5" t="s">
        <v>86</v>
      </c>
      <c r="AT190" s="216" t="s">
        <v>75</v>
      </c>
      <c r="AU190" s="216" t="s">
        <v>84</v>
      </c>
      <c r="AY190" s="215" t="s">
        <v>153</v>
      </c>
      <c r="BK190" s="217">
        <f>SUM(BK191:BK205)</f>
        <v>0</v>
      </c>
    </row>
    <row r="191" s="2" customFormat="1" ht="16.5" customHeight="1">
      <c r="A191" s="38"/>
      <c r="B191" s="39"/>
      <c r="C191" s="220" t="s">
        <v>301</v>
      </c>
      <c r="D191" s="220" t="s">
        <v>155</v>
      </c>
      <c r="E191" s="221" t="s">
        <v>302</v>
      </c>
      <c r="F191" s="222" t="s">
        <v>303</v>
      </c>
      <c r="G191" s="223" t="s">
        <v>158</v>
      </c>
      <c r="H191" s="224">
        <v>110.723</v>
      </c>
      <c r="I191" s="225"/>
      <c r="J191" s="226">
        <f>ROUND(I191*H191,2)</f>
        <v>0</v>
      </c>
      <c r="K191" s="227"/>
      <c r="L191" s="44"/>
      <c r="M191" s="228" t="s">
        <v>1</v>
      </c>
      <c r="N191" s="229" t="s">
        <v>41</v>
      </c>
      <c r="O191" s="91"/>
      <c r="P191" s="230">
        <f>O191*H191</f>
        <v>0</v>
      </c>
      <c r="Q191" s="230">
        <v>0.00010000000000000001</v>
      </c>
      <c r="R191" s="230">
        <f>Q191*H191</f>
        <v>0.0110723</v>
      </c>
      <c r="S191" s="230">
        <v>0</v>
      </c>
      <c r="T191" s="231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2" t="s">
        <v>229</v>
      </c>
      <c r="AT191" s="232" t="s">
        <v>155</v>
      </c>
      <c r="AU191" s="232" t="s">
        <v>86</v>
      </c>
      <c r="AY191" s="17" t="s">
        <v>153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7" t="s">
        <v>84</v>
      </c>
      <c r="BK191" s="233">
        <f>ROUND(I191*H191,2)</f>
        <v>0</v>
      </c>
      <c r="BL191" s="17" t="s">
        <v>229</v>
      </c>
      <c r="BM191" s="232" t="s">
        <v>304</v>
      </c>
    </row>
    <row r="192" s="13" customFormat="1">
      <c r="A192" s="13"/>
      <c r="B192" s="234"/>
      <c r="C192" s="235"/>
      <c r="D192" s="236" t="s">
        <v>161</v>
      </c>
      <c r="E192" s="237" t="s">
        <v>1</v>
      </c>
      <c r="F192" s="238" t="s">
        <v>305</v>
      </c>
      <c r="G192" s="235"/>
      <c r="H192" s="239">
        <v>110.723</v>
      </c>
      <c r="I192" s="240"/>
      <c r="J192" s="235"/>
      <c r="K192" s="235"/>
      <c r="L192" s="241"/>
      <c r="M192" s="242"/>
      <c r="N192" s="243"/>
      <c r="O192" s="243"/>
      <c r="P192" s="243"/>
      <c r="Q192" s="243"/>
      <c r="R192" s="243"/>
      <c r="S192" s="243"/>
      <c r="T192" s="24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5" t="s">
        <v>161</v>
      </c>
      <c r="AU192" s="245" t="s">
        <v>86</v>
      </c>
      <c r="AV192" s="13" t="s">
        <v>86</v>
      </c>
      <c r="AW192" s="13" t="s">
        <v>32</v>
      </c>
      <c r="AX192" s="13" t="s">
        <v>84</v>
      </c>
      <c r="AY192" s="245" t="s">
        <v>153</v>
      </c>
    </row>
    <row r="193" s="2" customFormat="1" ht="24.15" customHeight="1">
      <c r="A193" s="38"/>
      <c r="B193" s="39"/>
      <c r="C193" s="246" t="s">
        <v>306</v>
      </c>
      <c r="D193" s="246" t="s">
        <v>208</v>
      </c>
      <c r="E193" s="247" t="s">
        <v>307</v>
      </c>
      <c r="F193" s="248" t="s">
        <v>308</v>
      </c>
      <c r="G193" s="249" t="s">
        <v>158</v>
      </c>
      <c r="H193" s="250">
        <v>121.795</v>
      </c>
      <c r="I193" s="251"/>
      <c r="J193" s="252">
        <f>ROUND(I193*H193,2)</f>
        <v>0</v>
      </c>
      <c r="K193" s="253"/>
      <c r="L193" s="254"/>
      <c r="M193" s="255" t="s">
        <v>1</v>
      </c>
      <c r="N193" s="256" t="s">
        <v>41</v>
      </c>
      <c r="O193" s="91"/>
      <c r="P193" s="230">
        <f>O193*H193</f>
        <v>0</v>
      </c>
      <c r="Q193" s="230">
        <v>0.0037000000000000002</v>
      </c>
      <c r="R193" s="230">
        <f>Q193*H193</f>
        <v>0.45064150000000003</v>
      </c>
      <c r="S193" s="230">
        <v>0</v>
      </c>
      <c r="T193" s="231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2" t="s">
        <v>275</v>
      </c>
      <c r="AT193" s="232" t="s">
        <v>208</v>
      </c>
      <c r="AU193" s="232" t="s">
        <v>86</v>
      </c>
      <c r="AY193" s="17" t="s">
        <v>153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7" t="s">
        <v>84</v>
      </c>
      <c r="BK193" s="233">
        <f>ROUND(I193*H193,2)</f>
        <v>0</v>
      </c>
      <c r="BL193" s="17" t="s">
        <v>229</v>
      </c>
      <c r="BM193" s="232" t="s">
        <v>309</v>
      </c>
    </row>
    <row r="194" s="13" customFormat="1">
      <c r="A194" s="13"/>
      <c r="B194" s="234"/>
      <c r="C194" s="235"/>
      <c r="D194" s="236" t="s">
        <v>161</v>
      </c>
      <c r="E194" s="235"/>
      <c r="F194" s="238" t="s">
        <v>310</v>
      </c>
      <c r="G194" s="235"/>
      <c r="H194" s="239">
        <v>121.795</v>
      </c>
      <c r="I194" s="240"/>
      <c r="J194" s="235"/>
      <c r="K194" s="235"/>
      <c r="L194" s="241"/>
      <c r="M194" s="242"/>
      <c r="N194" s="243"/>
      <c r="O194" s="243"/>
      <c r="P194" s="243"/>
      <c r="Q194" s="243"/>
      <c r="R194" s="243"/>
      <c r="S194" s="243"/>
      <c r="T194" s="24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5" t="s">
        <v>161</v>
      </c>
      <c r="AU194" s="245" t="s">
        <v>86</v>
      </c>
      <c r="AV194" s="13" t="s">
        <v>86</v>
      </c>
      <c r="AW194" s="13" t="s">
        <v>4</v>
      </c>
      <c r="AX194" s="13" t="s">
        <v>84</v>
      </c>
      <c r="AY194" s="245" t="s">
        <v>153</v>
      </c>
    </row>
    <row r="195" s="2" customFormat="1" ht="21.75" customHeight="1">
      <c r="A195" s="38"/>
      <c r="B195" s="39"/>
      <c r="C195" s="220" t="s">
        <v>275</v>
      </c>
      <c r="D195" s="220" t="s">
        <v>155</v>
      </c>
      <c r="E195" s="221" t="s">
        <v>311</v>
      </c>
      <c r="F195" s="222" t="s">
        <v>312</v>
      </c>
      <c r="G195" s="223" t="s">
        <v>313</v>
      </c>
      <c r="H195" s="224">
        <v>550</v>
      </c>
      <c r="I195" s="225"/>
      <c r="J195" s="226">
        <f>ROUND(I195*H195,2)</f>
        <v>0</v>
      </c>
      <c r="K195" s="227"/>
      <c r="L195" s="44"/>
      <c r="M195" s="228" t="s">
        <v>1</v>
      </c>
      <c r="N195" s="229" t="s">
        <v>41</v>
      </c>
      <c r="O195" s="91"/>
      <c r="P195" s="230">
        <f>O195*H195</f>
        <v>0</v>
      </c>
      <c r="Q195" s="230">
        <v>6.9999999999999994E-05</v>
      </c>
      <c r="R195" s="230">
        <f>Q195*H195</f>
        <v>0.0385</v>
      </c>
      <c r="S195" s="230">
        <v>0</v>
      </c>
      <c r="T195" s="231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2" t="s">
        <v>229</v>
      </c>
      <c r="AT195" s="232" t="s">
        <v>155</v>
      </c>
      <c r="AU195" s="232" t="s">
        <v>86</v>
      </c>
      <c r="AY195" s="17" t="s">
        <v>153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7" t="s">
        <v>84</v>
      </c>
      <c r="BK195" s="233">
        <f>ROUND(I195*H195,2)</f>
        <v>0</v>
      </c>
      <c r="BL195" s="17" t="s">
        <v>229</v>
      </c>
      <c r="BM195" s="232" t="s">
        <v>314</v>
      </c>
    </row>
    <row r="196" s="13" customFormat="1">
      <c r="A196" s="13"/>
      <c r="B196" s="234"/>
      <c r="C196" s="235"/>
      <c r="D196" s="236" t="s">
        <v>161</v>
      </c>
      <c r="E196" s="237" t="s">
        <v>1</v>
      </c>
      <c r="F196" s="238" t="s">
        <v>315</v>
      </c>
      <c r="G196" s="235"/>
      <c r="H196" s="239">
        <v>550</v>
      </c>
      <c r="I196" s="240"/>
      <c r="J196" s="235"/>
      <c r="K196" s="235"/>
      <c r="L196" s="241"/>
      <c r="M196" s="242"/>
      <c r="N196" s="243"/>
      <c r="O196" s="243"/>
      <c r="P196" s="243"/>
      <c r="Q196" s="243"/>
      <c r="R196" s="243"/>
      <c r="S196" s="243"/>
      <c r="T196" s="24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5" t="s">
        <v>161</v>
      </c>
      <c r="AU196" s="245" t="s">
        <v>86</v>
      </c>
      <c r="AV196" s="13" t="s">
        <v>86</v>
      </c>
      <c r="AW196" s="13" t="s">
        <v>32</v>
      </c>
      <c r="AX196" s="13" t="s">
        <v>84</v>
      </c>
      <c r="AY196" s="245" t="s">
        <v>153</v>
      </c>
    </row>
    <row r="197" s="2" customFormat="1" ht="24.15" customHeight="1">
      <c r="A197" s="38"/>
      <c r="B197" s="39"/>
      <c r="C197" s="246" t="s">
        <v>316</v>
      </c>
      <c r="D197" s="246" t="s">
        <v>208</v>
      </c>
      <c r="E197" s="247" t="s">
        <v>317</v>
      </c>
      <c r="F197" s="248" t="s">
        <v>318</v>
      </c>
      <c r="G197" s="249" t="s">
        <v>227</v>
      </c>
      <c r="H197" s="250">
        <v>0.57799999999999996</v>
      </c>
      <c r="I197" s="251"/>
      <c r="J197" s="252">
        <f>ROUND(I197*H197,2)</f>
        <v>0</v>
      </c>
      <c r="K197" s="253"/>
      <c r="L197" s="254"/>
      <c r="M197" s="255" t="s">
        <v>1</v>
      </c>
      <c r="N197" s="256" t="s">
        <v>41</v>
      </c>
      <c r="O197" s="91"/>
      <c r="P197" s="230">
        <f>O197*H197</f>
        <v>0</v>
      </c>
      <c r="Q197" s="230">
        <v>1</v>
      </c>
      <c r="R197" s="230">
        <f>Q197*H197</f>
        <v>0.57799999999999996</v>
      </c>
      <c r="S197" s="230">
        <v>0</v>
      </c>
      <c r="T197" s="231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2" t="s">
        <v>275</v>
      </c>
      <c r="AT197" s="232" t="s">
        <v>208</v>
      </c>
      <c r="AU197" s="232" t="s">
        <v>86</v>
      </c>
      <c r="AY197" s="17" t="s">
        <v>153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84</v>
      </c>
      <c r="BK197" s="233">
        <f>ROUND(I197*H197,2)</f>
        <v>0</v>
      </c>
      <c r="BL197" s="17" t="s">
        <v>229</v>
      </c>
      <c r="BM197" s="232" t="s">
        <v>319</v>
      </c>
    </row>
    <row r="198" s="13" customFormat="1">
      <c r="A198" s="13"/>
      <c r="B198" s="234"/>
      <c r="C198" s="235"/>
      <c r="D198" s="236" t="s">
        <v>161</v>
      </c>
      <c r="E198" s="235"/>
      <c r="F198" s="238" t="s">
        <v>320</v>
      </c>
      <c r="G198" s="235"/>
      <c r="H198" s="239">
        <v>0.57799999999999996</v>
      </c>
      <c r="I198" s="240"/>
      <c r="J198" s="235"/>
      <c r="K198" s="235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161</v>
      </c>
      <c r="AU198" s="245" t="s">
        <v>86</v>
      </c>
      <c r="AV198" s="13" t="s">
        <v>86</v>
      </c>
      <c r="AW198" s="13" t="s">
        <v>4</v>
      </c>
      <c r="AX198" s="13" t="s">
        <v>84</v>
      </c>
      <c r="AY198" s="245" t="s">
        <v>153</v>
      </c>
    </row>
    <row r="199" s="2" customFormat="1" ht="24.15" customHeight="1">
      <c r="A199" s="38"/>
      <c r="B199" s="39"/>
      <c r="C199" s="220" t="s">
        <v>321</v>
      </c>
      <c r="D199" s="220" t="s">
        <v>155</v>
      </c>
      <c r="E199" s="221" t="s">
        <v>322</v>
      </c>
      <c r="F199" s="222" t="s">
        <v>323</v>
      </c>
      <c r="G199" s="223" t="s">
        <v>313</v>
      </c>
      <c r="H199" s="224">
        <v>607.96000000000004</v>
      </c>
      <c r="I199" s="225"/>
      <c r="J199" s="226">
        <f>ROUND(I199*H199,2)</f>
        <v>0</v>
      </c>
      <c r="K199" s="227"/>
      <c r="L199" s="44"/>
      <c r="M199" s="228" t="s">
        <v>1</v>
      </c>
      <c r="N199" s="229" t="s">
        <v>41</v>
      </c>
      <c r="O199" s="91"/>
      <c r="P199" s="230">
        <f>O199*H199</f>
        <v>0</v>
      </c>
      <c r="Q199" s="230">
        <v>6.0000000000000002E-05</v>
      </c>
      <c r="R199" s="230">
        <f>Q199*H199</f>
        <v>0.036477600000000006</v>
      </c>
      <c r="S199" s="230">
        <v>0</v>
      </c>
      <c r="T199" s="231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2" t="s">
        <v>229</v>
      </c>
      <c r="AT199" s="232" t="s">
        <v>155</v>
      </c>
      <c r="AU199" s="232" t="s">
        <v>86</v>
      </c>
      <c r="AY199" s="17" t="s">
        <v>153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7" t="s">
        <v>84</v>
      </c>
      <c r="BK199" s="233">
        <f>ROUND(I199*H199,2)</f>
        <v>0</v>
      </c>
      <c r="BL199" s="17" t="s">
        <v>229</v>
      </c>
      <c r="BM199" s="232" t="s">
        <v>324</v>
      </c>
    </row>
    <row r="200" s="13" customFormat="1">
      <c r="A200" s="13"/>
      <c r="B200" s="234"/>
      <c r="C200" s="235"/>
      <c r="D200" s="236" t="s">
        <v>161</v>
      </c>
      <c r="E200" s="237" t="s">
        <v>1</v>
      </c>
      <c r="F200" s="238" t="s">
        <v>325</v>
      </c>
      <c r="G200" s="235"/>
      <c r="H200" s="239">
        <v>607.96000000000004</v>
      </c>
      <c r="I200" s="240"/>
      <c r="J200" s="235"/>
      <c r="K200" s="235"/>
      <c r="L200" s="241"/>
      <c r="M200" s="242"/>
      <c r="N200" s="243"/>
      <c r="O200" s="243"/>
      <c r="P200" s="243"/>
      <c r="Q200" s="243"/>
      <c r="R200" s="243"/>
      <c r="S200" s="243"/>
      <c r="T200" s="24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5" t="s">
        <v>161</v>
      </c>
      <c r="AU200" s="245" t="s">
        <v>86</v>
      </c>
      <c r="AV200" s="13" t="s">
        <v>86</v>
      </c>
      <c r="AW200" s="13" t="s">
        <v>32</v>
      </c>
      <c r="AX200" s="13" t="s">
        <v>84</v>
      </c>
      <c r="AY200" s="245" t="s">
        <v>153</v>
      </c>
    </row>
    <row r="201" s="2" customFormat="1" ht="24.15" customHeight="1">
      <c r="A201" s="38"/>
      <c r="B201" s="39"/>
      <c r="C201" s="246" t="s">
        <v>326</v>
      </c>
      <c r="D201" s="246" t="s">
        <v>208</v>
      </c>
      <c r="E201" s="247" t="s">
        <v>317</v>
      </c>
      <c r="F201" s="248" t="s">
        <v>318</v>
      </c>
      <c r="G201" s="249" t="s">
        <v>227</v>
      </c>
      <c r="H201" s="250">
        <v>0.63800000000000001</v>
      </c>
      <c r="I201" s="251"/>
      <c r="J201" s="252">
        <f>ROUND(I201*H201,2)</f>
        <v>0</v>
      </c>
      <c r="K201" s="253"/>
      <c r="L201" s="254"/>
      <c r="M201" s="255" t="s">
        <v>1</v>
      </c>
      <c r="N201" s="256" t="s">
        <v>41</v>
      </c>
      <c r="O201" s="91"/>
      <c r="P201" s="230">
        <f>O201*H201</f>
        <v>0</v>
      </c>
      <c r="Q201" s="230">
        <v>1</v>
      </c>
      <c r="R201" s="230">
        <f>Q201*H201</f>
        <v>0.63800000000000001</v>
      </c>
      <c r="S201" s="230">
        <v>0</v>
      </c>
      <c r="T201" s="231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2" t="s">
        <v>275</v>
      </c>
      <c r="AT201" s="232" t="s">
        <v>208</v>
      </c>
      <c r="AU201" s="232" t="s">
        <v>86</v>
      </c>
      <c r="AY201" s="17" t="s">
        <v>153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7" t="s">
        <v>84</v>
      </c>
      <c r="BK201" s="233">
        <f>ROUND(I201*H201,2)</f>
        <v>0</v>
      </c>
      <c r="BL201" s="17" t="s">
        <v>229</v>
      </c>
      <c r="BM201" s="232" t="s">
        <v>327</v>
      </c>
    </row>
    <row r="202" s="13" customFormat="1">
      <c r="A202" s="13"/>
      <c r="B202" s="234"/>
      <c r="C202" s="235"/>
      <c r="D202" s="236" t="s">
        <v>161</v>
      </c>
      <c r="E202" s="235"/>
      <c r="F202" s="238" t="s">
        <v>328</v>
      </c>
      <c r="G202" s="235"/>
      <c r="H202" s="239">
        <v>0.63800000000000001</v>
      </c>
      <c r="I202" s="240"/>
      <c r="J202" s="235"/>
      <c r="K202" s="235"/>
      <c r="L202" s="241"/>
      <c r="M202" s="242"/>
      <c r="N202" s="243"/>
      <c r="O202" s="243"/>
      <c r="P202" s="243"/>
      <c r="Q202" s="243"/>
      <c r="R202" s="243"/>
      <c r="S202" s="243"/>
      <c r="T202" s="24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5" t="s">
        <v>161</v>
      </c>
      <c r="AU202" s="245" t="s">
        <v>86</v>
      </c>
      <c r="AV202" s="13" t="s">
        <v>86</v>
      </c>
      <c r="AW202" s="13" t="s">
        <v>4</v>
      </c>
      <c r="AX202" s="13" t="s">
        <v>84</v>
      </c>
      <c r="AY202" s="245" t="s">
        <v>153</v>
      </c>
    </row>
    <row r="203" s="2" customFormat="1" ht="16.5" customHeight="1">
      <c r="A203" s="38"/>
      <c r="B203" s="39"/>
      <c r="C203" s="220" t="s">
        <v>329</v>
      </c>
      <c r="D203" s="220" t="s">
        <v>155</v>
      </c>
      <c r="E203" s="221" t="s">
        <v>330</v>
      </c>
      <c r="F203" s="222" t="s">
        <v>331</v>
      </c>
      <c r="G203" s="223" t="s">
        <v>204</v>
      </c>
      <c r="H203" s="224">
        <v>9.1999999999999993</v>
      </c>
      <c r="I203" s="225"/>
      <c r="J203" s="226">
        <f>ROUND(I203*H203,2)</f>
        <v>0</v>
      </c>
      <c r="K203" s="227"/>
      <c r="L203" s="44"/>
      <c r="M203" s="228" t="s">
        <v>1</v>
      </c>
      <c r="N203" s="229" t="s">
        <v>41</v>
      </c>
      <c r="O203" s="91"/>
      <c r="P203" s="230">
        <f>O203*H203</f>
        <v>0</v>
      </c>
      <c r="Q203" s="230">
        <v>6.0000000000000002E-05</v>
      </c>
      <c r="R203" s="230">
        <f>Q203*H203</f>
        <v>0.00055199999999999997</v>
      </c>
      <c r="S203" s="230">
        <v>0</v>
      </c>
      <c r="T203" s="231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2" t="s">
        <v>229</v>
      </c>
      <c r="AT203" s="232" t="s">
        <v>155</v>
      </c>
      <c r="AU203" s="232" t="s">
        <v>86</v>
      </c>
      <c r="AY203" s="17" t="s">
        <v>153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84</v>
      </c>
      <c r="BK203" s="233">
        <f>ROUND(I203*H203,2)</f>
        <v>0</v>
      </c>
      <c r="BL203" s="17" t="s">
        <v>229</v>
      </c>
      <c r="BM203" s="232" t="s">
        <v>332</v>
      </c>
    </row>
    <row r="204" s="13" customFormat="1">
      <c r="A204" s="13"/>
      <c r="B204" s="234"/>
      <c r="C204" s="235"/>
      <c r="D204" s="236" t="s">
        <v>161</v>
      </c>
      <c r="E204" s="237" t="s">
        <v>1</v>
      </c>
      <c r="F204" s="238" t="s">
        <v>333</v>
      </c>
      <c r="G204" s="235"/>
      <c r="H204" s="239">
        <v>9.1999999999999993</v>
      </c>
      <c r="I204" s="240"/>
      <c r="J204" s="235"/>
      <c r="K204" s="235"/>
      <c r="L204" s="241"/>
      <c r="M204" s="242"/>
      <c r="N204" s="243"/>
      <c r="O204" s="243"/>
      <c r="P204" s="243"/>
      <c r="Q204" s="243"/>
      <c r="R204" s="243"/>
      <c r="S204" s="243"/>
      <c r="T204" s="24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5" t="s">
        <v>161</v>
      </c>
      <c r="AU204" s="245" t="s">
        <v>86</v>
      </c>
      <c r="AV204" s="13" t="s">
        <v>86</v>
      </c>
      <c r="AW204" s="13" t="s">
        <v>32</v>
      </c>
      <c r="AX204" s="13" t="s">
        <v>84</v>
      </c>
      <c r="AY204" s="245" t="s">
        <v>153</v>
      </c>
    </row>
    <row r="205" s="2" customFormat="1" ht="24.15" customHeight="1">
      <c r="A205" s="38"/>
      <c r="B205" s="39"/>
      <c r="C205" s="220" t="s">
        <v>334</v>
      </c>
      <c r="D205" s="220" t="s">
        <v>155</v>
      </c>
      <c r="E205" s="221" t="s">
        <v>335</v>
      </c>
      <c r="F205" s="222" t="s">
        <v>336</v>
      </c>
      <c r="G205" s="223" t="s">
        <v>227</v>
      </c>
      <c r="H205" s="224">
        <v>1.7529999999999999</v>
      </c>
      <c r="I205" s="225"/>
      <c r="J205" s="226">
        <f>ROUND(I205*H205,2)</f>
        <v>0</v>
      </c>
      <c r="K205" s="227"/>
      <c r="L205" s="44"/>
      <c r="M205" s="228" t="s">
        <v>1</v>
      </c>
      <c r="N205" s="229" t="s">
        <v>41</v>
      </c>
      <c r="O205" s="91"/>
      <c r="P205" s="230">
        <f>O205*H205</f>
        <v>0</v>
      </c>
      <c r="Q205" s="230">
        <v>0</v>
      </c>
      <c r="R205" s="230">
        <f>Q205*H205</f>
        <v>0</v>
      </c>
      <c r="S205" s="230">
        <v>0</v>
      </c>
      <c r="T205" s="231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2" t="s">
        <v>229</v>
      </c>
      <c r="AT205" s="232" t="s">
        <v>155</v>
      </c>
      <c r="AU205" s="232" t="s">
        <v>86</v>
      </c>
      <c r="AY205" s="17" t="s">
        <v>153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7" t="s">
        <v>84</v>
      </c>
      <c r="BK205" s="233">
        <f>ROUND(I205*H205,2)</f>
        <v>0</v>
      </c>
      <c r="BL205" s="17" t="s">
        <v>229</v>
      </c>
      <c r="BM205" s="232" t="s">
        <v>337</v>
      </c>
    </row>
    <row r="206" s="12" customFormat="1" ht="22.8" customHeight="1">
      <c r="A206" s="12"/>
      <c r="B206" s="204"/>
      <c r="C206" s="205"/>
      <c r="D206" s="206" t="s">
        <v>75</v>
      </c>
      <c r="E206" s="218" t="s">
        <v>338</v>
      </c>
      <c r="F206" s="218" t="s">
        <v>339</v>
      </c>
      <c r="G206" s="205"/>
      <c r="H206" s="205"/>
      <c r="I206" s="208"/>
      <c r="J206" s="219">
        <f>BK206</f>
        <v>0</v>
      </c>
      <c r="K206" s="205"/>
      <c r="L206" s="210"/>
      <c r="M206" s="211"/>
      <c r="N206" s="212"/>
      <c r="O206" s="212"/>
      <c r="P206" s="213">
        <f>SUM(P207:P217)</f>
        <v>0</v>
      </c>
      <c r="Q206" s="212"/>
      <c r="R206" s="213">
        <f>SUM(R207:R217)</f>
        <v>2.39853285</v>
      </c>
      <c r="S206" s="212"/>
      <c r="T206" s="214">
        <f>SUM(T207:T217)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5" t="s">
        <v>86</v>
      </c>
      <c r="AT206" s="216" t="s">
        <v>75</v>
      </c>
      <c r="AU206" s="216" t="s">
        <v>84</v>
      </c>
      <c r="AY206" s="215" t="s">
        <v>153</v>
      </c>
      <c r="BK206" s="217">
        <f>SUM(BK207:BK217)</f>
        <v>0</v>
      </c>
    </row>
    <row r="207" s="2" customFormat="1" ht="24.15" customHeight="1">
      <c r="A207" s="38"/>
      <c r="B207" s="39"/>
      <c r="C207" s="220" t="s">
        <v>340</v>
      </c>
      <c r="D207" s="220" t="s">
        <v>155</v>
      </c>
      <c r="E207" s="221" t="s">
        <v>341</v>
      </c>
      <c r="F207" s="222" t="s">
        <v>342</v>
      </c>
      <c r="G207" s="223" t="s">
        <v>158</v>
      </c>
      <c r="H207" s="224">
        <v>67.730000000000004</v>
      </c>
      <c r="I207" s="225"/>
      <c r="J207" s="226">
        <f>ROUND(I207*H207,2)</f>
        <v>0</v>
      </c>
      <c r="K207" s="227"/>
      <c r="L207" s="44"/>
      <c r="M207" s="228" t="s">
        <v>1</v>
      </c>
      <c r="N207" s="229" t="s">
        <v>41</v>
      </c>
      <c r="O207" s="91"/>
      <c r="P207" s="230">
        <f>O207*H207</f>
        <v>0</v>
      </c>
      <c r="Q207" s="230">
        <v>0.0075799999999999999</v>
      </c>
      <c r="R207" s="230">
        <f>Q207*H207</f>
        <v>0.5133934</v>
      </c>
      <c r="S207" s="230">
        <v>0</v>
      </c>
      <c r="T207" s="231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2" t="s">
        <v>229</v>
      </c>
      <c r="AT207" s="232" t="s">
        <v>155</v>
      </c>
      <c r="AU207" s="232" t="s">
        <v>86</v>
      </c>
      <c r="AY207" s="17" t="s">
        <v>153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7" t="s">
        <v>84</v>
      </c>
      <c r="BK207" s="233">
        <f>ROUND(I207*H207,2)</f>
        <v>0</v>
      </c>
      <c r="BL207" s="17" t="s">
        <v>229</v>
      </c>
      <c r="BM207" s="232" t="s">
        <v>343</v>
      </c>
    </row>
    <row r="208" s="13" customFormat="1">
      <c r="A208" s="13"/>
      <c r="B208" s="234"/>
      <c r="C208" s="235"/>
      <c r="D208" s="236" t="s">
        <v>161</v>
      </c>
      <c r="E208" s="237" t="s">
        <v>112</v>
      </c>
      <c r="F208" s="238" t="s">
        <v>344</v>
      </c>
      <c r="G208" s="235"/>
      <c r="H208" s="239">
        <v>67.730000000000004</v>
      </c>
      <c r="I208" s="240"/>
      <c r="J208" s="235"/>
      <c r="K208" s="235"/>
      <c r="L208" s="241"/>
      <c r="M208" s="242"/>
      <c r="N208" s="243"/>
      <c r="O208" s="243"/>
      <c r="P208" s="243"/>
      <c r="Q208" s="243"/>
      <c r="R208" s="243"/>
      <c r="S208" s="243"/>
      <c r="T208" s="24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5" t="s">
        <v>161</v>
      </c>
      <c r="AU208" s="245" t="s">
        <v>86</v>
      </c>
      <c r="AV208" s="13" t="s">
        <v>86</v>
      </c>
      <c r="AW208" s="13" t="s">
        <v>32</v>
      </c>
      <c r="AX208" s="13" t="s">
        <v>84</v>
      </c>
      <c r="AY208" s="245" t="s">
        <v>153</v>
      </c>
    </row>
    <row r="209" s="2" customFormat="1" ht="24.15" customHeight="1">
      <c r="A209" s="38"/>
      <c r="B209" s="39"/>
      <c r="C209" s="220" t="s">
        <v>345</v>
      </c>
      <c r="D209" s="220" t="s">
        <v>155</v>
      </c>
      <c r="E209" s="221" t="s">
        <v>346</v>
      </c>
      <c r="F209" s="222" t="s">
        <v>347</v>
      </c>
      <c r="G209" s="223" t="s">
        <v>204</v>
      </c>
      <c r="H209" s="224">
        <v>32.18</v>
      </c>
      <c r="I209" s="225"/>
      <c r="J209" s="226">
        <f>ROUND(I209*H209,2)</f>
        <v>0</v>
      </c>
      <c r="K209" s="227"/>
      <c r="L209" s="44"/>
      <c r="M209" s="228" t="s">
        <v>1</v>
      </c>
      <c r="N209" s="229" t="s">
        <v>41</v>
      </c>
      <c r="O209" s="91"/>
      <c r="P209" s="230">
        <f>O209*H209</f>
        <v>0</v>
      </c>
      <c r="Q209" s="230">
        <v>0.00058</v>
      </c>
      <c r="R209" s="230">
        <f>Q209*H209</f>
        <v>0.018664400000000001</v>
      </c>
      <c r="S209" s="230">
        <v>0</v>
      </c>
      <c r="T209" s="231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2" t="s">
        <v>229</v>
      </c>
      <c r="AT209" s="232" t="s">
        <v>155</v>
      </c>
      <c r="AU209" s="232" t="s">
        <v>86</v>
      </c>
      <c r="AY209" s="17" t="s">
        <v>153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7" t="s">
        <v>84</v>
      </c>
      <c r="BK209" s="233">
        <f>ROUND(I209*H209,2)</f>
        <v>0</v>
      </c>
      <c r="BL209" s="17" t="s">
        <v>229</v>
      </c>
      <c r="BM209" s="232" t="s">
        <v>348</v>
      </c>
    </row>
    <row r="210" s="13" customFormat="1">
      <c r="A210" s="13"/>
      <c r="B210" s="234"/>
      <c r="C210" s="235"/>
      <c r="D210" s="236" t="s">
        <v>161</v>
      </c>
      <c r="E210" s="237" t="s">
        <v>1</v>
      </c>
      <c r="F210" s="238" t="s">
        <v>349</v>
      </c>
      <c r="G210" s="235"/>
      <c r="H210" s="239">
        <v>32.18</v>
      </c>
      <c r="I210" s="240"/>
      <c r="J210" s="235"/>
      <c r="K210" s="235"/>
      <c r="L210" s="241"/>
      <c r="M210" s="242"/>
      <c r="N210" s="243"/>
      <c r="O210" s="243"/>
      <c r="P210" s="243"/>
      <c r="Q210" s="243"/>
      <c r="R210" s="243"/>
      <c r="S210" s="243"/>
      <c r="T210" s="24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5" t="s">
        <v>161</v>
      </c>
      <c r="AU210" s="245" t="s">
        <v>86</v>
      </c>
      <c r="AV210" s="13" t="s">
        <v>86</v>
      </c>
      <c r="AW210" s="13" t="s">
        <v>32</v>
      </c>
      <c r="AX210" s="13" t="s">
        <v>84</v>
      </c>
      <c r="AY210" s="245" t="s">
        <v>153</v>
      </c>
    </row>
    <row r="211" s="2" customFormat="1" ht="24.15" customHeight="1">
      <c r="A211" s="38"/>
      <c r="B211" s="39"/>
      <c r="C211" s="246" t="s">
        <v>350</v>
      </c>
      <c r="D211" s="246" t="s">
        <v>208</v>
      </c>
      <c r="E211" s="247" t="s">
        <v>351</v>
      </c>
      <c r="F211" s="248" t="s">
        <v>352</v>
      </c>
      <c r="G211" s="249" t="s">
        <v>255</v>
      </c>
      <c r="H211" s="250">
        <v>59.115000000000002</v>
      </c>
      <c r="I211" s="251"/>
      <c r="J211" s="252">
        <f>ROUND(I211*H211,2)</f>
        <v>0</v>
      </c>
      <c r="K211" s="253"/>
      <c r="L211" s="254"/>
      <c r="M211" s="255" t="s">
        <v>1</v>
      </c>
      <c r="N211" s="256" t="s">
        <v>41</v>
      </c>
      <c r="O211" s="91"/>
      <c r="P211" s="230">
        <f>O211*H211</f>
        <v>0</v>
      </c>
      <c r="Q211" s="230">
        <v>0.00167</v>
      </c>
      <c r="R211" s="230">
        <f>Q211*H211</f>
        <v>0.098722050000000006</v>
      </c>
      <c r="S211" s="230">
        <v>0</v>
      </c>
      <c r="T211" s="231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2" t="s">
        <v>275</v>
      </c>
      <c r="AT211" s="232" t="s">
        <v>208</v>
      </c>
      <c r="AU211" s="232" t="s">
        <v>86</v>
      </c>
      <c r="AY211" s="17" t="s">
        <v>153</v>
      </c>
      <c r="BE211" s="233">
        <f>IF(N211="základní",J211,0)</f>
        <v>0</v>
      </c>
      <c r="BF211" s="233">
        <f>IF(N211="snížená",J211,0)</f>
        <v>0</v>
      </c>
      <c r="BG211" s="233">
        <f>IF(N211="zákl. přenesená",J211,0)</f>
        <v>0</v>
      </c>
      <c r="BH211" s="233">
        <f>IF(N211="sníž. přenesená",J211,0)</f>
        <v>0</v>
      </c>
      <c r="BI211" s="233">
        <f>IF(N211="nulová",J211,0)</f>
        <v>0</v>
      </c>
      <c r="BJ211" s="17" t="s">
        <v>84</v>
      </c>
      <c r="BK211" s="233">
        <f>ROUND(I211*H211,2)</f>
        <v>0</v>
      </c>
      <c r="BL211" s="17" t="s">
        <v>229</v>
      </c>
      <c r="BM211" s="232" t="s">
        <v>353</v>
      </c>
    </row>
    <row r="212" s="13" customFormat="1">
      <c r="A212" s="13"/>
      <c r="B212" s="234"/>
      <c r="C212" s="235"/>
      <c r="D212" s="236" t="s">
        <v>161</v>
      </c>
      <c r="E212" s="235"/>
      <c r="F212" s="238" t="s">
        <v>354</v>
      </c>
      <c r="G212" s="235"/>
      <c r="H212" s="239">
        <v>59.115000000000002</v>
      </c>
      <c r="I212" s="240"/>
      <c r="J212" s="235"/>
      <c r="K212" s="235"/>
      <c r="L212" s="241"/>
      <c r="M212" s="242"/>
      <c r="N212" s="243"/>
      <c r="O212" s="243"/>
      <c r="P212" s="243"/>
      <c r="Q212" s="243"/>
      <c r="R212" s="243"/>
      <c r="S212" s="243"/>
      <c r="T212" s="24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5" t="s">
        <v>161</v>
      </c>
      <c r="AU212" s="245" t="s">
        <v>86</v>
      </c>
      <c r="AV212" s="13" t="s">
        <v>86</v>
      </c>
      <c r="AW212" s="13" t="s">
        <v>4</v>
      </c>
      <c r="AX212" s="13" t="s">
        <v>84</v>
      </c>
      <c r="AY212" s="245" t="s">
        <v>153</v>
      </c>
    </row>
    <row r="213" s="2" customFormat="1" ht="24.15" customHeight="1">
      <c r="A213" s="38"/>
      <c r="B213" s="39"/>
      <c r="C213" s="220" t="s">
        <v>355</v>
      </c>
      <c r="D213" s="220" t="s">
        <v>155</v>
      </c>
      <c r="E213" s="221" t="s">
        <v>356</v>
      </c>
      <c r="F213" s="222" t="s">
        <v>357</v>
      </c>
      <c r="G213" s="223" t="s">
        <v>158</v>
      </c>
      <c r="H213" s="224">
        <v>67.730000000000004</v>
      </c>
      <c r="I213" s="225"/>
      <c r="J213" s="226">
        <f>ROUND(I213*H213,2)</f>
        <v>0</v>
      </c>
      <c r="K213" s="227"/>
      <c r="L213" s="44"/>
      <c r="M213" s="228" t="s">
        <v>1</v>
      </c>
      <c r="N213" s="229" t="s">
        <v>41</v>
      </c>
      <c r="O213" s="91"/>
      <c r="P213" s="230">
        <f>O213*H213</f>
        <v>0</v>
      </c>
      <c r="Q213" s="230">
        <v>0.0063</v>
      </c>
      <c r="R213" s="230">
        <f>Q213*H213</f>
        <v>0.42669900000000005</v>
      </c>
      <c r="S213" s="230">
        <v>0</v>
      </c>
      <c r="T213" s="231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2" t="s">
        <v>229</v>
      </c>
      <c r="AT213" s="232" t="s">
        <v>155</v>
      </c>
      <c r="AU213" s="232" t="s">
        <v>86</v>
      </c>
      <c r="AY213" s="17" t="s">
        <v>153</v>
      </c>
      <c r="BE213" s="233">
        <f>IF(N213="základní",J213,0)</f>
        <v>0</v>
      </c>
      <c r="BF213" s="233">
        <f>IF(N213="snížená",J213,0)</f>
        <v>0</v>
      </c>
      <c r="BG213" s="233">
        <f>IF(N213="zákl. přenesená",J213,0)</f>
        <v>0</v>
      </c>
      <c r="BH213" s="233">
        <f>IF(N213="sníž. přenesená",J213,0)</f>
        <v>0</v>
      </c>
      <c r="BI213" s="233">
        <f>IF(N213="nulová",J213,0)</f>
        <v>0</v>
      </c>
      <c r="BJ213" s="17" t="s">
        <v>84</v>
      </c>
      <c r="BK213" s="233">
        <f>ROUND(I213*H213,2)</f>
        <v>0</v>
      </c>
      <c r="BL213" s="17" t="s">
        <v>229</v>
      </c>
      <c r="BM213" s="232" t="s">
        <v>358</v>
      </c>
    </row>
    <row r="214" s="13" customFormat="1">
      <c r="A214" s="13"/>
      <c r="B214" s="234"/>
      <c r="C214" s="235"/>
      <c r="D214" s="236" t="s">
        <v>161</v>
      </c>
      <c r="E214" s="237" t="s">
        <v>1</v>
      </c>
      <c r="F214" s="238" t="s">
        <v>112</v>
      </c>
      <c r="G214" s="235"/>
      <c r="H214" s="239">
        <v>67.730000000000004</v>
      </c>
      <c r="I214" s="240"/>
      <c r="J214" s="235"/>
      <c r="K214" s="235"/>
      <c r="L214" s="241"/>
      <c r="M214" s="242"/>
      <c r="N214" s="243"/>
      <c r="O214" s="243"/>
      <c r="P214" s="243"/>
      <c r="Q214" s="243"/>
      <c r="R214" s="243"/>
      <c r="S214" s="243"/>
      <c r="T214" s="24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5" t="s">
        <v>161</v>
      </c>
      <c r="AU214" s="245" t="s">
        <v>86</v>
      </c>
      <c r="AV214" s="13" t="s">
        <v>86</v>
      </c>
      <c r="AW214" s="13" t="s">
        <v>32</v>
      </c>
      <c r="AX214" s="13" t="s">
        <v>84</v>
      </c>
      <c r="AY214" s="245" t="s">
        <v>153</v>
      </c>
    </row>
    <row r="215" s="2" customFormat="1" ht="24.15" customHeight="1">
      <c r="A215" s="38"/>
      <c r="B215" s="39"/>
      <c r="C215" s="246" t="s">
        <v>359</v>
      </c>
      <c r="D215" s="246" t="s">
        <v>208</v>
      </c>
      <c r="E215" s="247" t="s">
        <v>360</v>
      </c>
      <c r="F215" s="248" t="s">
        <v>361</v>
      </c>
      <c r="G215" s="249" t="s">
        <v>158</v>
      </c>
      <c r="H215" s="250">
        <v>74.503</v>
      </c>
      <c r="I215" s="251"/>
      <c r="J215" s="252">
        <f>ROUND(I215*H215,2)</f>
        <v>0</v>
      </c>
      <c r="K215" s="253"/>
      <c r="L215" s="254"/>
      <c r="M215" s="255" t="s">
        <v>1</v>
      </c>
      <c r="N215" s="256" t="s">
        <v>41</v>
      </c>
      <c r="O215" s="91"/>
      <c r="P215" s="230">
        <f>O215*H215</f>
        <v>0</v>
      </c>
      <c r="Q215" s="230">
        <v>0.017999999999999999</v>
      </c>
      <c r="R215" s="230">
        <f>Q215*H215</f>
        <v>1.341054</v>
      </c>
      <c r="S215" s="230">
        <v>0</v>
      </c>
      <c r="T215" s="231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2" t="s">
        <v>275</v>
      </c>
      <c r="AT215" s="232" t="s">
        <v>208</v>
      </c>
      <c r="AU215" s="232" t="s">
        <v>86</v>
      </c>
      <c r="AY215" s="17" t="s">
        <v>153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7" t="s">
        <v>84</v>
      </c>
      <c r="BK215" s="233">
        <f>ROUND(I215*H215,2)</f>
        <v>0</v>
      </c>
      <c r="BL215" s="17" t="s">
        <v>229</v>
      </c>
      <c r="BM215" s="232" t="s">
        <v>362</v>
      </c>
    </row>
    <row r="216" s="13" customFormat="1">
      <c r="A216" s="13"/>
      <c r="B216" s="234"/>
      <c r="C216" s="235"/>
      <c r="D216" s="236" t="s">
        <v>161</v>
      </c>
      <c r="E216" s="235"/>
      <c r="F216" s="238" t="s">
        <v>363</v>
      </c>
      <c r="G216" s="235"/>
      <c r="H216" s="239">
        <v>74.503</v>
      </c>
      <c r="I216" s="240"/>
      <c r="J216" s="235"/>
      <c r="K216" s="235"/>
      <c r="L216" s="241"/>
      <c r="M216" s="242"/>
      <c r="N216" s="243"/>
      <c r="O216" s="243"/>
      <c r="P216" s="243"/>
      <c r="Q216" s="243"/>
      <c r="R216" s="243"/>
      <c r="S216" s="243"/>
      <c r="T216" s="24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5" t="s">
        <v>161</v>
      </c>
      <c r="AU216" s="245" t="s">
        <v>86</v>
      </c>
      <c r="AV216" s="13" t="s">
        <v>86</v>
      </c>
      <c r="AW216" s="13" t="s">
        <v>4</v>
      </c>
      <c r="AX216" s="13" t="s">
        <v>84</v>
      </c>
      <c r="AY216" s="245" t="s">
        <v>153</v>
      </c>
    </row>
    <row r="217" s="2" customFormat="1" ht="24.15" customHeight="1">
      <c r="A217" s="38"/>
      <c r="B217" s="39"/>
      <c r="C217" s="220" t="s">
        <v>364</v>
      </c>
      <c r="D217" s="220" t="s">
        <v>155</v>
      </c>
      <c r="E217" s="221" t="s">
        <v>365</v>
      </c>
      <c r="F217" s="222" t="s">
        <v>366</v>
      </c>
      <c r="G217" s="223" t="s">
        <v>227</v>
      </c>
      <c r="H217" s="224">
        <v>2.399</v>
      </c>
      <c r="I217" s="225"/>
      <c r="J217" s="226">
        <f>ROUND(I217*H217,2)</f>
        <v>0</v>
      </c>
      <c r="K217" s="227"/>
      <c r="L217" s="44"/>
      <c r="M217" s="228" t="s">
        <v>1</v>
      </c>
      <c r="N217" s="229" t="s">
        <v>41</v>
      </c>
      <c r="O217" s="91"/>
      <c r="P217" s="230">
        <f>O217*H217</f>
        <v>0</v>
      </c>
      <c r="Q217" s="230">
        <v>0</v>
      </c>
      <c r="R217" s="230">
        <f>Q217*H217</f>
        <v>0</v>
      </c>
      <c r="S217" s="230">
        <v>0</v>
      </c>
      <c r="T217" s="231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2" t="s">
        <v>229</v>
      </c>
      <c r="AT217" s="232" t="s">
        <v>155</v>
      </c>
      <c r="AU217" s="232" t="s">
        <v>86</v>
      </c>
      <c r="AY217" s="17" t="s">
        <v>153</v>
      </c>
      <c r="BE217" s="233">
        <f>IF(N217="základní",J217,0)</f>
        <v>0</v>
      </c>
      <c r="BF217" s="233">
        <f>IF(N217="snížená",J217,0)</f>
        <v>0</v>
      </c>
      <c r="BG217" s="233">
        <f>IF(N217="zákl. přenesená",J217,0)</f>
        <v>0</v>
      </c>
      <c r="BH217" s="233">
        <f>IF(N217="sníž. přenesená",J217,0)</f>
        <v>0</v>
      </c>
      <c r="BI217" s="233">
        <f>IF(N217="nulová",J217,0)</f>
        <v>0</v>
      </c>
      <c r="BJ217" s="17" t="s">
        <v>84</v>
      </c>
      <c r="BK217" s="233">
        <f>ROUND(I217*H217,2)</f>
        <v>0</v>
      </c>
      <c r="BL217" s="17" t="s">
        <v>229</v>
      </c>
      <c r="BM217" s="232" t="s">
        <v>367</v>
      </c>
    </row>
    <row r="218" s="12" customFormat="1" ht="22.8" customHeight="1">
      <c r="A218" s="12"/>
      <c r="B218" s="204"/>
      <c r="C218" s="205"/>
      <c r="D218" s="206" t="s">
        <v>75</v>
      </c>
      <c r="E218" s="218" t="s">
        <v>368</v>
      </c>
      <c r="F218" s="218" t="s">
        <v>369</v>
      </c>
      <c r="G218" s="205"/>
      <c r="H218" s="205"/>
      <c r="I218" s="208"/>
      <c r="J218" s="219">
        <f>BK218</f>
        <v>0</v>
      </c>
      <c r="K218" s="205"/>
      <c r="L218" s="210"/>
      <c r="M218" s="211"/>
      <c r="N218" s="212"/>
      <c r="O218" s="212"/>
      <c r="P218" s="213">
        <f>SUM(P219:P225)</f>
        <v>0</v>
      </c>
      <c r="Q218" s="212"/>
      <c r="R218" s="213">
        <f>SUM(R219:R225)</f>
        <v>0.061374999999999999</v>
      </c>
      <c r="S218" s="212"/>
      <c r="T218" s="214">
        <f>SUM(T219:T225)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5" t="s">
        <v>86</v>
      </c>
      <c r="AT218" s="216" t="s">
        <v>75</v>
      </c>
      <c r="AU218" s="216" t="s">
        <v>84</v>
      </c>
      <c r="AY218" s="215" t="s">
        <v>153</v>
      </c>
      <c r="BK218" s="217">
        <f>SUM(BK219:BK225)</f>
        <v>0</v>
      </c>
    </row>
    <row r="219" s="2" customFormat="1" ht="24.15" customHeight="1">
      <c r="A219" s="38"/>
      <c r="B219" s="39"/>
      <c r="C219" s="220" t="s">
        <v>370</v>
      </c>
      <c r="D219" s="220" t="s">
        <v>155</v>
      </c>
      <c r="E219" s="221" t="s">
        <v>371</v>
      </c>
      <c r="F219" s="222" t="s">
        <v>372</v>
      </c>
      <c r="G219" s="223" t="s">
        <v>158</v>
      </c>
      <c r="H219" s="224">
        <v>55.579999999999998</v>
      </c>
      <c r="I219" s="225"/>
      <c r="J219" s="226">
        <f>ROUND(I219*H219,2)</f>
        <v>0</v>
      </c>
      <c r="K219" s="227"/>
      <c r="L219" s="44"/>
      <c r="M219" s="228" t="s">
        <v>1</v>
      </c>
      <c r="N219" s="229" t="s">
        <v>41</v>
      </c>
      <c r="O219" s="91"/>
      <c r="P219" s="230">
        <f>O219*H219</f>
        <v>0</v>
      </c>
      <c r="Q219" s="230">
        <v>0.00013999999999999999</v>
      </c>
      <c r="R219" s="230">
        <f>Q219*H219</f>
        <v>0.0077811999999999994</v>
      </c>
      <c r="S219" s="230">
        <v>0</v>
      </c>
      <c r="T219" s="231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2" t="s">
        <v>229</v>
      </c>
      <c r="AT219" s="232" t="s">
        <v>155</v>
      </c>
      <c r="AU219" s="232" t="s">
        <v>86</v>
      </c>
      <c r="AY219" s="17" t="s">
        <v>153</v>
      </c>
      <c r="BE219" s="233">
        <f>IF(N219="základní",J219,0)</f>
        <v>0</v>
      </c>
      <c r="BF219" s="233">
        <f>IF(N219="snížená",J219,0)</f>
        <v>0</v>
      </c>
      <c r="BG219" s="233">
        <f>IF(N219="zákl. přenesená",J219,0)</f>
        <v>0</v>
      </c>
      <c r="BH219" s="233">
        <f>IF(N219="sníž. přenesená",J219,0)</f>
        <v>0</v>
      </c>
      <c r="BI219" s="233">
        <f>IF(N219="nulová",J219,0)</f>
        <v>0</v>
      </c>
      <c r="BJ219" s="17" t="s">
        <v>84</v>
      </c>
      <c r="BK219" s="233">
        <f>ROUND(I219*H219,2)</f>
        <v>0</v>
      </c>
      <c r="BL219" s="17" t="s">
        <v>229</v>
      </c>
      <c r="BM219" s="232" t="s">
        <v>373</v>
      </c>
    </row>
    <row r="220" s="13" customFormat="1">
      <c r="A220" s="13"/>
      <c r="B220" s="234"/>
      <c r="C220" s="235"/>
      <c r="D220" s="236" t="s">
        <v>161</v>
      </c>
      <c r="E220" s="237" t="s">
        <v>1</v>
      </c>
      <c r="F220" s="238" t="s">
        <v>374</v>
      </c>
      <c r="G220" s="235"/>
      <c r="H220" s="239">
        <v>55.579999999999998</v>
      </c>
      <c r="I220" s="240"/>
      <c r="J220" s="235"/>
      <c r="K220" s="235"/>
      <c r="L220" s="241"/>
      <c r="M220" s="242"/>
      <c r="N220" s="243"/>
      <c r="O220" s="243"/>
      <c r="P220" s="243"/>
      <c r="Q220" s="243"/>
      <c r="R220" s="243"/>
      <c r="S220" s="243"/>
      <c r="T220" s="24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5" t="s">
        <v>161</v>
      </c>
      <c r="AU220" s="245" t="s">
        <v>86</v>
      </c>
      <c r="AV220" s="13" t="s">
        <v>86</v>
      </c>
      <c r="AW220" s="13" t="s">
        <v>32</v>
      </c>
      <c r="AX220" s="13" t="s">
        <v>76</v>
      </c>
      <c r="AY220" s="245" t="s">
        <v>153</v>
      </c>
    </row>
    <row r="221" s="15" customFormat="1">
      <c r="A221" s="15"/>
      <c r="B221" s="267"/>
      <c r="C221" s="268"/>
      <c r="D221" s="236" t="s">
        <v>161</v>
      </c>
      <c r="E221" s="269" t="s">
        <v>114</v>
      </c>
      <c r="F221" s="270" t="s">
        <v>375</v>
      </c>
      <c r="G221" s="268"/>
      <c r="H221" s="271">
        <v>55.579999999999998</v>
      </c>
      <c r="I221" s="272"/>
      <c r="J221" s="268"/>
      <c r="K221" s="268"/>
      <c r="L221" s="273"/>
      <c r="M221" s="274"/>
      <c r="N221" s="275"/>
      <c r="O221" s="275"/>
      <c r="P221" s="275"/>
      <c r="Q221" s="275"/>
      <c r="R221" s="275"/>
      <c r="S221" s="275"/>
      <c r="T221" s="276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7" t="s">
        <v>161</v>
      </c>
      <c r="AU221" s="277" t="s">
        <v>86</v>
      </c>
      <c r="AV221" s="15" t="s">
        <v>159</v>
      </c>
      <c r="AW221" s="15" t="s">
        <v>32</v>
      </c>
      <c r="AX221" s="15" t="s">
        <v>84</v>
      </c>
      <c r="AY221" s="277" t="s">
        <v>153</v>
      </c>
    </row>
    <row r="222" s="2" customFormat="1" ht="24.15" customHeight="1">
      <c r="A222" s="38"/>
      <c r="B222" s="39"/>
      <c r="C222" s="220" t="s">
        <v>376</v>
      </c>
      <c r="D222" s="220" t="s">
        <v>155</v>
      </c>
      <c r="E222" s="221" t="s">
        <v>377</v>
      </c>
      <c r="F222" s="222" t="s">
        <v>378</v>
      </c>
      <c r="G222" s="223" t="s">
        <v>158</v>
      </c>
      <c r="H222" s="224">
        <v>111.16</v>
      </c>
      <c r="I222" s="225"/>
      <c r="J222" s="226">
        <f>ROUND(I222*H222,2)</f>
        <v>0</v>
      </c>
      <c r="K222" s="227"/>
      <c r="L222" s="44"/>
      <c r="M222" s="228" t="s">
        <v>1</v>
      </c>
      <c r="N222" s="229" t="s">
        <v>41</v>
      </c>
      <c r="O222" s="91"/>
      <c r="P222" s="230">
        <f>O222*H222</f>
        <v>0</v>
      </c>
      <c r="Q222" s="230">
        <v>0.00012</v>
      </c>
      <c r="R222" s="230">
        <f>Q222*H222</f>
        <v>0.013339200000000001</v>
      </c>
      <c r="S222" s="230">
        <v>0</v>
      </c>
      <c r="T222" s="231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2" t="s">
        <v>229</v>
      </c>
      <c r="AT222" s="232" t="s">
        <v>155</v>
      </c>
      <c r="AU222" s="232" t="s">
        <v>86</v>
      </c>
      <c r="AY222" s="17" t="s">
        <v>153</v>
      </c>
      <c r="BE222" s="233">
        <f>IF(N222="základní",J222,0)</f>
        <v>0</v>
      </c>
      <c r="BF222" s="233">
        <f>IF(N222="snížená",J222,0)</f>
        <v>0</v>
      </c>
      <c r="BG222" s="233">
        <f>IF(N222="zákl. přenesená",J222,0)</f>
        <v>0</v>
      </c>
      <c r="BH222" s="233">
        <f>IF(N222="sníž. přenesená",J222,0)</f>
        <v>0</v>
      </c>
      <c r="BI222" s="233">
        <f>IF(N222="nulová",J222,0)</f>
        <v>0</v>
      </c>
      <c r="BJ222" s="17" t="s">
        <v>84</v>
      </c>
      <c r="BK222" s="233">
        <f>ROUND(I222*H222,2)</f>
        <v>0</v>
      </c>
      <c r="BL222" s="17" t="s">
        <v>229</v>
      </c>
      <c r="BM222" s="232" t="s">
        <v>379</v>
      </c>
    </row>
    <row r="223" s="13" customFormat="1">
      <c r="A223" s="13"/>
      <c r="B223" s="234"/>
      <c r="C223" s="235"/>
      <c r="D223" s="236" t="s">
        <v>161</v>
      </c>
      <c r="E223" s="237" t="s">
        <v>1</v>
      </c>
      <c r="F223" s="238" t="s">
        <v>380</v>
      </c>
      <c r="G223" s="235"/>
      <c r="H223" s="239">
        <v>111.16</v>
      </c>
      <c r="I223" s="240"/>
      <c r="J223" s="235"/>
      <c r="K223" s="235"/>
      <c r="L223" s="241"/>
      <c r="M223" s="242"/>
      <c r="N223" s="243"/>
      <c r="O223" s="243"/>
      <c r="P223" s="243"/>
      <c r="Q223" s="243"/>
      <c r="R223" s="243"/>
      <c r="S223" s="243"/>
      <c r="T223" s="24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5" t="s">
        <v>161</v>
      </c>
      <c r="AU223" s="245" t="s">
        <v>86</v>
      </c>
      <c r="AV223" s="13" t="s">
        <v>86</v>
      </c>
      <c r="AW223" s="13" t="s">
        <v>32</v>
      </c>
      <c r="AX223" s="13" t="s">
        <v>84</v>
      </c>
      <c r="AY223" s="245" t="s">
        <v>153</v>
      </c>
    </row>
    <row r="224" s="2" customFormat="1" ht="33" customHeight="1">
      <c r="A224" s="38"/>
      <c r="B224" s="39"/>
      <c r="C224" s="220" t="s">
        <v>381</v>
      </c>
      <c r="D224" s="220" t="s">
        <v>155</v>
      </c>
      <c r="E224" s="221" t="s">
        <v>382</v>
      </c>
      <c r="F224" s="222" t="s">
        <v>383</v>
      </c>
      <c r="G224" s="223" t="s">
        <v>158</v>
      </c>
      <c r="H224" s="224">
        <v>175.02000000000001</v>
      </c>
      <c r="I224" s="225"/>
      <c r="J224" s="226">
        <f>ROUND(I224*H224,2)</f>
        <v>0</v>
      </c>
      <c r="K224" s="227"/>
      <c r="L224" s="44"/>
      <c r="M224" s="228" t="s">
        <v>1</v>
      </c>
      <c r="N224" s="229" t="s">
        <v>41</v>
      </c>
      <c r="O224" s="91"/>
      <c r="P224" s="230">
        <f>O224*H224</f>
        <v>0</v>
      </c>
      <c r="Q224" s="230">
        <v>0.00023000000000000001</v>
      </c>
      <c r="R224" s="230">
        <f>Q224*H224</f>
        <v>0.040254600000000001</v>
      </c>
      <c r="S224" s="230">
        <v>0</v>
      </c>
      <c r="T224" s="231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2" t="s">
        <v>229</v>
      </c>
      <c r="AT224" s="232" t="s">
        <v>155</v>
      </c>
      <c r="AU224" s="232" t="s">
        <v>86</v>
      </c>
      <c r="AY224" s="17" t="s">
        <v>153</v>
      </c>
      <c r="BE224" s="233">
        <f>IF(N224="základní",J224,0)</f>
        <v>0</v>
      </c>
      <c r="BF224" s="233">
        <f>IF(N224="snížená",J224,0)</f>
        <v>0</v>
      </c>
      <c r="BG224" s="233">
        <f>IF(N224="zákl. přenesená",J224,0)</f>
        <v>0</v>
      </c>
      <c r="BH224" s="233">
        <f>IF(N224="sníž. přenesená",J224,0)</f>
        <v>0</v>
      </c>
      <c r="BI224" s="233">
        <f>IF(N224="nulová",J224,0)</f>
        <v>0</v>
      </c>
      <c r="BJ224" s="17" t="s">
        <v>84</v>
      </c>
      <c r="BK224" s="233">
        <f>ROUND(I224*H224,2)</f>
        <v>0</v>
      </c>
      <c r="BL224" s="17" t="s">
        <v>229</v>
      </c>
      <c r="BM224" s="232" t="s">
        <v>384</v>
      </c>
    </row>
    <row r="225" s="13" customFormat="1">
      <c r="A225" s="13"/>
      <c r="B225" s="234"/>
      <c r="C225" s="235"/>
      <c r="D225" s="236" t="s">
        <v>161</v>
      </c>
      <c r="E225" s="237" t="s">
        <v>1</v>
      </c>
      <c r="F225" s="238" t="s">
        <v>385</v>
      </c>
      <c r="G225" s="235"/>
      <c r="H225" s="239">
        <v>175.02000000000001</v>
      </c>
      <c r="I225" s="240"/>
      <c r="J225" s="235"/>
      <c r="K225" s="235"/>
      <c r="L225" s="241"/>
      <c r="M225" s="242"/>
      <c r="N225" s="243"/>
      <c r="O225" s="243"/>
      <c r="P225" s="243"/>
      <c r="Q225" s="243"/>
      <c r="R225" s="243"/>
      <c r="S225" s="243"/>
      <c r="T225" s="24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5" t="s">
        <v>161</v>
      </c>
      <c r="AU225" s="245" t="s">
        <v>86</v>
      </c>
      <c r="AV225" s="13" t="s">
        <v>86</v>
      </c>
      <c r="AW225" s="13" t="s">
        <v>32</v>
      </c>
      <c r="AX225" s="13" t="s">
        <v>84</v>
      </c>
      <c r="AY225" s="245" t="s">
        <v>153</v>
      </c>
    </row>
    <row r="226" s="12" customFormat="1" ht="22.8" customHeight="1">
      <c r="A226" s="12"/>
      <c r="B226" s="204"/>
      <c r="C226" s="205"/>
      <c r="D226" s="206" t="s">
        <v>75</v>
      </c>
      <c r="E226" s="218" t="s">
        <v>386</v>
      </c>
      <c r="F226" s="218" t="s">
        <v>387</v>
      </c>
      <c r="G226" s="205"/>
      <c r="H226" s="205"/>
      <c r="I226" s="208"/>
      <c r="J226" s="219">
        <f>BK226</f>
        <v>0</v>
      </c>
      <c r="K226" s="205"/>
      <c r="L226" s="210"/>
      <c r="M226" s="211"/>
      <c r="N226" s="212"/>
      <c r="O226" s="212"/>
      <c r="P226" s="213">
        <f>SUM(P227:P228)</f>
        <v>0</v>
      </c>
      <c r="Q226" s="212"/>
      <c r="R226" s="213">
        <f>SUM(R227:R228)</f>
        <v>0.073508399999999988</v>
      </c>
      <c r="S226" s="212"/>
      <c r="T226" s="214">
        <f>SUM(T227:T228)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5" t="s">
        <v>86</v>
      </c>
      <c r="AT226" s="216" t="s">
        <v>75</v>
      </c>
      <c r="AU226" s="216" t="s">
        <v>84</v>
      </c>
      <c r="AY226" s="215" t="s">
        <v>153</v>
      </c>
      <c r="BK226" s="217">
        <f>SUM(BK227:BK228)</f>
        <v>0</v>
      </c>
    </row>
    <row r="227" s="2" customFormat="1" ht="24.15" customHeight="1">
      <c r="A227" s="38"/>
      <c r="B227" s="39"/>
      <c r="C227" s="220" t="s">
        <v>388</v>
      </c>
      <c r="D227" s="220" t="s">
        <v>155</v>
      </c>
      <c r="E227" s="221" t="s">
        <v>389</v>
      </c>
      <c r="F227" s="222" t="s">
        <v>390</v>
      </c>
      <c r="G227" s="223" t="s">
        <v>158</v>
      </c>
      <c r="H227" s="224">
        <v>525.05999999999995</v>
      </c>
      <c r="I227" s="225"/>
      <c r="J227" s="226">
        <f>ROUND(I227*H227,2)</f>
        <v>0</v>
      </c>
      <c r="K227" s="227"/>
      <c r="L227" s="44"/>
      <c r="M227" s="228" t="s">
        <v>1</v>
      </c>
      <c r="N227" s="229" t="s">
        <v>41</v>
      </c>
      <c r="O227" s="91"/>
      <c r="P227" s="230">
        <f>O227*H227</f>
        <v>0</v>
      </c>
      <c r="Q227" s="230">
        <v>0.00013999999999999999</v>
      </c>
      <c r="R227" s="230">
        <f>Q227*H227</f>
        <v>0.073508399999999988</v>
      </c>
      <c r="S227" s="230">
        <v>0</v>
      </c>
      <c r="T227" s="231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2" t="s">
        <v>229</v>
      </c>
      <c r="AT227" s="232" t="s">
        <v>155</v>
      </c>
      <c r="AU227" s="232" t="s">
        <v>86</v>
      </c>
      <c r="AY227" s="17" t="s">
        <v>153</v>
      </c>
      <c r="BE227" s="233">
        <f>IF(N227="základní",J227,0)</f>
        <v>0</v>
      </c>
      <c r="BF227" s="233">
        <f>IF(N227="snížená",J227,0)</f>
        <v>0</v>
      </c>
      <c r="BG227" s="233">
        <f>IF(N227="zákl. přenesená",J227,0)</f>
        <v>0</v>
      </c>
      <c r="BH227" s="233">
        <f>IF(N227="sníž. přenesená",J227,0)</f>
        <v>0</v>
      </c>
      <c r="BI227" s="233">
        <f>IF(N227="nulová",J227,0)</f>
        <v>0</v>
      </c>
      <c r="BJ227" s="17" t="s">
        <v>84</v>
      </c>
      <c r="BK227" s="233">
        <f>ROUND(I227*H227,2)</f>
        <v>0</v>
      </c>
      <c r="BL227" s="17" t="s">
        <v>229</v>
      </c>
      <c r="BM227" s="232" t="s">
        <v>391</v>
      </c>
    </row>
    <row r="228" s="13" customFormat="1">
      <c r="A228" s="13"/>
      <c r="B228" s="234"/>
      <c r="C228" s="235"/>
      <c r="D228" s="236" t="s">
        <v>161</v>
      </c>
      <c r="E228" s="237" t="s">
        <v>1</v>
      </c>
      <c r="F228" s="238" t="s">
        <v>392</v>
      </c>
      <c r="G228" s="235"/>
      <c r="H228" s="239">
        <v>525.05999999999995</v>
      </c>
      <c r="I228" s="240"/>
      <c r="J228" s="235"/>
      <c r="K228" s="235"/>
      <c r="L228" s="241"/>
      <c r="M228" s="278"/>
      <c r="N228" s="279"/>
      <c r="O228" s="279"/>
      <c r="P228" s="279"/>
      <c r="Q228" s="279"/>
      <c r="R228" s="279"/>
      <c r="S228" s="279"/>
      <c r="T228" s="280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5" t="s">
        <v>161</v>
      </c>
      <c r="AU228" s="245" t="s">
        <v>86</v>
      </c>
      <c r="AV228" s="13" t="s">
        <v>86</v>
      </c>
      <c r="AW228" s="13" t="s">
        <v>32</v>
      </c>
      <c r="AX228" s="13" t="s">
        <v>84</v>
      </c>
      <c r="AY228" s="245" t="s">
        <v>153</v>
      </c>
    </row>
    <row r="229" s="2" customFormat="1" ht="6.96" customHeight="1">
      <c r="A229" s="38"/>
      <c r="B229" s="66"/>
      <c r="C229" s="67"/>
      <c r="D229" s="67"/>
      <c r="E229" s="67"/>
      <c r="F229" s="67"/>
      <c r="G229" s="67"/>
      <c r="H229" s="67"/>
      <c r="I229" s="67"/>
      <c r="J229" s="67"/>
      <c r="K229" s="67"/>
      <c r="L229" s="44"/>
      <c r="M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</row>
  </sheetData>
  <sheetProtection sheet="1" autoFilter="0" formatColumns="0" formatRows="0" objects="1" scenarios="1" spinCount="100000" saltValue="vVGkYt2ScY9FaRL/Zye9ZnUR9aXIgRpNYV93e27hLovyawov9wpqDzeXp8VNJ1JXWKwR9f/6M/w7VDGeAh9lKw==" hashValue="k2cB9ldi6M6Xc8wmWXGpZSN0eqTZ1tXv01xhAD/sEvor7VuPx3xQK7jilTYMxCzYHkFOH7LyUDsL65WL9WS1jA==" algorithmName="SHA-512" password="CC35"/>
  <autoFilter ref="C130:K228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  <c r="AZ2" s="136" t="s">
        <v>105</v>
      </c>
      <c r="BA2" s="136" t="s">
        <v>1</v>
      </c>
      <c r="BB2" s="136" t="s">
        <v>1</v>
      </c>
      <c r="BC2" s="136" t="s">
        <v>393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107</v>
      </c>
      <c r="BA3" s="136" t="s">
        <v>1</v>
      </c>
      <c r="BB3" s="136" t="s">
        <v>1</v>
      </c>
      <c r="BC3" s="136" t="s">
        <v>394</v>
      </c>
      <c r="BD3" s="136" t="s">
        <v>86</v>
      </c>
    </row>
    <row r="4" s="1" customFormat="1" ht="24.96" customHeight="1">
      <c r="B4" s="20"/>
      <c r="D4" s="139" t="s">
        <v>109</v>
      </c>
      <c r="L4" s="20"/>
      <c r="M4" s="140" t="s">
        <v>10</v>
      </c>
      <c r="AT4" s="17" t="s">
        <v>4</v>
      </c>
      <c r="AZ4" s="136" t="s">
        <v>110</v>
      </c>
      <c r="BA4" s="136" t="s">
        <v>1</v>
      </c>
      <c r="BB4" s="136" t="s">
        <v>1</v>
      </c>
      <c r="BC4" s="136" t="s">
        <v>395</v>
      </c>
      <c r="BD4" s="136" t="s">
        <v>86</v>
      </c>
    </row>
    <row r="5" s="1" customFormat="1" ht="6.96" customHeight="1">
      <c r="B5" s="20"/>
      <c r="L5" s="20"/>
      <c r="AZ5" s="136" t="s">
        <v>112</v>
      </c>
      <c r="BA5" s="136" t="s">
        <v>1</v>
      </c>
      <c r="BB5" s="136" t="s">
        <v>1</v>
      </c>
      <c r="BC5" s="136" t="s">
        <v>396</v>
      </c>
      <c r="BD5" s="136" t="s">
        <v>86</v>
      </c>
    </row>
    <row r="6" s="1" customFormat="1" ht="12" customHeight="1">
      <c r="B6" s="20"/>
      <c r="D6" s="141" t="s">
        <v>16</v>
      </c>
      <c r="L6" s="20"/>
      <c r="AZ6" s="136" t="s">
        <v>114</v>
      </c>
      <c r="BA6" s="136" t="s">
        <v>1</v>
      </c>
      <c r="BB6" s="136" t="s">
        <v>1</v>
      </c>
      <c r="BC6" s="136" t="s">
        <v>397</v>
      </c>
      <c r="BD6" s="136" t="s">
        <v>86</v>
      </c>
    </row>
    <row r="7" s="1" customFormat="1" ht="26.25" customHeight="1">
      <c r="B7" s="20"/>
      <c r="E7" s="142" t="str">
        <f>'Rekapitulace stavby'!K6</f>
        <v>REKONSTRUKCE ČÁSTI SUTERÉNU OBJEKTU ZŠ KOMENSKÉHO, KOMENSKÉHO NÁMĚSTÍ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398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29. 8. 2022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ROUND(J131,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ROUND((SUM(BE131:BE232)),  2)</f>
        <v>0</v>
      </c>
      <c r="G33" s="38"/>
      <c r="H33" s="38"/>
      <c r="I33" s="156">
        <v>0.20999999999999999</v>
      </c>
      <c r="J33" s="155">
        <f>ROUND(((SUM(BE131:BE232))*I33),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ROUND((SUM(BF131:BF232)),  2)</f>
        <v>0</v>
      </c>
      <c r="G34" s="38"/>
      <c r="H34" s="38"/>
      <c r="I34" s="156">
        <v>0.14999999999999999</v>
      </c>
      <c r="J34" s="155">
        <f>ROUND(((SUM(BF131:BF232))*I34),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ROUND((SUM(BG131:BG232)),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ROUND((SUM(BH131:BH232)),  2)</f>
        <v>0</v>
      </c>
      <c r="G36" s="38"/>
      <c r="H36" s="38"/>
      <c r="I36" s="156">
        <v>0.14999999999999999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ROUND((SUM(BI131:BI232)),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5" t="str">
        <f>E7</f>
        <v>REKONSTRUKCE ČÁSTI SUTERÉNU OBJEKTU ZŠ KOMENSKÉHO, KOMENSKÉHO NÁMĚSTÍ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02 - Šatna 2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st.p.č. 527</v>
      </c>
      <c r="G89" s="40"/>
      <c r="H89" s="40"/>
      <c r="I89" s="32" t="s">
        <v>22</v>
      </c>
      <c r="J89" s="79" t="str">
        <f>IF(J12="","",J12)</f>
        <v>29. 8. 2022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Děčín</v>
      </c>
      <c r="G91" s="40"/>
      <c r="H91" s="40"/>
      <c r="I91" s="32" t="s">
        <v>30</v>
      </c>
      <c r="J91" s="36" t="str">
        <f>E21</f>
        <v>NORDARCH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Jan Duben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119</v>
      </c>
      <c r="D94" s="177"/>
      <c r="E94" s="177"/>
      <c r="F94" s="177"/>
      <c r="G94" s="177"/>
      <c r="H94" s="177"/>
      <c r="I94" s="177"/>
      <c r="J94" s="178" t="s">
        <v>120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121</v>
      </c>
      <c r="D96" s="40"/>
      <c r="E96" s="40"/>
      <c r="F96" s="40"/>
      <c r="G96" s="40"/>
      <c r="H96" s="40"/>
      <c r="I96" s="40"/>
      <c r="J96" s="110">
        <f>J131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0"/>
      <c r="C97" s="181"/>
      <c r="D97" s="182" t="s">
        <v>123</v>
      </c>
      <c r="E97" s="183"/>
      <c r="F97" s="183"/>
      <c r="G97" s="183"/>
      <c r="H97" s="183"/>
      <c r="I97" s="183"/>
      <c r="J97" s="184">
        <f>J132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124</v>
      </c>
      <c r="E98" s="189"/>
      <c r="F98" s="189"/>
      <c r="G98" s="189"/>
      <c r="H98" s="189"/>
      <c r="I98" s="189"/>
      <c r="J98" s="190">
        <f>J133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125</v>
      </c>
      <c r="E99" s="189"/>
      <c r="F99" s="189"/>
      <c r="G99" s="189"/>
      <c r="H99" s="189"/>
      <c r="I99" s="189"/>
      <c r="J99" s="190">
        <f>J136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126</v>
      </c>
      <c r="E100" s="189"/>
      <c r="F100" s="189"/>
      <c r="G100" s="189"/>
      <c r="H100" s="189"/>
      <c r="I100" s="189"/>
      <c r="J100" s="190">
        <f>J139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127</v>
      </c>
      <c r="E101" s="189"/>
      <c r="F101" s="189"/>
      <c r="G101" s="189"/>
      <c r="H101" s="189"/>
      <c r="I101" s="189"/>
      <c r="J101" s="190">
        <f>J160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128</v>
      </c>
      <c r="E102" s="189"/>
      <c r="F102" s="189"/>
      <c r="G102" s="189"/>
      <c r="H102" s="189"/>
      <c r="I102" s="189"/>
      <c r="J102" s="190">
        <f>J165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129</v>
      </c>
      <c r="E103" s="189"/>
      <c r="F103" s="189"/>
      <c r="G103" s="189"/>
      <c r="H103" s="189"/>
      <c r="I103" s="189"/>
      <c r="J103" s="190">
        <f>J171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0"/>
      <c r="C104" s="181"/>
      <c r="D104" s="182" t="s">
        <v>130</v>
      </c>
      <c r="E104" s="183"/>
      <c r="F104" s="183"/>
      <c r="G104" s="183"/>
      <c r="H104" s="183"/>
      <c r="I104" s="183"/>
      <c r="J104" s="184">
        <f>J173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6"/>
      <c r="C105" s="187"/>
      <c r="D105" s="188" t="s">
        <v>131</v>
      </c>
      <c r="E105" s="189"/>
      <c r="F105" s="189"/>
      <c r="G105" s="189"/>
      <c r="H105" s="189"/>
      <c r="I105" s="189"/>
      <c r="J105" s="190">
        <f>J174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132</v>
      </c>
      <c r="E106" s="189"/>
      <c r="F106" s="189"/>
      <c r="G106" s="189"/>
      <c r="H106" s="189"/>
      <c r="I106" s="189"/>
      <c r="J106" s="190">
        <f>J180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133</v>
      </c>
      <c r="E107" s="189"/>
      <c r="F107" s="189"/>
      <c r="G107" s="189"/>
      <c r="H107" s="189"/>
      <c r="I107" s="189"/>
      <c r="J107" s="190">
        <f>J186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134</v>
      </c>
      <c r="E108" s="189"/>
      <c r="F108" s="189"/>
      <c r="G108" s="189"/>
      <c r="H108" s="189"/>
      <c r="I108" s="189"/>
      <c r="J108" s="190">
        <f>J190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135</v>
      </c>
      <c r="E109" s="189"/>
      <c r="F109" s="189"/>
      <c r="G109" s="189"/>
      <c r="H109" s="189"/>
      <c r="I109" s="189"/>
      <c r="J109" s="190">
        <f>J210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136</v>
      </c>
      <c r="E110" s="189"/>
      <c r="F110" s="189"/>
      <c r="G110" s="189"/>
      <c r="H110" s="189"/>
      <c r="I110" s="189"/>
      <c r="J110" s="190">
        <f>J222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6"/>
      <c r="C111" s="187"/>
      <c r="D111" s="188" t="s">
        <v>137</v>
      </c>
      <c r="E111" s="189"/>
      <c r="F111" s="189"/>
      <c r="G111" s="189"/>
      <c r="H111" s="189"/>
      <c r="I111" s="189"/>
      <c r="J111" s="190">
        <f>J230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7" s="2" customFormat="1" ht="6.96" customHeight="1">
      <c r="A117" s="38"/>
      <c r="B117" s="68"/>
      <c r="C117" s="69"/>
      <c r="D117" s="69"/>
      <c r="E117" s="69"/>
      <c r="F117" s="69"/>
      <c r="G117" s="69"/>
      <c r="H117" s="69"/>
      <c r="I117" s="69"/>
      <c r="J117" s="69"/>
      <c r="K117" s="69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4.96" customHeight="1">
      <c r="A118" s="38"/>
      <c r="B118" s="39"/>
      <c r="C118" s="23" t="s">
        <v>138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16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6.25" customHeight="1">
      <c r="A121" s="38"/>
      <c r="B121" s="39"/>
      <c r="C121" s="40"/>
      <c r="D121" s="40"/>
      <c r="E121" s="175" t="str">
        <f>E7</f>
        <v>REKONSTRUKCE ČÁSTI SUTERÉNU OBJEKTU ZŠ KOMENSKÉHO, KOMENSKÉHO NÁMĚSTÍ</v>
      </c>
      <c r="F121" s="32"/>
      <c r="G121" s="32"/>
      <c r="H121" s="32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116</v>
      </c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76" t="str">
        <f>E9</f>
        <v>SO 02 - Šatna 2</v>
      </c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20</v>
      </c>
      <c r="D125" s="40"/>
      <c r="E125" s="40"/>
      <c r="F125" s="27" t="str">
        <f>F12</f>
        <v>st.p.č. 527</v>
      </c>
      <c r="G125" s="40"/>
      <c r="H125" s="40"/>
      <c r="I125" s="32" t="s">
        <v>22</v>
      </c>
      <c r="J125" s="79" t="str">
        <f>IF(J12="","",J12)</f>
        <v>29. 8. 2022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24</v>
      </c>
      <c r="D127" s="40"/>
      <c r="E127" s="40"/>
      <c r="F127" s="27" t="str">
        <f>E15</f>
        <v>Statutární město Děčín</v>
      </c>
      <c r="G127" s="40"/>
      <c r="H127" s="40"/>
      <c r="I127" s="32" t="s">
        <v>30</v>
      </c>
      <c r="J127" s="36" t="str">
        <f>E21</f>
        <v>NORDARCH s.r.o.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28</v>
      </c>
      <c r="D128" s="40"/>
      <c r="E128" s="40"/>
      <c r="F128" s="27" t="str">
        <f>IF(E18="","",E18)</f>
        <v>Vyplň údaj</v>
      </c>
      <c r="G128" s="40"/>
      <c r="H128" s="40"/>
      <c r="I128" s="32" t="s">
        <v>33</v>
      </c>
      <c r="J128" s="36" t="str">
        <f>E24</f>
        <v>Ing. Jan Duben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0.32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1" customFormat="1" ht="29.28" customHeight="1">
      <c r="A130" s="192"/>
      <c r="B130" s="193"/>
      <c r="C130" s="194" t="s">
        <v>139</v>
      </c>
      <c r="D130" s="195" t="s">
        <v>61</v>
      </c>
      <c r="E130" s="195" t="s">
        <v>57</v>
      </c>
      <c r="F130" s="195" t="s">
        <v>58</v>
      </c>
      <c r="G130" s="195" t="s">
        <v>140</v>
      </c>
      <c r="H130" s="195" t="s">
        <v>141</v>
      </c>
      <c r="I130" s="195" t="s">
        <v>142</v>
      </c>
      <c r="J130" s="196" t="s">
        <v>120</v>
      </c>
      <c r="K130" s="197" t="s">
        <v>143</v>
      </c>
      <c r="L130" s="198"/>
      <c r="M130" s="100" t="s">
        <v>1</v>
      </c>
      <c r="N130" s="101" t="s">
        <v>40</v>
      </c>
      <c r="O130" s="101" t="s">
        <v>144</v>
      </c>
      <c r="P130" s="101" t="s">
        <v>145</v>
      </c>
      <c r="Q130" s="101" t="s">
        <v>146</v>
      </c>
      <c r="R130" s="101" t="s">
        <v>147</v>
      </c>
      <c r="S130" s="101" t="s">
        <v>148</v>
      </c>
      <c r="T130" s="102" t="s">
        <v>149</v>
      </c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</row>
    <row r="131" s="2" customFormat="1" ht="22.8" customHeight="1">
      <c r="A131" s="38"/>
      <c r="B131" s="39"/>
      <c r="C131" s="107" t="s">
        <v>150</v>
      </c>
      <c r="D131" s="40"/>
      <c r="E131" s="40"/>
      <c r="F131" s="40"/>
      <c r="G131" s="40"/>
      <c r="H131" s="40"/>
      <c r="I131" s="40"/>
      <c r="J131" s="199">
        <f>BK131</f>
        <v>0</v>
      </c>
      <c r="K131" s="40"/>
      <c r="L131" s="44"/>
      <c r="M131" s="103"/>
      <c r="N131" s="200"/>
      <c r="O131" s="104"/>
      <c r="P131" s="201">
        <f>P132+P173</f>
        <v>0</v>
      </c>
      <c r="Q131" s="104"/>
      <c r="R131" s="201">
        <f>R132+R173</f>
        <v>12.208211739999999</v>
      </c>
      <c r="S131" s="104"/>
      <c r="T131" s="202">
        <f>T132+T173</f>
        <v>18.794510000000002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75</v>
      </c>
      <c r="AU131" s="17" t="s">
        <v>122</v>
      </c>
      <c r="BK131" s="203">
        <f>BK132+BK173</f>
        <v>0</v>
      </c>
    </row>
    <row r="132" s="12" customFormat="1" ht="25.92" customHeight="1">
      <c r="A132" s="12"/>
      <c r="B132" s="204"/>
      <c r="C132" s="205"/>
      <c r="D132" s="206" t="s">
        <v>75</v>
      </c>
      <c r="E132" s="207" t="s">
        <v>151</v>
      </c>
      <c r="F132" s="207" t="s">
        <v>152</v>
      </c>
      <c r="G132" s="205"/>
      <c r="H132" s="205"/>
      <c r="I132" s="208"/>
      <c r="J132" s="209">
        <f>BK132</f>
        <v>0</v>
      </c>
      <c r="K132" s="205"/>
      <c r="L132" s="210"/>
      <c r="M132" s="211"/>
      <c r="N132" s="212"/>
      <c r="O132" s="212"/>
      <c r="P132" s="213">
        <f>P133+P136+P139+P160+P165+P171</f>
        <v>0</v>
      </c>
      <c r="Q132" s="212"/>
      <c r="R132" s="213">
        <f>R133+R136+R139+R160+R165+R171</f>
        <v>7.3937963999999994</v>
      </c>
      <c r="S132" s="212"/>
      <c r="T132" s="214">
        <f>T133+T136+T139+T160+T165+T171</f>
        <v>18.719280000000001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5" t="s">
        <v>84</v>
      </c>
      <c r="AT132" s="216" t="s">
        <v>75</v>
      </c>
      <c r="AU132" s="216" t="s">
        <v>76</v>
      </c>
      <c r="AY132" s="215" t="s">
        <v>153</v>
      </c>
      <c r="BK132" s="217">
        <f>BK133+BK136+BK139+BK160+BK165+BK171</f>
        <v>0</v>
      </c>
    </row>
    <row r="133" s="12" customFormat="1" ht="22.8" customHeight="1">
      <c r="A133" s="12"/>
      <c r="B133" s="204"/>
      <c r="C133" s="205"/>
      <c r="D133" s="206" t="s">
        <v>75</v>
      </c>
      <c r="E133" s="218" t="s">
        <v>84</v>
      </c>
      <c r="F133" s="218" t="s">
        <v>154</v>
      </c>
      <c r="G133" s="205"/>
      <c r="H133" s="205"/>
      <c r="I133" s="208"/>
      <c r="J133" s="219">
        <f>BK133</f>
        <v>0</v>
      </c>
      <c r="K133" s="205"/>
      <c r="L133" s="210"/>
      <c r="M133" s="211"/>
      <c r="N133" s="212"/>
      <c r="O133" s="212"/>
      <c r="P133" s="213">
        <f>SUM(P134:P135)</f>
        <v>0</v>
      </c>
      <c r="Q133" s="212"/>
      <c r="R133" s="213">
        <f>SUM(R134:R135)</f>
        <v>0</v>
      </c>
      <c r="S133" s="212"/>
      <c r="T133" s="214">
        <f>SUM(T134:T135)</f>
        <v>16.065000000000001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5" t="s">
        <v>84</v>
      </c>
      <c r="AT133" s="216" t="s">
        <v>75</v>
      </c>
      <c r="AU133" s="216" t="s">
        <v>84</v>
      </c>
      <c r="AY133" s="215" t="s">
        <v>153</v>
      </c>
      <c r="BK133" s="217">
        <f>SUM(BK134:BK135)</f>
        <v>0</v>
      </c>
    </row>
    <row r="134" s="2" customFormat="1" ht="24.15" customHeight="1">
      <c r="A134" s="38"/>
      <c r="B134" s="39"/>
      <c r="C134" s="220" t="s">
        <v>84</v>
      </c>
      <c r="D134" s="220" t="s">
        <v>155</v>
      </c>
      <c r="E134" s="221" t="s">
        <v>156</v>
      </c>
      <c r="F134" s="222" t="s">
        <v>157</v>
      </c>
      <c r="G134" s="223" t="s">
        <v>158</v>
      </c>
      <c r="H134" s="224">
        <v>63</v>
      </c>
      <c r="I134" s="225"/>
      <c r="J134" s="226">
        <f>ROUND(I134*H134,2)</f>
        <v>0</v>
      </c>
      <c r="K134" s="227"/>
      <c r="L134" s="44"/>
      <c r="M134" s="228" t="s">
        <v>1</v>
      </c>
      <c r="N134" s="229" t="s">
        <v>41</v>
      </c>
      <c r="O134" s="91"/>
      <c r="P134" s="230">
        <f>O134*H134</f>
        <v>0</v>
      </c>
      <c r="Q134" s="230">
        <v>0</v>
      </c>
      <c r="R134" s="230">
        <f>Q134*H134</f>
        <v>0</v>
      </c>
      <c r="S134" s="230">
        <v>0.255</v>
      </c>
      <c r="T134" s="231">
        <f>S134*H134</f>
        <v>16.065000000000001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2" t="s">
        <v>159</v>
      </c>
      <c r="AT134" s="232" t="s">
        <v>155</v>
      </c>
      <c r="AU134" s="232" t="s">
        <v>86</v>
      </c>
      <c r="AY134" s="17" t="s">
        <v>153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84</v>
      </c>
      <c r="BK134" s="233">
        <f>ROUND(I134*H134,2)</f>
        <v>0</v>
      </c>
      <c r="BL134" s="17" t="s">
        <v>159</v>
      </c>
      <c r="BM134" s="232" t="s">
        <v>160</v>
      </c>
    </row>
    <row r="135" s="13" customFormat="1">
      <c r="A135" s="13"/>
      <c r="B135" s="234"/>
      <c r="C135" s="235"/>
      <c r="D135" s="236" t="s">
        <v>161</v>
      </c>
      <c r="E135" s="237" t="s">
        <v>1</v>
      </c>
      <c r="F135" s="238" t="s">
        <v>399</v>
      </c>
      <c r="G135" s="235"/>
      <c r="H135" s="239">
        <v>63</v>
      </c>
      <c r="I135" s="240"/>
      <c r="J135" s="235"/>
      <c r="K135" s="235"/>
      <c r="L135" s="241"/>
      <c r="M135" s="242"/>
      <c r="N135" s="243"/>
      <c r="O135" s="243"/>
      <c r="P135" s="243"/>
      <c r="Q135" s="243"/>
      <c r="R135" s="243"/>
      <c r="S135" s="243"/>
      <c r="T135" s="24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5" t="s">
        <v>161</v>
      </c>
      <c r="AU135" s="245" t="s">
        <v>86</v>
      </c>
      <c r="AV135" s="13" t="s">
        <v>86</v>
      </c>
      <c r="AW135" s="13" t="s">
        <v>32</v>
      </c>
      <c r="AX135" s="13" t="s">
        <v>84</v>
      </c>
      <c r="AY135" s="245" t="s">
        <v>153</v>
      </c>
    </row>
    <row r="136" s="12" customFormat="1" ht="22.8" customHeight="1">
      <c r="A136" s="12"/>
      <c r="B136" s="204"/>
      <c r="C136" s="205"/>
      <c r="D136" s="206" t="s">
        <v>75</v>
      </c>
      <c r="E136" s="218" t="s">
        <v>163</v>
      </c>
      <c r="F136" s="218" t="s">
        <v>164</v>
      </c>
      <c r="G136" s="205"/>
      <c r="H136" s="205"/>
      <c r="I136" s="208"/>
      <c r="J136" s="219">
        <f>BK136</f>
        <v>0</v>
      </c>
      <c r="K136" s="205"/>
      <c r="L136" s="210"/>
      <c r="M136" s="211"/>
      <c r="N136" s="212"/>
      <c r="O136" s="212"/>
      <c r="P136" s="213">
        <f>SUM(P137:P138)</f>
        <v>0</v>
      </c>
      <c r="Q136" s="212"/>
      <c r="R136" s="213">
        <f>SUM(R137:R138)</f>
        <v>1.5980313599999998</v>
      </c>
      <c r="S136" s="212"/>
      <c r="T136" s="214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5" t="s">
        <v>84</v>
      </c>
      <c r="AT136" s="216" t="s">
        <v>75</v>
      </c>
      <c r="AU136" s="216" t="s">
        <v>84</v>
      </c>
      <c r="AY136" s="215" t="s">
        <v>153</v>
      </c>
      <c r="BK136" s="217">
        <f>SUM(BK137:BK138)</f>
        <v>0</v>
      </c>
    </row>
    <row r="137" s="2" customFormat="1" ht="16.5" customHeight="1">
      <c r="A137" s="38"/>
      <c r="B137" s="39"/>
      <c r="C137" s="220" t="s">
        <v>86</v>
      </c>
      <c r="D137" s="220" t="s">
        <v>155</v>
      </c>
      <c r="E137" s="221" t="s">
        <v>165</v>
      </c>
      <c r="F137" s="222" t="s">
        <v>166</v>
      </c>
      <c r="G137" s="223" t="s">
        <v>158</v>
      </c>
      <c r="H137" s="224">
        <v>24.768000000000001</v>
      </c>
      <c r="I137" s="225"/>
      <c r="J137" s="226">
        <f>ROUND(I137*H137,2)</f>
        <v>0</v>
      </c>
      <c r="K137" s="227"/>
      <c r="L137" s="44"/>
      <c r="M137" s="228" t="s">
        <v>1</v>
      </c>
      <c r="N137" s="229" t="s">
        <v>41</v>
      </c>
      <c r="O137" s="91"/>
      <c r="P137" s="230">
        <f>O137*H137</f>
        <v>0</v>
      </c>
      <c r="Q137" s="230">
        <v>0.064519999999999994</v>
      </c>
      <c r="R137" s="230">
        <f>Q137*H137</f>
        <v>1.5980313599999998</v>
      </c>
      <c r="S137" s="230">
        <v>0</v>
      </c>
      <c r="T137" s="231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2" t="s">
        <v>159</v>
      </c>
      <c r="AT137" s="232" t="s">
        <v>155</v>
      </c>
      <c r="AU137" s="232" t="s">
        <v>86</v>
      </c>
      <c r="AY137" s="17" t="s">
        <v>153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7" t="s">
        <v>84</v>
      </c>
      <c r="BK137" s="233">
        <f>ROUND(I137*H137,2)</f>
        <v>0</v>
      </c>
      <c r="BL137" s="17" t="s">
        <v>159</v>
      </c>
      <c r="BM137" s="232" t="s">
        <v>167</v>
      </c>
    </row>
    <row r="138" s="13" customFormat="1">
      <c r="A138" s="13"/>
      <c r="B138" s="234"/>
      <c r="C138" s="235"/>
      <c r="D138" s="236" t="s">
        <v>161</v>
      </c>
      <c r="E138" s="237" t="s">
        <v>105</v>
      </c>
      <c r="F138" s="238" t="s">
        <v>400</v>
      </c>
      <c r="G138" s="235"/>
      <c r="H138" s="239">
        <v>24.768000000000001</v>
      </c>
      <c r="I138" s="240"/>
      <c r="J138" s="235"/>
      <c r="K138" s="235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161</v>
      </c>
      <c r="AU138" s="245" t="s">
        <v>86</v>
      </c>
      <c r="AV138" s="13" t="s">
        <v>86</v>
      </c>
      <c r="AW138" s="13" t="s">
        <v>32</v>
      </c>
      <c r="AX138" s="13" t="s">
        <v>84</v>
      </c>
      <c r="AY138" s="245" t="s">
        <v>153</v>
      </c>
    </row>
    <row r="139" s="12" customFormat="1" ht="22.8" customHeight="1">
      <c r="A139" s="12"/>
      <c r="B139" s="204"/>
      <c r="C139" s="205"/>
      <c r="D139" s="206" t="s">
        <v>75</v>
      </c>
      <c r="E139" s="218" t="s">
        <v>169</v>
      </c>
      <c r="F139" s="218" t="s">
        <v>170</v>
      </c>
      <c r="G139" s="205"/>
      <c r="H139" s="205"/>
      <c r="I139" s="208"/>
      <c r="J139" s="219">
        <f>BK139</f>
        <v>0</v>
      </c>
      <c r="K139" s="205"/>
      <c r="L139" s="210"/>
      <c r="M139" s="211"/>
      <c r="N139" s="212"/>
      <c r="O139" s="212"/>
      <c r="P139" s="213">
        <f>SUM(P140:P159)</f>
        <v>0</v>
      </c>
      <c r="Q139" s="212"/>
      <c r="R139" s="213">
        <f>SUM(R140:R159)</f>
        <v>5.79576504</v>
      </c>
      <c r="S139" s="212"/>
      <c r="T139" s="214">
        <f>SUM(T140:T159)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5" t="s">
        <v>84</v>
      </c>
      <c r="AT139" s="216" t="s">
        <v>75</v>
      </c>
      <c r="AU139" s="216" t="s">
        <v>84</v>
      </c>
      <c r="AY139" s="215" t="s">
        <v>153</v>
      </c>
      <c r="BK139" s="217">
        <f>SUM(BK140:BK159)</f>
        <v>0</v>
      </c>
    </row>
    <row r="140" s="2" customFormat="1" ht="24.15" customHeight="1">
      <c r="A140" s="38"/>
      <c r="B140" s="39"/>
      <c r="C140" s="220" t="s">
        <v>163</v>
      </c>
      <c r="D140" s="220" t="s">
        <v>155</v>
      </c>
      <c r="E140" s="221" t="s">
        <v>171</v>
      </c>
      <c r="F140" s="222" t="s">
        <v>172</v>
      </c>
      <c r="G140" s="223" t="s">
        <v>158</v>
      </c>
      <c r="H140" s="224">
        <v>63</v>
      </c>
      <c r="I140" s="225"/>
      <c r="J140" s="226">
        <f>ROUND(I140*H140,2)</f>
        <v>0</v>
      </c>
      <c r="K140" s="227"/>
      <c r="L140" s="44"/>
      <c r="M140" s="228" t="s">
        <v>1</v>
      </c>
      <c r="N140" s="229" t="s">
        <v>41</v>
      </c>
      <c r="O140" s="91"/>
      <c r="P140" s="230">
        <f>O140*H140</f>
        <v>0</v>
      </c>
      <c r="Q140" s="230">
        <v>0.0043800000000000002</v>
      </c>
      <c r="R140" s="230">
        <f>Q140*H140</f>
        <v>0.27594000000000002</v>
      </c>
      <c r="S140" s="230">
        <v>0</v>
      </c>
      <c r="T140" s="231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2" t="s">
        <v>159</v>
      </c>
      <c r="AT140" s="232" t="s">
        <v>155</v>
      </c>
      <c r="AU140" s="232" t="s">
        <v>86</v>
      </c>
      <c r="AY140" s="17" t="s">
        <v>153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7" t="s">
        <v>84</v>
      </c>
      <c r="BK140" s="233">
        <f>ROUND(I140*H140,2)</f>
        <v>0</v>
      </c>
      <c r="BL140" s="17" t="s">
        <v>159</v>
      </c>
      <c r="BM140" s="232" t="s">
        <v>173</v>
      </c>
    </row>
    <row r="141" s="13" customFormat="1">
      <c r="A141" s="13"/>
      <c r="B141" s="234"/>
      <c r="C141" s="235"/>
      <c r="D141" s="236" t="s">
        <v>161</v>
      </c>
      <c r="E141" s="237" t="s">
        <v>1</v>
      </c>
      <c r="F141" s="238" t="s">
        <v>107</v>
      </c>
      <c r="G141" s="235"/>
      <c r="H141" s="239">
        <v>63</v>
      </c>
      <c r="I141" s="240"/>
      <c r="J141" s="235"/>
      <c r="K141" s="235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161</v>
      </c>
      <c r="AU141" s="245" t="s">
        <v>86</v>
      </c>
      <c r="AV141" s="13" t="s">
        <v>86</v>
      </c>
      <c r="AW141" s="13" t="s">
        <v>32</v>
      </c>
      <c r="AX141" s="13" t="s">
        <v>84</v>
      </c>
      <c r="AY141" s="245" t="s">
        <v>153</v>
      </c>
    </row>
    <row r="142" s="2" customFormat="1" ht="24.15" customHeight="1">
      <c r="A142" s="38"/>
      <c r="B142" s="39"/>
      <c r="C142" s="220" t="s">
        <v>159</v>
      </c>
      <c r="D142" s="220" t="s">
        <v>155</v>
      </c>
      <c r="E142" s="221" t="s">
        <v>174</v>
      </c>
      <c r="F142" s="222" t="s">
        <v>175</v>
      </c>
      <c r="G142" s="223" t="s">
        <v>158</v>
      </c>
      <c r="H142" s="224">
        <v>63</v>
      </c>
      <c r="I142" s="225"/>
      <c r="J142" s="226">
        <f>ROUND(I142*H142,2)</f>
        <v>0</v>
      </c>
      <c r="K142" s="227"/>
      <c r="L142" s="44"/>
      <c r="M142" s="228" t="s">
        <v>1</v>
      </c>
      <c r="N142" s="229" t="s">
        <v>41</v>
      </c>
      <c r="O142" s="91"/>
      <c r="P142" s="230">
        <f>O142*H142</f>
        <v>0</v>
      </c>
      <c r="Q142" s="230">
        <v>0.0030000000000000001</v>
      </c>
      <c r="R142" s="230">
        <f>Q142*H142</f>
        <v>0.189</v>
      </c>
      <c r="S142" s="230">
        <v>0</v>
      </c>
      <c r="T142" s="231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2" t="s">
        <v>159</v>
      </c>
      <c r="AT142" s="232" t="s">
        <v>155</v>
      </c>
      <c r="AU142" s="232" t="s">
        <v>86</v>
      </c>
      <c r="AY142" s="17" t="s">
        <v>153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84</v>
      </c>
      <c r="BK142" s="233">
        <f>ROUND(I142*H142,2)</f>
        <v>0</v>
      </c>
      <c r="BL142" s="17" t="s">
        <v>159</v>
      </c>
      <c r="BM142" s="232" t="s">
        <v>176</v>
      </c>
    </row>
    <row r="143" s="13" customFormat="1">
      <c r="A143" s="13"/>
      <c r="B143" s="234"/>
      <c r="C143" s="235"/>
      <c r="D143" s="236" t="s">
        <v>161</v>
      </c>
      <c r="E143" s="237" t="s">
        <v>1</v>
      </c>
      <c r="F143" s="238" t="s">
        <v>107</v>
      </c>
      <c r="G143" s="235"/>
      <c r="H143" s="239">
        <v>63</v>
      </c>
      <c r="I143" s="240"/>
      <c r="J143" s="235"/>
      <c r="K143" s="235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161</v>
      </c>
      <c r="AU143" s="245" t="s">
        <v>86</v>
      </c>
      <c r="AV143" s="13" t="s">
        <v>86</v>
      </c>
      <c r="AW143" s="13" t="s">
        <v>32</v>
      </c>
      <c r="AX143" s="13" t="s">
        <v>84</v>
      </c>
      <c r="AY143" s="245" t="s">
        <v>153</v>
      </c>
    </row>
    <row r="144" s="2" customFormat="1" ht="24.15" customHeight="1">
      <c r="A144" s="38"/>
      <c r="B144" s="39"/>
      <c r="C144" s="220" t="s">
        <v>177</v>
      </c>
      <c r="D144" s="220" t="s">
        <v>155</v>
      </c>
      <c r="E144" s="221" t="s">
        <v>178</v>
      </c>
      <c r="F144" s="222" t="s">
        <v>179</v>
      </c>
      <c r="G144" s="223" t="s">
        <v>158</v>
      </c>
      <c r="H144" s="224">
        <v>63</v>
      </c>
      <c r="I144" s="225"/>
      <c r="J144" s="226">
        <f>ROUND(I144*H144,2)</f>
        <v>0</v>
      </c>
      <c r="K144" s="227"/>
      <c r="L144" s="44"/>
      <c r="M144" s="228" t="s">
        <v>1</v>
      </c>
      <c r="N144" s="229" t="s">
        <v>41</v>
      </c>
      <c r="O144" s="91"/>
      <c r="P144" s="230">
        <f>O144*H144</f>
        <v>0</v>
      </c>
      <c r="Q144" s="230">
        <v>0.015699999999999999</v>
      </c>
      <c r="R144" s="230">
        <f>Q144*H144</f>
        <v>0.98909999999999987</v>
      </c>
      <c r="S144" s="230">
        <v>0</v>
      </c>
      <c r="T144" s="231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2" t="s">
        <v>159</v>
      </c>
      <c r="AT144" s="232" t="s">
        <v>155</v>
      </c>
      <c r="AU144" s="232" t="s">
        <v>86</v>
      </c>
      <c r="AY144" s="17" t="s">
        <v>153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84</v>
      </c>
      <c r="BK144" s="233">
        <f>ROUND(I144*H144,2)</f>
        <v>0</v>
      </c>
      <c r="BL144" s="17" t="s">
        <v>159</v>
      </c>
      <c r="BM144" s="232" t="s">
        <v>180</v>
      </c>
    </row>
    <row r="145" s="13" customFormat="1">
      <c r="A145" s="13"/>
      <c r="B145" s="234"/>
      <c r="C145" s="235"/>
      <c r="D145" s="236" t="s">
        <v>161</v>
      </c>
      <c r="E145" s="237" t="s">
        <v>1</v>
      </c>
      <c r="F145" s="238" t="s">
        <v>107</v>
      </c>
      <c r="G145" s="235"/>
      <c r="H145" s="239">
        <v>63</v>
      </c>
      <c r="I145" s="240"/>
      <c r="J145" s="235"/>
      <c r="K145" s="235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161</v>
      </c>
      <c r="AU145" s="245" t="s">
        <v>86</v>
      </c>
      <c r="AV145" s="13" t="s">
        <v>86</v>
      </c>
      <c r="AW145" s="13" t="s">
        <v>32</v>
      </c>
      <c r="AX145" s="13" t="s">
        <v>84</v>
      </c>
      <c r="AY145" s="245" t="s">
        <v>153</v>
      </c>
    </row>
    <row r="146" s="2" customFormat="1" ht="24.15" customHeight="1">
      <c r="A146" s="38"/>
      <c r="B146" s="39"/>
      <c r="C146" s="220" t="s">
        <v>169</v>
      </c>
      <c r="D146" s="220" t="s">
        <v>155</v>
      </c>
      <c r="E146" s="221" t="s">
        <v>181</v>
      </c>
      <c r="F146" s="222" t="s">
        <v>182</v>
      </c>
      <c r="G146" s="223" t="s">
        <v>158</v>
      </c>
      <c r="H146" s="224">
        <v>24.768000000000001</v>
      </c>
      <c r="I146" s="225"/>
      <c r="J146" s="226">
        <f>ROUND(I146*H146,2)</f>
        <v>0</v>
      </c>
      <c r="K146" s="227"/>
      <c r="L146" s="44"/>
      <c r="M146" s="228" t="s">
        <v>1</v>
      </c>
      <c r="N146" s="229" t="s">
        <v>41</v>
      </c>
      <c r="O146" s="91"/>
      <c r="P146" s="230">
        <f>O146*H146</f>
        <v>0</v>
      </c>
      <c r="Q146" s="230">
        <v>0.00025999999999999998</v>
      </c>
      <c r="R146" s="230">
        <f>Q146*H146</f>
        <v>0.0064396799999999997</v>
      </c>
      <c r="S146" s="230">
        <v>0</v>
      </c>
      <c r="T146" s="231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2" t="s">
        <v>159</v>
      </c>
      <c r="AT146" s="232" t="s">
        <v>155</v>
      </c>
      <c r="AU146" s="232" t="s">
        <v>86</v>
      </c>
      <c r="AY146" s="17" t="s">
        <v>153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7" t="s">
        <v>84</v>
      </c>
      <c r="BK146" s="233">
        <f>ROUND(I146*H146,2)</f>
        <v>0</v>
      </c>
      <c r="BL146" s="17" t="s">
        <v>159</v>
      </c>
      <c r="BM146" s="232" t="s">
        <v>183</v>
      </c>
    </row>
    <row r="147" s="13" customFormat="1">
      <c r="A147" s="13"/>
      <c r="B147" s="234"/>
      <c r="C147" s="235"/>
      <c r="D147" s="236" t="s">
        <v>161</v>
      </c>
      <c r="E147" s="237" t="s">
        <v>1</v>
      </c>
      <c r="F147" s="238" t="s">
        <v>105</v>
      </c>
      <c r="G147" s="235"/>
      <c r="H147" s="239">
        <v>24.768000000000001</v>
      </c>
      <c r="I147" s="240"/>
      <c r="J147" s="235"/>
      <c r="K147" s="235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161</v>
      </c>
      <c r="AU147" s="245" t="s">
        <v>86</v>
      </c>
      <c r="AV147" s="13" t="s">
        <v>86</v>
      </c>
      <c r="AW147" s="13" t="s">
        <v>32</v>
      </c>
      <c r="AX147" s="13" t="s">
        <v>84</v>
      </c>
      <c r="AY147" s="245" t="s">
        <v>153</v>
      </c>
    </row>
    <row r="148" s="2" customFormat="1" ht="24.15" customHeight="1">
      <c r="A148" s="38"/>
      <c r="B148" s="39"/>
      <c r="C148" s="220" t="s">
        <v>184</v>
      </c>
      <c r="D148" s="220" t="s">
        <v>155</v>
      </c>
      <c r="E148" s="221" t="s">
        <v>185</v>
      </c>
      <c r="F148" s="222" t="s">
        <v>186</v>
      </c>
      <c r="G148" s="223" t="s">
        <v>158</v>
      </c>
      <c r="H148" s="224">
        <v>202.428</v>
      </c>
      <c r="I148" s="225"/>
      <c r="J148" s="226">
        <f>ROUND(I148*H148,2)</f>
        <v>0</v>
      </c>
      <c r="K148" s="227"/>
      <c r="L148" s="44"/>
      <c r="M148" s="228" t="s">
        <v>1</v>
      </c>
      <c r="N148" s="229" t="s">
        <v>41</v>
      </c>
      <c r="O148" s="91"/>
      <c r="P148" s="230">
        <f>O148*H148</f>
        <v>0</v>
      </c>
      <c r="Q148" s="230">
        <v>0.0043800000000000002</v>
      </c>
      <c r="R148" s="230">
        <f>Q148*H148</f>
        <v>0.88663464000000003</v>
      </c>
      <c r="S148" s="230">
        <v>0</v>
      </c>
      <c r="T148" s="231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2" t="s">
        <v>159</v>
      </c>
      <c r="AT148" s="232" t="s">
        <v>155</v>
      </c>
      <c r="AU148" s="232" t="s">
        <v>86</v>
      </c>
      <c r="AY148" s="17" t="s">
        <v>153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7" t="s">
        <v>84</v>
      </c>
      <c r="BK148" s="233">
        <f>ROUND(I148*H148,2)</f>
        <v>0</v>
      </c>
      <c r="BL148" s="17" t="s">
        <v>159</v>
      </c>
      <c r="BM148" s="232" t="s">
        <v>187</v>
      </c>
    </row>
    <row r="149" s="13" customFormat="1">
      <c r="A149" s="13"/>
      <c r="B149" s="234"/>
      <c r="C149" s="235"/>
      <c r="D149" s="236" t="s">
        <v>161</v>
      </c>
      <c r="E149" s="237" t="s">
        <v>1</v>
      </c>
      <c r="F149" s="238" t="s">
        <v>110</v>
      </c>
      <c r="G149" s="235"/>
      <c r="H149" s="239">
        <v>202.428</v>
      </c>
      <c r="I149" s="240"/>
      <c r="J149" s="235"/>
      <c r="K149" s="235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161</v>
      </c>
      <c r="AU149" s="245" t="s">
        <v>86</v>
      </c>
      <c r="AV149" s="13" t="s">
        <v>86</v>
      </c>
      <c r="AW149" s="13" t="s">
        <v>32</v>
      </c>
      <c r="AX149" s="13" t="s">
        <v>84</v>
      </c>
      <c r="AY149" s="245" t="s">
        <v>153</v>
      </c>
    </row>
    <row r="150" s="2" customFormat="1" ht="24.15" customHeight="1">
      <c r="A150" s="38"/>
      <c r="B150" s="39"/>
      <c r="C150" s="220" t="s">
        <v>188</v>
      </c>
      <c r="D150" s="220" t="s">
        <v>155</v>
      </c>
      <c r="E150" s="221" t="s">
        <v>189</v>
      </c>
      <c r="F150" s="222" t="s">
        <v>190</v>
      </c>
      <c r="G150" s="223" t="s">
        <v>158</v>
      </c>
      <c r="H150" s="224">
        <v>202.428</v>
      </c>
      <c r="I150" s="225"/>
      <c r="J150" s="226">
        <f>ROUND(I150*H150,2)</f>
        <v>0</v>
      </c>
      <c r="K150" s="227"/>
      <c r="L150" s="44"/>
      <c r="M150" s="228" t="s">
        <v>1</v>
      </c>
      <c r="N150" s="229" t="s">
        <v>41</v>
      </c>
      <c r="O150" s="91"/>
      <c r="P150" s="230">
        <f>O150*H150</f>
        <v>0</v>
      </c>
      <c r="Q150" s="230">
        <v>0.0030000000000000001</v>
      </c>
      <c r="R150" s="230">
        <f>Q150*H150</f>
        <v>0.60728400000000005</v>
      </c>
      <c r="S150" s="230">
        <v>0</v>
      </c>
      <c r="T150" s="231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2" t="s">
        <v>159</v>
      </c>
      <c r="AT150" s="232" t="s">
        <v>155</v>
      </c>
      <c r="AU150" s="232" t="s">
        <v>86</v>
      </c>
      <c r="AY150" s="17" t="s">
        <v>153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84</v>
      </c>
      <c r="BK150" s="233">
        <f>ROUND(I150*H150,2)</f>
        <v>0</v>
      </c>
      <c r="BL150" s="17" t="s">
        <v>159</v>
      </c>
      <c r="BM150" s="232" t="s">
        <v>191</v>
      </c>
    </row>
    <row r="151" s="13" customFormat="1">
      <c r="A151" s="13"/>
      <c r="B151" s="234"/>
      <c r="C151" s="235"/>
      <c r="D151" s="236" t="s">
        <v>161</v>
      </c>
      <c r="E151" s="237" t="s">
        <v>1</v>
      </c>
      <c r="F151" s="238" t="s">
        <v>110</v>
      </c>
      <c r="G151" s="235"/>
      <c r="H151" s="239">
        <v>202.428</v>
      </c>
      <c r="I151" s="240"/>
      <c r="J151" s="235"/>
      <c r="K151" s="235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161</v>
      </c>
      <c r="AU151" s="245" t="s">
        <v>86</v>
      </c>
      <c r="AV151" s="13" t="s">
        <v>86</v>
      </c>
      <c r="AW151" s="13" t="s">
        <v>32</v>
      </c>
      <c r="AX151" s="13" t="s">
        <v>84</v>
      </c>
      <c r="AY151" s="245" t="s">
        <v>153</v>
      </c>
    </row>
    <row r="152" s="2" customFormat="1" ht="24.15" customHeight="1">
      <c r="A152" s="38"/>
      <c r="B152" s="39"/>
      <c r="C152" s="220" t="s">
        <v>192</v>
      </c>
      <c r="D152" s="220" t="s">
        <v>155</v>
      </c>
      <c r="E152" s="221" t="s">
        <v>193</v>
      </c>
      <c r="F152" s="222" t="s">
        <v>194</v>
      </c>
      <c r="G152" s="223" t="s">
        <v>158</v>
      </c>
      <c r="H152" s="224">
        <v>177.66</v>
      </c>
      <c r="I152" s="225"/>
      <c r="J152" s="226">
        <f>ROUND(I152*H152,2)</f>
        <v>0</v>
      </c>
      <c r="K152" s="227"/>
      <c r="L152" s="44"/>
      <c r="M152" s="228" t="s">
        <v>1</v>
      </c>
      <c r="N152" s="229" t="s">
        <v>41</v>
      </c>
      <c r="O152" s="91"/>
      <c r="P152" s="230">
        <f>O152*H152</f>
        <v>0</v>
      </c>
      <c r="Q152" s="230">
        <v>0.015599999999999999</v>
      </c>
      <c r="R152" s="230">
        <f>Q152*H152</f>
        <v>2.771496</v>
      </c>
      <c r="S152" s="230">
        <v>0</v>
      </c>
      <c r="T152" s="231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2" t="s">
        <v>159</v>
      </c>
      <c r="AT152" s="232" t="s">
        <v>155</v>
      </c>
      <c r="AU152" s="232" t="s">
        <v>86</v>
      </c>
      <c r="AY152" s="17" t="s">
        <v>153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7" t="s">
        <v>84</v>
      </c>
      <c r="BK152" s="233">
        <f>ROUND(I152*H152,2)</f>
        <v>0</v>
      </c>
      <c r="BL152" s="17" t="s">
        <v>159</v>
      </c>
      <c r="BM152" s="232" t="s">
        <v>195</v>
      </c>
    </row>
    <row r="153" s="13" customFormat="1">
      <c r="A153" s="13"/>
      <c r="B153" s="234"/>
      <c r="C153" s="235"/>
      <c r="D153" s="236" t="s">
        <v>161</v>
      </c>
      <c r="E153" s="237" t="s">
        <v>1</v>
      </c>
      <c r="F153" s="238" t="s">
        <v>196</v>
      </c>
      <c r="G153" s="235"/>
      <c r="H153" s="239">
        <v>177.66</v>
      </c>
      <c r="I153" s="240"/>
      <c r="J153" s="235"/>
      <c r="K153" s="235"/>
      <c r="L153" s="241"/>
      <c r="M153" s="242"/>
      <c r="N153" s="243"/>
      <c r="O153" s="243"/>
      <c r="P153" s="243"/>
      <c r="Q153" s="243"/>
      <c r="R153" s="243"/>
      <c r="S153" s="243"/>
      <c r="T153" s="24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5" t="s">
        <v>161</v>
      </c>
      <c r="AU153" s="245" t="s">
        <v>86</v>
      </c>
      <c r="AV153" s="13" t="s">
        <v>86</v>
      </c>
      <c r="AW153" s="13" t="s">
        <v>32</v>
      </c>
      <c r="AX153" s="13" t="s">
        <v>84</v>
      </c>
      <c r="AY153" s="245" t="s">
        <v>153</v>
      </c>
    </row>
    <row r="154" s="2" customFormat="1" ht="24.15" customHeight="1">
      <c r="A154" s="38"/>
      <c r="B154" s="39"/>
      <c r="C154" s="220" t="s">
        <v>197</v>
      </c>
      <c r="D154" s="220" t="s">
        <v>155</v>
      </c>
      <c r="E154" s="221" t="s">
        <v>198</v>
      </c>
      <c r="F154" s="222" t="s">
        <v>199</v>
      </c>
      <c r="G154" s="223" t="s">
        <v>158</v>
      </c>
      <c r="H154" s="224">
        <v>24.768000000000001</v>
      </c>
      <c r="I154" s="225"/>
      <c r="J154" s="226">
        <f>ROUND(I154*H154,2)</f>
        <v>0</v>
      </c>
      <c r="K154" s="227"/>
      <c r="L154" s="44"/>
      <c r="M154" s="228" t="s">
        <v>1</v>
      </c>
      <c r="N154" s="229" t="s">
        <v>41</v>
      </c>
      <c r="O154" s="91"/>
      <c r="P154" s="230">
        <f>O154*H154</f>
        <v>0</v>
      </c>
      <c r="Q154" s="230">
        <v>0.0027000000000000001</v>
      </c>
      <c r="R154" s="230">
        <f>Q154*H154</f>
        <v>0.066873600000000005</v>
      </c>
      <c r="S154" s="230">
        <v>0</v>
      </c>
      <c r="T154" s="231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2" t="s">
        <v>159</v>
      </c>
      <c r="AT154" s="232" t="s">
        <v>155</v>
      </c>
      <c r="AU154" s="232" t="s">
        <v>86</v>
      </c>
      <c r="AY154" s="17" t="s">
        <v>153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7" t="s">
        <v>84</v>
      </c>
      <c r="BK154" s="233">
        <f>ROUND(I154*H154,2)</f>
        <v>0</v>
      </c>
      <c r="BL154" s="17" t="s">
        <v>159</v>
      </c>
      <c r="BM154" s="232" t="s">
        <v>200</v>
      </c>
    </row>
    <row r="155" s="13" customFormat="1">
      <c r="A155" s="13"/>
      <c r="B155" s="234"/>
      <c r="C155" s="235"/>
      <c r="D155" s="236" t="s">
        <v>161</v>
      </c>
      <c r="E155" s="237" t="s">
        <v>1</v>
      </c>
      <c r="F155" s="238" t="s">
        <v>105</v>
      </c>
      <c r="G155" s="235"/>
      <c r="H155" s="239">
        <v>24.768000000000001</v>
      </c>
      <c r="I155" s="240"/>
      <c r="J155" s="235"/>
      <c r="K155" s="235"/>
      <c r="L155" s="241"/>
      <c r="M155" s="242"/>
      <c r="N155" s="243"/>
      <c r="O155" s="243"/>
      <c r="P155" s="243"/>
      <c r="Q155" s="243"/>
      <c r="R155" s="243"/>
      <c r="S155" s="243"/>
      <c r="T155" s="24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5" t="s">
        <v>161</v>
      </c>
      <c r="AU155" s="245" t="s">
        <v>86</v>
      </c>
      <c r="AV155" s="13" t="s">
        <v>86</v>
      </c>
      <c r="AW155" s="13" t="s">
        <v>32</v>
      </c>
      <c r="AX155" s="13" t="s">
        <v>84</v>
      </c>
      <c r="AY155" s="245" t="s">
        <v>153</v>
      </c>
    </row>
    <row r="156" s="2" customFormat="1" ht="24.15" customHeight="1">
      <c r="A156" s="38"/>
      <c r="B156" s="39"/>
      <c r="C156" s="220" t="s">
        <v>201</v>
      </c>
      <c r="D156" s="220" t="s">
        <v>155</v>
      </c>
      <c r="E156" s="221" t="s">
        <v>202</v>
      </c>
      <c r="F156" s="222" t="s">
        <v>203</v>
      </c>
      <c r="G156" s="223" t="s">
        <v>204</v>
      </c>
      <c r="H156" s="224">
        <v>17.84</v>
      </c>
      <c r="I156" s="225"/>
      <c r="J156" s="226">
        <f>ROUND(I156*H156,2)</f>
        <v>0</v>
      </c>
      <c r="K156" s="227"/>
      <c r="L156" s="44"/>
      <c r="M156" s="228" t="s">
        <v>1</v>
      </c>
      <c r="N156" s="229" t="s">
        <v>41</v>
      </c>
      <c r="O156" s="91"/>
      <c r="P156" s="230">
        <f>O156*H156</f>
        <v>0</v>
      </c>
      <c r="Q156" s="230">
        <v>0</v>
      </c>
      <c r="R156" s="230">
        <f>Q156*H156</f>
        <v>0</v>
      </c>
      <c r="S156" s="230">
        <v>0</v>
      </c>
      <c r="T156" s="231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2" t="s">
        <v>159</v>
      </c>
      <c r="AT156" s="232" t="s">
        <v>155</v>
      </c>
      <c r="AU156" s="232" t="s">
        <v>86</v>
      </c>
      <c r="AY156" s="17" t="s">
        <v>153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7" t="s">
        <v>84</v>
      </c>
      <c r="BK156" s="233">
        <f>ROUND(I156*H156,2)</f>
        <v>0</v>
      </c>
      <c r="BL156" s="17" t="s">
        <v>159</v>
      </c>
      <c r="BM156" s="232" t="s">
        <v>205</v>
      </c>
    </row>
    <row r="157" s="13" customFormat="1">
      <c r="A157" s="13"/>
      <c r="B157" s="234"/>
      <c r="C157" s="235"/>
      <c r="D157" s="236" t="s">
        <v>161</v>
      </c>
      <c r="E157" s="237" t="s">
        <v>1</v>
      </c>
      <c r="F157" s="238" t="s">
        <v>206</v>
      </c>
      <c r="G157" s="235"/>
      <c r="H157" s="239">
        <v>17.84</v>
      </c>
      <c r="I157" s="240"/>
      <c r="J157" s="235"/>
      <c r="K157" s="235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161</v>
      </c>
      <c r="AU157" s="245" t="s">
        <v>86</v>
      </c>
      <c r="AV157" s="13" t="s">
        <v>86</v>
      </c>
      <c r="AW157" s="13" t="s">
        <v>32</v>
      </c>
      <c r="AX157" s="13" t="s">
        <v>84</v>
      </c>
      <c r="AY157" s="245" t="s">
        <v>153</v>
      </c>
    </row>
    <row r="158" s="2" customFormat="1" ht="16.5" customHeight="1">
      <c r="A158" s="38"/>
      <c r="B158" s="39"/>
      <c r="C158" s="246" t="s">
        <v>207</v>
      </c>
      <c r="D158" s="246" t="s">
        <v>208</v>
      </c>
      <c r="E158" s="247" t="s">
        <v>209</v>
      </c>
      <c r="F158" s="248" t="s">
        <v>210</v>
      </c>
      <c r="G158" s="249" t="s">
        <v>204</v>
      </c>
      <c r="H158" s="250">
        <v>18.731999999999999</v>
      </c>
      <c r="I158" s="251"/>
      <c r="J158" s="252">
        <f>ROUND(I158*H158,2)</f>
        <v>0</v>
      </c>
      <c r="K158" s="253"/>
      <c r="L158" s="254"/>
      <c r="M158" s="255" t="s">
        <v>1</v>
      </c>
      <c r="N158" s="256" t="s">
        <v>41</v>
      </c>
      <c r="O158" s="91"/>
      <c r="P158" s="230">
        <f>O158*H158</f>
        <v>0</v>
      </c>
      <c r="Q158" s="230">
        <v>0.00016000000000000001</v>
      </c>
      <c r="R158" s="230">
        <f>Q158*H158</f>
        <v>0.0029971200000000003</v>
      </c>
      <c r="S158" s="230">
        <v>0</v>
      </c>
      <c r="T158" s="231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2" t="s">
        <v>188</v>
      </c>
      <c r="AT158" s="232" t="s">
        <v>208</v>
      </c>
      <c r="AU158" s="232" t="s">
        <v>86</v>
      </c>
      <c r="AY158" s="17" t="s">
        <v>153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7" t="s">
        <v>84</v>
      </c>
      <c r="BK158" s="233">
        <f>ROUND(I158*H158,2)</f>
        <v>0</v>
      </c>
      <c r="BL158" s="17" t="s">
        <v>159</v>
      </c>
      <c r="BM158" s="232" t="s">
        <v>211</v>
      </c>
    </row>
    <row r="159" s="13" customFormat="1">
      <c r="A159" s="13"/>
      <c r="B159" s="234"/>
      <c r="C159" s="235"/>
      <c r="D159" s="236" t="s">
        <v>161</v>
      </c>
      <c r="E159" s="235"/>
      <c r="F159" s="238" t="s">
        <v>212</v>
      </c>
      <c r="G159" s="235"/>
      <c r="H159" s="239">
        <v>18.731999999999999</v>
      </c>
      <c r="I159" s="240"/>
      <c r="J159" s="235"/>
      <c r="K159" s="235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161</v>
      </c>
      <c r="AU159" s="245" t="s">
        <v>86</v>
      </c>
      <c r="AV159" s="13" t="s">
        <v>86</v>
      </c>
      <c r="AW159" s="13" t="s">
        <v>4</v>
      </c>
      <c r="AX159" s="13" t="s">
        <v>84</v>
      </c>
      <c r="AY159" s="245" t="s">
        <v>153</v>
      </c>
    </row>
    <row r="160" s="12" customFormat="1" ht="22.8" customHeight="1">
      <c r="A160" s="12"/>
      <c r="B160" s="204"/>
      <c r="C160" s="205"/>
      <c r="D160" s="206" t="s">
        <v>75</v>
      </c>
      <c r="E160" s="218" t="s">
        <v>192</v>
      </c>
      <c r="F160" s="218" t="s">
        <v>213</v>
      </c>
      <c r="G160" s="205"/>
      <c r="H160" s="205"/>
      <c r="I160" s="208"/>
      <c r="J160" s="219">
        <f>BK160</f>
        <v>0</v>
      </c>
      <c r="K160" s="205"/>
      <c r="L160" s="210"/>
      <c r="M160" s="211"/>
      <c r="N160" s="212"/>
      <c r="O160" s="212"/>
      <c r="P160" s="213">
        <f>SUM(P161:P164)</f>
        <v>0</v>
      </c>
      <c r="Q160" s="212"/>
      <c r="R160" s="213">
        <f>SUM(R161:R164)</f>
        <v>0</v>
      </c>
      <c r="S160" s="212"/>
      <c r="T160" s="214">
        <f>SUM(T161:T164)</f>
        <v>2.65428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5" t="s">
        <v>84</v>
      </c>
      <c r="AT160" s="216" t="s">
        <v>75</v>
      </c>
      <c r="AU160" s="216" t="s">
        <v>84</v>
      </c>
      <c r="AY160" s="215" t="s">
        <v>153</v>
      </c>
      <c r="BK160" s="217">
        <f>SUM(BK161:BK164)</f>
        <v>0</v>
      </c>
    </row>
    <row r="161" s="2" customFormat="1" ht="37.8" customHeight="1">
      <c r="A161" s="38"/>
      <c r="B161" s="39"/>
      <c r="C161" s="220" t="s">
        <v>214</v>
      </c>
      <c r="D161" s="220" t="s">
        <v>155</v>
      </c>
      <c r="E161" s="221" t="s">
        <v>215</v>
      </c>
      <c r="F161" s="222" t="s">
        <v>216</v>
      </c>
      <c r="G161" s="223" t="s">
        <v>158</v>
      </c>
      <c r="H161" s="224">
        <v>63</v>
      </c>
      <c r="I161" s="225"/>
      <c r="J161" s="226">
        <f>ROUND(I161*H161,2)</f>
        <v>0</v>
      </c>
      <c r="K161" s="227"/>
      <c r="L161" s="44"/>
      <c r="M161" s="228" t="s">
        <v>1</v>
      </c>
      <c r="N161" s="229" t="s">
        <v>41</v>
      </c>
      <c r="O161" s="91"/>
      <c r="P161" s="230">
        <f>O161*H161</f>
        <v>0</v>
      </c>
      <c r="Q161" s="230">
        <v>0</v>
      </c>
      <c r="R161" s="230">
        <f>Q161*H161</f>
        <v>0</v>
      </c>
      <c r="S161" s="230">
        <v>0.01</v>
      </c>
      <c r="T161" s="231">
        <f>S161*H161</f>
        <v>0.63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2" t="s">
        <v>159</v>
      </c>
      <c r="AT161" s="232" t="s">
        <v>155</v>
      </c>
      <c r="AU161" s="232" t="s">
        <v>86</v>
      </c>
      <c r="AY161" s="17" t="s">
        <v>153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84</v>
      </c>
      <c r="BK161" s="233">
        <f>ROUND(I161*H161,2)</f>
        <v>0</v>
      </c>
      <c r="BL161" s="17" t="s">
        <v>159</v>
      </c>
      <c r="BM161" s="232" t="s">
        <v>217</v>
      </c>
    </row>
    <row r="162" s="13" customFormat="1">
      <c r="A162" s="13"/>
      <c r="B162" s="234"/>
      <c r="C162" s="235"/>
      <c r="D162" s="236" t="s">
        <v>161</v>
      </c>
      <c r="E162" s="237" t="s">
        <v>107</v>
      </c>
      <c r="F162" s="238" t="s">
        <v>399</v>
      </c>
      <c r="G162" s="235"/>
      <c r="H162" s="239">
        <v>63</v>
      </c>
      <c r="I162" s="240"/>
      <c r="J162" s="235"/>
      <c r="K162" s="235"/>
      <c r="L162" s="241"/>
      <c r="M162" s="242"/>
      <c r="N162" s="243"/>
      <c r="O162" s="243"/>
      <c r="P162" s="243"/>
      <c r="Q162" s="243"/>
      <c r="R162" s="243"/>
      <c r="S162" s="243"/>
      <c r="T162" s="24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5" t="s">
        <v>161</v>
      </c>
      <c r="AU162" s="245" t="s">
        <v>86</v>
      </c>
      <c r="AV162" s="13" t="s">
        <v>86</v>
      </c>
      <c r="AW162" s="13" t="s">
        <v>32</v>
      </c>
      <c r="AX162" s="13" t="s">
        <v>84</v>
      </c>
      <c r="AY162" s="245" t="s">
        <v>153</v>
      </c>
    </row>
    <row r="163" s="2" customFormat="1" ht="37.8" customHeight="1">
      <c r="A163" s="38"/>
      <c r="B163" s="39"/>
      <c r="C163" s="220" t="s">
        <v>218</v>
      </c>
      <c r="D163" s="220" t="s">
        <v>155</v>
      </c>
      <c r="E163" s="221" t="s">
        <v>219</v>
      </c>
      <c r="F163" s="222" t="s">
        <v>220</v>
      </c>
      <c r="G163" s="223" t="s">
        <v>158</v>
      </c>
      <c r="H163" s="224">
        <v>202.428</v>
      </c>
      <c r="I163" s="225"/>
      <c r="J163" s="226">
        <f>ROUND(I163*H163,2)</f>
        <v>0</v>
      </c>
      <c r="K163" s="227"/>
      <c r="L163" s="44"/>
      <c r="M163" s="228" t="s">
        <v>1</v>
      </c>
      <c r="N163" s="229" t="s">
        <v>41</v>
      </c>
      <c r="O163" s="91"/>
      <c r="P163" s="230">
        <f>O163*H163</f>
        <v>0</v>
      </c>
      <c r="Q163" s="230">
        <v>0</v>
      </c>
      <c r="R163" s="230">
        <f>Q163*H163</f>
        <v>0</v>
      </c>
      <c r="S163" s="230">
        <v>0.01</v>
      </c>
      <c r="T163" s="231">
        <f>S163*H163</f>
        <v>2.0242800000000001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2" t="s">
        <v>159</v>
      </c>
      <c r="AT163" s="232" t="s">
        <v>155</v>
      </c>
      <c r="AU163" s="232" t="s">
        <v>86</v>
      </c>
      <c r="AY163" s="17" t="s">
        <v>153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7" t="s">
        <v>84</v>
      </c>
      <c r="BK163" s="233">
        <f>ROUND(I163*H163,2)</f>
        <v>0</v>
      </c>
      <c r="BL163" s="17" t="s">
        <v>159</v>
      </c>
      <c r="BM163" s="232" t="s">
        <v>221</v>
      </c>
    </row>
    <row r="164" s="13" customFormat="1">
      <c r="A164" s="13"/>
      <c r="B164" s="234"/>
      <c r="C164" s="235"/>
      <c r="D164" s="236" t="s">
        <v>161</v>
      </c>
      <c r="E164" s="237" t="s">
        <v>110</v>
      </c>
      <c r="F164" s="238" t="s">
        <v>401</v>
      </c>
      <c r="G164" s="235"/>
      <c r="H164" s="239">
        <v>202.428</v>
      </c>
      <c r="I164" s="240"/>
      <c r="J164" s="235"/>
      <c r="K164" s="235"/>
      <c r="L164" s="241"/>
      <c r="M164" s="242"/>
      <c r="N164" s="243"/>
      <c r="O164" s="243"/>
      <c r="P164" s="243"/>
      <c r="Q164" s="243"/>
      <c r="R164" s="243"/>
      <c r="S164" s="243"/>
      <c r="T164" s="24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5" t="s">
        <v>161</v>
      </c>
      <c r="AU164" s="245" t="s">
        <v>86</v>
      </c>
      <c r="AV164" s="13" t="s">
        <v>86</v>
      </c>
      <c r="AW164" s="13" t="s">
        <v>32</v>
      </c>
      <c r="AX164" s="13" t="s">
        <v>84</v>
      </c>
      <c r="AY164" s="245" t="s">
        <v>153</v>
      </c>
    </row>
    <row r="165" s="12" customFormat="1" ht="22.8" customHeight="1">
      <c r="A165" s="12"/>
      <c r="B165" s="204"/>
      <c r="C165" s="205"/>
      <c r="D165" s="206" t="s">
        <v>75</v>
      </c>
      <c r="E165" s="218" t="s">
        <v>223</v>
      </c>
      <c r="F165" s="218" t="s">
        <v>224</v>
      </c>
      <c r="G165" s="205"/>
      <c r="H165" s="205"/>
      <c r="I165" s="208"/>
      <c r="J165" s="219">
        <f>BK165</f>
        <v>0</v>
      </c>
      <c r="K165" s="205"/>
      <c r="L165" s="210"/>
      <c r="M165" s="211"/>
      <c r="N165" s="212"/>
      <c r="O165" s="212"/>
      <c r="P165" s="213">
        <f>SUM(P166:P170)</f>
        <v>0</v>
      </c>
      <c r="Q165" s="212"/>
      <c r="R165" s="213">
        <f>SUM(R166:R170)</f>
        <v>0</v>
      </c>
      <c r="S165" s="212"/>
      <c r="T165" s="214">
        <f>SUM(T166:T170)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5" t="s">
        <v>84</v>
      </c>
      <c r="AT165" s="216" t="s">
        <v>75</v>
      </c>
      <c r="AU165" s="216" t="s">
        <v>84</v>
      </c>
      <c r="AY165" s="215" t="s">
        <v>153</v>
      </c>
      <c r="BK165" s="217">
        <f>SUM(BK166:BK170)</f>
        <v>0</v>
      </c>
    </row>
    <row r="166" s="2" customFormat="1" ht="24.15" customHeight="1">
      <c r="A166" s="38"/>
      <c r="B166" s="39"/>
      <c r="C166" s="220" t="s">
        <v>8</v>
      </c>
      <c r="D166" s="220" t="s">
        <v>155</v>
      </c>
      <c r="E166" s="221" t="s">
        <v>225</v>
      </c>
      <c r="F166" s="222" t="s">
        <v>226</v>
      </c>
      <c r="G166" s="223" t="s">
        <v>227</v>
      </c>
      <c r="H166" s="224">
        <v>18.795000000000002</v>
      </c>
      <c r="I166" s="225"/>
      <c r="J166" s="226">
        <f>ROUND(I166*H166,2)</f>
        <v>0</v>
      </c>
      <c r="K166" s="227"/>
      <c r="L166" s="44"/>
      <c r="M166" s="228" t="s">
        <v>1</v>
      </c>
      <c r="N166" s="229" t="s">
        <v>41</v>
      </c>
      <c r="O166" s="91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2" t="s">
        <v>159</v>
      </c>
      <c r="AT166" s="232" t="s">
        <v>155</v>
      </c>
      <c r="AU166" s="232" t="s">
        <v>86</v>
      </c>
      <c r="AY166" s="17" t="s">
        <v>153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7" t="s">
        <v>84</v>
      </c>
      <c r="BK166" s="233">
        <f>ROUND(I166*H166,2)</f>
        <v>0</v>
      </c>
      <c r="BL166" s="17" t="s">
        <v>159</v>
      </c>
      <c r="BM166" s="232" t="s">
        <v>228</v>
      </c>
    </row>
    <row r="167" s="2" customFormat="1" ht="24.15" customHeight="1">
      <c r="A167" s="38"/>
      <c r="B167" s="39"/>
      <c r="C167" s="220" t="s">
        <v>229</v>
      </c>
      <c r="D167" s="220" t="s">
        <v>155</v>
      </c>
      <c r="E167" s="221" t="s">
        <v>230</v>
      </c>
      <c r="F167" s="222" t="s">
        <v>231</v>
      </c>
      <c r="G167" s="223" t="s">
        <v>227</v>
      </c>
      <c r="H167" s="224">
        <v>18.795000000000002</v>
      </c>
      <c r="I167" s="225"/>
      <c r="J167" s="226">
        <f>ROUND(I167*H167,2)</f>
        <v>0</v>
      </c>
      <c r="K167" s="227"/>
      <c r="L167" s="44"/>
      <c r="M167" s="228" t="s">
        <v>1</v>
      </c>
      <c r="N167" s="229" t="s">
        <v>41</v>
      </c>
      <c r="O167" s="91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2" t="s">
        <v>159</v>
      </c>
      <c r="AT167" s="232" t="s">
        <v>155</v>
      </c>
      <c r="AU167" s="232" t="s">
        <v>86</v>
      </c>
      <c r="AY167" s="17" t="s">
        <v>153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7" t="s">
        <v>84</v>
      </c>
      <c r="BK167" s="233">
        <f>ROUND(I167*H167,2)</f>
        <v>0</v>
      </c>
      <c r="BL167" s="17" t="s">
        <v>159</v>
      </c>
      <c r="BM167" s="232" t="s">
        <v>232</v>
      </c>
    </row>
    <row r="168" s="2" customFormat="1" ht="24.15" customHeight="1">
      <c r="A168" s="38"/>
      <c r="B168" s="39"/>
      <c r="C168" s="220" t="s">
        <v>233</v>
      </c>
      <c r="D168" s="220" t="s">
        <v>155</v>
      </c>
      <c r="E168" s="221" t="s">
        <v>234</v>
      </c>
      <c r="F168" s="222" t="s">
        <v>235</v>
      </c>
      <c r="G168" s="223" t="s">
        <v>227</v>
      </c>
      <c r="H168" s="224">
        <v>206.74500000000001</v>
      </c>
      <c r="I168" s="225"/>
      <c r="J168" s="226">
        <f>ROUND(I168*H168,2)</f>
        <v>0</v>
      </c>
      <c r="K168" s="227"/>
      <c r="L168" s="44"/>
      <c r="M168" s="228" t="s">
        <v>1</v>
      </c>
      <c r="N168" s="229" t="s">
        <v>41</v>
      </c>
      <c r="O168" s="91"/>
      <c r="P168" s="230">
        <f>O168*H168</f>
        <v>0</v>
      </c>
      <c r="Q168" s="230">
        <v>0</v>
      </c>
      <c r="R168" s="230">
        <f>Q168*H168</f>
        <v>0</v>
      </c>
      <c r="S168" s="230">
        <v>0</v>
      </c>
      <c r="T168" s="231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2" t="s">
        <v>159</v>
      </c>
      <c r="AT168" s="232" t="s">
        <v>155</v>
      </c>
      <c r="AU168" s="232" t="s">
        <v>86</v>
      </c>
      <c r="AY168" s="17" t="s">
        <v>153</v>
      </c>
      <c r="BE168" s="233">
        <f>IF(N168="základní",J168,0)</f>
        <v>0</v>
      </c>
      <c r="BF168" s="233">
        <f>IF(N168="snížená",J168,0)</f>
        <v>0</v>
      </c>
      <c r="BG168" s="233">
        <f>IF(N168="zákl. přenesená",J168,0)</f>
        <v>0</v>
      </c>
      <c r="BH168" s="233">
        <f>IF(N168="sníž. přenesená",J168,0)</f>
        <v>0</v>
      </c>
      <c r="BI168" s="233">
        <f>IF(N168="nulová",J168,0)</f>
        <v>0</v>
      </c>
      <c r="BJ168" s="17" t="s">
        <v>84</v>
      </c>
      <c r="BK168" s="233">
        <f>ROUND(I168*H168,2)</f>
        <v>0</v>
      </c>
      <c r="BL168" s="17" t="s">
        <v>159</v>
      </c>
      <c r="BM168" s="232" t="s">
        <v>236</v>
      </c>
    </row>
    <row r="169" s="13" customFormat="1">
      <c r="A169" s="13"/>
      <c r="B169" s="234"/>
      <c r="C169" s="235"/>
      <c r="D169" s="236" t="s">
        <v>161</v>
      </c>
      <c r="E169" s="235"/>
      <c r="F169" s="238" t="s">
        <v>402</v>
      </c>
      <c r="G169" s="235"/>
      <c r="H169" s="239">
        <v>206.74500000000001</v>
      </c>
      <c r="I169" s="240"/>
      <c r="J169" s="235"/>
      <c r="K169" s="235"/>
      <c r="L169" s="241"/>
      <c r="M169" s="242"/>
      <c r="N169" s="243"/>
      <c r="O169" s="243"/>
      <c r="P169" s="243"/>
      <c r="Q169" s="243"/>
      <c r="R169" s="243"/>
      <c r="S169" s="243"/>
      <c r="T169" s="24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5" t="s">
        <v>161</v>
      </c>
      <c r="AU169" s="245" t="s">
        <v>86</v>
      </c>
      <c r="AV169" s="13" t="s">
        <v>86</v>
      </c>
      <c r="AW169" s="13" t="s">
        <v>4</v>
      </c>
      <c r="AX169" s="13" t="s">
        <v>84</v>
      </c>
      <c r="AY169" s="245" t="s">
        <v>153</v>
      </c>
    </row>
    <row r="170" s="2" customFormat="1" ht="33" customHeight="1">
      <c r="A170" s="38"/>
      <c r="B170" s="39"/>
      <c r="C170" s="220" t="s">
        <v>238</v>
      </c>
      <c r="D170" s="220" t="s">
        <v>155</v>
      </c>
      <c r="E170" s="221" t="s">
        <v>239</v>
      </c>
      <c r="F170" s="222" t="s">
        <v>240</v>
      </c>
      <c r="G170" s="223" t="s">
        <v>227</v>
      </c>
      <c r="H170" s="224">
        <v>18.795000000000002</v>
      </c>
      <c r="I170" s="225"/>
      <c r="J170" s="226">
        <f>ROUND(I170*H170,2)</f>
        <v>0</v>
      </c>
      <c r="K170" s="227"/>
      <c r="L170" s="44"/>
      <c r="M170" s="228" t="s">
        <v>1</v>
      </c>
      <c r="N170" s="229" t="s">
        <v>41</v>
      </c>
      <c r="O170" s="91"/>
      <c r="P170" s="230">
        <f>O170*H170</f>
        <v>0</v>
      </c>
      <c r="Q170" s="230">
        <v>0</v>
      </c>
      <c r="R170" s="230">
        <f>Q170*H170</f>
        <v>0</v>
      </c>
      <c r="S170" s="230">
        <v>0</v>
      </c>
      <c r="T170" s="231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2" t="s">
        <v>159</v>
      </c>
      <c r="AT170" s="232" t="s">
        <v>155</v>
      </c>
      <c r="AU170" s="232" t="s">
        <v>86</v>
      </c>
      <c r="AY170" s="17" t="s">
        <v>153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7" t="s">
        <v>84</v>
      </c>
      <c r="BK170" s="233">
        <f>ROUND(I170*H170,2)</f>
        <v>0</v>
      </c>
      <c r="BL170" s="17" t="s">
        <v>159</v>
      </c>
      <c r="BM170" s="232" t="s">
        <v>241</v>
      </c>
    </row>
    <row r="171" s="12" customFormat="1" ht="22.8" customHeight="1">
      <c r="A171" s="12"/>
      <c r="B171" s="204"/>
      <c r="C171" s="205"/>
      <c r="D171" s="206" t="s">
        <v>75</v>
      </c>
      <c r="E171" s="218" t="s">
        <v>242</v>
      </c>
      <c r="F171" s="218" t="s">
        <v>243</v>
      </c>
      <c r="G171" s="205"/>
      <c r="H171" s="205"/>
      <c r="I171" s="208"/>
      <c r="J171" s="219">
        <f>BK171</f>
        <v>0</v>
      </c>
      <c r="K171" s="205"/>
      <c r="L171" s="210"/>
      <c r="M171" s="211"/>
      <c r="N171" s="212"/>
      <c r="O171" s="212"/>
      <c r="P171" s="213">
        <f>P172</f>
        <v>0</v>
      </c>
      <c r="Q171" s="212"/>
      <c r="R171" s="213">
        <f>R172</f>
        <v>0</v>
      </c>
      <c r="S171" s="212"/>
      <c r="T171" s="214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5" t="s">
        <v>84</v>
      </c>
      <c r="AT171" s="216" t="s">
        <v>75</v>
      </c>
      <c r="AU171" s="216" t="s">
        <v>84</v>
      </c>
      <c r="AY171" s="215" t="s">
        <v>153</v>
      </c>
      <c r="BK171" s="217">
        <f>BK172</f>
        <v>0</v>
      </c>
    </row>
    <row r="172" s="2" customFormat="1" ht="16.5" customHeight="1">
      <c r="A172" s="38"/>
      <c r="B172" s="39"/>
      <c r="C172" s="220" t="s">
        <v>244</v>
      </c>
      <c r="D172" s="220" t="s">
        <v>155</v>
      </c>
      <c r="E172" s="221" t="s">
        <v>245</v>
      </c>
      <c r="F172" s="222" t="s">
        <v>246</v>
      </c>
      <c r="G172" s="223" t="s">
        <v>227</v>
      </c>
      <c r="H172" s="224">
        <v>7.3940000000000001</v>
      </c>
      <c r="I172" s="225"/>
      <c r="J172" s="226">
        <f>ROUND(I172*H172,2)</f>
        <v>0</v>
      </c>
      <c r="K172" s="227"/>
      <c r="L172" s="44"/>
      <c r="M172" s="228" t="s">
        <v>1</v>
      </c>
      <c r="N172" s="229" t="s">
        <v>41</v>
      </c>
      <c r="O172" s="91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2" t="s">
        <v>159</v>
      </c>
      <c r="AT172" s="232" t="s">
        <v>155</v>
      </c>
      <c r="AU172" s="232" t="s">
        <v>86</v>
      </c>
      <c r="AY172" s="17" t="s">
        <v>153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84</v>
      </c>
      <c r="BK172" s="233">
        <f>ROUND(I172*H172,2)</f>
        <v>0</v>
      </c>
      <c r="BL172" s="17" t="s">
        <v>159</v>
      </c>
      <c r="BM172" s="232" t="s">
        <v>247</v>
      </c>
    </row>
    <row r="173" s="12" customFormat="1" ht="25.92" customHeight="1">
      <c r="A173" s="12"/>
      <c r="B173" s="204"/>
      <c r="C173" s="205"/>
      <c r="D173" s="206" t="s">
        <v>75</v>
      </c>
      <c r="E173" s="207" t="s">
        <v>248</v>
      </c>
      <c r="F173" s="207" t="s">
        <v>249</v>
      </c>
      <c r="G173" s="205"/>
      <c r="H173" s="205"/>
      <c r="I173" s="208"/>
      <c r="J173" s="209">
        <f>BK173</f>
        <v>0</v>
      </c>
      <c r="K173" s="205"/>
      <c r="L173" s="210"/>
      <c r="M173" s="211"/>
      <c r="N173" s="212"/>
      <c r="O173" s="212"/>
      <c r="P173" s="213">
        <f>P174+P180+P186+P190+P210+P222+P230</f>
        <v>0</v>
      </c>
      <c r="Q173" s="212"/>
      <c r="R173" s="213">
        <f>R174+R180+R186+R190+R210+R222+R230</f>
        <v>4.8144153399999992</v>
      </c>
      <c r="S173" s="212"/>
      <c r="T173" s="214">
        <f>T174+T180+T186+T190+T210+T222+T230</f>
        <v>0.075229999999999991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5" t="s">
        <v>86</v>
      </c>
      <c r="AT173" s="216" t="s">
        <v>75</v>
      </c>
      <c r="AU173" s="216" t="s">
        <v>76</v>
      </c>
      <c r="AY173" s="215" t="s">
        <v>153</v>
      </c>
      <c r="BK173" s="217">
        <f>BK174+BK180+BK186+BK190+BK210+BK222+BK230</f>
        <v>0</v>
      </c>
    </row>
    <row r="174" s="12" customFormat="1" ht="22.8" customHeight="1">
      <c r="A174" s="12"/>
      <c r="B174" s="204"/>
      <c r="C174" s="205"/>
      <c r="D174" s="206" t="s">
        <v>75</v>
      </c>
      <c r="E174" s="218" t="s">
        <v>250</v>
      </c>
      <c r="F174" s="218" t="s">
        <v>251</v>
      </c>
      <c r="G174" s="205"/>
      <c r="H174" s="205"/>
      <c r="I174" s="208"/>
      <c r="J174" s="219">
        <f>BK174</f>
        <v>0</v>
      </c>
      <c r="K174" s="205"/>
      <c r="L174" s="210"/>
      <c r="M174" s="211"/>
      <c r="N174" s="212"/>
      <c r="O174" s="212"/>
      <c r="P174" s="213">
        <f>SUM(P175:P179)</f>
        <v>0</v>
      </c>
      <c r="Q174" s="212"/>
      <c r="R174" s="213">
        <f>SUM(R175:R179)</f>
        <v>0.11500000000000001</v>
      </c>
      <c r="S174" s="212"/>
      <c r="T174" s="214">
        <f>SUM(T175:T179)</f>
        <v>0.070029999999999995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5" t="s">
        <v>86</v>
      </c>
      <c r="AT174" s="216" t="s">
        <v>75</v>
      </c>
      <c r="AU174" s="216" t="s">
        <v>84</v>
      </c>
      <c r="AY174" s="215" t="s">
        <v>153</v>
      </c>
      <c r="BK174" s="217">
        <f>SUM(BK175:BK179)</f>
        <v>0</v>
      </c>
    </row>
    <row r="175" s="2" customFormat="1" ht="24.15" customHeight="1">
      <c r="A175" s="38"/>
      <c r="B175" s="39"/>
      <c r="C175" s="220" t="s">
        <v>252</v>
      </c>
      <c r="D175" s="220" t="s">
        <v>155</v>
      </c>
      <c r="E175" s="221" t="s">
        <v>253</v>
      </c>
      <c r="F175" s="222" t="s">
        <v>254</v>
      </c>
      <c r="G175" s="223" t="s">
        <v>255</v>
      </c>
      <c r="H175" s="224">
        <v>1</v>
      </c>
      <c r="I175" s="225"/>
      <c r="J175" s="226">
        <f>ROUND(I175*H175,2)</f>
        <v>0</v>
      </c>
      <c r="K175" s="227"/>
      <c r="L175" s="44"/>
      <c r="M175" s="228" t="s">
        <v>1</v>
      </c>
      <c r="N175" s="229" t="s">
        <v>41</v>
      </c>
      <c r="O175" s="91"/>
      <c r="P175" s="230">
        <f>O175*H175</f>
        <v>0</v>
      </c>
      <c r="Q175" s="230">
        <v>0.00010000000000000001</v>
      </c>
      <c r="R175" s="230">
        <f>Q175*H175</f>
        <v>0.00010000000000000001</v>
      </c>
      <c r="S175" s="230">
        <v>0.070029999999999995</v>
      </c>
      <c r="T175" s="231">
        <f>S175*H175</f>
        <v>0.070029999999999995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2" t="s">
        <v>229</v>
      </c>
      <c r="AT175" s="232" t="s">
        <v>155</v>
      </c>
      <c r="AU175" s="232" t="s">
        <v>86</v>
      </c>
      <c r="AY175" s="17" t="s">
        <v>153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7" t="s">
        <v>84</v>
      </c>
      <c r="BK175" s="233">
        <f>ROUND(I175*H175,2)</f>
        <v>0</v>
      </c>
      <c r="BL175" s="17" t="s">
        <v>229</v>
      </c>
      <c r="BM175" s="232" t="s">
        <v>256</v>
      </c>
    </row>
    <row r="176" s="14" customFormat="1">
      <c r="A176" s="14"/>
      <c r="B176" s="257"/>
      <c r="C176" s="258"/>
      <c r="D176" s="236" t="s">
        <v>161</v>
      </c>
      <c r="E176" s="259" t="s">
        <v>1</v>
      </c>
      <c r="F176" s="260" t="s">
        <v>257</v>
      </c>
      <c r="G176" s="258"/>
      <c r="H176" s="259" t="s">
        <v>1</v>
      </c>
      <c r="I176" s="261"/>
      <c r="J176" s="258"/>
      <c r="K176" s="258"/>
      <c r="L176" s="262"/>
      <c r="M176" s="263"/>
      <c r="N176" s="264"/>
      <c r="O176" s="264"/>
      <c r="P176" s="264"/>
      <c r="Q176" s="264"/>
      <c r="R176" s="264"/>
      <c r="S176" s="264"/>
      <c r="T176" s="26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6" t="s">
        <v>161</v>
      </c>
      <c r="AU176" s="266" t="s">
        <v>86</v>
      </c>
      <c r="AV176" s="14" t="s">
        <v>84</v>
      </c>
      <c r="AW176" s="14" t="s">
        <v>32</v>
      </c>
      <c r="AX176" s="14" t="s">
        <v>76</v>
      </c>
      <c r="AY176" s="266" t="s">
        <v>153</v>
      </c>
    </row>
    <row r="177" s="13" customFormat="1">
      <c r="A177" s="13"/>
      <c r="B177" s="234"/>
      <c r="C177" s="235"/>
      <c r="D177" s="236" t="s">
        <v>161</v>
      </c>
      <c r="E177" s="237" t="s">
        <v>1</v>
      </c>
      <c r="F177" s="238" t="s">
        <v>403</v>
      </c>
      <c r="G177" s="235"/>
      <c r="H177" s="239">
        <v>1</v>
      </c>
      <c r="I177" s="240"/>
      <c r="J177" s="235"/>
      <c r="K177" s="235"/>
      <c r="L177" s="241"/>
      <c r="M177" s="242"/>
      <c r="N177" s="243"/>
      <c r="O177" s="243"/>
      <c r="P177" s="243"/>
      <c r="Q177" s="243"/>
      <c r="R177" s="243"/>
      <c r="S177" s="243"/>
      <c r="T177" s="24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5" t="s">
        <v>161</v>
      </c>
      <c r="AU177" s="245" t="s">
        <v>86</v>
      </c>
      <c r="AV177" s="13" t="s">
        <v>86</v>
      </c>
      <c r="AW177" s="13" t="s">
        <v>32</v>
      </c>
      <c r="AX177" s="13" t="s">
        <v>84</v>
      </c>
      <c r="AY177" s="245" t="s">
        <v>153</v>
      </c>
    </row>
    <row r="178" s="2" customFormat="1" ht="33" customHeight="1">
      <c r="A178" s="38"/>
      <c r="B178" s="39"/>
      <c r="C178" s="220" t="s">
        <v>7</v>
      </c>
      <c r="D178" s="220" t="s">
        <v>155</v>
      </c>
      <c r="E178" s="221" t="s">
        <v>259</v>
      </c>
      <c r="F178" s="222" t="s">
        <v>260</v>
      </c>
      <c r="G178" s="223" t="s">
        <v>255</v>
      </c>
      <c r="H178" s="224">
        <v>1</v>
      </c>
      <c r="I178" s="225"/>
      <c r="J178" s="226">
        <f>ROUND(I178*H178,2)</f>
        <v>0</v>
      </c>
      <c r="K178" s="227"/>
      <c r="L178" s="44"/>
      <c r="M178" s="228" t="s">
        <v>1</v>
      </c>
      <c r="N178" s="229" t="s">
        <v>41</v>
      </c>
      <c r="O178" s="91"/>
      <c r="P178" s="230">
        <f>O178*H178</f>
        <v>0</v>
      </c>
      <c r="Q178" s="230">
        <v>0.1149</v>
      </c>
      <c r="R178" s="230">
        <f>Q178*H178</f>
        <v>0.1149</v>
      </c>
      <c r="S178" s="230">
        <v>0</v>
      </c>
      <c r="T178" s="231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2" t="s">
        <v>229</v>
      </c>
      <c r="AT178" s="232" t="s">
        <v>155</v>
      </c>
      <c r="AU178" s="232" t="s">
        <v>86</v>
      </c>
      <c r="AY178" s="17" t="s">
        <v>153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7" t="s">
        <v>84</v>
      </c>
      <c r="BK178" s="233">
        <f>ROUND(I178*H178,2)</f>
        <v>0</v>
      </c>
      <c r="BL178" s="17" t="s">
        <v>229</v>
      </c>
      <c r="BM178" s="232" t="s">
        <v>261</v>
      </c>
    </row>
    <row r="179" s="13" customFormat="1">
      <c r="A179" s="13"/>
      <c r="B179" s="234"/>
      <c r="C179" s="235"/>
      <c r="D179" s="236" t="s">
        <v>161</v>
      </c>
      <c r="E179" s="237" t="s">
        <v>1</v>
      </c>
      <c r="F179" s="238" t="s">
        <v>403</v>
      </c>
      <c r="G179" s="235"/>
      <c r="H179" s="239">
        <v>1</v>
      </c>
      <c r="I179" s="240"/>
      <c r="J179" s="235"/>
      <c r="K179" s="235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161</v>
      </c>
      <c r="AU179" s="245" t="s">
        <v>86</v>
      </c>
      <c r="AV179" s="13" t="s">
        <v>86</v>
      </c>
      <c r="AW179" s="13" t="s">
        <v>32</v>
      </c>
      <c r="AX179" s="13" t="s">
        <v>84</v>
      </c>
      <c r="AY179" s="245" t="s">
        <v>153</v>
      </c>
    </row>
    <row r="180" s="12" customFormat="1" ht="22.8" customHeight="1">
      <c r="A180" s="12"/>
      <c r="B180" s="204"/>
      <c r="C180" s="205"/>
      <c r="D180" s="206" t="s">
        <v>75</v>
      </c>
      <c r="E180" s="218" t="s">
        <v>262</v>
      </c>
      <c r="F180" s="218" t="s">
        <v>263</v>
      </c>
      <c r="G180" s="205"/>
      <c r="H180" s="205"/>
      <c r="I180" s="208"/>
      <c r="J180" s="219">
        <f>BK180</f>
        <v>0</v>
      </c>
      <c r="K180" s="205"/>
      <c r="L180" s="210"/>
      <c r="M180" s="211"/>
      <c r="N180" s="212"/>
      <c r="O180" s="212"/>
      <c r="P180" s="213">
        <f>SUM(P181:P185)</f>
        <v>0</v>
      </c>
      <c r="Q180" s="212"/>
      <c r="R180" s="213">
        <f>SUM(R181:R185)</f>
        <v>0.0042399999999999998</v>
      </c>
      <c r="S180" s="212"/>
      <c r="T180" s="214">
        <f>SUM(T181:T185)</f>
        <v>0.0051999999999999998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5" t="s">
        <v>86</v>
      </c>
      <c r="AT180" s="216" t="s">
        <v>75</v>
      </c>
      <c r="AU180" s="216" t="s">
        <v>84</v>
      </c>
      <c r="AY180" s="215" t="s">
        <v>153</v>
      </c>
      <c r="BK180" s="217">
        <f>SUM(BK181:BK185)</f>
        <v>0</v>
      </c>
    </row>
    <row r="181" s="2" customFormat="1" ht="33" customHeight="1">
      <c r="A181" s="38"/>
      <c r="B181" s="39"/>
      <c r="C181" s="220" t="s">
        <v>264</v>
      </c>
      <c r="D181" s="220" t="s">
        <v>155</v>
      </c>
      <c r="E181" s="221" t="s">
        <v>265</v>
      </c>
      <c r="F181" s="222" t="s">
        <v>266</v>
      </c>
      <c r="G181" s="223" t="s">
        <v>255</v>
      </c>
      <c r="H181" s="224">
        <v>4</v>
      </c>
      <c r="I181" s="225"/>
      <c r="J181" s="226">
        <f>ROUND(I181*H181,2)</f>
        <v>0</v>
      </c>
      <c r="K181" s="227"/>
      <c r="L181" s="44"/>
      <c r="M181" s="228" t="s">
        <v>1</v>
      </c>
      <c r="N181" s="229" t="s">
        <v>41</v>
      </c>
      <c r="O181" s="91"/>
      <c r="P181" s="230">
        <f>O181*H181</f>
        <v>0</v>
      </c>
      <c r="Q181" s="230">
        <v>0</v>
      </c>
      <c r="R181" s="230">
        <f>Q181*H181</f>
        <v>0</v>
      </c>
      <c r="S181" s="230">
        <v>0.0012999999999999999</v>
      </c>
      <c r="T181" s="231">
        <f>S181*H181</f>
        <v>0.0051999999999999998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2" t="s">
        <v>229</v>
      </c>
      <c r="AT181" s="232" t="s">
        <v>155</v>
      </c>
      <c r="AU181" s="232" t="s">
        <v>86</v>
      </c>
      <c r="AY181" s="17" t="s">
        <v>153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7" t="s">
        <v>84</v>
      </c>
      <c r="BK181" s="233">
        <f>ROUND(I181*H181,2)</f>
        <v>0</v>
      </c>
      <c r="BL181" s="17" t="s">
        <v>229</v>
      </c>
      <c r="BM181" s="232" t="s">
        <v>267</v>
      </c>
    </row>
    <row r="182" s="2" customFormat="1" ht="37.8" customHeight="1">
      <c r="A182" s="38"/>
      <c r="B182" s="39"/>
      <c r="C182" s="220" t="s">
        <v>268</v>
      </c>
      <c r="D182" s="220" t="s">
        <v>155</v>
      </c>
      <c r="E182" s="221" t="s">
        <v>269</v>
      </c>
      <c r="F182" s="222" t="s">
        <v>270</v>
      </c>
      <c r="G182" s="223" t="s">
        <v>255</v>
      </c>
      <c r="H182" s="224">
        <v>4</v>
      </c>
      <c r="I182" s="225"/>
      <c r="J182" s="226">
        <f>ROUND(I182*H182,2)</f>
        <v>0</v>
      </c>
      <c r="K182" s="227"/>
      <c r="L182" s="44"/>
      <c r="M182" s="228" t="s">
        <v>1</v>
      </c>
      <c r="N182" s="229" t="s">
        <v>41</v>
      </c>
      <c r="O182" s="91"/>
      <c r="P182" s="230">
        <f>O182*H182</f>
        <v>0</v>
      </c>
      <c r="Q182" s="230">
        <v>0</v>
      </c>
      <c r="R182" s="230">
        <f>Q182*H182</f>
        <v>0</v>
      </c>
      <c r="S182" s="230">
        <v>0</v>
      </c>
      <c r="T182" s="231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2" t="s">
        <v>229</v>
      </c>
      <c r="AT182" s="232" t="s">
        <v>155</v>
      </c>
      <c r="AU182" s="232" t="s">
        <v>86</v>
      </c>
      <c r="AY182" s="17" t="s">
        <v>153</v>
      </c>
      <c r="BE182" s="233">
        <f>IF(N182="základní",J182,0)</f>
        <v>0</v>
      </c>
      <c r="BF182" s="233">
        <f>IF(N182="snížená",J182,0)</f>
        <v>0</v>
      </c>
      <c r="BG182" s="233">
        <f>IF(N182="zákl. přenesená",J182,0)</f>
        <v>0</v>
      </c>
      <c r="BH182" s="233">
        <f>IF(N182="sníž. přenesená",J182,0)</f>
        <v>0</v>
      </c>
      <c r="BI182" s="233">
        <f>IF(N182="nulová",J182,0)</f>
        <v>0</v>
      </c>
      <c r="BJ182" s="17" t="s">
        <v>84</v>
      </c>
      <c r="BK182" s="233">
        <f>ROUND(I182*H182,2)</f>
        <v>0</v>
      </c>
      <c r="BL182" s="17" t="s">
        <v>229</v>
      </c>
      <c r="BM182" s="232" t="s">
        <v>271</v>
      </c>
    </row>
    <row r="183" s="2" customFormat="1" ht="24.15" customHeight="1">
      <c r="A183" s="38"/>
      <c r="B183" s="39"/>
      <c r="C183" s="246" t="s">
        <v>272</v>
      </c>
      <c r="D183" s="246" t="s">
        <v>208</v>
      </c>
      <c r="E183" s="247" t="s">
        <v>273</v>
      </c>
      <c r="F183" s="248" t="s">
        <v>274</v>
      </c>
      <c r="G183" s="249" t="s">
        <v>255</v>
      </c>
      <c r="H183" s="250">
        <v>4</v>
      </c>
      <c r="I183" s="251"/>
      <c r="J183" s="252">
        <f>ROUND(I183*H183,2)</f>
        <v>0</v>
      </c>
      <c r="K183" s="253"/>
      <c r="L183" s="254"/>
      <c r="M183" s="255" t="s">
        <v>1</v>
      </c>
      <c r="N183" s="256" t="s">
        <v>41</v>
      </c>
      <c r="O183" s="91"/>
      <c r="P183" s="230">
        <f>O183*H183</f>
        <v>0</v>
      </c>
      <c r="Q183" s="230">
        <v>0.00106</v>
      </c>
      <c r="R183" s="230">
        <f>Q183*H183</f>
        <v>0.0042399999999999998</v>
      </c>
      <c r="S183" s="230">
        <v>0</v>
      </c>
      <c r="T183" s="231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2" t="s">
        <v>275</v>
      </c>
      <c r="AT183" s="232" t="s">
        <v>208</v>
      </c>
      <c r="AU183" s="232" t="s">
        <v>86</v>
      </c>
      <c r="AY183" s="17" t="s">
        <v>153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7" t="s">
        <v>84</v>
      </c>
      <c r="BK183" s="233">
        <f>ROUND(I183*H183,2)</f>
        <v>0</v>
      </c>
      <c r="BL183" s="17" t="s">
        <v>229</v>
      </c>
      <c r="BM183" s="232" t="s">
        <v>276</v>
      </c>
    </row>
    <row r="184" s="2" customFormat="1" ht="24.15" customHeight="1">
      <c r="A184" s="38"/>
      <c r="B184" s="39"/>
      <c r="C184" s="220" t="s">
        <v>277</v>
      </c>
      <c r="D184" s="220" t="s">
        <v>155</v>
      </c>
      <c r="E184" s="221" t="s">
        <v>278</v>
      </c>
      <c r="F184" s="222" t="s">
        <v>279</v>
      </c>
      <c r="G184" s="223" t="s">
        <v>255</v>
      </c>
      <c r="H184" s="224">
        <v>2</v>
      </c>
      <c r="I184" s="225"/>
      <c r="J184" s="226">
        <f>ROUND(I184*H184,2)</f>
        <v>0</v>
      </c>
      <c r="K184" s="227"/>
      <c r="L184" s="44"/>
      <c r="M184" s="228" t="s">
        <v>1</v>
      </c>
      <c r="N184" s="229" t="s">
        <v>41</v>
      </c>
      <c r="O184" s="91"/>
      <c r="P184" s="230">
        <f>O184*H184</f>
        <v>0</v>
      </c>
      <c r="Q184" s="230">
        <v>0</v>
      </c>
      <c r="R184" s="230">
        <f>Q184*H184</f>
        <v>0</v>
      </c>
      <c r="S184" s="230">
        <v>0</v>
      </c>
      <c r="T184" s="231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2" t="s">
        <v>229</v>
      </c>
      <c r="AT184" s="232" t="s">
        <v>155</v>
      </c>
      <c r="AU184" s="232" t="s">
        <v>86</v>
      </c>
      <c r="AY184" s="17" t="s">
        <v>153</v>
      </c>
      <c r="BE184" s="233">
        <f>IF(N184="základní",J184,0)</f>
        <v>0</v>
      </c>
      <c r="BF184" s="233">
        <f>IF(N184="snížená",J184,0)</f>
        <v>0</v>
      </c>
      <c r="BG184" s="233">
        <f>IF(N184="zákl. přenesená",J184,0)</f>
        <v>0</v>
      </c>
      <c r="BH184" s="233">
        <f>IF(N184="sníž. přenesená",J184,0)</f>
        <v>0</v>
      </c>
      <c r="BI184" s="233">
        <f>IF(N184="nulová",J184,0)</f>
        <v>0</v>
      </c>
      <c r="BJ184" s="17" t="s">
        <v>84</v>
      </c>
      <c r="BK184" s="233">
        <f>ROUND(I184*H184,2)</f>
        <v>0</v>
      </c>
      <c r="BL184" s="17" t="s">
        <v>229</v>
      </c>
      <c r="BM184" s="232" t="s">
        <v>280</v>
      </c>
    </row>
    <row r="185" s="2" customFormat="1" ht="24.15" customHeight="1">
      <c r="A185" s="38"/>
      <c r="B185" s="39"/>
      <c r="C185" s="220" t="s">
        <v>281</v>
      </c>
      <c r="D185" s="220" t="s">
        <v>155</v>
      </c>
      <c r="E185" s="221" t="s">
        <v>282</v>
      </c>
      <c r="F185" s="222" t="s">
        <v>283</v>
      </c>
      <c r="G185" s="223" t="s">
        <v>227</v>
      </c>
      <c r="H185" s="224">
        <v>0.0040000000000000001</v>
      </c>
      <c r="I185" s="225"/>
      <c r="J185" s="226">
        <f>ROUND(I185*H185,2)</f>
        <v>0</v>
      </c>
      <c r="K185" s="227"/>
      <c r="L185" s="44"/>
      <c r="M185" s="228" t="s">
        <v>1</v>
      </c>
      <c r="N185" s="229" t="s">
        <v>41</v>
      </c>
      <c r="O185" s="91"/>
      <c r="P185" s="230">
        <f>O185*H185</f>
        <v>0</v>
      </c>
      <c r="Q185" s="230">
        <v>0</v>
      </c>
      <c r="R185" s="230">
        <f>Q185*H185</f>
        <v>0</v>
      </c>
      <c r="S185" s="230">
        <v>0</v>
      </c>
      <c r="T185" s="231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2" t="s">
        <v>229</v>
      </c>
      <c r="AT185" s="232" t="s">
        <v>155</v>
      </c>
      <c r="AU185" s="232" t="s">
        <v>86</v>
      </c>
      <c r="AY185" s="17" t="s">
        <v>153</v>
      </c>
      <c r="BE185" s="233">
        <f>IF(N185="základní",J185,0)</f>
        <v>0</v>
      </c>
      <c r="BF185" s="233">
        <f>IF(N185="snížená",J185,0)</f>
        <v>0</v>
      </c>
      <c r="BG185" s="233">
        <f>IF(N185="zákl. přenesená",J185,0)</f>
        <v>0</v>
      </c>
      <c r="BH185" s="233">
        <f>IF(N185="sníž. přenesená",J185,0)</f>
        <v>0</v>
      </c>
      <c r="BI185" s="233">
        <f>IF(N185="nulová",J185,0)</f>
        <v>0</v>
      </c>
      <c r="BJ185" s="17" t="s">
        <v>84</v>
      </c>
      <c r="BK185" s="233">
        <f>ROUND(I185*H185,2)</f>
        <v>0</v>
      </c>
      <c r="BL185" s="17" t="s">
        <v>229</v>
      </c>
      <c r="BM185" s="232" t="s">
        <v>284</v>
      </c>
    </row>
    <row r="186" s="12" customFormat="1" ht="22.8" customHeight="1">
      <c r="A186" s="12"/>
      <c r="B186" s="204"/>
      <c r="C186" s="205"/>
      <c r="D186" s="206" t="s">
        <v>75</v>
      </c>
      <c r="E186" s="218" t="s">
        <v>285</v>
      </c>
      <c r="F186" s="218" t="s">
        <v>286</v>
      </c>
      <c r="G186" s="205"/>
      <c r="H186" s="205"/>
      <c r="I186" s="208"/>
      <c r="J186" s="219">
        <f>BK186</f>
        <v>0</v>
      </c>
      <c r="K186" s="205"/>
      <c r="L186" s="210"/>
      <c r="M186" s="211"/>
      <c r="N186" s="212"/>
      <c r="O186" s="212"/>
      <c r="P186" s="213">
        <f>SUM(P187:P189)</f>
        <v>0</v>
      </c>
      <c r="Q186" s="212"/>
      <c r="R186" s="213">
        <f>SUM(R187:R189)</f>
        <v>0.0022799999999999999</v>
      </c>
      <c r="S186" s="212"/>
      <c r="T186" s="214">
        <f>SUM(T187:T189)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5" t="s">
        <v>86</v>
      </c>
      <c r="AT186" s="216" t="s">
        <v>75</v>
      </c>
      <c r="AU186" s="216" t="s">
        <v>84</v>
      </c>
      <c r="AY186" s="215" t="s">
        <v>153</v>
      </c>
      <c r="BK186" s="217">
        <f>SUM(BK187:BK189)</f>
        <v>0</v>
      </c>
    </row>
    <row r="187" s="2" customFormat="1" ht="21.75" customHeight="1">
      <c r="A187" s="38"/>
      <c r="B187" s="39"/>
      <c r="C187" s="220" t="s">
        <v>287</v>
      </c>
      <c r="D187" s="220" t="s">
        <v>155</v>
      </c>
      <c r="E187" s="221" t="s">
        <v>288</v>
      </c>
      <c r="F187" s="222" t="s">
        <v>289</v>
      </c>
      <c r="G187" s="223" t="s">
        <v>255</v>
      </c>
      <c r="H187" s="224">
        <v>6</v>
      </c>
      <c r="I187" s="225"/>
      <c r="J187" s="226">
        <f>ROUND(I187*H187,2)</f>
        <v>0</v>
      </c>
      <c r="K187" s="227"/>
      <c r="L187" s="44"/>
      <c r="M187" s="228" t="s">
        <v>1</v>
      </c>
      <c r="N187" s="229" t="s">
        <v>41</v>
      </c>
      <c r="O187" s="91"/>
      <c r="P187" s="230">
        <f>O187*H187</f>
        <v>0</v>
      </c>
      <c r="Q187" s="230">
        <v>0</v>
      </c>
      <c r="R187" s="230">
        <f>Q187*H187</f>
        <v>0</v>
      </c>
      <c r="S187" s="230">
        <v>0</v>
      </c>
      <c r="T187" s="231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2" t="s">
        <v>229</v>
      </c>
      <c r="AT187" s="232" t="s">
        <v>155</v>
      </c>
      <c r="AU187" s="232" t="s">
        <v>86</v>
      </c>
      <c r="AY187" s="17" t="s">
        <v>153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7" t="s">
        <v>84</v>
      </c>
      <c r="BK187" s="233">
        <f>ROUND(I187*H187,2)</f>
        <v>0</v>
      </c>
      <c r="BL187" s="17" t="s">
        <v>229</v>
      </c>
      <c r="BM187" s="232" t="s">
        <v>290</v>
      </c>
    </row>
    <row r="188" s="2" customFormat="1" ht="21.75" customHeight="1">
      <c r="A188" s="38"/>
      <c r="B188" s="39"/>
      <c r="C188" s="246" t="s">
        <v>291</v>
      </c>
      <c r="D188" s="246" t="s">
        <v>208</v>
      </c>
      <c r="E188" s="247" t="s">
        <v>292</v>
      </c>
      <c r="F188" s="248" t="s">
        <v>293</v>
      </c>
      <c r="G188" s="249" t="s">
        <v>255</v>
      </c>
      <c r="H188" s="250">
        <v>6</v>
      </c>
      <c r="I188" s="251"/>
      <c r="J188" s="252">
        <f>ROUND(I188*H188,2)</f>
        <v>0</v>
      </c>
      <c r="K188" s="253"/>
      <c r="L188" s="254"/>
      <c r="M188" s="255" t="s">
        <v>1</v>
      </c>
      <c r="N188" s="256" t="s">
        <v>41</v>
      </c>
      <c r="O188" s="91"/>
      <c r="P188" s="230">
        <f>O188*H188</f>
        <v>0</v>
      </c>
      <c r="Q188" s="230">
        <v>0.00038000000000000002</v>
      </c>
      <c r="R188" s="230">
        <f>Q188*H188</f>
        <v>0.0022799999999999999</v>
      </c>
      <c r="S188" s="230">
        <v>0</v>
      </c>
      <c r="T188" s="231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2" t="s">
        <v>275</v>
      </c>
      <c r="AT188" s="232" t="s">
        <v>208</v>
      </c>
      <c r="AU188" s="232" t="s">
        <v>86</v>
      </c>
      <c r="AY188" s="17" t="s">
        <v>153</v>
      </c>
      <c r="BE188" s="233">
        <f>IF(N188="základní",J188,0)</f>
        <v>0</v>
      </c>
      <c r="BF188" s="233">
        <f>IF(N188="snížená",J188,0)</f>
        <v>0</v>
      </c>
      <c r="BG188" s="233">
        <f>IF(N188="zákl. přenesená",J188,0)</f>
        <v>0</v>
      </c>
      <c r="BH188" s="233">
        <f>IF(N188="sníž. přenesená",J188,0)</f>
        <v>0</v>
      </c>
      <c r="BI188" s="233">
        <f>IF(N188="nulová",J188,0)</f>
        <v>0</v>
      </c>
      <c r="BJ188" s="17" t="s">
        <v>84</v>
      </c>
      <c r="BK188" s="233">
        <f>ROUND(I188*H188,2)</f>
        <v>0</v>
      </c>
      <c r="BL188" s="17" t="s">
        <v>229</v>
      </c>
      <c r="BM188" s="232" t="s">
        <v>294</v>
      </c>
    </row>
    <row r="189" s="2" customFormat="1" ht="24.15" customHeight="1">
      <c r="A189" s="38"/>
      <c r="B189" s="39"/>
      <c r="C189" s="220" t="s">
        <v>295</v>
      </c>
      <c r="D189" s="220" t="s">
        <v>155</v>
      </c>
      <c r="E189" s="221" t="s">
        <v>296</v>
      </c>
      <c r="F189" s="222" t="s">
        <v>297</v>
      </c>
      <c r="G189" s="223" t="s">
        <v>227</v>
      </c>
      <c r="H189" s="224">
        <v>0.002</v>
      </c>
      <c r="I189" s="225"/>
      <c r="J189" s="226">
        <f>ROUND(I189*H189,2)</f>
        <v>0</v>
      </c>
      <c r="K189" s="227"/>
      <c r="L189" s="44"/>
      <c r="M189" s="228" t="s">
        <v>1</v>
      </c>
      <c r="N189" s="229" t="s">
        <v>41</v>
      </c>
      <c r="O189" s="91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2" t="s">
        <v>229</v>
      </c>
      <c r="AT189" s="232" t="s">
        <v>155</v>
      </c>
      <c r="AU189" s="232" t="s">
        <v>86</v>
      </c>
      <c r="AY189" s="17" t="s">
        <v>153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84</v>
      </c>
      <c r="BK189" s="233">
        <f>ROUND(I189*H189,2)</f>
        <v>0</v>
      </c>
      <c r="BL189" s="17" t="s">
        <v>229</v>
      </c>
      <c r="BM189" s="232" t="s">
        <v>298</v>
      </c>
    </row>
    <row r="190" s="12" customFormat="1" ht="22.8" customHeight="1">
      <c r="A190" s="12"/>
      <c r="B190" s="204"/>
      <c r="C190" s="205"/>
      <c r="D190" s="206" t="s">
        <v>75</v>
      </c>
      <c r="E190" s="218" t="s">
        <v>299</v>
      </c>
      <c r="F190" s="218" t="s">
        <v>300</v>
      </c>
      <c r="G190" s="205"/>
      <c r="H190" s="205"/>
      <c r="I190" s="208"/>
      <c r="J190" s="219">
        <f>BK190</f>
        <v>0</v>
      </c>
      <c r="K190" s="205"/>
      <c r="L190" s="210"/>
      <c r="M190" s="211"/>
      <c r="N190" s="212"/>
      <c r="O190" s="212"/>
      <c r="P190" s="213">
        <f>SUM(P191:P209)</f>
        <v>0</v>
      </c>
      <c r="Q190" s="212"/>
      <c r="R190" s="213">
        <f>SUM(R191:R209)</f>
        <v>2.3114159000000001</v>
      </c>
      <c r="S190" s="212"/>
      <c r="T190" s="214">
        <f>SUM(T191:T209)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5" t="s">
        <v>86</v>
      </c>
      <c r="AT190" s="216" t="s">
        <v>75</v>
      </c>
      <c r="AU190" s="216" t="s">
        <v>84</v>
      </c>
      <c r="AY190" s="215" t="s">
        <v>153</v>
      </c>
      <c r="BK190" s="217">
        <f>SUM(BK191:BK209)</f>
        <v>0</v>
      </c>
    </row>
    <row r="191" s="2" customFormat="1" ht="16.5" customHeight="1">
      <c r="A191" s="38"/>
      <c r="B191" s="39"/>
      <c r="C191" s="220" t="s">
        <v>301</v>
      </c>
      <c r="D191" s="220" t="s">
        <v>155</v>
      </c>
      <c r="E191" s="221" t="s">
        <v>302</v>
      </c>
      <c r="F191" s="222" t="s">
        <v>303</v>
      </c>
      <c r="G191" s="223" t="s">
        <v>158</v>
      </c>
      <c r="H191" s="224">
        <v>100.05</v>
      </c>
      <c r="I191" s="225"/>
      <c r="J191" s="226">
        <f>ROUND(I191*H191,2)</f>
        <v>0</v>
      </c>
      <c r="K191" s="227"/>
      <c r="L191" s="44"/>
      <c r="M191" s="228" t="s">
        <v>1</v>
      </c>
      <c r="N191" s="229" t="s">
        <v>41</v>
      </c>
      <c r="O191" s="91"/>
      <c r="P191" s="230">
        <f>O191*H191</f>
        <v>0</v>
      </c>
      <c r="Q191" s="230">
        <v>0.00010000000000000001</v>
      </c>
      <c r="R191" s="230">
        <f>Q191*H191</f>
        <v>0.010005</v>
      </c>
      <c r="S191" s="230">
        <v>0</v>
      </c>
      <c r="T191" s="231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2" t="s">
        <v>229</v>
      </c>
      <c r="AT191" s="232" t="s">
        <v>155</v>
      </c>
      <c r="AU191" s="232" t="s">
        <v>86</v>
      </c>
      <c r="AY191" s="17" t="s">
        <v>153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7" t="s">
        <v>84</v>
      </c>
      <c r="BK191" s="233">
        <f>ROUND(I191*H191,2)</f>
        <v>0</v>
      </c>
      <c r="BL191" s="17" t="s">
        <v>229</v>
      </c>
      <c r="BM191" s="232" t="s">
        <v>304</v>
      </c>
    </row>
    <row r="192" s="13" customFormat="1">
      <c r="A192" s="13"/>
      <c r="B192" s="234"/>
      <c r="C192" s="235"/>
      <c r="D192" s="236" t="s">
        <v>161</v>
      </c>
      <c r="E192" s="237" t="s">
        <v>1</v>
      </c>
      <c r="F192" s="238" t="s">
        <v>404</v>
      </c>
      <c r="G192" s="235"/>
      <c r="H192" s="239">
        <v>100.05</v>
      </c>
      <c r="I192" s="240"/>
      <c r="J192" s="235"/>
      <c r="K192" s="235"/>
      <c r="L192" s="241"/>
      <c r="M192" s="242"/>
      <c r="N192" s="243"/>
      <c r="O192" s="243"/>
      <c r="P192" s="243"/>
      <c r="Q192" s="243"/>
      <c r="R192" s="243"/>
      <c r="S192" s="243"/>
      <c r="T192" s="24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5" t="s">
        <v>161</v>
      </c>
      <c r="AU192" s="245" t="s">
        <v>86</v>
      </c>
      <c r="AV192" s="13" t="s">
        <v>86</v>
      </c>
      <c r="AW192" s="13" t="s">
        <v>32</v>
      </c>
      <c r="AX192" s="13" t="s">
        <v>84</v>
      </c>
      <c r="AY192" s="245" t="s">
        <v>153</v>
      </c>
    </row>
    <row r="193" s="2" customFormat="1" ht="24.15" customHeight="1">
      <c r="A193" s="38"/>
      <c r="B193" s="39"/>
      <c r="C193" s="246" t="s">
        <v>306</v>
      </c>
      <c r="D193" s="246" t="s">
        <v>208</v>
      </c>
      <c r="E193" s="247" t="s">
        <v>307</v>
      </c>
      <c r="F193" s="248" t="s">
        <v>308</v>
      </c>
      <c r="G193" s="249" t="s">
        <v>158</v>
      </c>
      <c r="H193" s="250">
        <v>110.05500000000001</v>
      </c>
      <c r="I193" s="251"/>
      <c r="J193" s="252">
        <f>ROUND(I193*H193,2)</f>
        <v>0</v>
      </c>
      <c r="K193" s="253"/>
      <c r="L193" s="254"/>
      <c r="M193" s="255" t="s">
        <v>1</v>
      </c>
      <c r="N193" s="256" t="s">
        <v>41</v>
      </c>
      <c r="O193" s="91"/>
      <c r="P193" s="230">
        <f>O193*H193</f>
        <v>0</v>
      </c>
      <c r="Q193" s="230">
        <v>0.0037000000000000002</v>
      </c>
      <c r="R193" s="230">
        <f>Q193*H193</f>
        <v>0.40720350000000005</v>
      </c>
      <c r="S193" s="230">
        <v>0</v>
      </c>
      <c r="T193" s="231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2" t="s">
        <v>275</v>
      </c>
      <c r="AT193" s="232" t="s">
        <v>208</v>
      </c>
      <c r="AU193" s="232" t="s">
        <v>86</v>
      </c>
      <c r="AY193" s="17" t="s">
        <v>153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7" t="s">
        <v>84</v>
      </c>
      <c r="BK193" s="233">
        <f>ROUND(I193*H193,2)</f>
        <v>0</v>
      </c>
      <c r="BL193" s="17" t="s">
        <v>229</v>
      </c>
      <c r="BM193" s="232" t="s">
        <v>309</v>
      </c>
    </row>
    <row r="194" s="13" customFormat="1">
      <c r="A194" s="13"/>
      <c r="B194" s="234"/>
      <c r="C194" s="235"/>
      <c r="D194" s="236" t="s">
        <v>161</v>
      </c>
      <c r="E194" s="235"/>
      <c r="F194" s="238" t="s">
        <v>405</v>
      </c>
      <c r="G194" s="235"/>
      <c r="H194" s="239">
        <v>110.05500000000001</v>
      </c>
      <c r="I194" s="240"/>
      <c r="J194" s="235"/>
      <c r="K194" s="235"/>
      <c r="L194" s="241"/>
      <c r="M194" s="242"/>
      <c r="N194" s="243"/>
      <c r="O194" s="243"/>
      <c r="P194" s="243"/>
      <c r="Q194" s="243"/>
      <c r="R194" s="243"/>
      <c r="S194" s="243"/>
      <c r="T194" s="24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5" t="s">
        <v>161</v>
      </c>
      <c r="AU194" s="245" t="s">
        <v>86</v>
      </c>
      <c r="AV194" s="13" t="s">
        <v>86</v>
      </c>
      <c r="AW194" s="13" t="s">
        <v>4</v>
      </c>
      <c r="AX194" s="13" t="s">
        <v>84</v>
      </c>
      <c r="AY194" s="245" t="s">
        <v>153</v>
      </c>
    </row>
    <row r="195" s="2" customFormat="1" ht="21.75" customHeight="1">
      <c r="A195" s="38"/>
      <c r="B195" s="39"/>
      <c r="C195" s="220" t="s">
        <v>275</v>
      </c>
      <c r="D195" s="220" t="s">
        <v>155</v>
      </c>
      <c r="E195" s="221" t="s">
        <v>311</v>
      </c>
      <c r="F195" s="222" t="s">
        <v>312</v>
      </c>
      <c r="G195" s="223" t="s">
        <v>313</v>
      </c>
      <c r="H195" s="224">
        <v>450.89999999999998</v>
      </c>
      <c r="I195" s="225"/>
      <c r="J195" s="226">
        <f>ROUND(I195*H195,2)</f>
        <v>0</v>
      </c>
      <c r="K195" s="227"/>
      <c r="L195" s="44"/>
      <c r="M195" s="228" t="s">
        <v>1</v>
      </c>
      <c r="N195" s="229" t="s">
        <v>41</v>
      </c>
      <c r="O195" s="91"/>
      <c r="P195" s="230">
        <f>O195*H195</f>
        <v>0</v>
      </c>
      <c r="Q195" s="230">
        <v>6.9999999999999994E-05</v>
      </c>
      <c r="R195" s="230">
        <f>Q195*H195</f>
        <v>0.031562999999999994</v>
      </c>
      <c r="S195" s="230">
        <v>0</v>
      </c>
      <c r="T195" s="231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2" t="s">
        <v>229</v>
      </c>
      <c r="AT195" s="232" t="s">
        <v>155</v>
      </c>
      <c r="AU195" s="232" t="s">
        <v>86</v>
      </c>
      <c r="AY195" s="17" t="s">
        <v>153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7" t="s">
        <v>84</v>
      </c>
      <c r="BK195" s="233">
        <f>ROUND(I195*H195,2)</f>
        <v>0</v>
      </c>
      <c r="BL195" s="17" t="s">
        <v>229</v>
      </c>
      <c r="BM195" s="232" t="s">
        <v>314</v>
      </c>
    </row>
    <row r="196" s="13" customFormat="1">
      <c r="A196" s="13"/>
      <c r="B196" s="234"/>
      <c r="C196" s="235"/>
      <c r="D196" s="236" t="s">
        <v>161</v>
      </c>
      <c r="E196" s="237" t="s">
        <v>1</v>
      </c>
      <c r="F196" s="238" t="s">
        <v>406</v>
      </c>
      <c r="G196" s="235"/>
      <c r="H196" s="239">
        <v>450.89999999999998</v>
      </c>
      <c r="I196" s="240"/>
      <c r="J196" s="235"/>
      <c r="K196" s="235"/>
      <c r="L196" s="241"/>
      <c r="M196" s="242"/>
      <c r="N196" s="243"/>
      <c r="O196" s="243"/>
      <c r="P196" s="243"/>
      <c r="Q196" s="243"/>
      <c r="R196" s="243"/>
      <c r="S196" s="243"/>
      <c r="T196" s="24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5" t="s">
        <v>161</v>
      </c>
      <c r="AU196" s="245" t="s">
        <v>86</v>
      </c>
      <c r="AV196" s="13" t="s">
        <v>86</v>
      </c>
      <c r="AW196" s="13" t="s">
        <v>32</v>
      </c>
      <c r="AX196" s="13" t="s">
        <v>84</v>
      </c>
      <c r="AY196" s="245" t="s">
        <v>153</v>
      </c>
    </row>
    <row r="197" s="2" customFormat="1" ht="24.15" customHeight="1">
      <c r="A197" s="38"/>
      <c r="B197" s="39"/>
      <c r="C197" s="246" t="s">
        <v>316</v>
      </c>
      <c r="D197" s="246" t="s">
        <v>208</v>
      </c>
      <c r="E197" s="247" t="s">
        <v>317</v>
      </c>
      <c r="F197" s="248" t="s">
        <v>318</v>
      </c>
      <c r="G197" s="249" t="s">
        <v>227</v>
      </c>
      <c r="H197" s="250">
        <v>0.47299999999999998</v>
      </c>
      <c r="I197" s="251"/>
      <c r="J197" s="252">
        <f>ROUND(I197*H197,2)</f>
        <v>0</v>
      </c>
      <c r="K197" s="253"/>
      <c r="L197" s="254"/>
      <c r="M197" s="255" t="s">
        <v>1</v>
      </c>
      <c r="N197" s="256" t="s">
        <v>41</v>
      </c>
      <c r="O197" s="91"/>
      <c r="P197" s="230">
        <f>O197*H197</f>
        <v>0</v>
      </c>
      <c r="Q197" s="230">
        <v>1</v>
      </c>
      <c r="R197" s="230">
        <f>Q197*H197</f>
        <v>0.47299999999999998</v>
      </c>
      <c r="S197" s="230">
        <v>0</v>
      </c>
      <c r="T197" s="231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2" t="s">
        <v>275</v>
      </c>
      <c r="AT197" s="232" t="s">
        <v>208</v>
      </c>
      <c r="AU197" s="232" t="s">
        <v>86</v>
      </c>
      <c r="AY197" s="17" t="s">
        <v>153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84</v>
      </c>
      <c r="BK197" s="233">
        <f>ROUND(I197*H197,2)</f>
        <v>0</v>
      </c>
      <c r="BL197" s="17" t="s">
        <v>229</v>
      </c>
      <c r="BM197" s="232" t="s">
        <v>319</v>
      </c>
    </row>
    <row r="198" s="13" customFormat="1">
      <c r="A198" s="13"/>
      <c r="B198" s="234"/>
      <c r="C198" s="235"/>
      <c r="D198" s="236" t="s">
        <v>161</v>
      </c>
      <c r="E198" s="235"/>
      <c r="F198" s="238" t="s">
        <v>407</v>
      </c>
      <c r="G198" s="235"/>
      <c r="H198" s="239">
        <v>0.47299999999999998</v>
      </c>
      <c r="I198" s="240"/>
      <c r="J198" s="235"/>
      <c r="K198" s="235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161</v>
      </c>
      <c r="AU198" s="245" t="s">
        <v>86</v>
      </c>
      <c r="AV198" s="13" t="s">
        <v>86</v>
      </c>
      <c r="AW198" s="13" t="s">
        <v>4</v>
      </c>
      <c r="AX198" s="13" t="s">
        <v>84</v>
      </c>
      <c r="AY198" s="245" t="s">
        <v>153</v>
      </c>
    </row>
    <row r="199" s="2" customFormat="1" ht="24.15" customHeight="1">
      <c r="A199" s="38"/>
      <c r="B199" s="39"/>
      <c r="C199" s="220" t="s">
        <v>321</v>
      </c>
      <c r="D199" s="220" t="s">
        <v>155</v>
      </c>
      <c r="E199" s="221" t="s">
        <v>322</v>
      </c>
      <c r="F199" s="222" t="s">
        <v>323</v>
      </c>
      <c r="G199" s="223" t="s">
        <v>313</v>
      </c>
      <c r="H199" s="224">
        <v>659</v>
      </c>
      <c r="I199" s="225"/>
      <c r="J199" s="226">
        <f>ROUND(I199*H199,2)</f>
        <v>0</v>
      </c>
      <c r="K199" s="227"/>
      <c r="L199" s="44"/>
      <c r="M199" s="228" t="s">
        <v>1</v>
      </c>
      <c r="N199" s="229" t="s">
        <v>41</v>
      </c>
      <c r="O199" s="91"/>
      <c r="P199" s="230">
        <f>O199*H199</f>
        <v>0</v>
      </c>
      <c r="Q199" s="230">
        <v>6.0000000000000002E-05</v>
      </c>
      <c r="R199" s="230">
        <f>Q199*H199</f>
        <v>0.039539999999999999</v>
      </c>
      <c r="S199" s="230">
        <v>0</v>
      </c>
      <c r="T199" s="231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2" t="s">
        <v>229</v>
      </c>
      <c r="AT199" s="232" t="s">
        <v>155</v>
      </c>
      <c r="AU199" s="232" t="s">
        <v>86</v>
      </c>
      <c r="AY199" s="17" t="s">
        <v>153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7" t="s">
        <v>84</v>
      </c>
      <c r="BK199" s="233">
        <f>ROUND(I199*H199,2)</f>
        <v>0</v>
      </c>
      <c r="BL199" s="17" t="s">
        <v>229</v>
      </c>
      <c r="BM199" s="232" t="s">
        <v>324</v>
      </c>
    </row>
    <row r="200" s="13" customFormat="1">
      <c r="A200" s="13"/>
      <c r="B200" s="234"/>
      <c r="C200" s="235"/>
      <c r="D200" s="236" t="s">
        <v>161</v>
      </c>
      <c r="E200" s="237" t="s">
        <v>1</v>
      </c>
      <c r="F200" s="238" t="s">
        <v>408</v>
      </c>
      <c r="G200" s="235"/>
      <c r="H200" s="239">
        <v>659</v>
      </c>
      <c r="I200" s="240"/>
      <c r="J200" s="235"/>
      <c r="K200" s="235"/>
      <c r="L200" s="241"/>
      <c r="M200" s="242"/>
      <c r="N200" s="243"/>
      <c r="O200" s="243"/>
      <c r="P200" s="243"/>
      <c r="Q200" s="243"/>
      <c r="R200" s="243"/>
      <c r="S200" s="243"/>
      <c r="T200" s="24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5" t="s">
        <v>161</v>
      </c>
      <c r="AU200" s="245" t="s">
        <v>86</v>
      </c>
      <c r="AV200" s="13" t="s">
        <v>86</v>
      </c>
      <c r="AW200" s="13" t="s">
        <v>32</v>
      </c>
      <c r="AX200" s="13" t="s">
        <v>84</v>
      </c>
      <c r="AY200" s="245" t="s">
        <v>153</v>
      </c>
    </row>
    <row r="201" s="2" customFormat="1" ht="24.15" customHeight="1">
      <c r="A201" s="38"/>
      <c r="B201" s="39"/>
      <c r="C201" s="246" t="s">
        <v>326</v>
      </c>
      <c r="D201" s="246" t="s">
        <v>208</v>
      </c>
      <c r="E201" s="247" t="s">
        <v>317</v>
      </c>
      <c r="F201" s="248" t="s">
        <v>318</v>
      </c>
      <c r="G201" s="249" t="s">
        <v>227</v>
      </c>
      <c r="H201" s="250">
        <v>0.69199999999999995</v>
      </c>
      <c r="I201" s="251"/>
      <c r="J201" s="252">
        <f>ROUND(I201*H201,2)</f>
        <v>0</v>
      </c>
      <c r="K201" s="253"/>
      <c r="L201" s="254"/>
      <c r="M201" s="255" t="s">
        <v>1</v>
      </c>
      <c r="N201" s="256" t="s">
        <v>41</v>
      </c>
      <c r="O201" s="91"/>
      <c r="P201" s="230">
        <f>O201*H201</f>
        <v>0</v>
      </c>
      <c r="Q201" s="230">
        <v>1</v>
      </c>
      <c r="R201" s="230">
        <f>Q201*H201</f>
        <v>0.69199999999999995</v>
      </c>
      <c r="S201" s="230">
        <v>0</v>
      </c>
      <c r="T201" s="231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2" t="s">
        <v>275</v>
      </c>
      <c r="AT201" s="232" t="s">
        <v>208</v>
      </c>
      <c r="AU201" s="232" t="s">
        <v>86</v>
      </c>
      <c r="AY201" s="17" t="s">
        <v>153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7" t="s">
        <v>84</v>
      </c>
      <c r="BK201" s="233">
        <f>ROUND(I201*H201,2)</f>
        <v>0</v>
      </c>
      <c r="BL201" s="17" t="s">
        <v>229</v>
      </c>
      <c r="BM201" s="232" t="s">
        <v>327</v>
      </c>
    </row>
    <row r="202" s="13" customFormat="1">
      <c r="A202" s="13"/>
      <c r="B202" s="234"/>
      <c r="C202" s="235"/>
      <c r="D202" s="236" t="s">
        <v>161</v>
      </c>
      <c r="E202" s="235"/>
      <c r="F202" s="238" t="s">
        <v>409</v>
      </c>
      <c r="G202" s="235"/>
      <c r="H202" s="239">
        <v>0.69199999999999995</v>
      </c>
      <c r="I202" s="240"/>
      <c r="J202" s="235"/>
      <c r="K202" s="235"/>
      <c r="L202" s="241"/>
      <c r="M202" s="242"/>
      <c r="N202" s="243"/>
      <c r="O202" s="243"/>
      <c r="P202" s="243"/>
      <c r="Q202" s="243"/>
      <c r="R202" s="243"/>
      <c r="S202" s="243"/>
      <c r="T202" s="24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5" t="s">
        <v>161</v>
      </c>
      <c r="AU202" s="245" t="s">
        <v>86</v>
      </c>
      <c r="AV202" s="13" t="s">
        <v>86</v>
      </c>
      <c r="AW202" s="13" t="s">
        <v>4</v>
      </c>
      <c r="AX202" s="13" t="s">
        <v>84</v>
      </c>
      <c r="AY202" s="245" t="s">
        <v>153</v>
      </c>
    </row>
    <row r="203" s="2" customFormat="1" ht="24.15" customHeight="1">
      <c r="A203" s="38"/>
      <c r="B203" s="39"/>
      <c r="C203" s="220" t="s">
        <v>329</v>
      </c>
      <c r="D203" s="220" t="s">
        <v>155</v>
      </c>
      <c r="E203" s="221" t="s">
        <v>410</v>
      </c>
      <c r="F203" s="222" t="s">
        <v>411</v>
      </c>
      <c r="G203" s="223" t="s">
        <v>313</v>
      </c>
      <c r="H203" s="224">
        <v>592.75999999999999</v>
      </c>
      <c r="I203" s="225"/>
      <c r="J203" s="226">
        <f>ROUND(I203*H203,2)</f>
        <v>0</v>
      </c>
      <c r="K203" s="227"/>
      <c r="L203" s="44"/>
      <c r="M203" s="228" t="s">
        <v>1</v>
      </c>
      <c r="N203" s="229" t="s">
        <v>41</v>
      </c>
      <c r="O203" s="91"/>
      <c r="P203" s="230">
        <f>O203*H203</f>
        <v>0</v>
      </c>
      <c r="Q203" s="230">
        <v>6.0000000000000002E-05</v>
      </c>
      <c r="R203" s="230">
        <f>Q203*H203</f>
        <v>0.035565600000000003</v>
      </c>
      <c r="S203" s="230">
        <v>0</v>
      </c>
      <c r="T203" s="231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2" t="s">
        <v>229</v>
      </c>
      <c r="AT203" s="232" t="s">
        <v>155</v>
      </c>
      <c r="AU203" s="232" t="s">
        <v>86</v>
      </c>
      <c r="AY203" s="17" t="s">
        <v>153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84</v>
      </c>
      <c r="BK203" s="233">
        <f>ROUND(I203*H203,2)</f>
        <v>0</v>
      </c>
      <c r="BL203" s="17" t="s">
        <v>229</v>
      </c>
      <c r="BM203" s="232" t="s">
        <v>412</v>
      </c>
    </row>
    <row r="204" s="13" customFormat="1">
      <c r="A204" s="13"/>
      <c r="B204" s="234"/>
      <c r="C204" s="235"/>
      <c r="D204" s="236" t="s">
        <v>161</v>
      </c>
      <c r="E204" s="237" t="s">
        <v>1</v>
      </c>
      <c r="F204" s="238" t="s">
        <v>413</v>
      </c>
      <c r="G204" s="235"/>
      <c r="H204" s="239">
        <v>592.75999999999999</v>
      </c>
      <c r="I204" s="240"/>
      <c r="J204" s="235"/>
      <c r="K204" s="235"/>
      <c r="L204" s="241"/>
      <c r="M204" s="242"/>
      <c r="N204" s="243"/>
      <c r="O204" s="243"/>
      <c r="P204" s="243"/>
      <c r="Q204" s="243"/>
      <c r="R204" s="243"/>
      <c r="S204" s="243"/>
      <c r="T204" s="24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5" t="s">
        <v>161</v>
      </c>
      <c r="AU204" s="245" t="s">
        <v>86</v>
      </c>
      <c r="AV204" s="13" t="s">
        <v>86</v>
      </c>
      <c r="AW204" s="13" t="s">
        <v>32</v>
      </c>
      <c r="AX204" s="13" t="s">
        <v>84</v>
      </c>
      <c r="AY204" s="245" t="s">
        <v>153</v>
      </c>
    </row>
    <row r="205" s="2" customFormat="1" ht="24.15" customHeight="1">
      <c r="A205" s="38"/>
      <c r="B205" s="39"/>
      <c r="C205" s="246" t="s">
        <v>334</v>
      </c>
      <c r="D205" s="246" t="s">
        <v>208</v>
      </c>
      <c r="E205" s="247" t="s">
        <v>317</v>
      </c>
      <c r="F205" s="248" t="s">
        <v>318</v>
      </c>
      <c r="G205" s="249" t="s">
        <v>227</v>
      </c>
      <c r="H205" s="250">
        <v>0.622</v>
      </c>
      <c r="I205" s="251"/>
      <c r="J205" s="252">
        <f>ROUND(I205*H205,2)</f>
        <v>0</v>
      </c>
      <c r="K205" s="253"/>
      <c r="L205" s="254"/>
      <c r="M205" s="255" t="s">
        <v>1</v>
      </c>
      <c r="N205" s="256" t="s">
        <v>41</v>
      </c>
      <c r="O205" s="91"/>
      <c r="P205" s="230">
        <f>O205*H205</f>
        <v>0</v>
      </c>
      <c r="Q205" s="230">
        <v>1</v>
      </c>
      <c r="R205" s="230">
        <f>Q205*H205</f>
        <v>0.622</v>
      </c>
      <c r="S205" s="230">
        <v>0</v>
      </c>
      <c r="T205" s="231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2" t="s">
        <v>275</v>
      </c>
      <c r="AT205" s="232" t="s">
        <v>208</v>
      </c>
      <c r="AU205" s="232" t="s">
        <v>86</v>
      </c>
      <c r="AY205" s="17" t="s">
        <v>153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7" t="s">
        <v>84</v>
      </c>
      <c r="BK205" s="233">
        <f>ROUND(I205*H205,2)</f>
        <v>0</v>
      </c>
      <c r="BL205" s="17" t="s">
        <v>229</v>
      </c>
      <c r="BM205" s="232" t="s">
        <v>414</v>
      </c>
    </row>
    <row r="206" s="13" customFormat="1">
      <c r="A206" s="13"/>
      <c r="B206" s="234"/>
      <c r="C206" s="235"/>
      <c r="D206" s="236" t="s">
        <v>161</v>
      </c>
      <c r="E206" s="235"/>
      <c r="F206" s="238" t="s">
        <v>415</v>
      </c>
      <c r="G206" s="235"/>
      <c r="H206" s="239">
        <v>0.622</v>
      </c>
      <c r="I206" s="240"/>
      <c r="J206" s="235"/>
      <c r="K206" s="235"/>
      <c r="L206" s="241"/>
      <c r="M206" s="242"/>
      <c r="N206" s="243"/>
      <c r="O206" s="243"/>
      <c r="P206" s="243"/>
      <c r="Q206" s="243"/>
      <c r="R206" s="243"/>
      <c r="S206" s="243"/>
      <c r="T206" s="24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5" t="s">
        <v>161</v>
      </c>
      <c r="AU206" s="245" t="s">
        <v>86</v>
      </c>
      <c r="AV206" s="13" t="s">
        <v>86</v>
      </c>
      <c r="AW206" s="13" t="s">
        <v>4</v>
      </c>
      <c r="AX206" s="13" t="s">
        <v>84</v>
      </c>
      <c r="AY206" s="245" t="s">
        <v>153</v>
      </c>
    </row>
    <row r="207" s="2" customFormat="1" ht="16.5" customHeight="1">
      <c r="A207" s="38"/>
      <c r="B207" s="39"/>
      <c r="C207" s="220" t="s">
        <v>340</v>
      </c>
      <c r="D207" s="220" t="s">
        <v>155</v>
      </c>
      <c r="E207" s="221" t="s">
        <v>330</v>
      </c>
      <c r="F207" s="222" t="s">
        <v>331</v>
      </c>
      <c r="G207" s="223" t="s">
        <v>204</v>
      </c>
      <c r="H207" s="224">
        <v>8.9800000000000004</v>
      </c>
      <c r="I207" s="225"/>
      <c r="J207" s="226">
        <f>ROUND(I207*H207,2)</f>
        <v>0</v>
      </c>
      <c r="K207" s="227"/>
      <c r="L207" s="44"/>
      <c r="M207" s="228" t="s">
        <v>1</v>
      </c>
      <c r="N207" s="229" t="s">
        <v>41</v>
      </c>
      <c r="O207" s="91"/>
      <c r="P207" s="230">
        <f>O207*H207</f>
        <v>0</v>
      </c>
      <c r="Q207" s="230">
        <v>6.0000000000000002E-05</v>
      </c>
      <c r="R207" s="230">
        <f>Q207*H207</f>
        <v>0.00053880000000000009</v>
      </c>
      <c r="S207" s="230">
        <v>0</v>
      </c>
      <c r="T207" s="231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2" t="s">
        <v>229</v>
      </c>
      <c r="AT207" s="232" t="s">
        <v>155</v>
      </c>
      <c r="AU207" s="232" t="s">
        <v>86</v>
      </c>
      <c r="AY207" s="17" t="s">
        <v>153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7" t="s">
        <v>84</v>
      </c>
      <c r="BK207" s="233">
        <f>ROUND(I207*H207,2)</f>
        <v>0</v>
      </c>
      <c r="BL207" s="17" t="s">
        <v>229</v>
      </c>
      <c r="BM207" s="232" t="s">
        <v>332</v>
      </c>
    </row>
    <row r="208" s="13" customFormat="1">
      <c r="A208" s="13"/>
      <c r="B208" s="234"/>
      <c r="C208" s="235"/>
      <c r="D208" s="236" t="s">
        <v>161</v>
      </c>
      <c r="E208" s="237" t="s">
        <v>1</v>
      </c>
      <c r="F208" s="238" t="s">
        <v>416</v>
      </c>
      <c r="G208" s="235"/>
      <c r="H208" s="239">
        <v>8.9800000000000004</v>
      </c>
      <c r="I208" s="240"/>
      <c r="J208" s="235"/>
      <c r="K208" s="235"/>
      <c r="L208" s="241"/>
      <c r="M208" s="242"/>
      <c r="N208" s="243"/>
      <c r="O208" s="243"/>
      <c r="P208" s="243"/>
      <c r="Q208" s="243"/>
      <c r="R208" s="243"/>
      <c r="S208" s="243"/>
      <c r="T208" s="24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5" t="s">
        <v>161</v>
      </c>
      <c r="AU208" s="245" t="s">
        <v>86</v>
      </c>
      <c r="AV208" s="13" t="s">
        <v>86</v>
      </c>
      <c r="AW208" s="13" t="s">
        <v>32</v>
      </c>
      <c r="AX208" s="13" t="s">
        <v>84</v>
      </c>
      <c r="AY208" s="245" t="s">
        <v>153</v>
      </c>
    </row>
    <row r="209" s="2" customFormat="1" ht="24.15" customHeight="1">
      <c r="A209" s="38"/>
      <c r="B209" s="39"/>
      <c r="C209" s="220" t="s">
        <v>345</v>
      </c>
      <c r="D209" s="220" t="s">
        <v>155</v>
      </c>
      <c r="E209" s="221" t="s">
        <v>335</v>
      </c>
      <c r="F209" s="222" t="s">
        <v>336</v>
      </c>
      <c r="G209" s="223" t="s">
        <v>227</v>
      </c>
      <c r="H209" s="224">
        <v>2.3109999999999999</v>
      </c>
      <c r="I209" s="225"/>
      <c r="J209" s="226">
        <f>ROUND(I209*H209,2)</f>
        <v>0</v>
      </c>
      <c r="K209" s="227"/>
      <c r="L209" s="44"/>
      <c r="M209" s="228" t="s">
        <v>1</v>
      </c>
      <c r="N209" s="229" t="s">
        <v>41</v>
      </c>
      <c r="O209" s="91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2" t="s">
        <v>229</v>
      </c>
      <c r="AT209" s="232" t="s">
        <v>155</v>
      </c>
      <c r="AU209" s="232" t="s">
        <v>86</v>
      </c>
      <c r="AY209" s="17" t="s">
        <v>153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7" t="s">
        <v>84</v>
      </c>
      <c r="BK209" s="233">
        <f>ROUND(I209*H209,2)</f>
        <v>0</v>
      </c>
      <c r="BL209" s="17" t="s">
        <v>229</v>
      </c>
      <c r="BM209" s="232" t="s">
        <v>337</v>
      </c>
    </row>
    <row r="210" s="12" customFormat="1" ht="22.8" customHeight="1">
      <c r="A210" s="12"/>
      <c r="B210" s="204"/>
      <c r="C210" s="205"/>
      <c r="D210" s="206" t="s">
        <v>75</v>
      </c>
      <c r="E210" s="218" t="s">
        <v>338</v>
      </c>
      <c r="F210" s="218" t="s">
        <v>339</v>
      </c>
      <c r="G210" s="205"/>
      <c r="H210" s="205"/>
      <c r="I210" s="208"/>
      <c r="J210" s="219">
        <f>BK210</f>
        <v>0</v>
      </c>
      <c r="K210" s="205"/>
      <c r="L210" s="210"/>
      <c r="M210" s="211"/>
      <c r="N210" s="212"/>
      <c r="O210" s="212"/>
      <c r="P210" s="213">
        <f>SUM(P211:P221)</f>
        <v>0</v>
      </c>
      <c r="Q210" s="212"/>
      <c r="R210" s="213">
        <f>SUM(R211:R221)</f>
        <v>2.1887245999999996</v>
      </c>
      <c r="S210" s="212"/>
      <c r="T210" s="214">
        <f>SUM(T211:T221)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5" t="s">
        <v>86</v>
      </c>
      <c r="AT210" s="216" t="s">
        <v>75</v>
      </c>
      <c r="AU210" s="216" t="s">
        <v>84</v>
      </c>
      <c r="AY210" s="215" t="s">
        <v>153</v>
      </c>
      <c r="BK210" s="217">
        <f>SUM(BK211:BK221)</f>
        <v>0</v>
      </c>
    </row>
    <row r="211" s="2" customFormat="1" ht="24.15" customHeight="1">
      <c r="A211" s="38"/>
      <c r="B211" s="39"/>
      <c r="C211" s="220" t="s">
        <v>350</v>
      </c>
      <c r="D211" s="220" t="s">
        <v>155</v>
      </c>
      <c r="E211" s="221" t="s">
        <v>341</v>
      </c>
      <c r="F211" s="222" t="s">
        <v>342</v>
      </c>
      <c r="G211" s="223" t="s">
        <v>158</v>
      </c>
      <c r="H211" s="224">
        <v>61.649999999999999</v>
      </c>
      <c r="I211" s="225"/>
      <c r="J211" s="226">
        <f>ROUND(I211*H211,2)</f>
        <v>0</v>
      </c>
      <c r="K211" s="227"/>
      <c r="L211" s="44"/>
      <c r="M211" s="228" t="s">
        <v>1</v>
      </c>
      <c r="N211" s="229" t="s">
        <v>41</v>
      </c>
      <c r="O211" s="91"/>
      <c r="P211" s="230">
        <f>O211*H211</f>
        <v>0</v>
      </c>
      <c r="Q211" s="230">
        <v>0.0075799999999999999</v>
      </c>
      <c r="R211" s="230">
        <f>Q211*H211</f>
        <v>0.46730699999999997</v>
      </c>
      <c r="S211" s="230">
        <v>0</v>
      </c>
      <c r="T211" s="231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2" t="s">
        <v>229</v>
      </c>
      <c r="AT211" s="232" t="s">
        <v>155</v>
      </c>
      <c r="AU211" s="232" t="s">
        <v>86</v>
      </c>
      <c r="AY211" s="17" t="s">
        <v>153</v>
      </c>
      <c r="BE211" s="233">
        <f>IF(N211="základní",J211,0)</f>
        <v>0</v>
      </c>
      <c r="BF211" s="233">
        <f>IF(N211="snížená",J211,0)</f>
        <v>0</v>
      </c>
      <c r="BG211" s="233">
        <f>IF(N211="zákl. přenesená",J211,0)</f>
        <v>0</v>
      </c>
      <c r="BH211" s="233">
        <f>IF(N211="sníž. přenesená",J211,0)</f>
        <v>0</v>
      </c>
      <c r="BI211" s="233">
        <f>IF(N211="nulová",J211,0)</f>
        <v>0</v>
      </c>
      <c r="BJ211" s="17" t="s">
        <v>84</v>
      </c>
      <c r="BK211" s="233">
        <f>ROUND(I211*H211,2)</f>
        <v>0</v>
      </c>
      <c r="BL211" s="17" t="s">
        <v>229</v>
      </c>
      <c r="BM211" s="232" t="s">
        <v>343</v>
      </c>
    </row>
    <row r="212" s="13" customFormat="1">
      <c r="A212" s="13"/>
      <c r="B212" s="234"/>
      <c r="C212" s="235"/>
      <c r="D212" s="236" t="s">
        <v>161</v>
      </c>
      <c r="E212" s="237" t="s">
        <v>112</v>
      </c>
      <c r="F212" s="238" t="s">
        <v>417</v>
      </c>
      <c r="G212" s="235"/>
      <c r="H212" s="239">
        <v>61.649999999999999</v>
      </c>
      <c r="I212" s="240"/>
      <c r="J212" s="235"/>
      <c r="K212" s="235"/>
      <c r="L212" s="241"/>
      <c r="M212" s="242"/>
      <c r="N212" s="243"/>
      <c r="O212" s="243"/>
      <c r="P212" s="243"/>
      <c r="Q212" s="243"/>
      <c r="R212" s="243"/>
      <c r="S212" s="243"/>
      <c r="T212" s="24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5" t="s">
        <v>161</v>
      </c>
      <c r="AU212" s="245" t="s">
        <v>86</v>
      </c>
      <c r="AV212" s="13" t="s">
        <v>86</v>
      </c>
      <c r="AW212" s="13" t="s">
        <v>32</v>
      </c>
      <c r="AX212" s="13" t="s">
        <v>84</v>
      </c>
      <c r="AY212" s="245" t="s">
        <v>153</v>
      </c>
    </row>
    <row r="213" s="2" customFormat="1" ht="24.15" customHeight="1">
      <c r="A213" s="38"/>
      <c r="B213" s="39"/>
      <c r="C213" s="220" t="s">
        <v>355</v>
      </c>
      <c r="D213" s="220" t="s">
        <v>155</v>
      </c>
      <c r="E213" s="221" t="s">
        <v>346</v>
      </c>
      <c r="F213" s="222" t="s">
        <v>347</v>
      </c>
      <c r="G213" s="223" t="s">
        <v>204</v>
      </c>
      <c r="H213" s="224">
        <v>30.800000000000001</v>
      </c>
      <c r="I213" s="225"/>
      <c r="J213" s="226">
        <f>ROUND(I213*H213,2)</f>
        <v>0</v>
      </c>
      <c r="K213" s="227"/>
      <c r="L213" s="44"/>
      <c r="M213" s="228" t="s">
        <v>1</v>
      </c>
      <c r="N213" s="229" t="s">
        <v>41</v>
      </c>
      <c r="O213" s="91"/>
      <c r="P213" s="230">
        <f>O213*H213</f>
        <v>0</v>
      </c>
      <c r="Q213" s="230">
        <v>0.00058</v>
      </c>
      <c r="R213" s="230">
        <f>Q213*H213</f>
        <v>0.017864000000000001</v>
      </c>
      <c r="S213" s="230">
        <v>0</v>
      </c>
      <c r="T213" s="231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2" t="s">
        <v>229</v>
      </c>
      <c r="AT213" s="232" t="s">
        <v>155</v>
      </c>
      <c r="AU213" s="232" t="s">
        <v>86</v>
      </c>
      <c r="AY213" s="17" t="s">
        <v>153</v>
      </c>
      <c r="BE213" s="233">
        <f>IF(N213="základní",J213,0)</f>
        <v>0</v>
      </c>
      <c r="BF213" s="233">
        <f>IF(N213="snížená",J213,0)</f>
        <v>0</v>
      </c>
      <c r="BG213" s="233">
        <f>IF(N213="zákl. přenesená",J213,0)</f>
        <v>0</v>
      </c>
      <c r="BH213" s="233">
        <f>IF(N213="sníž. přenesená",J213,0)</f>
        <v>0</v>
      </c>
      <c r="BI213" s="233">
        <f>IF(N213="nulová",J213,0)</f>
        <v>0</v>
      </c>
      <c r="BJ213" s="17" t="s">
        <v>84</v>
      </c>
      <c r="BK213" s="233">
        <f>ROUND(I213*H213,2)</f>
        <v>0</v>
      </c>
      <c r="BL213" s="17" t="s">
        <v>229</v>
      </c>
      <c r="BM213" s="232" t="s">
        <v>348</v>
      </c>
    </row>
    <row r="214" s="13" customFormat="1">
      <c r="A214" s="13"/>
      <c r="B214" s="234"/>
      <c r="C214" s="235"/>
      <c r="D214" s="236" t="s">
        <v>161</v>
      </c>
      <c r="E214" s="237" t="s">
        <v>1</v>
      </c>
      <c r="F214" s="238" t="s">
        <v>418</v>
      </c>
      <c r="G214" s="235"/>
      <c r="H214" s="239">
        <v>30.800000000000001</v>
      </c>
      <c r="I214" s="240"/>
      <c r="J214" s="235"/>
      <c r="K214" s="235"/>
      <c r="L214" s="241"/>
      <c r="M214" s="242"/>
      <c r="N214" s="243"/>
      <c r="O214" s="243"/>
      <c r="P214" s="243"/>
      <c r="Q214" s="243"/>
      <c r="R214" s="243"/>
      <c r="S214" s="243"/>
      <c r="T214" s="24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5" t="s">
        <v>161</v>
      </c>
      <c r="AU214" s="245" t="s">
        <v>86</v>
      </c>
      <c r="AV214" s="13" t="s">
        <v>86</v>
      </c>
      <c r="AW214" s="13" t="s">
        <v>32</v>
      </c>
      <c r="AX214" s="13" t="s">
        <v>84</v>
      </c>
      <c r="AY214" s="245" t="s">
        <v>153</v>
      </c>
    </row>
    <row r="215" s="2" customFormat="1" ht="24.15" customHeight="1">
      <c r="A215" s="38"/>
      <c r="B215" s="39"/>
      <c r="C215" s="246" t="s">
        <v>359</v>
      </c>
      <c r="D215" s="246" t="s">
        <v>208</v>
      </c>
      <c r="E215" s="247" t="s">
        <v>351</v>
      </c>
      <c r="F215" s="248" t="s">
        <v>352</v>
      </c>
      <c r="G215" s="249" t="s">
        <v>255</v>
      </c>
      <c r="H215" s="250">
        <v>56.579999999999998</v>
      </c>
      <c r="I215" s="251"/>
      <c r="J215" s="252">
        <f>ROUND(I215*H215,2)</f>
        <v>0</v>
      </c>
      <c r="K215" s="253"/>
      <c r="L215" s="254"/>
      <c r="M215" s="255" t="s">
        <v>1</v>
      </c>
      <c r="N215" s="256" t="s">
        <v>41</v>
      </c>
      <c r="O215" s="91"/>
      <c r="P215" s="230">
        <f>O215*H215</f>
        <v>0</v>
      </c>
      <c r="Q215" s="230">
        <v>0.00167</v>
      </c>
      <c r="R215" s="230">
        <f>Q215*H215</f>
        <v>0.094488600000000006</v>
      </c>
      <c r="S215" s="230">
        <v>0</v>
      </c>
      <c r="T215" s="231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2" t="s">
        <v>275</v>
      </c>
      <c r="AT215" s="232" t="s">
        <v>208</v>
      </c>
      <c r="AU215" s="232" t="s">
        <v>86</v>
      </c>
      <c r="AY215" s="17" t="s">
        <v>153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7" t="s">
        <v>84</v>
      </c>
      <c r="BK215" s="233">
        <f>ROUND(I215*H215,2)</f>
        <v>0</v>
      </c>
      <c r="BL215" s="17" t="s">
        <v>229</v>
      </c>
      <c r="BM215" s="232" t="s">
        <v>353</v>
      </c>
    </row>
    <row r="216" s="13" customFormat="1">
      <c r="A216" s="13"/>
      <c r="B216" s="234"/>
      <c r="C216" s="235"/>
      <c r="D216" s="236" t="s">
        <v>161</v>
      </c>
      <c r="E216" s="235"/>
      <c r="F216" s="238" t="s">
        <v>419</v>
      </c>
      <c r="G216" s="235"/>
      <c r="H216" s="239">
        <v>56.579999999999998</v>
      </c>
      <c r="I216" s="240"/>
      <c r="J216" s="235"/>
      <c r="K216" s="235"/>
      <c r="L216" s="241"/>
      <c r="M216" s="242"/>
      <c r="N216" s="243"/>
      <c r="O216" s="243"/>
      <c r="P216" s="243"/>
      <c r="Q216" s="243"/>
      <c r="R216" s="243"/>
      <c r="S216" s="243"/>
      <c r="T216" s="24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5" t="s">
        <v>161</v>
      </c>
      <c r="AU216" s="245" t="s">
        <v>86</v>
      </c>
      <c r="AV216" s="13" t="s">
        <v>86</v>
      </c>
      <c r="AW216" s="13" t="s">
        <v>4</v>
      </c>
      <c r="AX216" s="13" t="s">
        <v>84</v>
      </c>
      <c r="AY216" s="245" t="s">
        <v>153</v>
      </c>
    </row>
    <row r="217" s="2" customFormat="1" ht="24.15" customHeight="1">
      <c r="A217" s="38"/>
      <c r="B217" s="39"/>
      <c r="C217" s="220" t="s">
        <v>364</v>
      </c>
      <c r="D217" s="220" t="s">
        <v>155</v>
      </c>
      <c r="E217" s="221" t="s">
        <v>356</v>
      </c>
      <c r="F217" s="222" t="s">
        <v>357</v>
      </c>
      <c r="G217" s="223" t="s">
        <v>158</v>
      </c>
      <c r="H217" s="224">
        <v>61.649999999999999</v>
      </c>
      <c r="I217" s="225"/>
      <c r="J217" s="226">
        <f>ROUND(I217*H217,2)</f>
        <v>0</v>
      </c>
      <c r="K217" s="227"/>
      <c r="L217" s="44"/>
      <c r="M217" s="228" t="s">
        <v>1</v>
      </c>
      <c r="N217" s="229" t="s">
        <v>41</v>
      </c>
      <c r="O217" s="91"/>
      <c r="P217" s="230">
        <f>O217*H217</f>
        <v>0</v>
      </c>
      <c r="Q217" s="230">
        <v>0.0063</v>
      </c>
      <c r="R217" s="230">
        <f>Q217*H217</f>
        <v>0.38839499999999999</v>
      </c>
      <c r="S217" s="230">
        <v>0</v>
      </c>
      <c r="T217" s="231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2" t="s">
        <v>229</v>
      </c>
      <c r="AT217" s="232" t="s">
        <v>155</v>
      </c>
      <c r="AU217" s="232" t="s">
        <v>86</v>
      </c>
      <c r="AY217" s="17" t="s">
        <v>153</v>
      </c>
      <c r="BE217" s="233">
        <f>IF(N217="základní",J217,0)</f>
        <v>0</v>
      </c>
      <c r="BF217" s="233">
        <f>IF(N217="snížená",J217,0)</f>
        <v>0</v>
      </c>
      <c r="BG217" s="233">
        <f>IF(N217="zákl. přenesená",J217,0)</f>
        <v>0</v>
      </c>
      <c r="BH217" s="233">
        <f>IF(N217="sníž. přenesená",J217,0)</f>
        <v>0</v>
      </c>
      <c r="BI217" s="233">
        <f>IF(N217="nulová",J217,0)</f>
        <v>0</v>
      </c>
      <c r="BJ217" s="17" t="s">
        <v>84</v>
      </c>
      <c r="BK217" s="233">
        <f>ROUND(I217*H217,2)</f>
        <v>0</v>
      </c>
      <c r="BL217" s="17" t="s">
        <v>229</v>
      </c>
      <c r="BM217" s="232" t="s">
        <v>358</v>
      </c>
    </row>
    <row r="218" s="13" customFormat="1">
      <c r="A218" s="13"/>
      <c r="B218" s="234"/>
      <c r="C218" s="235"/>
      <c r="D218" s="236" t="s">
        <v>161</v>
      </c>
      <c r="E218" s="237" t="s">
        <v>1</v>
      </c>
      <c r="F218" s="238" t="s">
        <v>112</v>
      </c>
      <c r="G218" s="235"/>
      <c r="H218" s="239">
        <v>61.649999999999999</v>
      </c>
      <c r="I218" s="240"/>
      <c r="J218" s="235"/>
      <c r="K218" s="235"/>
      <c r="L218" s="241"/>
      <c r="M218" s="242"/>
      <c r="N218" s="243"/>
      <c r="O218" s="243"/>
      <c r="P218" s="243"/>
      <c r="Q218" s="243"/>
      <c r="R218" s="243"/>
      <c r="S218" s="243"/>
      <c r="T218" s="24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5" t="s">
        <v>161</v>
      </c>
      <c r="AU218" s="245" t="s">
        <v>86</v>
      </c>
      <c r="AV218" s="13" t="s">
        <v>86</v>
      </c>
      <c r="AW218" s="13" t="s">
        <v>32</v>
      </c>
      <c r="AX218" s="13" t="s">
        <v>84</v>
      </c>
      <c r="AY218" s="245" t="s">
        <v>153</v>
      </c>
    </row>
    <row r="219" s="2" customFormat="1" ht="24.15" customHeight="1">
      <c r="A219" s="38"/>
      <c r="B219" s="39"/>
      <c r="C219" s="246" t="s">
        <v>370</v>
      </c>
      <c r="D219" s="246" t="s">
        <v>208</v>
      </c>
      <c r="E219" s="247" t="s">
        <v>360</v>
      </c>
      <c r="F219" s="248" t="s">
        <v>361</v>
      </c>
      <c r="G219" s="249" t="s">
        <v>158</v>
      </c>
      <c r="H219" s="250">
        <v>67.814999999999998</v>
      </c>
      <c r="I219" s="251"/>
      <c r="J219" s="252">
        <f>ROUND(I219*H219,2)</f>
        <v>0</v>
      </c>
      <c r="K219" s="253"/>
      <c r="L219" s="254"/>
      <c r="M219" s="255" t="s">
        <v>1</v>
      </c>
      <c r="N219" s="256" t="s">
        <v>41</v>
      </c>
      <c r="O219" s="91"/>
      <c r="P219" s="230">
        <f>O219*H219</f>
        <v>0</v>
      </c>
      <c r="Q219" s="230">
        <v>0.017999999999999999</v>
      </c>
      <c r="R219" s="230">
        <f>Q219*H219</f>
        <v>1.2206699999999999</v>
      </c>
      <c r="S219" s="230">
        <v>0</v>
      </c>
      <c r="T219" s="231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2" t="s">
        <v>275</v>
      </c>
      <c r="AT219" s="232" t="s">
        <v>208</v>
      </c>
      <c r="AU219" s="232" t="s">
        <v>86</v>
      </c>
      <c r="AY219" s="17" t="s">
        <v>153</v>
      </c>
      <c r="BE219" s="233">
        <f>IF(N219="základní",J219,0)</f>
        <v>0</v>
      </c>
      <c r="BF219" s="233">
        <f>IF(N219="snížená",J219,0)</f>
        <v>0</v>
      </c>
      <c r="BG219" s="233">
        <f>IF(N219="zákl. přenesená",J219,0)</f>
        <v>0</v>
      </c>
      <c r="BH219" s="233">
        <f>IF(N219="sníž. přenesená",J219,0)</f>
        <v>0</v>
      </c>
      <c r="BI219" s="233">
        <f>IF(N219="nulová",J219,0)</f>
        <v>0</v>
      </c>
      <c r="BJ219" s="17" t="s">
        <v>84</v>
      </c>
      <c r="BK219" s="233">
        <f>ROUND(I219*H219,2)</f>
        <v>0</v>
      </c>
      <c r="BL219" s="17" t="s">
        <v>229</v>
      </c>
      <c r="BM219" s="232" t="s">
        <v>362</v>
      </c>
    </row>
    <row r="220" s="13" customFormat="1">
      <c r="A220" s="13"/>
      <c r="B220" s="234"/>
      <c r="C220" s="235"/>
      <c r="D220" s="236" t="s">
        <v>161</v>
      </c>
      <c r="E220" s="235"/>
      <c r="F220" s="238" t="s">
        <v>420</v>
      </c>
      <c r="G220" s="235"/>
      <c r="H220" s="239">
        <v>67.814999999999998</v>
      </c>
      <c r="I220" s="240"/>
      <c r="J220" s="235"/>
      <c r="K220" s="235"/>
      <c r="L220" s="241"/>
      <c r="M220" s="242"/>
      <c r="N220" s="243"/>
      <c r="O220" s="243"/>
      <c r="P220" s="243"/>
      <c r="Q220" s="243"/>
      <c r="R220" s="243"/>
      <c r="S220" s="243"/>
      <c r="T220" s="24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5" t="s">
        <v>161</v>
      </c>
      <c r="AU220" s="245" t="s">
        <v>86</v>
      </c>
      <c r="AV220" s="13" t="s">
        <v>86</v>
      </c>
      <c r="AW220" s="13" t="s">
        <v>4</v>
      </c>
      <c r="AX220" s="13" t="s">
        <v>84</v>
      </c>
      <c r="AY220" s="245" t="s">
        <v>153</v>
      </c>
    </row>
    <row r="221" s="2" customFormat="1" ht="24.15" customHeight="1">
      <c r="A221" s="38"/>
      <c r="B221" s="39"/>
      <c r="C221" s="220" t="s">
        <v>376</v>
      </c>
      <c r="D221" s="220" t="s">
        <v>155</v>
      </c>
      <c r="E221" s="221" t="s">
        <v>365</v>
      </c>
      <c r="F221" s="222" t="s">
        <v>366</v>
      </c>
      <c r="G221" s="223" t="s">
        <v>227</v>
      </c>
      <c r="H221" s="224">
        <v>2.1890000000000001</v>
      </c>
      <c r="I221" s="225"/>
      <c r="J221" s="226">
        <f>ROUND(I221*H221,2)</f>
        <v>0</v>
      </c>
      <c r="K221" s="227"/>
      <c r="L221" s="44"/>
      <c r="M221" s="228" t="s">
        <v>1</v>
      </c>
      <c r="N221" s="229" t="s">
        <v>41</v>
      </c>
      <c r="O221" s="91"/>
      <c r="P221" s="230">
        <f>O221*H221</f>
        <v>0</v>
      </c>
      <c r="Q221" s="230">
        <v>0</v>
      </c>
      <c r="R221" s="230">
        <f>Q221*H221</f>
        <v>0</v>
      </c>
      <c r="S221" s="230">
        <v>0</v>
      </c>
      <c r="T221" s="231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2" t="s">
        <v>229</v>
      </c>
      <c r="AT221" s="232" t="s">
        <v>155</v>
      </c>
      <c r="AU221" s="232" t="s">
        <v>86</v>
      </c>
      <c r="AY221" s="17" t="s">
        <v>153</v>
      </c>
      <c r="BE221" s="233">
        <f>IF(N221="základní",J221,0)</f>
        <v>0</v>
      </c>
      <c r="BF221" s="233">
        <f>IF(N221="snížená",J221,0)</f>
        <v>0</v>
      </c>
      <c r="BG221" s="233">
        <f>IF(N221="zákl. přenesená",J221,0)</f>
        <v>0</v>
      </c>
      <c r="BH221" s="233">
        <f>IF(N221="sníž. přenesená",J221,0)</f>
        <v>0</v>
      </c>
      <c r="BI221" s="233">
        <f>IF(N221="nulová",J221,0)</f>
        <v>0</v>
      </c>
      <c r="BJ221" s="17" t="s">
        <v>84</v>
      </c>
      <c r="BK221" s="233">
        <f>ROUND(I221*H221,2)</f>
        <v>0</v>
      </c>
      <c r="BL221" s="17" t="s">
        <v>229</v>
      </c>
      <c r="BM221" s="232" t="s">
        <v>367</v>
      </c>
    </row>
    <row r="222" s="12" customFormat="1" ht="22.8" customHeight="1">
      <c r="A222" s="12"/>
      <c r="B222" s="204"/>
      <c r="C222" s="205"/>
      <c r="D222" s="206" t="s">
        <v>75</v>
      </c>
      <c r="E222" s="218" t="s">
        <v>368</v>
      </c>
      <c r="F222" s="218" t="s">
        <v>369</v>
      </c>
      <c r="G222" s="205"/>
      <c r="H222" s="205"/>
      <c r="I222" s="208"/>
      <c r="J222" s="219">
        <f>BK222</f>
        <v>0</v>
      </c>
      <c r="K222" s="205"/>
      <c r="L222" s="210"/>
      <c r="M222" s="211"/>
      <c r="N222" s="212"/>
      <c r="O222" s="212"/>
      <c r="P222" s="213">
        <f>SUM(P223:P229)</f>
        <v>0</v>
      </c>
      <c r="Q222" s="212"/>
      <c r="R222" s="213">
        <f>SUM(R223:R229)</f>
        <v>0.08127508</v>
      </c>
      <c r="S222" s="212"/>
      <c r="T222" s="214">
        <f>SUM(T223:T229)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5" t="s">
        <v>86</v>
      </c>
      <c r="AT222" s="216" t="s">
        <v>75</v>
      </c>
      <c r="AU222" s="216" t="s">
        <v>84</v>
      </c>
      <c r="AY222" s="215" t="s">
        <v>153</v>
      </c>
      <c r="BK222" s="217">
        <f>SUM(BK223:BK229)</f>
        <v>0</v>
      </c>
    </row>
    <row r="223" s="2" customFormat="1" ht="24.15" customHeight="1">
      <c r="A223" s="38"/>
      <c r="B223" s="39"/>
      <c r="C223" s="220" t="s">
        <v>381</v>
      </c>
      <c r="D223" s="220" t="s">
        <v>155</v>
      </c>
      <c r="E223" s="221" t="s">
        <v>371</v>
      </c>
      <c r="F223" s="222" t="s">
        <v>372</v>
      </c>
      <c r="G223" s="223" t="s">
        <v>158</v>
      </c>
      <c r="H223" s="224">
        <v>53.228000000000002</v>
      </c>
      <c r="I223" s="225"/>
      <c r="J223" s="226">
        <f>ROUND(I223*H223,2)</f>
        <v>0</v>
      </c>
      <c r="K223" s="227"/>
      <c r="L223" s="44"/>
      <c r="M223" s="228" t="s">
        <v>1</v>
      </c>
      <c r="N223" s="229" t="s">
        <v>41</v>
      </c>
      <c r="O223" s="91"/>
      <c r="P223" s="230">
        <f>O223*H223</f>
        <v>0</v>
      </c>
      <c r="Q223" s="230">
        <v>0.00013999999999999999</v>
      </c>
      <c r="R223" s="230">
        <f>Q223*H223</f>
        <v>0.0074519199999999999</v>
      </c>
      <c r="S223" s="230">
        <v>0</v>
      </c>
      <c r="T223" s="231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2" t="s">
        <v>229</v>
      </c>
      <c r="AT223" s="232" t="s">
        <v>155</v>
      </c>
      <c r="AU223" s="232" t="s">
        <v>86</v>
      </c>
      <c r="AY223" s="17" t="s">
        <v>153</v>
      </c>
      <c r="BE223" s="233">
        <f>IF(N223="základní",J223,0)</f>
        <v>0</v>
      </c>
      <c r="BF223" s="233">
        <f>IF(N223="snížená",J223,0)</f>
        <v>0</v>
      </c>
      <c r="BG223" s="233">
        <f>IF(N223="zákl. přenesená",J223,0)</f>
        <v>0</v>
      </c>
      <c r="BH223" s="233">
        <f>IF(N223="sníž. přenesená",J223,0)</f>
        <v>0</v>
      </c>
      <c r="BI223" s="233">
        <f>IF(N223="nulová",J223,0)</f>
        <v>0</v>
      </c>
      <c r="BJ223" s="17" t="s">
        <v>84</v>
      </c>
      <c r="BK223" s="233">
        <f>ROUND(I223*H223,2)</f>
        <v>0</v>
      </c>
      <c r="BL223" s="17" t="s">
        <v>229</v>
      </c>
      <c r="BM223" s="232" t="s">
        <v>373</v>
      </c>
    </row>
    <row r="224" s="13" customFormat="1">
      <c r="A224" s="13"/>
      <c r="B224" s="234"/>
      <c r="C224" s="235"/>
      <c r="D224" s="236" t="s">
        <v>161</v>
      </c>
      <c r="E224" s="237" t="s">
        <v>1</v>
      </c>
      <c r="F224" s="238" t="s">
        <v>421</v>
      </c>
      <c r="G224" s="235"/>
      <c r="H224" s="239">
        <v>53.228000000000002</v>
      </c>
      <c r="I224" s="240"/>
      <c r="J224" s="235"/>
      <c r="K224" s="235"/>
      <c r="L224" s="241"/>
      <c r="M224" s="242"/>
      <c r="N224" s="243"/>
      <c r="O224" s="243"/>
      <c r="P224" s="243"/>
      <c r="Q224" s="243"/>
      <c r="R224" s="243"/>
      <c r="S224" s="243"/>
      <c r="T224" s="24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5" t="s">
        <v>161</v>
      </c>
      <c r="AU224" s="245" t="s">
        <v>86</v>
      </c>
      <c r="AV224" s="13" t="s">
        <v>86</v>
      </c>
      <c r="AW224" s="13" t="s">
        <v>32</v>
      </c>
      <c r="AX224" s="13" t="s">
        <v>76</v>
      </c>
      <c r="AY224" s="245" t="s">
        <v>153</v>
      </c>
    </row>
    <row r="225" s="15" customFormat="1">
      <c r="A225" s="15"/>
      <c r="B225" s="267"/>
      <c r="C225" s="268"/>
      <c r="D225" s="236" t="s">
        <v>161</v>
      </c>
      <c r="E225" s="269" t="s">
        <v>114</v>
      </c>
      <c r="F225" s="270" t="s">
        <v>375</v>
      </c>
      <c r="G225" s="268"/>
      <c r="H225" s="271">
        <v>53.228000000000002</v>
      </c>
      <c r="I225" s="272"/>
      <c r="J225" s="268"/>
      <c r="K225" s="268"/>
      <c r="L225" s="273"/>
      <c r="M225" s="274"/>
      <c r="N225" s="275"/>
      <c r="O225" s="275"/>
      <c r="P225" s="275"/>
      <c r="Q225" s="275"/>
      <c r="R225" s="275"/>
      <c r="S225" s="275"/>
      <c r="T225" s="276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77" t="s">
        <v>161</v>
      </c>
      <c r="AU225" s="277" t="s">
        <v>86</v>
      </c>
      <c r="AV225" s="15" t="s">
        <v>159</v>
      </c>
      <c r="AW225" s="15" t="s">
        <v>32</v>
      </c>
      <c r="AX225" s="15" t="s">
        <v>84</v>
      </c>
      <c r="AY225" s="277" t="s">
        <v>153</v>
      </c>
    </row>
    <row r="226" s="2" customFormat="1" ht="24.15" customHeight="1">
      <c r="A226" s="38"/>
      <c r="B226" s="39"/>
      <c r="C226" s="220" t="s">
        <v>388</v>
      </c>
      <c r="D226" s="220" t="s">
        <v>155</v>
      </c>
      <c r="E226" s="221" t="s">
        <v>377</v>
      </c>
      <c r="F226" s="222" t="s">
        <v>378</v>
      </c>
      <c r="G226" s="223" t="s">
        <v>158</v>
      </c>
      <c r="H226" s="224">
        <v>106.456</v>
      </c>
      <c r="I226" s="225"/>
      <c r="J226" s="226">
        <f>ROUND(I226*H226,2)</f>
        <v>0</v>
      </c>
      <c r="K226" s="227"/>
      <c r="L226" s="44"/>
      <c r="M226" s="228" t="s">
        <v>1</v>
      </c>
      <c r="N226" s="229" t="s">
        <v>41</v>
      </c>
      <c r="O226" s="91"/>
      <c r="P226" s="230">
        <f>O226*H226</f>
        <v>0</v>
      </c>
      <c r="Q226" s="230">
        <v>0.00012</v>
      </c>
      <c r="R226" s="230">
        <f>Q226*H226</f>
        <v>0.01277472</v>
      </c>
      <c r="S226" s="230">
        <v>0</v>
      </c>
      <c r="T226" s="231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2" t="s">
        <v>229</v>
      </c>
      <c r="AT226" s="232" t="s">
        <v>155</v>
      </c>
      <c r="AU226" s="232" t="s">
        <v>86</v>
      </c>
      <c r="AY226" s="17" t="s">
        <v>153</v>
      </c>
      <c r="BE226" s="233">
        <f>IF(N226="základní",J226,0)</f>
        <v>0</v>
      </c>
      <c r="BF226" s="233">
        <f>IF(N226="snížená",J226,0)</f>
        <v>0</v>
      </c>
      <c r="BG226" s="233">
        <f>IF(N226="zákl. přenesená",J226,0)</f>
        <v>0</v>
      </c>
      <c r="BH226" s="233">
        <f>IF(N226="sníž. přenesená",J226,0)</f>
        <v>0</v>
      </c>
      <c r="BI226" s="233">
        <f>IF(N226="nulová",J226,0)</f>
        <v>0</v>
      </c>
      <c r="BJ226" s="17" t="s">
        <v>84</v>
      </c>
      <c r="BK226" s="233">
        <f>ROUND(I226*H226,2)</f>
        <v>0</v>
      </c>
      <c r="BL226" s="17" t="s">
        <v>229</v>
      </c>
      <c r="BM226" s="232" t="s">
        <v>379</v>
      </c>
    </row>
    <row r="227" s="13" customFormat="1">
      <c r="A227" s="13"/>
      <c r="B227" s="234"/>
      <c r="C227" s="235"/>
      <c r="D227" s="236" t="s">
        <v>161</v>
      </c>
      <c r="E227" s="237" t="s">
        <v>1</v>
      </c>
      <c r="F227" s="238" t="s">
        <v>380</v>
      </c>
      <c r="G227" s="235"/>
      <c r="H227" s="239">
        <v>106.456</v>
      </c>
      <c r="I227" s="240"/>
      <c r="J227" s="235"/>
      <c r="K227" s="235"/>
      <c r="L227" s="241"/>
      <c r="M227" s="242"/>
      <c r="N227" s="243"/>
      <c r="O227" s="243"/>
      <c r="P227" s="243"/>
      <c r="Q227" s="243"/>
      <c r="R227" s="243"/>
      <c r="S227" s="243"/>
      <c r="T227" s="244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5" t="s">
        <v>161</v>
      </c>
      <c r="AU227" s="245" t="s">
        <v>86</v>
      </c>
      <c r="AV227" s="13" t="s">
        <v>86</v>
      </c>
      <c r="AW227" s="13" t="s">
        <v>32</v>
      </c>
      <c r="AX227" s="13" t="s">
        <v>84</v>
      </c>
      <c r="AY227" s="245" t="s">
        <v>153</v>
      </c>
    </row>
    <row r="228" s="2" customFormat="1" ht="33" customHeight="1">
      <c r="A228" s="38"/>
      <c r="B228" s="39"/>
      <c r="C228" s="220" t="s">
        <v>422</v>
      </c>
      <c r="D228" s="220" t="s">
        <v>155</v>
      </c>
      <c r="E228" s="221" t="s">
        <v>382</v>
      </c>
      <c r="F228" s="222" t="s">
        <v>383</v>
      </c>
      <c r="G228" s="223" t="s">
        <v>158</v>
      </c>
      <c r="H228" s="224">
        <v>265.428</v>
      </c>
      <c r="I228" s="225"/>
      <c r="J228" s="226">
        <f>ROUND(I228*H228,2)</f>
        <v>0</v>
      </c>
      <c r="K228" s="227"/>
      <c r="L228" s="44"/>
      <c r="M228" s="228" t="s">
        <v>1</v>
      </c>
      <c r="N228" s="229" t="s">
        <v>41</v>
      </c>
      <c r="O228" s="91"/>
      <c r="P228" s="230">
        <f>O228*H228</f>
        <v>0</v>
      </c>
      <c r="Q228" s="230">
        <v>0.00023000000000000001</v>
      </c>
      <c r="R228" s="230">
        <f>Q228*H228</f>
        <v>0.061048440000000002</v>
      </c>
      <c r="S228" s="230">
        <v>0</v>
      </c>
      <c r="T228" s="231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2" t="s">
        <v>229</v>
      </c>
      <c r="AT228" s="232" t="s">
        <v>155</v>
      </c>
      <c r="AU228" s="232" t="s">
        <v>86</v>
      </c>
      <c r="AY228" s="17" t="s">
        <v>153</v>
      </c>
      <c r="BE228" s="233">
        <f>IF(N228="základní",J228,0)</f>
        <v>0</v>
      </c>
      <c r="BF228" s="233">
        <f>IF(N228="snížená",J228,0)</f>
        <v>0</v>
      </c>
      <c r="BG228" s="233">
        <f>IF(N228="zákl. přenesená",J228,0)</f>
        <v>0</v>
      </c>
      <c r="BH228" s="233">
        <f>IF(N228="sníž. přenesená",J228,0)</f>
        <v>0</v>
      </c>
      <c r="BI228" s="233">
        <f>IF(N228="nulová",J228,0)</f>
        <v>0</v>
      </c>
      <c r="BJ228" s="17" t="s">
        <v>84</v>
      </c>
      <c r="BK228" s="233">
        <f>ROUND(I228*H228,2)</f>
        <v>0</v>
      </c>
      <c r="BL228" s="17" t="s">
        <v>229</v>
      </c>
      <c r="BM228" s="232" t="s">
        <v>384</v>
      </c>
    </row>
    <row r="229" s="13" customFormat="1">
      <c r="A229" s="13"/>
      <c r="B229" s="234"/>
      <c r="C229" s="235"/>
      <c r="D229" s="236" t="s">
        <v>161</v>
      </c>
      <c r="E229" s="237" t="s">
        <v>1</v>
      </c>
      <c r="F229" s="238" t="s">
        <v>385</v>
      </c>
      <c r="G229" s="235"/>
      <c r="H229" s="239">
        <v>265.428</v>
      </c>
      <c r="I229" s="240"/>
      <c r="J229" s="235"/>
      <c r="K229" s="235"/>
      <c r="L229" s="241"/>
      <c r="M229" s="242"/>
      <c r="N229" s="243"/>
      <c r="O229" s="243"/>
      <c r="P229" s="243"/>
      <c r="Q229" s="243"/>
      <c r="R229" s="243"/>
      <c r="S229" s="243"/>
      <c r="T229" s="24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5" t="s">
        <v>161</v>
      </c>
      <c r="AU229" s="245" t="s">
        <v>86</v>
      </c>
      <c r="AV229" s="13" t="s">
        <v>86</v>
      </c>
      <c r="AW229" s="13" t="s">
        <v>32</v>
      </c>
      <c r="AX229" s="13" t="s">
        <v>84</v>
      </c>
      <c r="AY229" s="245" t="s">
        <v>153</v>
      </c>
    </row>
    <row r="230" s="12" customFormat="1" ht="22.8" customHeight="1">
      <c r="A230" s="12"/>
      <c r="B230" s="204"/>
      <c r="C230" s="205"/>
      <c r="D230" s="206" t="s">
        <v>75</v>
      </c>
      <c r="E230" s="218" t="s">
        <v>386</v>
      </c>
      <c r="F230" s="218" t="s">
        <v>387</v>
      </c>
      <c r="G230" s="205"/>
      <c r="H230" s="205"/>
      <c r="I230" s="208"/>
      <c r="J230" s="219">
        <f>BK230</f>
        <v>0</v>
      </c>
      <c r="K230" s="205"/>
      <c r="L230" s="210"/>
      <c r="M230" s="211"/>
      <c r="N230" s="212"/>
      <c r="O230" s="212"/>
      <c r="P230" s="213">
        <f>SUM(P231:P232)</f>
        <v>0</v>
      </c>
      <c r="Q230" s="212"/>
      <c r="R230" s="213">
        <f>SUM(R231:R232)</f>
        <v>0.11147975999999998</v>
      </c>
      <c r="S230" s="212"/>
      <c r="T230" s="214">
        <f>SUM(T231:T232)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15" t="s">
        <v>86</v>
      </c>
      <c r="AT230" s="216" t="s">
        <v>75</v>
      </c>
      <c r="AU230" s="216" t="s">
        <v>84</v>
      </c>
      <c r="AY230" s="215" t="s">
        <v>153</v>
      </c>
      <c r="BK230" s="217">
        <f>SUM(BK231:BK232)</f>
        <v>0</v>
      </c>
    </row>
    <row r="231" s="2" customFormat="1" ht="24.15" customHeight="1">
      <c r="A231" s="38"/>
      <c r="B231" s="39"/>
      <c r="C231" s="220" t="s">
        <v>423</v>
      </c>
      <c r="D231" s="220" t="s">
        <v>155</v>
      </c>
      <c r="E231" s="221" t="s">
        <v>389</v>
      </c>
      <c r="F231" s="222" t="s">
        <v>390</v>
      </c>
      <c r="G231" s="223" t="s">
        <v>158</v>
      </c>
      <c r="H231" s="224">
        <v>796.28399999999999</v>
      </c>
      <c r="I231" s="225"/>
      <c r="J231" s="226">
        <f>ROUND(I231*H231,2)</f>
        <v>0</v>
      </c>
      <c r="K231" s="227"/>
      <c r="L231" s="44"/>
      <c r="M231" s="228" t="s">
        <v>1</v>
      </c>
      <c r="N231" s="229" t="s">
        <v>41</v>
      </c>
      <c r="O231" s="91"/>
      <c r="P231" s="230">
        <f>O231*H231</f>
        <v>0</v>
      </c>
      <c r="Q231" s="230">
        <v>0.00013999999999999999</v>
      </c>
      <c r="R231" s="230">
        <f>Q231*H231</f>
        <v>0.11147975999999998</v>
      </c>
      <c r="S231" s="230">
        <v>0</v>
      </c>
      <c r="T231" s="231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2" t="s">
        <v>229</v>
      </c>
      <c r="AT231" s="232" t="s">
        <v>155</v>
      </c>
      <c r="AU231" s="232" t="s">
        <v>86</v>
      </c>
      <c r="AY231" s="17" t="s">
        <v>153</v>
      </c>
      <c r="BE231" s="233">
        <f>IF(N231="základní",J231,0)</f>
        <v>0</v>
      </c>
      <c r="BF231" s="233">
        <f>IF(N231="snížená",J231,0)</f>
        <v>0</v>
      </c>
      <c r="BG231" s="233">
        <f>IF(N231="zákl. přenesená",J231,0)</f>
        <v>0</v>
      </c>
      <c r="BH231" s="233">
        <f>IF(N231="sníž. přenesená",J231,0)</f>
        <v>0</v>
      </c>
      <c r="BI231" s="233">
        <f>IF(N231="nulová",J231,0)</f>
        <v>0</v>
      </c>
      <c r="BJ231" s="17" t="s">
        <v>84</v>
      </c>
      <c r="BK231" s="233">
        <f>ROUND(I231*H231,2)</f>
        <v>0</v>
      </c>
      <c r="BL231" s="17" t="s">
        <v>229</v>
      </c>
      <c r="BM231" s="232" t="s">
        <v>391</v>
      </c>
    </row>
    <row r="232" s="13" customFormat="1">
      <c r="A232" s="13"/>
      <c r="B232" s="234"/>
      <c r="C232" s="235"/>
      <c r="D232" s="236" t="s">
        <v>161</v>
      </c>
      <c r="E232" s="237" t="s">
        <v>1</v>
      </c>
      <c r="F232" s="238" t="s">
        <v>392</v>
      </c>
      <c r="G232" s="235"/>
      <c r="H232" s="239">
        <v>796.28399999999999</v>
      </c>
      <c r="I232" s="240"/>
      <c r="J232" s="235"/>
      <c r="K232" s="235"/>
      <c r="L232" s="241"/>
      <c r="M232" s="278"/>
      <c r="N232" s="279"/>
      <c r="O232" s="279"/>
      <c r="P232" s="279"/>
      <c r="Q232" s="279"/>
      <c r="R232" s="279"/>
      <c r="S232" s="279"/>
      <c r="T232" s="28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5" t="s">
        <v>161</v>
      </c>
      <c r="AU232" s="245" t="s">
        <v>86</v>
      </c>
      <c r="AV232" s="13" t="s">
        <v>86</v>
      </c>
      <c r="AW232" s="13" t="s">
        <v>32</v>
      </c>
      <c r="AX232" s="13" t="s">
        <v>84</v>
      </c>
      <c r="AY232" s="245" t="s">
        <v>153</v>
      </c>
    </row>
    <row r="233" s="2" customFormat="1" ht="6.96" customHeight="1">
      <c r="A233" s="38"/>
      <c r="B233" s="66"/>
      <c r="C233" s="67"/>
      <c r="D233" s="67"/>
      <c r="E233" s="67"/>
      <c r="F233" s="67"/>
      <c r="G233" s="67"/>
      <c r="H233" s="67"/>
      <c r="I233" s="67"/>
      <c r="J233" s="67"/>
      <c r="K233" s="67"/>
      <c r="L233" s="44"/>
      <c r="M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</row>
  </sheetData>
  <sheetProtection sheet="1" autoFilter="0" formatColumns="0" formatRows="0" objects="1" scenarios="1" spinCount="100000" saltValue="WocY6WD7Vlx3l5eariiUH/VoPIuvQZzLbRQj3tOgOjM4lbWTKwz1NI67HgmH1fSILGDKvxi9WIdE3MwDH3AP2A==" hashValue="opWI3mBmas2KNs1X5z9RLvPSSALh+9yzgo/WYAKEe8klrMO88gKokDoTqH0UxaRLjVZevOvCoDD3oJZw8Ip5Tg==" algorithmName="SHA-512" password="CC35"/>
  <autoFilter ref="C130:K232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  <c r="AZ2" s="136" t="s">
        <v>105</v>
      </c>
      <c r="BA2" s="136" t="s">
        <v>1</v>
      </c>
      <c r="BB2" s="136" t="s">
        <v>1</v>
      </c>
      <c r="BC2" s="136" t="s">
        <v>424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107</v>
      </c>
      <c r="BA3" s="136" t="s">
        <v>1</v>
      </c>
      <c r="BB3" s="136" t="s">
        <v>1</v>
      </c>
      <c r="BC3" s="136" t="s">
        <v>425</v>
      </c>
      <c r="BD3" s="136" t="s">
        <v>86</v>
      </c>
    </row>
    <row r="4" s="1" customFormat="1" ht="24.96" customHeight="1">
      <c r="B4" s="20"/>
      <c r="D4" s="139" t="s">
        <v>109</v>
      </c>
      <c r="L4" s="20"/>
      <c r="M4" s="140" t="s">
        <v>10</v>
      </c>
      <c r="AT4" s="17" t="s">
        <v>4</v>
      </c>
      <c r="AZ4" s="136" t="s">
        <v>110</v>
      </c>
      <c r="BA4" s="136" t="s">
        <v>1</v>
      </c>
      <c r="BB4" s="136" t="s">
        <v>1</v>
      </c>
      <c r="BC4" s="136" t="s">
        <v>426</v>
      </c>
      <c r="BD4" s="136" t="s">
        <v>86</v>
      </c>
    </row>
    <row r="5" s="1" customFormat="1" ht="6.96" customHeight="1">
      <c r="B5" s="20"/>
      <c r="L5" s="20"/>
      <c r="AZ5" s="136" t="s">
        <v>112</v>
      </c>
      <c r="BA5" s="136" t="s">
        <v>1</v>
      </c>
      <c r="BB5" s="136" t="s">
        <v>1</v>
      </c>
      <c r="BC5" s="136" t="s">
        <v>427</v>
      </c>
      <c r="BD5" s="136" t="s">
        <v>86</v>
      </c>
    </row>
    <row r="6" s="1" customFormat="1" ht="12" customHeight="1">
      <c r="B6" s="20"/>
      <c r="D6" s="141" t="s">
        <v>16</v>
      </c>
      <c r="L6" s="20"/>
      <c r="AZ6" s="136" t="s">
        <v>114</v>
      </c>
      <c r="BA6" s="136" t="s">
        <v>1</v>
      </c>
      <c r="BB6" s="136" t="s">
        <v>1</v>
      </c>
      <c r="BC6" s="136" t="s">
        <v>428</v>
      </c>
      <c r="BD6" s="136" t="s">
        <v>86</v>
      </c>
    </row>
    <row r="7" s="1" customFormat="1" ht="26.25" customHeight="1">
      <c r="B7" s="20"/>
      <c r="E7" s="142" t="str">
        <f>'Rekapitulace stavby'!K6</f>
        <v>REKONSTRUKCE ČÁSTI SUTERÉNU OBJEKTU ZŠ KOMENSKÉHO, KOMENSKÉHO NÁMĚSTÍ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429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29. 8. 2022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ROUND(J131,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ROUND((SUM(BE131:BE228)),  2)</f>
        <v>0</v>
      </c>
      <c r="G33" s="38"/>
      <c r="H33" s="38"/>
      <c r="I33" s="156">
        <v>0.20999999999999999</v>
      </c>
      <c r="J33" s="155">
        <f>ROUND(((SUM(BE131:BE228))*I33),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ROUND((SUM(BF131:BF228)),  2)</f>
        <v>0</v>
      </c>
      <c r="G34" s="38"/>
      <c r="H34" s="38"/>
      <c r="I34" s="156">
        <v>0.14999999999999999</v>
      </c>
      <c r="J34" s="155">
        <f>ROUND(((SUM(BF131:BF228))*I34),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ROUND((SUM(BG131:BG228)),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ROUND((SUM(BH131:BH228)),  2)</f>
        <v>0</v>
      </c>
      <c r="G36" s="38"/>
      <c r="H36" s="38"/>
      <c r="I36" s="156">
        <v>0.14999999999999999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ROUND((SUM(BI131:BI228)),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5" t="str">
        <f>E7</f>
        <v>REKONSTRUKCE ČÁSTI SUTERÉNU OBJEKTU ZŠ KOMENSKÉHO, KOMENSKÉHO NÁMĚSTÍ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03 - Šatna 3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st.p.č. 527</v>
      </c>
      <c r="G89" s="40"/>
      <c r="H89" s="40"/>
      <c r="I89" s="32" t="s">
        <v>22</v>
      </c>
      <c r="J89" s="79" t="str">
        <f>IF(J12="","",J12)</f>
        <v>29. 8. 2022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Děčín</v>
      </c>
      <c r="G91" s="40"/>
      <c r="H91" s="40"/>
      <c r="I91" s="32" t="s">
        <v>30</v>
      </c>
      <c r="J91" s="36" t="str">
        <f>E21</f>
        <v>NORDARCH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Jan Duben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119</v>
      </c>
      <c r="D94" s="177"/>
      <c r="E94" s="177"/>
      <c r="F94" s="177"/>
      <c r="G94" s="177"/>
      <c r="H94" s="177"/>
      <c r="I94" s="177"/>
      <c r="J94" s="178" t="s">
        <v>120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121</v>
      </c>
      <c r="D96" s="40"/>
      <c r="E96" s="40"/>
      <c r="F96" s="40"/>
      <c r="G96" s="40"/>
      <c r="H96" s="40"/>
      <c r="I96" s="40"/>
      <c r="J96" s="110">
        <f>J131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0"/>
      <c r="C97" s="181"/>
      <c r="D97" s="182" t="s">
        <v>123</v>
      </c>
      <c r="E97" s="183"/>
      <c r="F97" s="183"/>
      <c r="G97" s="183"/>
      <c r="H97" s="183"/>
      <c r="I97" s="183"/>
      <c r="J97" s="184">
        <f>J132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124</v>
      </c>
      <c r="E98" s="189"/>
      <c r="F98" s="189"/>
      <c r="G98" s="189"/>
      <c r="H98" s="189"/>
      <c r="I98" s="189"/>
      <c r="J98" s="190">
        <f>J133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125</v>
      </c>
      <c r="E99" s="189"/>
      <c r="F99" s="189"/>
      <c r="G99" s="189"/>
      <c r="H99" s="189"/>
      <c r="I99" s="189"/>
      <c r="J99" s="190">
        <f>J136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126</v>
      </c>
      <c r="E100" s="189"/>
      <c r="F100" s="189"/>
      <c r="G100" s="189"/>
      <c r="H100" s="189"/>
      <c r="I100" s="189"/>
      <c r="J100" s="190">
        <f>J139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127</v>
      </c>
      <c r="E101" s="189"/>
      <c r="F101" s="189"/>
      <c r="G101" s="189"/>
      <c r="H101" s="189"/>
      <c r="I101" s="189"/>
      <c r="J101" s="190">
        <f>J160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128</v>
      </c>
      <c r="E102" s="189"/>
      <c r="F102" s="189"/>
      <c r="G102" s="189"/>
      <c r="H102" s="189"/>
      <c r="I102" s="189"/>
      <c r="J102" s="190">
        <f>J165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129</v>
      </c>
      <c r="E103" s="189"/>
      <c r="F103" s="189"/>
      <c r="G103" s="189"/>
      <c r="H103" s="189"/>
      <c r="I103" s="189"/>
      <c r="J103" s="190">
        <f>J171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0"/>
      <c r="C104" s="181"/>
      <c r="D104" s="182" t="s">
        <v>130</v>
      </c>
      <c r="E104" s="183"/>
      <c r="F104" s="183"/>
      <c r="G104" s="183"/>
      <c r="H104" s="183"/>
      <c r="I104" s="183"/>
      <c r="J104" s="184">
        <f>J173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6"/>
      <c r="C105" s="187"/>
      <c r="D105" s="188" t="s">
        <v>131</v>
      </c>
      <c r="E105" s="189"/>
      <c r="F105" s="189"/>
      <c r="G105" s="189"/>
      <c r="H105" s="189"/>
      <c r="I105" s="189"/>
      <c r="J105" s="190">
        <f>J174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132</v>
      </c>
      <c r="E106" s="189"/>
      <c r="F106" s="189"/>
      <c r="G106" s="189"/>
      <c r="H106" s="189"/>
      <c r="I106" s="189"/>
      <c r="J106" s="190">
        <f>J180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133</v>
      </c>
      <c r="E107" s="189"/>
      <c r="F107" s="189"/>
      <c r="G107" s="189"/>
      <c r="H107" s="189"/>
      <c r="I107" s="189"/>
      <c r="J107" s="190">
        <f>J186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134</v>
      </c>
      <c r="E108" s="189"/>
      <c r="F108" s="189"/>
      <c r="G108" s="189"/>
      <c r="H108" s="189"/>
      <c r="I108" s="189"/>
      <c r="J108" s="190">
        <f>J190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135</v>
      </c>
      <c r="E109" s="189"/>
      <c r="F109" s="189"/>
      <c r="G109" s="189"/>
      <c r="H109" s="189"/>
      <c r="I109" s="189"/>
      <c r="J109" s="190">
        <f>J206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136</v>
      </c>
      <c r="E110" s="189"/>
      <c r="F110" s="189"/>
      <c r="G110" s="189"/>
      <c r="H110" s="189"/>
      <c r="I110" s="189"/>
      <c r="J110" s="190">
        <f>J218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6"/>
      <c r="C111" s="187"/>
      <c r="D111" s="188" t="s">
        <v>137</v>
      </c>
      <c r="E111" s="189"/>
      <c r="F111" s="189"/>
      <c r="G111" s="189"/>
      <c r="H111" s="189"/>
      <c r="I111" s="189"/>
      <c r="J111" s="190">
        <f>J226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7" s="2" customFormat="1" ht="6.96" customHeight="1">
      <c r="A117" s="38"/>
      <c r="B117" s="68"/>
      <c r="C117" s="69"/>
      <c r="D117" s="69"/>
      <c r="E117" s="69"/>
      <c r="F117" s="69"/>
      <c r="G117" s="69"/>
      <c r="H117" s="69"/>
      <c r="I117" s="69"/>
      <c r="J117" s="69"/>
      <c r="K117" s="69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4.96" customHeight="1">
      <c r="A118" s="38"/>
      <c r="B118" s="39"/>
      <c r="C118" s="23" t="s">
        <v>138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16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6.25" customHeight="1">
      <c r="A121" s="38"/>
      <c r="B121" s="39"/>
      <c r="C121" s="40"/>
      <c r="D121" s="40"/>
      <c r="E121" s="175" t="str">
        <f>E7</f>
        <v>REKONSTRUKCE ČÁSTI SUTERÉNU OBJEKTU ZŠ KOMENSKÉHO, KOMENSKÉHO NÁMĚSTÍ</v>
      </c>
      <c r="F121" s="32"/>
      <c r="G121" s="32"/>
      <c r="H121" s="32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116</v>
      </c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76" t="str">
        <f>E9</f>
        <v>SO 03 - Šatna 3</v>
      </c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20</v>
      </c>
      <c r="D125" s="40"/>
      <c r="E125" s="40"/>
      <c r="F125" s="27" t="str">
        <f>F12</f>
        <v>st.p.č. 527</v>
      </c>
      <c r="G125" s="40"/>
      <c r="H125" s="40"/>
      <c r="I125" s="32" t="s">
        <v>22</v>
      </c>
      <c r="J125" s="79" t="str">
        <f>IF(J12="","",J12)</f>
        <v>29. 8. 2022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24</v>
      </c>
      <c r="D127" s="40"/>
      <c r="E127" s="40"/>
      <c r="F127" s="27" t="str">
        <f>E15</f>
        <v>Statutární město Děčín</v>
      </c>
      <c r="G127" s="40"/>
      <c r="H127" s="40"/>
      <c r="I127" s="32" t="s">
        <v>30</v>
      </c>
      <c r="J127" s="36" t="str">
        <f>E21</f>
        <v>NORDARCH s.r.o.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28</v>
      </c>
      <c r="D128" s="40"/>
      <c r="E128" s="40"/>
      <c r="F128" s="27" t="str">
        <f>IF(E18="","",E18)</f>
        <v>Vyplň údaj</v>
      </c>
      <c r="G128" s="40"/>
      <c r="H128" s="40"/>
      <c r="I128" s="32" t="s">
        <v>33</v>
      </c>
      <c r="J128" s="36" t="str">
        <f>E24</f>
        <v>Ing. Jan Duben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0.32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1" customFormat="1" ht="29.28" customHeight="1">
      <c r="A130" s="192"/>
      <c r="B130" s="193"/>
      <c r="C130" s="194" t="s">
        <v>139</v>
      </c>
      <c r="D130" s="195" t="s">
        <v>61</v>
      </c>
      <c r="E130" s="195" t="s">
        <v>57</v>
      </c>
      <c r="F130" s="195" t="s">
        <v>58</v>
      </c>
      <c r="G130" s="195" t="s">
        <v>140</v>
      </c>
      <c r="H130" s="195" t="s">
        <v>141</v>
      </c>
      <c r="I130" s="195" t="s">
        <v>142</v>
      </c>
      <c r="J130" s="196" t="s">
        <v>120</v>
      </c>
      <c r="K130" s="197" t="s">
        <v>143</v>
      </c>
      <c r="L130" s="198"/>
      <c r="M130" s="100" t="s">
        <v>1</v>
      </c>
      <c r="N130" s="101" t="s">
        <v>40</v>
      </c>
      <c r="O130" s="101" t="s">
        <v>144</v>
      </c>
      <c r="P130" s="101" t="s">
        <v>145</v>
      </c>
      <c r="Q130" s="101" t="s">
        <v>146</v>
      </c>
      <c r="R130" s="101" t="s">
        <v>147</v>
      </c>
      <c r="S130" s="101" t="s">
        <v>148</v>
      </c>
      <c r="T130" s="102" t="s">
        <v>149</v>
      </c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</row>
    <row r="131" s="2" customFormat="1" ht="22.8" customHeight="1">
      <c r="A131" s="38"/>
      <c r="B131" s="39"/>
      <c r="C131" s="107" t="s">
        <v>150</v>
      </c>
      <c r="D131" s="40"/>
      <c r="E131" s="40"/>
      <c r="F131" s="40"/>
      <c r="G131" s="40"/>
      <c r="H131" s="40"/>
      <c r="I131" s="40"/>
      <c r="J131" s="199">
        <f>BK131</f>
        <v>0</v>
      </c>
      <c r="K131" s="40"/>
      <c r="L131" s="44"/>
      <c r="M131" s="103"/>
      <c r="N131" s="200"/>
      <c r="O131" s="104"/>
      <c r="P131" s="201">
        <f>P132+P173</f>
        <v>0</v>
      </c>
      <c r="Q131" s="104"/>
      <c r="R131" s="201">
        <f>R132+R173</f>
        <v>10.634232829999998</v>
      </c>
      <c r="S131" s="104"/>
      <c r="T131" s="202">
        <f>T132+T173</f>
        <v>15.82733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75</v>
      </c>
      <c r="AU131" s="17" t="s">
        <v>122</v>
      </c>
      <c r="BK131" s="203">
        <f>BK132+BK173</f>
        <v>0</v>
      </c>
    </row>
    <row r="132" s="12" customFormat="1" ht="25.92" customHeight="1">
      <c r="A132" s="12"/>
      <c r="B132" s="204"/>
      <c r="C132" s="205"/>
      <c r="D132" s="206" t="s">
        <v>75</v>
      </c>
      <c r="E132" s="207" t="s">
        <v>151</v>
      </c>
      <c r="F132" s="207" t="s">
        <v>152</v>
      </c>
      <c r="G132" s="205"/>
      <c r="H132" s="205"/>
      <c r="I132" s="208"/>
      <c r="J132" s="209">
        <f>BK132</f>
        <v>0</v>
      </c>
      <c r="K132" s="205"/>
      <c r="L132" s="210"/>
      <c r="M132" s="211"/>
      <c r="N132" s="212"/>
      <c r="O132" s="212"/>
      <c r="P132" s="213">
        <f>P133+P136+P139+P160+P165+P171</f>
        <v>0</v>
      </c>
      <c r="Q132" s="212"/>
      <c r="R132" s="213">
        <f>R133+R136+R139+R160+R165+R171</f>
        <v>7.2714953599999994</v>
      </c>
      <c r="S132" s="212"/>
      <c r="T132" s="214">
        <f>T133+T136+T139+T160+T165+T171</f>
        <v>15.7521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5" t="s">
        <v>84</v>
      </c>
      <c r="AT132" s="216" t="s">
        <v>75</v>
      </c>
      <c r="AU132" s="216" t="s">
        <v>76</v>
      </c>
      <c r="AY132" s="215" t="s">
        <v>153</v>
      </c>
      <c r="BK132" s="217">
        <f>BK133+BK136+BK139+BK160+BK165+BK171</f>
        <v>0</v>
      </c>
    </row>
    <row r="133" s="12" customFormat="1" ht="22.8" customHeight="1">
      <c r="A133" s="12"/>
      <c r="B133" s="204"/>
      <c r="C133" s="205"/>
      <c r="D133" s="206" t="s">
        <v>75</v>
      </c>
      <c r="E133" s="218" t="s">
        <v>84</v>
      </c>
      <c r="F133" s="218" t="s">
        <v>154</v>
      </c>
      <c r="G133" s="205"/>
      <c r="H133" s="205"/>
      <c r="I133" s="208"/>
      <c r="J133" s="219">
        <f>BK133</f>
        <v>0</v>
      </c>
      <c r="K133" s="205"/>
      <c r="L133" s="210"/>
      <c r="M133" s="211"/>
      <c r="N133" s="212"/>
      <c r="O133" s="212"/>
      <c r="P133" s="213">
        <f>SUM(P134:P135)</f>
        <v>0</v>
      </c>
      <c r="Q133" s="212"/>
      <c r="R133" s="213">
        <f>SUM(R134:R135)</f>
        <v>0</v>
      </c>
      <c r="S133" s="212"/>
      <c r="T133" s="214">
        <f>SUM(T134:T135)</f>
        <v>13.5405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5" t="s">
        <v>84</v>
      </c>
      <c r="AT133" s="216" t="s">
        <v>75</v>
      </c>
      <c r="AU133" s="216" t="s">
        <v>84</v>
      </c>
      <c r="AY133" s="215" t="s">
        <v>153</v>
      </c>
      <c r="BK133" s="217">
        <f>SUM(BK134:BK135)</f>
        <v>0</v>
      </c>
    </row>
    <row r="134" s="2" customFormat="1" ht="24.15" customHeight="1">
      <c r="A134" s="38"/>
      <c r="B134" s="39"/>
      <c r="C134" s="220" t="s">
        <v>84</v>
      </c>
      <c r="D134" s="220" t="s">
        <v>155</v>
      </c>
      <c r="E134" s="221" t="s">
        <v>156</v>
      </c>
      <c r="F134" s="222" t="s">
        <v>157</v>
      </c>
      <c r="G134" s="223" t="s">
        <v>158</v>
      </c>
      <c r="H134" s="224">
        <v>53.100000000000001</v>
      </c>
      <c r="I134" s="225"/>
      <c r="J134" s="226">
        <f>ROUND(I134*H134,2)</f>
        <v>0</v>
      </c>
      <c r="K134" s="227"/>
      <c r="L134" s="44"/>
      <c r="M134" s="228" t="s">
        <v>1</v>
      </c>
      <c r="N134" s="229" t="s">
        <v>41</v>
      </c>
      <c r="O134" s="91"/>
      <c r="P134" s="230">
        <f>O134*H134</f>
        <v>0</v>
      </c>
      <c r="Q134" s="230">
        <v>0</v>
      </c>
      <c r="R134" s="230">
        <f>Q134*H134</f>
        <v>0</v>
      </c>
      <c r="S134" s="230">
        <v>0.255</v>
      </c>
      <c r="T134" s="231">
        <f>S134*H134</f>
        <v>13.5405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2" t="s">
        <v>159</v>
      </c>
      <c r="AT134" s="232" t="s">
        <v>155</v>
      </c>
      <c r="AU134" s="232" t="s">
        <v>86</v>
      </c>
      <c r="AY134" s="17" t="s">
        <v>153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84</v>
      </c>
      <c r="BK134" s="233">
        <f>ROUND(I134*H134,2)</f>
        <v>0</v>
      </c>
      <c r="BL134" s="17" t="s">
        <v>159</v>
      </c>
      <c r="BM134" s="232" t="s">
        <v>160</v>
      </c>
    </row>
    <row r="135" s="13" customFormat="1">
      <c r="A135" s="13"/>
      <c r="B135" s="234"/>
      <c r="C135" s="235"/>
      <c r="D135" s="236" t="s">
        <v>161</v>
      </c>
      <c r="E135" s="237" t="s">
        <v>1</v>
      </c>
      <c r="F135" s="238" t="s">
        <v>430</v>
      </c>
      <c r="G135" s="235"/>
      <c r="H135" s="239">
        <v>53.100000000000001</v>
      </c>
      <c r="I135" s="240"/>
      <c r="J135" s="235"/>
      <c r="K135" s="235"/>
      <c r="L135" s="241"/>
      <c r="M135" s="242"/>
      <c r="N135" s="243"/>
      <c r="O135" s="243"/>
      <c r="P135" s="243"/>
      <c r="Q135" s="243"/>
      <c r="R135" s="243"/>
      <c r="S135" s="243"/>
      <c r="T135" s="24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5" t="s">
        <v>161</v>
      </c>
      <c r="AU135" s="245" t="s">
        <v>86</v>
      </c>
      <c r="AV135" s="13" t="s">
        <v>86</v>
      </c>
      <c r="AW135" s="13" t="s">
        <v>32</v>
      </c>
      <c r="AX135" s="13" t="s">
        <v>84</v>
      </c>
      <c r="AY135" s="245" t="s">
        <v>153</v>
      </c>
    </row>
    <row r="136" s="12" customFormat="1" ht="22.8" customHeight="1">
      <c r="A136" s="12"/>
      <c r="B136" s="204"/>
      <c r="C136" s="205"/>
      <c r="D136" s="206" t="s">
        <v>75</v>
      </c>
      <c r="E136" s="218" t="s">
        <v>163</v>
      </c>
      <c r="F136" s="218" t="s">
        <v>164</v>
      </c>
      <c r="G136" s="205"/>
      <c r="H136" s="205"/>
      <c r="I136" s="208"/>
      <c r="J136" s="219">
        <f>BK136</f>
        <v>0</v>
      </c>
      <c r="K136" s="205"/>
      <c r="L136" s="210"/>
      <c r="M136" s="211"/>
      <c r="N136" s="212"/>
      <c r="O136" s="212"/>
      <c r="P136" s="213">
        <f>SUM(P137:P138)</f>
        <v>0</v>
      </c>
      <c r="Q136" s="212"/>
      <c r="R136" s="213">
        <f>SUM(R137:R138)</f>
        <v>2.7122917599999994</v>
      </c>
      <c r="S136" s="212"/>
      <c r="T136" s="214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5" t="s">
        <v>84</v>
      </c>
      <c r="AT136" s="216" t="s">
        <v>75</v>
      </c>
      <c r="AU136" s="216" t="s">
        <v>84</v>
      </c>
      <c r="AY136" s="215" t="s">
        <v>153</v>
      </c>
      <c r="BK136" s="217">
        <f>SUM(BK137:BK138)</f>
        <v>0</v>
      </c>
    </row>
    <row r="137" s="2" customFormat="1" ht="16.5" customHeight="1">
      <c r="A137" s="38"/>
      <c r="B137" s="39"/>
      <c r="C137" s="220" t="s">
        <v>86</v>
      </c>
      <c r="D137" s="220" t="s">
        <v>155</v>
      </c>
      <c r="E137" s="221" t="s">
        <v>165</v>
      </c>
      <c r="F137" s="222" t="s">
        <v>166</v>
      </c>
      <c r="G137" s="223" t="s">
        <v>158</v>
      </c>
      <c r="H137" s="224">
        <v>42.037999999999997</v>
      </c>
      <c r="I137" s="225"/>
      <c r="J137" s="226">
        <f>ROUND(I137*H137,2)</f>
        <v>0</v>
      </c>
      <c r="K137" s="227"/>
      <c r="L137" s="44"/>
      <c r="M137" s="228" t="s">
        <v>1</v>
      </c>
      <c r="N137" s="229" t="s">
        <v>41</v>
      </c>
      <c r="O137" s="91"/>
      <c r="P137" s="230">
        <f>O137*H137</f>
        <v>0</v>
      </c>
      <c r="Q137" s="230">
        <v>0.064519999999999994</v>
      </c>
      <c r="R137" s="230">
        <f>Q137*H137</f>
        <v>2.7122917599999994</v>
      </c>
      <c r="S137" s="230">
        <v>0</v>
      </c>
      <c r="T137" s="231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2" t="s">
        <v>159</v>
      </c>
      <c r="AT137" s="232" t="s">
        <v>155</v>
      </c>
      <c r="AU137" s="232" t="s">
        <v>86</v>
      </c>
      <c r="AY137" s="17" t="s">
        <v>153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7" t="s">
        <v>84</v>
      </c>
      <c r="BK137" s="233">
        <f>ROUND(I137*H137,2)</f>
        <v>0</v>
      </c>
      <c r="BL137" s="17" t="s">
        <v>159</v>
      </c>
      <c r="BM137" s="232" t="s">
        <v>167</v>
      </c>
    </row>
    <row r="138" s="13" customFormat="1">
      <c r="A138" s="13"/>
      <c r="B138" s="234"/>
      <c r="C138" s="235"/>
      <c r="D138" s="236" t="s">
        <v>161</v>
      </c>
      <c r="E138" s="237" t="s">
        <v>105</v>
      </c>
      <c r="F138" s="238" t="s">
        <v>431</v>
      </c>
      <c r="G138" s="235"/>
      <c r="H138" s="239">
        <v>42.037999999999997</v>
      </c>
      <c r="I138" s="240"/>
      <c r="J138" s="235"/>
      <c r="K138" s="235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161</v>
      </c>
      <c r="AU138" s="245" t="s">
        <v>86</v>
      </c>
      <c r="AV138" s="13" t="s">
        <v>86</v>
      </c>
      <c r="AW138" s="13" t="s">
        <v>32</v>
      </c>
      <c r="AX138" s="13" t="s">
        <v>84</v>
      </c>
      <c r="AY138" s="245" t="s">
        <v>153</v>
      </c>
    </row>
    <row r="139" s="12" customFormat="1" ht="22.8" customHeight="1">
      <c r="A139" s="12"/>
      <c r="B139" s="204"/>
      <c r="C139" s="205"/>
      <c r="D139" s="206" t="s">
        <v>75</v>
      </c>
      <c r="E139" s="218" t="s">
        <v>169</v>
      </c>
      <c r="F139" s="218" t="s">
        <v>170</v>
      </c>
      <c r="G139" s="205"/>
      <c r="H139" s="205"/>
      <c r="I139" s="208"/>
      <c r="J139" s="219">
        <f>BK139</f>
        <v>0</v>
      </c>
      <c r="K139" s="205"/>
      <c r="L139" s="210"/>
      <c r="M139" s="211"/>
      <c r="N139" s="212"/>
      <c r="O139" s="212"/>
      <c r="P139" s="213">
        <f>SUM(P140:P159)</f>
        <v>0</v>
      </c>
      <c r="Q139" s="212"/>
      <c r="R139" s="213">
        <f>SUM(R140:R159)</f>
        <v>4.5592036</v>
      </c>
      <c r="S139" s="212"/>
      <c r="T139" s="214">
        <f>SUM(T140:T159)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5" t="s">
        <v>84</v>
      </c>
      <c r="AT139" s="216" t="s">
        <v>75</v>
      </c>
      <c r="AU139" s="216" t="s">
        <v>84</v>
      </c>
      <c r="AY139" s="215" t="s">
        <v>153</v>
      </c>
      <c r="BK139" s="217">
        <f>SUM(BK140:BK159)</f>
        <v>0</v>
      </c>
    </row>
    <row r="140" s="2" customFormat="1" ht="24.15" customHeight="1">
      <c r="A140" s="38"/>
      <c r="B140" s="39"/>
      <c r="C140" s="220" t="s">
        <v>163</v>
      </c>
      <c r="D140" s="220" t="s">
        <v>155</v>
      </c>
      <c r="E140" s="221" t="s">
        <v>171</v>
      </c>
      <c r="F140" s="222" t="s">
        <v>172</v>
      </c>
      <c r="G140" s="223" t="s">
        <v>158</v>
      </c>
      <c r="H140" s="224">
        <v>53.100000000000001</v>
      </c>
      <c r="I140" s="225"/>
      <c r="J140" s="226">
        <f>ROUND(I140*H140,2)</f>
        <v>0</v>
      </c>
      <c r="K140" s="227"/>
      <c r="L140" s="44"/>
      <c r="M140" s="228" t="s">
        <v>1</v>
      </c>
      <c r="N140" s="229" t="s">
        <v>41</v>
      </c>
      <c r="O140" s="91"/>
      <c r="P140" s="230">
        <f>O140*H140</f>
        <v>0</v>
      </c>
      <c r="Q140" s="230">
        <v>0.0043800000000000002</v>
      </c>
      <c r="R140" s="230">
        <f>Q140*H140</f>
        <v>0.23257800000000001</v>
      </c>
      <c r="S140" s="230">
        <v>0</v>
      </c>
      <c r="T140" s="231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2" t="s">
        <v>159</v>
      </c>
      <c r="AT140" s="232" t="s">
        <v>155</v>
      </c>
      <c r="AU140" s="232" t="s">
        <v>86</v>
      </c>
      <c r="AY140" s="17" t="s">
        <v>153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7" t="s">
        <v>84</v>
      </c>
      <c r="BK140" s="233">
        <f>ROUND(I140*H140,2)</f>
        <v>0</v>
      </c>
      <c r="BL140" s="17" t="s">
        <v>159</v>
      </c>
      <c r="BM140" s="232" t="s">
        <v>173</v>
      </c>
    </row>
    <row r="141" s="13" customFormat="1">
      <c r="A141" s="13"/>
      <c r="B141" s="234"/>
      <c r="C141" s="235"/>
      <c r="D141" s="236" t="s">
        <v>161</v>
      </c>
      <c r="E141" s="237" t="s">
        <v>1</v>
      </c>
      <c r="F141" s="238" t="s">
        <v>107</v>
      </c>
      <c r="G141" s="235"/>
      <c r="H141" s="239">
        <v>53.100000000000001</v>
      </c>
      <c r="I141" s="240"/>
      <c r="J141" s="235"/>
      <c r="K141" s="235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161</v>
      </c>
      <c r="AU141" s="245" t="s">
        <v>86</v>
      </c>
      <c r="AV141" s="13" t="s">
        <v>86</v>
      </c>
      <c r="AW141" s="13" t="s">
        <v>32</v>
      </c>
      <c r="AX141" s="13" t="s">
        <v>84</v>
      </c>
      <c r="AY141" s="245" t="s">
        <v>153</v>
      </c>
    </row>
    <row r="142" s="2" customFormat="1" ht="24.15" customHeight="1">
      <c r="A142" s="38"/>
      <c r="B142" s="39"/>
      <c r="C142" s="220" t="s">
        <v>159</v>
      </c>
      <c r="D142" s="220" t="s">
        <v>155</v>
      </c>
      <c r="E142" s="221" t="s">
        <v>174</v>
      </c>
      <c r="F142" s="222" t="s">
        <v>175</v>
      </c>
      <c r="G142" s="223" t="s">
        <v>158</v>
      </c>
      <c r="H142" s="224">
        <v>53.100000000000001</v>
      </c>
      <c r="I142" s="225"/>
      <c r="J142" s="226">
        <f>ROUND(I142*H142,2)</f>
        <v>0</v>
      </c>
      <c r="K142" s="227"/>
      <c r="L142" s="44"/>
      <c r="M142" s="228" t="s">
        <v>1</v>
      </c>
      <c r="N142" s="229" t="s">
        <v>41</v>
      </c>
      <c r="O142" s="91"/>
      <c r="P142" s="230">
        <f>O142*H142</f>
        <v>0</v>
      </c>
      <c r="Q142" s="230">
        <v>0.0030000000000000001</v>
      </c>
      <c r="R142" s="230">
        <f>Q142*H142</f>
        <v>0.1593</v>
      </c>
      <c r="S142" s="230">
        <v>0</v>
      </c>
      <c r="T142" s="231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2" t="s">
        <v>159</v>
      </c>
      <c r="AT142" s="232" t="s">
        <v>155</v>
      </c>
      <c r="AU142" s="232" t="s">
        <v>86</v>
      </c>
      <c r="AY142" s="17" t="s">
        <v>153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84</v>
      </c>
      <c r="BK142" s="233">
        <f>ROUND(I142*H142,2)</f>
        <v>0</v>
      </c>
      <c r="BL142" s="17" t="s">
        <v>159</v>
      </c>
      <c r="BM142" s="232" t="s">
        <v>176</v>
      </c>
    </row>
    <row r="143" s="13" customFormat="1">
      <c r="A143" s="13"/>
      <c r="B143" s="234"/>
      <c r="C143" s="235"/>
      <c r="D143" s="236" t="s">
        <v>161</v>
      </c>
      <c r="E143" s="237" t="s">
        <v>1</v>
      </c>
      <c r="F143" s="238" t="s">
        <v>107</v>
      </c>
      <c r="G143" s="235"/>
      <c r="H143" s="239">
        <v>53.100000000000001</v>
      </c>
      <c r="I143" s="240"/>
      <c r="J143" s="235"/>
      <c r="K143" s="235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161</v>
      </c>
      <c r="AU143" s="245" t="s">
        <v>86</v>
      </c>
      <c r="AV143" s="13" t="s">
        <v>86</v>
      </c>
      <c r="AW143" s="13" t="s">
        <v>32</v>
      </c>
      <c r="AX143" s="13" t="s">
        <v>84</v>
      </c>
      <c r="AY143" s="245" t="s">
        <v>153</v>
      </c>
    </row>
    <row r="144" s="2" customFormat="1" ht="24.15" customHeight="1">
      <c r="A144" s="38"/>
      <c r="B144" s="39"/>
      <c r="C144" s="220" t="s">
        <v>177</v>
      </c>
      <c r="D144" s="220" t="s">
        <v>155</v>
      </c>
      <c r="E144" s="221" t="s">
        <v>178</v>
      </c>
      <c r="F144" s="222" t="s">
        <v>179</v>
      </c>
      <c r="G144" s="223" t="s">
        <v>158</v>
      </c>
      <c r="H144" s="224">
        <v>53.100000000000001</v>
      </c>
      <c r="I144" s="225"/>
      <c r="J144" s="226">
        <f>ROUND(I144*H144,2)</f>
        <v>0</v>
      </c>
      <c r="K144" s="227"/>
      <c r="L144" s="44"/>
      <c r="M144" s="228" t="s">
        <v>1</v>
      </c>
      <c r="N144" s="229" t="s">
        <v>41</v>
      </c>
      <c r="O144" s="91"/>
      <c r="P144" s="230">
        <f>O144*H144</f>
        <v>0</v>
      </c>
      <c r="Q144" s="230">
        <v>0.015699999999999999</v>
      </c>
      <c r="R144" s="230">
        <f>Q144*H144</f>
        <v>0.83366999999999991</v>
      </c>
      <c r="S144" s="230">
        <v>0</v>
      </c>
      <c r="T144" s="231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2" t="s">
        <v>159</v>
      </c>
      <c r="AT144" s="232" t="s">
        <v>155</v>
      </c>
      <c r="AU144" s="232" t="s">
        <v>86</v>
      </c>
      <c r="AY144" s="17" t="s">
        <v>153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84</v>
      </c>
      <c r="BK144" s="233">
        <f>ROUND(I144*H144,2)</f>
        <v>0</v>
      </c>
      <c r="BL144" s="17" t="s">
        <v>159</v>
      </c>
      <c r="BM144" s="232" t="s">
        <v>180</v>
      </c>
    </row>
    <row r="145" s="13" customFormat="1">
      <c r="A145" s="13"/>
      <c r="B145" s="234"/>
      <c r="C145" s="235"/>
      <c r="D145" s="236" t="s">
        <v>161</v>
      </c>
      <c r="E145" s="237" t="s">
        <v>1</v>
      </c>
      <c r="F145" s="238" t="s">
        <v>107</v>
      </c>
      <c r="G145" s="235"/>
      <c r="H145" s="239">
        <v>53.100000000000001</v>
      </c>
      <c r="I145" s="240"/>
      <c r="J145" s="235"/>
      <c r="K145" s="235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161</v>
      </c>
      <c r="AU145" s="245" t="s">
        <v>86</v>
      </c>
      <c r="AV145" s="13" t="s">
        <v>86</v>
      </c>
      <c r="AW145" s="13" t="s">
        <v>32</v>
      </c>
      <c r="AX145" s="13" t="s">
        <v>84</v>
      </c>
      <c r="AY145" s="245" t="s">
        <v>153</v>
      </c>
    </row>
    <row r="146" s="2" customFormat="1" ht="24.15" customHeight="1">
      <c r="A146" s="38"/>
      <c r="B146" s="39"/>
      <c r="C146" s="220" t="s">
        <v>169</v>
      </c>
      <c r="D146" s="220" t="s">
        <v>155</v>
      </c>
      <c r="E146" s="221" t="s">
        <v>181</v>
      </c>
      <c r="F146" s="222" t="s">
        <v>182</v>
      </c>
      <c r="G146" s="223" t="s">
        <v>158</v>
      </c>
      <c r="H146" s="224">
        <v>42.037999999999997</v>
      </c>
      <c r="I146" s="225"/>
      <c r="J146" s="226">
        <f>ROUND(I146*H146,2)</f>
        <v>0</v>
      </c>
      <c r="K146" s="227"/>
      <c r="L146" s="44"/>
      <c r="M146" s="228" t="s">
        <v>1</v>
      </c>
      <c r="N146" s="229" t="s">
        <v>41</v>
      </c>
      <c r="O146" s="91"/>
      <c r="P146" s="230">
        <f>O146*H146</f>
        <v>0</v>
      </c>
      <c r="Q146" s="230">
        <v>0.00025999999999999998</v>
      </c>
      <c r="R146" s="230">
        <f>Q146*H146</f>
        <v>0.010929879999999998</v>
      </c>
      <c r="S146" s="230">
        <v>0</v>
      </c>
      <c r="T146" s="231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2" t="s">
        <v>159</v>
      </c>
      <c r="AT146" s="232" t="s">
        <v>155</v>
      </c>
      <c r="AU146" s="232" t="s">
        <v>86</v>
      </c>
      <c r="AY146" s="17" t="s">
        <v>153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7" t="s">
        <v>84</v>
      </c>
      <c r="BK146" s="233">
        <f>ROUND(I146*H146,2)</f>
        <v>0</v>
      </c>
      <c r="BL146" s="17" t="s">
        <v>159</v>
      </c>
      <c r="BM146" s="232" t="s">
        <v>183</v>
      </c>
    </row>
    <row r="147" s="13" customFormat="1">
      <c r="A147" s="13"/>
      <c r="B147" s="234"/>
      <c r="C147" s="235"/>
      <c r="D147" s="236" t="s">
        <v>161</v>
      </c>
      <c r="E147" s="237" t="s">
        <v>1</v>
      </c>
      <c r="F147" s="238" t="s">
        <v>105</v>
      </c>
      <c r="G147" s="235"/>
      <c r="H147" s="239">
        <v>42.037999999999997</v>
      </c>
      <c r="I147" s="240"/>
      <c r="J147" s="235"/>
      <c r="K147" s="235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161</v>
      </c>
      <c r="AU147" s="245" t="s">
        <v>86</v>
      </c>
      <c r="AV147" s="13" t="s">
        <v>86</v>
      </c>
      <c r="AW147" s="13" t="s">
        <v>32</v>
      </c>
      <c r="AX147" s="13" t="s">
        <v>84</v>
      </c>
      <c r="AY147" s="245" t="s">
        <v>153</v>
      </c>
    </row>
    <row r="148" s="2" customFormat="1" ht="24.15" customHeight="1">
      <c r="A148" s="38"/>
      <c r="B148" s="39"/>
      <c r="C148" s="220" t="s">
        <v>184</v>
      </c>
      <c r="D148" s="220" t="s">
        <v>155</v>
      </c>
      <c r="E148" s="221" t="s">
        <v>185</v>
      </c>
      <c r="F148" s="222" t="s">
        <v>186</v>
      </c>
      <c r="G148" s="223" t="s">
        <v>158</v>
      </c>
      <c r="H148" s="224">
        <v>168.06</v>
      </c>
      <c r="I148" s="225"/>
      <c r="J148" s="226">
        <f>ROUND(I148*H148,2)</f>
        <v>0</v>
      </c>
      <c r="K148" s="227"/>
      <c r="L148" s="44"/>
      <c r="M148" s="228" t="s">
        <v>1</v>
      </c>
      <c r="N148" s="229" t="s">
        <v>41</v>
      </c>
      <c r="O148" s="91"/>
      <c r="P148" s="230">
        <f>O148*H148</f>
        <v>0</v>
      </c>
      <c r="Q148" s="230">
        <v>0.0043800000000000002</v>
      </c>
      <c r="R148" s="230">
        <f>Q148*H148</f>
        <v>0.73610280000000006</v>
      </c>
      <c r="S148" s="230">
        <v>0</v>
      </c>
      <c r="T148" s="231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2" t="s">
        <v>159</v>
      </c>
      <c r="AT148" s="232" t="s">
        <v>155</v>
      </c>
      <c r="AU148" s="232" t="s">
        <v>86</v>
      </c>
      <c r="AY148" s="17" t="s">
        <v>153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7" t="s">
        <v>84</v>
      </c>
      <c r="BK148" s="233">
        <f>ROUND(I148*H148,2)</f>
        <v>0</v>
      </c>
      <c r="BL148" s="17" t="s">
        <v>159</v>
      </c>
      <c r="BM148" s="232" t="s">
        <v>187</v>
      </c>
    </row>
    <row r="149" s="13" customFormat="1">
      <c r="A149" s="13"/>
      <c r="B149" s="234"/>
      <c r="C149" s="235"/>
      <c r="D149" s="236" t="s">
        <v>161</v>
      </c>
      <c r="E149" s="237" t="s">
        <v>1</v>
      </c>
      <c r="F149" s="238" t="s">
        <v>110</v>
      </c>
      <c r="G149" s="235"/>
      <c r="H149" s="239">
        <v>168.06</v>
      </c>
      <c r="I149" s="240"/>
      <c r="J149" s="235"/>
      <c r="K149" s="235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161</v>
      </c>
      <c r="AU149" s="245" t="s">
        <v>86</v>
      </c>
      <c r="AV149" s="13" t="s">
        <v>86</v>
      </c>
      <c r="AW149" s="13" t="s">
        <v>32</v>
      </c>
      <c r="AX149" s="13" t="s">
        <v>84</v>
      </c>
      <c r="AY149" s="245" t="s">
        <v>153</v>
      </c>
    </row>
    <row r="150" s="2" customFormat="1" ht="24.15" customHeight="1">
      <c r="A150" s="38"/>
      <c r="B150" s="39"/>
      <c r="C150" s="220" t="s">
        <v>188</v>
      </c>
      <c r="D150" s="220" t="s">
        <v>155</v>
      </c>
      <c r="E150" s="221" t="s">
        <v>189</v>
      </c>
      <c r="F150" s="222" t="s">
        <v>190</v>
      </c>
      <c r="G150" s="223" t="s">
        <v>158</v>
      </c>
      <c r="H150" s="224">
        <v>168.06</v>
      </c>
      <c r="I150" s="225"/>
      <c r="J150" s="226">
        <f>ROUND(I150*H150,2)</f>
        <v>0</v>
      </c>
      <c r="K150" s="227"/>
      <c r="L150" s="44"/>
      <c r="M150" s="228" t="s">
        <v>1</v>
      </c>
      <c r="N150" s="229" t="s">
        <v>41</v>
      </c>
      <c r="O150" s="91"/>
      <c r="P150" s="230">
        <f>O150*H150</f>
        <v>0</v>
      </c>
      <c r="Q150" s="230">
        <v>0.0030000000000000001</v>
      </c>
      <c r="R150" s="230">
        <f>Q150*H150</f>
        <v>0.50418000000000007</v>
      </c>
      <c r="S150" s="230">
        <v>0</v>
      </c>
      <c r="T150" s="231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2" t="s">
        <v>159</v>
      </c>
      <c r="AT150" s="232" t="s">
        <v>155</v>
      </c>
      <c r="AU150" s="232" t="s">
        <v>86</v>
      </c>
      <c r="AY150" s="17" t="s">
        <v>153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84</v>
      </c>
      <c r="BK150" s="233">
        <f>ROUND(I150*H150,2)</f>
        <v>0</v>
      </c>
      <c r="BL150" s="17" t="s">
        <v>159</v>
      </c>
      <c r="BM150" s="232" t="s">
        <v>191</v>
      </c>
    </row>
    <row r="151" s="13" customFormat="1">
      <c r="A151" s="13"/>
      <c r="B151" s="234"/>
      <c r="C151" s="235"/>
      <c r="D151" s="236" t="s">
        <v>161</v>
      </c>
      <c r="E151" s="237" t="s">
        <v>1</v>
      </c>
      <c r="F151" s="238" t="s">
        <v>110</v>
      </c>
      <c r="G151" s="235"/>
      <c r="H151" s="239">
        <v>168.06</v>
      </c>
      <c r="I151" s="240"/>
      <c r="J151" s="235"/>
      <c r="K151" s="235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161</v>
      </c>
      <c r="AU151" s="245" t="s">
        <v>86</v>
      </c>
      <c r="AV151" s="13" t="s">
        <v>86</v>
      </c>
      <c r="AW151" s="13" t="s">
        <v>32</v>
      </c>
      <c r="AX151" s="13" t="s">
        <v>84</v>
      </c>
      <c r="AY151" s="245" t="s">
        <v>153</v>
      </c>
    </row>
    <row r="152" s="2" customFormat="1" ht="24.15" customHeight="1">
      <c r="A152" s="38"/>
      <c r="B152" s="39"/>
      <c r="C152" s="220" t="s">
        <v>192</v>
      </c>
      <c r="D152" s="220" t="s">
        <v>155</v>
      </c>
      <c r="E152" s="221" t="s">
        <v>193</v>
      </c>
      <c r="F152" s="222" t="s">
        <v>194</v>
      </c>
      <c r="G152" s="223" t="s">
        <v>158</v>
      </c>
      <c r="H152" s="224">
        <v>126.02200000000001</v>
      </c>
      <c r="I152" s="225"/>
      <c r="J152" s="226">
        <f>ROUND(I152*H152,2)</f>
        <v>0</v>
      </c>
      <c r="K152" s="227"/>
      <c r="L152" s="44"/>
      <c r="M152" s="228" t="s">
        <v>1</v>
      </c>
      <c r="N152" s="229" t="s">
        <v>41</v>
      </c>
      <c r="O152" s="91"/>
      <c r="P152" s="230">
        <f>O152*H152</f>
        <v>0</v>
      </c>
      <c r="Q152" s="230">
        <v>0.015599999999999999</v>
      </c>
      <c r="R152" s="230">
        <f>Q152*H152</f>
        <v>1.9659431999999999</v>
      </c>
      <c r="S152" s="230">
        <v>0</v>
      </c>
      <c r="T152" s="231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2" t="s">
        <v>159</v>
      </c>
      <c r="AT152" s="232" t="s">
        <v>155</v>
      </c>
      <c r="AU152" s="232" t="s">
        <v>86</v>
      </c>
      <c r="AY152" s="17" t="s">
        <v>153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7" t="s">
        <v>84</v>
      </c>
      <c r="BK152" s="233">
        <f>ROUND(I152*H152,2)</f>
        <v>0</v>
      </c>
      <c r="BL152" s="17" t="s">
        <v>159</v>
      </c>
      <c r="BM152" s="232" t="s">
        <v>195</v>
      </c>
    </row>
    <row r="153" s="13" customFormat="1">
      <c r="A153" s="13"/>
      <c r="B153" s="234"/>
      <c r="C153" s="235"/>
      <c r="D153" s="236" t="s">
        <v>161</v>
      </c>
      <c r="E153" s="237" t="s">
        <v>1</v>
      </c>
      <c r="F153" s="238" t="s">
        <v>196</v>
      </c>
      <c r="G153" s="235"/>
      <c r="H153" s="239">
        <v>126.02200000000001</v>
      </c>
      <c r="I153" s="240"/>
      <c r="J153" s="235"/>
      <c r="K153" s="235"/>
      <c r="L153" s="241"/>
      <c r="M153" s="242"/>
      <c r="N153" s="243"/>
      <c r="O153" s="243"/>
      <c r="P153" s="243"/>
      <c r="Q153" s="243"/>
      <c r="R153" s="243"/>
      <c r="S153" s="243"/>
      <c r="T153" s="24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5" t="s">
        <v>161</v>
      </c>
      <c r="AU153" s="245" t="s">
        <v>86</v>
      </c>
      <c r="AV153" s="13" t="s">
        <v>86</v>
      </c>
      <c r="AW153" s="13" t="s">
        <v>32</v>
      </c>
      <c r="AX153" s="13" t="s">
        <v>84</v>
      </c>
      <c r="AY153" s="245" t="s">
        <v>153</v>
      </c>
    </row>
    <row r="154" s="2" customFormat="1" ht="24.15" customHeight="1">
      <c r="A154" s="38"/>
      <c r="B154" s="39"/>
      <c r="C154" s="220" t="s">
        <v>197</v>
      </c>
      <c r="D154" s="220" t="s">
        <v>155</v>
      </c>
      <c r="E154" s="221" t="s">
        <v>198</v>
      </c>
      <c r="F154" s="222" t="s">
        <v>199</v>
      </c>
      <c r="G154" s="223" t="s">
        <v>158</v>
      </c>
      <c r="H154" s="224">
        <v>42.037999999999997</v>
      </c>
      <c r="I154" s="225"/>
      <c r="J154" s="226">
        <f>ROUND(I154*H154,2)</f>
        <v>0</v>
      </c>
      <c r="K154" s="227"/>
      <c r="L154" s="44"/>
      <c r="M154" s="228" t="s">
        <v>1</v>
      </c>
      <c r="N154" s="229" t="s">
        <v>41</v>
      </c>
      <c r="O154" s="91"/>
      <c r="P154" s="230">
        <f>O154*H154</f>
        <v>0</v>
      </c>
      <c r="Q154" s="230">
        <v>0.0027000000000000001</v>
      </c>
      <c r="R154" s="230">
        <f>Q154*H154</f>
        <v>0.1135026</v>
      </c>
      <c r="S154" s="230">
        <v>0</v>
      </c>
      <c r="T154" s="231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2" t="s">
        <v>159</v>
      </c>
      <c r="AT154" s="232" t="s">
        <v>155</v>
      </c>
      <c r="AU154" s="232" t="s">
        <v>86</v>
      </c>
      <c r="AY154" s="17" t="s">
        <v>153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7" t="s">
        <v>84</v>
      </c>
      <c r="BK154" s="233">
        <f>ROUND(I154*H154,2)</f>
        <v>0</v>
      </c>
      <c r="BL154" s="17" t="s">
        <v>159</v>
      </c>
      <c r="BM154" s="232" t="s">
        <v>200</v>
      </c>
    </row>
    <row r="155" s="13" customFormat="1">
      <c r="A155" s="13"/>
      <c r="B155" s="234"/>
      <c r="C155" s="235"/>
      <c r="D155" s="236" t="s">
        <v>161</v>
      </c>
      <c r="E155" s="237" t="s">
        <v>1</v>
      </c>
      <c r="F155" s="238" t="s">
        <v>105</v>
      </c>
      <c r="G155" s="235"/>
      <c r="H155" s="239">
        <v>42.037999999999997</v>
      </c>
      <c r="I155" s="240"/>
      <c r="J155" s="235"/>
      <c r="K155" s="235"/>
      <c r="L155" s="241"/>
      <c r="M155" s="242"/>
      <c r="N155" s="243"/>
      <c r="O155" s="243"/>
      <c r="P155" s="243"/>
      <c r="Q155" s="243"/>
      <c r="R155" s="243"/>
      <c r="S155" s="243"/>
      <c r="T155" s="24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5" t="s">
        <v>161</v>
      </c>
      <c r="AU155" s="245" t="s">
        <v>86</v>
      </c>
      <c r="AV155" s="13" t="s">
        <v>86</v>
      </c>
      <c r="AW155" s="13" t="s">
        <v>32</v>
      </c>
      <c r="AX155" s="13" t="s">
        <v>84</v>
      </c>
      <c r="AY155" s="245" t="s">
        <v>153</v>
      </c>
    </row>
    <row r="156" s="2" customFormat="1" ht="24.15" customHeight="1">
      <c r="A156" s="38"/>
      <c r="B156" s="39"/>
      <c r="C156" s="220" t="s">
        <v>201</v>
      </c>
      <c r="D156" s="220" t="s">
        <v>155</v>
      </c>
      <c r="E156" s="221" t="s">
        <v>202</v>
      </c>
      <c r="F156" s="222" t="s">
        <v>203</v>
      </c>
      <c r="G156" s="223" t="s">
        <v>204</v>
      </c>
      <c r="H156" s="224">
        <v>17.84</v>
      </c>
      <c r="I156" s="225"/>
      <c r="J156" s="226">
        <f>ROUND(I156*H156,2)</f>
        <v>0</v>
      </c>
      <c r="K156" s="227"/>
      <c r="L156" s="44"/>
      <c r="M156" s="228" t="s">
        <v>1</v>
      </c>
      <c r="N156" s="229" t="s">
        <v>41</v>
      </c>
      <c r="O156" s="91"/>
      <c r="P156" s="230">
        <f>O156*H156</f>
        <v>0</v>
      </c>
      <c r="Q156" s="230">
        <v>0</v>
      </c>
      <c r="R156" s="230">
        <f>Q156*H156</f>
        <v>0</v>
      </c>
      <c r="S156" s="230">
        <v>0</v>
      </c>
      <c r="T156" s="231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2" t="s">
        <v>159</v>
      </c>
      <c r="AT156" s="232" t="s">
        <v>155</v>
      </c>
      <c r="AU156" s="232" t="s">
        <v>86</v>
      </c>
      <c r="AY156" s="17" t="s">
        <v>153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7" t="s">
        <v>84</v>
      </c>
      <c r="BK156" s="233">
        <f>ROUND(I156*H156,2)</f>
        <v>0</v>
      </c>
      <c r="BL156" s="17" t="s">
        <v>159</v>
      </c>
      <c r="BM156" s="232" t="s">
        <v>205</v>
      </c>
    </row>
    <row r="157" s="13" customFormat="1">
      <c r="A157" s="13"/>
      <c r="B157" s="234"/>
      <c r="C157" s="235"/>
      <c r="D157" s="236" t="s">
        <v>161</v>
      </c>
      <c r="E157" s="237" t="s">
        <v>1</v>
      </c>
      <c r="F157" s="238" t="s">
        <v>206</v>
      </c>
      <c r="G157" s="235"/>
      <c r="H157" s="239">
        <v>17.84</v>
      </c>
      <c r="I157" s="240"/>
      <c r="J157" s="235"/>
      <c r="K157" s="235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161</v>
      </c>
      <c r="AU157" s="245" t="s">
        <v>86</v>
      </c>
      <c r="AV157" s="13" t="s">
        <v>86</v>
      </c>
      <c r="AW157" s="13" t="s">
        <v>32</v>
      </c>
      <c r="AX157" s="13" t="s">
        <v>84</v>
      </c>
      <c r="AY157" s="245" t="s">
        <v>153</v>
      </c>
    </row>
    <row r="158" s="2" customFormat="1" ht="16.5" customHeight="1">
      <c r="A158" s="38"/>
      <c r="B158" s="39"/>
      <c r="C158" s="246" t="s">
        <v>207</v>
      </c>
      <c r="D158" s="246" t="s">
        <v>208</v>
      </c>
      <c r="E158" s="247" t="s">
        <v>209</v>
      </c>
      <c r="F158" s="248" t="s">
        <v>210</v>
      </c>
      <c r="G158" s="249" t="s">
        <v>204</v>
      </c>
      <c r="H158" s="250">
        <v>18.731999999999999</v>
      </c>
      <c r="I158" s="251"/>
      <c r="J158" s="252">
        <f>ROUND(I158*H158,2)</f>
        <v>0</v>
      </c>
      <c r="K158" s="253"/>
      <c r="L158" s="254"/>
      <c r="M158" s="255" t="s">
        <v>1</v>
      </c>
      <c r="N158" s="256" t="s">
        <v>41</v>
      </c>
      <c r="O158" s="91"/>
      <c r="P158" s="230">
        <f>O158*H158</f>
        <v>0</v>
      </c>
      <c r="Q158" s="230">
        <v>0.00016000000000000001</v>
      </c>
      <c r="R158" s="230">
        <f>Q158*H158</f>
        <v>0.0029971200000000003</v>
      </c>
      <c r="S158" s="230">
        <v>0</v>
      </c>
      <c r="T158" s="231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2" t="s">
        <v>188</v>
      </c>
      <c r="AT158" s="232" t="s">
        <v>208</v>
      </c>
      <c r="AU158" s="232" t="s">
        <v>86</v>
      </c>
      <c r="AY158" s="17" t="s">
        <v>153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7" t="s">
        <v>84</v>
      </c>
      <c r="BK158" s="233">
        <f>ROUND(I158*H158,2)</f>
        <v>0</v>
      </c>
      <c r="BL158" s="17" t="s">
        <v>159</v>
      </c>
      <c r="BM158" s="232" t="s">
        <v>211</v>
      </c>
    </row>
    <row r="159" s="13" customFormat="1">
      <c r="A159" s="13"/>
      <c r="B159" s="234"/>
      <c r="C159" s="235"/>
      <c r="D159" s="236" t="s">
        <v>161</v>
      </c>
      <c r="E159" s="235"/>
      <c r="F159" s="238" t="s">
        <v>212</v>
      </c>
      <c r="G159" s="235"/>
      <c r="H159" s="239">
        <v>18.731999999999999</v>
      </c>
      <c r="I159" s="240"/>
      <c r="J159" s="235"/>
      <c r="K159" s="235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161</v>
      </c>
      <c r="AU159" s="245" t="s">
        <v>86</v>
      </c>
      <c r="AV159" s="13" t="s">
        <v>86</v>
      </c>
      <c r="AW159" s="13" t="s">
        <v>4</v>
      </c>
      <c r="AX159" s="13" t="s">
        <v>84</v>
      </c>
      <c r="AY159" s="245" t="s">
        <v>153</v>
      </c>
    </row>
    <row r="160" s="12" customFormat="1" ht="22.8" customHeight="1">
      <c r="A160" s="12"/>
      <c r="B160" s="204"/>
      <c r="C160" s="205"/>
      <c r="D160" s="206" t="s">
        <v>75</v>
      </c>
      <c r="E160" s="218" t="s">
        <v>192</v>
      </c>
      <c r="F160" s="218" t="s">
        <v>213</v>
      </c>
      <c r="G160" s="205"/>
      <c r="H160" s="205"/>
      <c r="I160" s="208"/>
      <c r="J160" s="219">
        <f>BK160</f>
        <v>0</v>
      </c>
      <c r="K160" s="205"/>
      <c r="L160" s="210"/>
      <c r="M160" s="211"/>
      <c r="N160" s="212"/>
      <c r="O160" s="212"/>
      <c r="P160" s="213">
        <f>SUM(P161:P164)</f>
        <v>0</v>
      </c>
      <c r="Q160" s="212"/>
      <c r="R160" s="213">
        <f>SUM(R161:R164)</f>
        <v>0</v>
      </c>
      <c r="S160" s="212"/>
      <c r="T160" s="214">
        <f>SUM(T161:T164)</f>
        <v>2.2116000000000002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5" t="s">
        <v>84</v>
      </c>
      <c r="AT160" s="216" t="s">
        <v>75</v>
      </c>
      <c r="AU160" s="216" t="s">
        <v>84</v>
      </c>
      <c r="AY160" s="215" t="s">
        <v>153</v>
      </c>
      <c r="BK160" s="217">
        <f>SUM(BK161:BK164)</f>
        <v>0</v>
      </c>
    </row>
    <row r="161" s="2" customFormat="1" ht="37.8" customHeight="1">
      <c r="A161" s="38"/>
      <c r="B161" s="39"/>
      <c r="C161" s="220" t="s">
        <v>214</v>
      </c>
      <c r="D161" s="220" t="s">
        <v>155</v>
      </c>
      <c r="E161" s="221" t="s">
        <v>215</v>
      </c>
      <c r="F161" s="222" t="s">
        <v>216</v>
      </c>
      <c r="G161" s="223" t="s">
        <v>158</v>
      </c>
      <c r="H161" s="224">
        <v>53.100000000000001</v>
      </c>
      <c r="I161" s="225"/>
      <c r="J161" s="226">
        <f>ROUND(I161*H161,2)</f>
        <v>0</v>
      </c>
      <c r="K161" s="227"/>
      <c r="L161" s="44"/>
      <c r="M161" s="228" t="s">
        <v>1</v>
      </c>
      <c r="N161" s="229" t="s">
        <v>41</v>
      </c>
      <c r="O161" s="91"/>
      <c r="P161" s="230">
        <f>O161*H161</f>
        <v>0</v>
      </c>
      <c r="Q161" s="230">
        <v>0</v>
      </c>
      <c r="R161" s="230">
        <f>Q161*H161</f>
        <v>0</v>
      </c>
      <c r="S161" s="230">
        <v>0.01</v>
      </c>
      <c r="T161" s="231">
        <f>S161*H161</f>
        <v>0.53100000000000003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2" t="s">
        <v>159</v>
      </c>
      <c r="AT161" s="232" t="s">
        <v>155</v>
      </c>
      <c r="AU161" s="232" t="s">
        <v>86</v>
      </c>
      <c r="AY161" s="17" t="s">
        <v>153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84</v>
      </c>
      <c r="BK161" s="233">
        <f>ROUND(I161*H161,2)</f>
        <v>0</v>
      </c>
      <c r="BL161" s="17" t="s">
        <v>159</v>
      </c>
      <c r="BM161" s="232" t="s">
        <v>217</v>
      </c>
    </row>
    <row r="162" s="13" customFormat="1">
      <c r="A162" s="13"/>
      <c r="B162" s="234"/>
      <c r="C162" s="235"/>
      <c r="D162" s="236" t="s">
        <v>161</v>
      </c>
      <c r="E162" s="237" t="s">
        <v>107</v>
      </c>
      <c r="F162" s="238" t="s">
        <v>430</v>
      </c>
      <c r="G162" s="235"/>
      <c r="H162" s="239">
        <v>53.100000000000001</v>
      </c>
      <c r="I162" s="240"/>
      <c r="J162" s="235"/>
      <c r="K162" s="235"/>
      <c r="L162" s="241"/>
      <c r="M162" s="242"/>
      <c r="N162" s="243"/>
      <c r="O162" s="243"/>
      <c r="P162" s="243"/>
      <c r="Q162" s="243"/>
      <c r="R162" s="243"/>
      <c r="S162" s="243"/>
      <c r="T162" s="24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5" t="s">
        <v>161</v>
      </c>
      <c r="AU162" s="245" t="s">
        <v>86</v>
      </c>
      <c r="AV162" s="13" t="s">
        <v>86</v>
      </c>
      <c r="AW162" s="13" t="s">
        <v>32</v>
      </c>
      <c r="AX162" s="13" t="s">
        <v>84</v>
      </c>
      <c r="AY162" s="245" t="s">
        <v>153</v>
      </c>
    </row>
    <row r="163" s="2" customFormat="1" ht="37.8" customHeight="1">
      <c r="A163" s="38"/>
      <c r="B163" s="39"/>
      <c r="C163" s="220" t="s">
        <v>218</v>
      </c>
      <c r="D163" s="220" t="s">
        <v>155</v>
      </c>
      <c r="E163" s="221" t="s">
        <v>219</v>
      </c>
      <c r="F163" s="222" t="s">
        <v>220</v>
      </c>
      <c r="G163" s="223" t="s">
        <v>158</v>
      </c>
      <c r="H163" s="224">
        <v>168.06</v>
      </c>
      <c r="I163" s="225"/>
      <c r="J163" s="226">
        <f>ROUND(I163*H163,2)</f>
        <v>0</v>
      </c>
      <c r="K163" s="227"/>
      <c r="L163" s="44"/>
      <c r="M163" s="228" t="s">
        <v>1</v>
      </c>
      <c r="N163" s="229" t="s">
        <v>41</v>
      </c>
      <c r="O163" s="91"/>
      <c r="P163" s="230">
        <f>O163*H163</f>
        <v>0</v>
      </c>
      <c r="Q163" s="230">
        <v>0</v>
      </c>
      <c r="R163" s="230">
        <f>Q163*H163</f>
        <v>0</v>
      </c>
      <c r="S163" s="230">
        <v>0.01</v>
      </c>
      <c r="T163" s="231">
        <f>S163*H163</f>
        <v>1.6806000000000001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2" t="s">
        <v>159</v>
      </c>
      <c r="AT163" s="232" t="s">
        <v>155</v>
      </c>
      <c r="AU163" s="232" t="s">
        <v>86</v>
      </c>
      <c r="AY163" s="17" t="s">
        <v>153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7" t="s">
        <v>84</v>
      </c>
      <c r="BK163" s="233">
        <f>ROUND(I163*H163,2)</f>
        <v>0</v>
      </c>
      <c r="BL163" s="17" t="s">
        <v>159</v>
      </c>
      <c r="BM163" s="232" t="s">
        <v>221</v>
      </c>
    </row>
    <row r="164" s="13" customFormat="1">
      <c r="A164" s="13"/>
      <c r="B164" s="234"/>
      <c r="C164" s="235"/>
      <c r="D164" s="236" t="s">
        <v>161</v>
      </c>
      <c r="E164" s="237" t="s">
        <v>110</v>
      </c>
      <c r="F164" s="238" t="s">
        <v>432</v>
      </c>
      <c r="G164" s="235"/>
      <c r="H164" s="239">
        <v>168.06</v>
      </c>
      <c r="I164" s="240"/>
      <c r="J164" s="235"/>
      <c r="K164" s="235"/>
      <c r="L164" s="241"/>
      <c r="M164" s="242"/>
      <c r="N164" s="243"/>
      <c r="O164" s="243"/>
      <c r="P164" s="243"/>
      <c r="Q164" s="243"/>
      <c r="R164" s="243"/>
      <c r="S164" s="243"/>
      <c r="T164" s="24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5" t="s">
        <v>161</v>
      </c>
      <c r="AU164" s="245" t="s">
        <v>86</v>
      </c>
      <c r="AV164" s="13" t="s">
        <v>86</v>
      </c>
      <c r="AW164" s="13" t="s">
        <v>32</v>
      </c>
      <c r="AX164" s="13" t="s">
        <v>84</v>
      </c>
      <c r="AY164" s="245" t="s">
        <v>153</v>
      </c>
    </row>
    <row r="165" s="12" customFormat="1" ht="22.8" customHeight="1">
      <c r="A165" s="12"/>
      <c r="B165" s="204"/>
      <c r="C165" s="205"/>
      <c r="D165" s="206" t="s">
        <v>75</v>
      </c>
      <c r="E165" s="218" t="s">
        <v>223</v>
      </c>
      <c r="F165" s="218" t="s">
        <v>224</v>
      </c>
      <c r="G165" s="205"/>
      <c r="H165" s="205"/>
      <c r="I165" s="208"/>
      <c r="J165" s="219">
        <f>BK165</f>
        <v>0</v>
      </c>
      <c r="K165" s="205"/>
      <c r="L165" s="210"/>
      <c r="M165" s="211"/>
      <c r="N165" s="212"/>
      <c r="O165" s="212"/>
      <c r="P165" s="213">
        <f>SUM(P166:P170)</f>
        <v>0</v>
      </c>
      <c r="Q165" s="212"/>
      <c r="R165" s="213">
        <f>SUM(R166:R170)</f>
        <v>0</v>
      </c>
      <c r="S165" s="212"/>
      <c r="T165" s="214">
        <f>SUM(T166:T170)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5" t="s">
        <v>84</v>
      </c>
      <c r="AT165" s="216" t="s">
        <v>75</v>
      </c>
      <c r="AU165" s="216" t="s">
        <v>84</v>
      </c>
      <c r="AY165" s="215" t="s">
        <v>153</v>
      </c>
      <c r="BK165" s="217">
        <f>SUM(BK166:BK170)</f>
        <v>0</v>
      </c>
    </row>
    <row r="166" s="2" customFormat="1" ht="24.15" customHeight="1">
      <c r="A166" s="38"/>
      <c r="B166" s="39"/>
      <c r="C166" s="220" t="s">
        <v>8</v>
      </c>
      <c r="D166" s="220" t="s">
        <v>155</v>
      </c>
      <c r="E166" s="221" t="s">
        <v>225</v>
      </c>
      <c r="F166" s="222" t="s">
        <v>226</v>
      </c>
      <c r="G166" s="223" t="s">
        <v>227</v>
      </c>
      <c r="H166" s="224">
        <v>15.827</v>
      </c>
      <c r="I166" s="225"/>
      <c r="J166" s="226">
        <f>ROUND(I166*H166,2)</f>
        <v>0</v>
      </c>
      <c r="K166" s="227"/>
      <c r="L166" s="44"/>
      <c r="M166" s="228" t="s">
        <v>1</v>
      </c>
      <c r="N166" s="229" t="s">
        <v>41</v>
      </c>
      <c r="O166" s="91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2" t="s">
        <v>159</v>
      </c>
      <c r="AT166" s="232" t="s">
        <v>155</v>
      </c>
      <c r="AU166" s="232" t="s">
        <v>86</v>
      </c>
      <c r="AY166" s="17" t="s">
        <v>153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7" t="s">
        <v>84</v>
      </c>
      <c r="BK166" s="233">
        <f>ROUND(I166*H166,2)</f>
        <v>0</v>
      </c>
      <c r="BL166" s="17" t="s">
        <v>159</v>
      </c>
      <c r="BM166" s="232" t="s">
        <v>228</v>
      </c>
    </row>
    <row r="167" s="2" customFormat="1" ht="24.15" customHeight="1">
      <c r="A167" s="38"/>
      <c r="B167" s="39"/>
      <c r="C167" s="220" t="s">
        <v>229</v>
      </c>
      <c r="D167" s="220" t="s">
        <v>155</v>
      </c>
      <c r="E167" s="221" t="s">
        <v>230</v>
      </c>
      <c r="F167" s="222" t="s">
        <v>231</v>
      </c>
      <c r="G167" s="223" t="s">
        <v>227</v>
      </c>
      <c r="H167" s="224">
        <v>15.827</v>
      </c>
      <c r="I167" s="225"/>
      <c r="J167" s="226">
        <f>ROUND(I167*H167,2)</f>
        <v>0</v>
      </c>
      <c r="K167" s="227"/>
      <c r="L167" s="44"/>
      <c r="M167" s="228" t="s">
        <v>1</v>
      </c>
      <c r="N167" s="229" t="s">
        <v>41</v>
      </c>
      <c r="O167" s="91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2" t="s">
        <v>159</v>
      </c>
      <c r="AT167" s="232" t="s">
        <v>155</v>
      </c>
      <c r="AU167" s="232" t="s">
        <v>86</v>
      </c>
      <c r="AY167" s="17" t="s">
        <v>153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7" t="s">
        <v>84</v>
      </c>
      <c r="BK167" s="233">
        <f>ROUND(I167*H167,2)</f>
        <v>0</v>
      </c>
      <c r="BL167" s="17" t="s">
        <v>159</v>
      </c>
      <c r="BM167" s="232" t="s">
        <v>232</v>
      </c>
    </row>
    <row r="168" s="2" customFormat="1" ht="24.15" customHeight="1">
      <c r="A168" s="38"/>
      <c r="B168" s="39"/>
      <c r="C168" s="220" t="s">
        <v>233</v>
      </c>
      <c r="D168" s="220" t="s">
        <v>155</v>
      </c>
      <c r="E168" s="221" t="s">
        <v>234</v>
      </c>
      <c r="F168" s="222" t="s">
        <v>235</v>
      </c>
      <c r="G168" s="223" t="s">
        <v>227</v>
      </c>
      <c r="H168" s="224">
        <v>174.09700000000001</v>
      </c>
      <c r="I168" s="225"/>
      <c r="J168" s="226">
        <f>ROUND(I168*H168,2)</f>
        <v>0</v>
      </c>
      <c r="K168" s="227"/>
      <c r="L168" s="44"/>
      <c r="M168" s="228" t="s">
        <v>1</v>
      </c>
      <c r="N168" s="229" t="s">
        <v>41</v>
      </c>
      <c r="O168" s="91"/>
      <c r="P168" s="230">
        <f>O168*H168</f>
        <v>0</v>
      </c>
      <c r="Q168" s="230">
        <v>0</v>
      </c>
      <c r="R168" s="230">
        <f>Q168*H168</f>
        <v>0</v>
      </c>
      <c r="S168" s="230">
        <v>0</v>
      </c>
      <c r="T168" s="231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2" t="s">
        <v>159</v>
      </c>
      <c r="AT168" s="232" t="s">
        <v>155</v>
      </c>
      <c r="AU168" s="232" t="s">
        <v>86</v>
      </c>
      <c r="AY168" s="17" t="s">
        <v>153</v>
      </c>
      <c r="BE168" s="233">
        <f>IF(N168="základní",J168,0)</f>
        <v>0</v>
      </c>
      <c r="BF168" s="233">
        <f>IF(N168="snížená",J168,0)</f>
        <v>0</v>
      </c>
      <c r="BG168" s="233">
        <f>IF(N168="zákl. přenesená",J168,0)</f>
        <v>0</v>
      </c>
      <c r="BH168" s="233">
        <f>IF(N168="sníž. přenesená",J168,0)</f>
        <v>0</v>
      </c>
      <c r="BI168" s="233">
        <f>IF(N168="nulová",J168,0)</f>
        <v>0</v>
      </c>
      <c r="BJ168" s="17" t="s">
        <v>84</v>
      </c>
      <c r="BK168" s="233">
        <f>ROUND(I168*H168,2)</f>
        <v>0</v>
      </c>
      <c r="BL168" s="17" t="s">
        <v>159</v>
      </c>
      <c r="BM168" s="232" t="s">
        <v>236</v>
      </c>
    </row>
    <row r="169" s="13" customFormat="1">
      <c r="A169" s="13"/>
      <c r="B169" s="234"/>
      <c r="C169" s="235"/>
      <c r="D169" s="236" t="s">
        <v>161</v>
      </c>
      <c r="E169" s="235"/>
      <c r="F169" s="238" t="s">
        <v>433</v>
      </c>
      <c r="G169" s="235"/>
      <c r="H169" s="239">
        <v>174.09700000000001</v>
      </c>
      <c r="I169" s="240"/>
      <c r="J169" s="235"/>
      <c r="K169" s="235"/>
      <c r="L169" s="241"/>
      <c r="M169" s="242"/>
      <c r="N169" s="243"/>
      <c r="O169" s="243"/>
      <c r="P169" s="243"/>
      <c r="Q169" s="243"/>
      <c r="R169" s="243"/>
      <c r="S169" s="243"/>
      <c r="T169" s="24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5" t="s">
        <v>161</v>
      </c>
      <c r="AU169" s="245" t="s">
        <v>86</v>
      </c>
      <c r="AV169" s="13" t="s">
        <v>86</v>
      </c>
      <c r="AW169" s="13" t="s">
        <v>4</v>
      </c>
      <c r="AX169" s="13" t="s">
        <v>84</v>
      </c>
      <c r="AY169" s="245" t="s">
        <v>153</v>
      </c>
    </row>
    <row r="170" s="2" customFormat="1" ht="33" customHeight="1">
      <c r="A170" s="38"/>
      <c r="B170" s="39"/>
      <c r="C170" s="220" t="s">
        <v>238</v>
      </c>
      <c r="D170" s="220" t="s">
        <v>155</v>
      </c>
      <c r="E170" s="221" t="s">
        <v>239</v>
      </c>
      <c r="F170" s="222" t="s">
        <v>240</v>
      </c>
      <c r="G170" s="223" t="s">
        <v>227</v>
      </c>
      <c r="H170" s="224">
        <v>15.827</v>
      </c>
      <c r="I170" s="225"/>
      <c r="J170" s="226">
        <f>ROUND(I170*H170,2)</f>
        <v>0</v>
      </c>
      <c r="K170" s="227"/>
      <c r="L170" s="44"/>
      <c r="M170" s="228" t="s">
        <v>1</v>
      </c>
      <c r="N170" s="229" t="s">
        <v>41</v>
      </c>
      <c r="O170" s="91"/>
      <c r="P170" s="230">
        <f>O170*H170</f>
        <v>0</v>
      </c>
      <c r="Q170" s="230">
        <v>0</v>
      </c>
      <c r="R170" s="230">
        <f>Q170*H170</f>
        <v>0</v>
      </c>
      <c r="S170" s="230">
        <v>0</v>
      </c>
      <c r="T170" s="231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2" t="s">
        <v>159</v>
      </c>
      <c r="AT170" s="232" t="s">
        <v>155</v>
      </c>
      <c r="AU170" s="232" t="s">
        <v>86</v>
      </c>
      <c r="AY170" s="17" t="s">
        <v>153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7" t="s">
        <v>84</v>
      </c>
      <c r="BK170" s="233">
        <f>ROUND(I170*H170,2)</f>
        <v>0</v>
      </c>
      <c r="BL170" s="17" t="s">
        <v>159</v>
      </c>
      <c r="BM170" s="232" t="s">
        <v>241</v>
      </c>
    </row>
    <row r="171" s="12" customFormat="1" ht="22.8" customHeight="1">
      <c r="A171" s="12"/>
      <c r="B171" s="204"/>
      <c r="C171" s="205"/>
      <c r="D171" s="206" t="s">
        <v>75</v>
      </c>
      <c r="E171" s="218" t="s">
        <v>242</v>
      </c>
      <c r="F171" s="218" t="s">
        <v>243</v>
      </c>
      <c r="G171" s="205"/>
      <c r="H171" s="205"/>
      <c r="I171" s="208"/>
      <c r="J171" s="219">
        <f>BK171</f>
        <v>0</v>
      </c>
      <c r="K171" s="205"/>
      <c r="L171" s="210"/>
      <c r="M171" s="211"/>
      <c r="N171" s="212"/>
      <c r="O171" s="212"/>
      <c r="P171" s="213">
        <f>P172</f>
        <v>0</v>
      </c>
      <c r="Q171" s="212"/>
      <c r="R171" s="213">
        <f>R172</f>
        <v>0</v>
      </c>
      <c r="S171" s="212"/>
      <c r="T171" s="214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5" t="s">
        <v>84</v>
      </c>
      <c r="AT171" s="216" t="s">
        <v>75</v>
      </c>
      <c r="AU171" s="216" t="s">
        <v>84</v>
      </c>
      <c r="AY171" s="215" t="s">
        <v>153</v>
      </c>
      <c r="BK171" s="217">
        <f>BK172</f>
        <v>0</v>
      </c>
    </row>
    <row r="172" s="2" customFormat="1" ht="16.5" customHeight="1">
      <c r="A172" s="38"/>
      <c r="B172" s="39"/>
      <c r="C172" s="220" t="s">
        <v>244</v>
      </c>
      <c r="D172" s="220" t="s">
        <v>155</v>
      </c>
      <c r="E172" s="221" t="s">
        <v>245</v>
      </c>
      <c r="F172" s="222" t="s">
        <v>246</v>
      </c>
      <c r="G172" s="223" t="s">
        <v>227</v>
      </c>
      <c r="H172" s="224">
        <v>7.2709999999999999</v>
      </c>
      <c r="I172" s="225"/>
      <c r="J172" s="226">
        <f>ROUND(I172*H172,2)</f>
        <v>0</v>
      </c>
      <c r="K172" s="227"/>
      <c r="L172" s="44"/>
      <c r="M172" s="228" t="s">
        <v>1</v>
      </c>
      <c r="N172" s="229" t="s">
        <v>41</v>
      </c>
      <c r="O172" s="91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2" t="s">
        <v>159</v>
      </c>
      <c r="AT172" s="232" t="s">
        <v>155</v>
      </c>
      <c r="AU172" s="232" t="s">
        <v>86</v>
      </c>
      <c r="AY172" s="17" t="s">
        <v>153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84</v>
      </c>
      <c r="BK172" s="233">
        <f>ROUND(I172*H172,2)</f>
        <v>0</v>
      </c>
      <c r="BL172" s="17" t="s">
        <v>159</v>
      </c>
      <c r="BM172" s="232" t="s">
        <v>247</v>
      </c>
    </row>
    <row r="173" s="12" customFormat="1" ht="25.92" customHeight="1">
      <c r="A173" s="12"/>
      <c r="B173" s="204"/>
      <c r="C173" s="205"/>
      <c r="D173" s="206" t="s">
        <v>75</v>
      </c>
      <c r="E173" s="207" t="s">
        <v>248</v>
      </c>
      <c r="F173" s="207" t="s">
        <v>249</v>
      </c>
      <c r="G173" s="205"/>
      <c r="H173" s="205"/>
      <c r="I173" s="208"/>
      <c r="J173" s="209">
        <f>BK173</f>
        <v>0</v>
      </c>
      <c r="K173" s="205"/>
      <c r="L173" s="210"/>
      <c r="M173" s="211"/>
      <c r="N173" s="212"/>
      <c r="O173" s="212"/>
      <c r="P173" s="213">
        <f>P174+P180+P186+P190+P206+P218+P226</f>
        <v>0</v>
      </c>
      <c r="Q173" s="212"/>
      <c r="R173" s="213">
        <f>R174+R180+R186+R190+R206+R218+R226</f>
        <v>3.3627374699999995</v>
      </c>
      <c r="S173" s="212"/>
      <c r="T173" s="214">
        <f>T174+T180+T186+T190+T206+T218+T226</f>
        <v>0.075229999999999991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5" t="s">
        <v>86</v>
      </c>
      <c r="AT173" s="216" t="s">
        <v>75</v>
      </c>
      <c r="AU173" s="216" t="s">
        <v>76</v>
      </c>
      <c r="AY173" s="215" t="s">
        <v>153</v>
      </c>
      <c r="BK173" s="217">
        <f>BK174+BK180+BK186+BK190+BK206+BK218+BK226</f>
        <v>0</v>
      </c>
    </row>
    <row r="174" s="12" customFormat="1" ht="22.8" customHeight="1">
      <c r="A174" s="12"/>
      <c r="B174" s="204"/>
      <c r="C174" s="205"/>
      <c r="D174" s="206" t="s">
        <v>75</v>
      </c>
      <c r="E174" s="218" t="s">
        <v>250</v>
      </c>
      <c r="F174" s="218" t="s">
        <v>251</v>
      </c>
      <c r="G174" s="205"/>
      <c r="H174" s="205"/>
      <c r="I174" s="208"/>
      <c r="J174" s="219">
        <f>BK174</f>
        <v>0</v>
      </c>
      <c r="K174" s="205"/>
      <c r="L174" s="210"/>
      <c r="M174" s="211"/>
      <c r="N174" s="212"/>
      <c r="O174" s="212"/>
      <c r="P174" s="213">
        <f>SUM(P175:P179)</f>
        <v>0</v>
      </c>
      <c r="Q174" s="212"/>
      <c r="R174" s="213">
        <f>SUM(R175:R179)</f>
        <v>0.11500000000000001</v>
      </c>
      <c r="S174" s="212"/>
      <c r="T174" s="214">
        <f>SUM(T175:T179)</f>
        <v>0.070029999999999995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5" t="s">
        <v>86</v>
      </c>
      <c r="AT174" s="216" t="s">
        <v>75</v>
      </c>
      <c r="AU174" s="216" t="s">
        <v>84</v>
      </c>
      <c r="AY174" s="215" t="s">
        <v>153</v>
      </c>
      <c r="BK174" s="217">
        <f>SUM(BK175:BK179)</f>
        <v>0</v>
      </c>
    </row>
    <row r="175" s="2" customFormat="1" ht="24.15" customHeight="1">
      <c r="A175" s="38"/>
      <c r="B175" s="39"/>
      <c r="C175" s="220" t="s">
        <v>252</v>
      </c>
      <c r="D175" s="220" t="s">
        <v>155</v>
      </c>
      <c r="E175" s="221" t="s">
        <v>253</v>
      </c>
      <c r="F175" s="222" t="s">
        <v>254</v>
      </c>
      <c r="G175" s="223" t="s">
        <v>255</v>
      </c>
      <c r="H175" s="224">
        <v>1</v>
      </c>
      <c r="I175" s="225"/>
      <c r="J175" s="226">
        <f>ROUND(I175*H175,2)</f>
        <v>0</v>
      </c>
      <c r="K175" s="227"/>
      <c r="L175" s="44"/>
      <c r="M175" s="228" t="s">
        <v>1</v>
      </c>
      <c r="N175" s="229" t="s">
        <v>41</v>
      </c>
      <c r="O175" s="91"/>
      <c r="P175" s="230">
        <f>O175*H175</f>
        <v>0</v>
      </c>
      <c r="Q175" s="230">
        <v>0.00010000000000000001</v>
      </c>
      <c r="R175" s="230">
        <f>Q175*H175</f>
        <v>0.00010000000000000001</v>
      </c>
      <c r="S175" s="230">
        <v>0.070029999999999995</v>
      </c>
      <c r="T175" s="231">
        <f>S175*H175</f>
        <v>0.070029999999999995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2" t="s">
        <v>229</v>
      </c>
      <c r="AT175" s="232" t="s">
        <v>155</v>
      </c>
      <c r="AU175" s="232" t="s">
        <v>86</v>
      </c>
      <c r="AY175" s="17" t="s">
        <v>153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7" t="s">
        <v>84</v>
      </c>
      <c r="BK175" s="233">
        <f>ROUND(I175*H175,2)</f>
        <v>0</v>
      </c>
      <c r="BL175" s="17" t="s">
        <v>229</v>
      </c>
      <c r="BM175" s="232" t="s">
        <v>256</v>
      </c>
    </row>
    <row r="176" s="14" customFormat="1">
      <c r="A176" s="14"/>
      <c r="B176" s="257"/>
      <c r="C176" s="258"/>
      <c r="D176" s="236" t="s">
        <v>161</v>
      </c>
      <c r="E176" s="259" t="s">
        <v>1</v>
      </c>
      <c r="F176" s="260" t="s">
        <v>257</v>
      </c>
      <c r="G176" s="258"/>
      <c r="H176" s="259" t="s">
        <v>1</v>
      </c>
      <c r="I176" s="261"/>
      <c r="J176" s="258"/>
      <c r="K176" s="258"/>
      <c r="L176" s="262"/>
      <c r="M176" s="263"/>
      <c r="N176" s="264"/>
      <c r="O176" s="264"/>
      <c r="P176" s="264"/>
      <c r="Q176" s="264"/>
      <c r="R176" s="264"/>
      <c r="S176" s="264"/>
      <c r="T176" s="26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6" t="s">
        <v>161</v>
      </c>
      <c r="AU176" s="266" t="s">
        <v>86</v>
      </c>
      <c r="AV176" s="14" t="s">
        <v>84</v>
      </c>
      <c r="AW176" s="14" t="s">
        <v>32</v>
      </c>
      <c r="AX176" s="14" t="s">
        <v>76</v>
      </c>
      <c r="AY176" s="266" t="s">
        <v>153</v>
      </c>
    </row>
    <row r="177" s="13" customFormat="1">
      <c r="A177" s="13"/>
      <c r="B177" s="234"/>
      <c r="C177" s="235"/>
      <c r="D177" s="236" t="s">
        <v>161</v>
      </c>
      <c r="E177" s="237" t="s">
        <v>1</v>
      </c>
      <c r="F177" s="238" t="s">
        <v>403</v>
      </c>
      <c r="G177" s="235"/>
      <c r="H177" s="239">
        <v>1</v>
      </c>
      <c r="I177" s="240"/>
      <c r="J177" s="235"/>
      <c r="K177" s="235"/>
      <c r="L177" s="241"/>
      <c r="M177" s="242"/>
      <c r="N177" s="243"/>
      <c r="O177" s="243"/>
      <c r="P177" s="243"/>
      <c r="Q177" s="243"/>
      <c r="R177" s="243"/>
      <c r="S177" s="243"/>
      <c r="T177" s="24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5" t="s">
        <v>161</v>
      </c>
      <c r="AU177" s="245" t="s">
        <v>86</v>
      </c>
      <c r="AV177" s="13" t="s">
        <v>86</v>
      </c>
      <c r="AW177" s="13" t="s">
        <v>32</v>
      </c>
      <c r="AX177" s="13" t="s">
        <v>84</v>
      </c>
      <c r="AY177" s="245" t="s">
        <v>153</v>
      </c>
    </row>
    <row r="178" s="2" customFormat="1" ht="33" customHeight="1">
      <c r="A178" s="38"/>
      <c r="B178" s="39"/>
      <c r="C178" s="220" t="s">
        <v>7</v>
      </c>
      <c r="D178" s="220" t="s">
        <v>155</v>
      </c>
      <c r="E178" s="221" t="s">
        <v>259</v>
      </c>
      <c r="F178" s="222" t="s">
        <v>260</v>
      </c>
      <c r="G178" s="223" t="s">
        <v>255</v>
      </c>
      <c r="H178" s="224">
        <v>1</v>
      </c>
      <c r="I178" s="225"/>
      <c r="J178" s="226">
        <f>ROUND(I178*H178,2)</f>
        <v>0</v>
      </c>
      <c r="K178" s="227"/>
      <c r="L178" s="44"/>
      <c r="M178" s="228" t="s">
        <v>1</v>
      </c>
      <c r="N178" s="229" t="s">
        <v>41</v>
      </c>
      <c r="O178" s="91"/>
      <c r="P178" s="230">
        <f>O178*H178</f>
        <v>0</v>
      </c>
      <c r="Q178" s="230">
        <v>0.1149</v>
      </c>
      <c r="R178" s="230">
        <f>Q178*H178</f>
        <v>0.1149</v>
      </c>
      <c r="S178" s="230">
        <v>0</v>
      </c>
      <c r="T178" s="231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2" t="s">
        <v>229</v>
      </c>
      <c r="AT178" s="232" t="s">
        <v>155</v>
      </c>
      <c r="AU178" s="232" t="s">
        <v>86</v>
      </c>
      <c r="AY178" s="17" t="s">
        <v>153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7" t="s">
        <v>84</v>
      </c>
      <c r="BK178" s="233">
        <f>ROUND(I178*H178,2)</f>
        <v>0</v>
      </c>
      <c r="BL178" s="17" t="s">
        <v>229</v>
      </c>
      <c r="BM178" s="232" t="s">
        <v>261</v>
      </c>
    </row>
    <row r="179" s="13" customFormat="1">
      <c r="A179" s="13"/>
      <c r="B179" s="234"/>
      <c r="C179" s="235"/>
      <c r="D179" s="236" t="s">
        <v>161</v>
      </c>
      <c r="E179" s="237" t="s">
        <v>1</v>
      </c>
      <c r="F179" s="238" t="s">
        <v>403</v>
      </c>
      <c r="G179" s="235"/>
      <c r="H179" s="239">
        <v>1</v>
      </c>
      <c r="I179" s="240"/>
      <c r="J179" s="235"/>
      <c r="K179" s="235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161</v>
      </c>
      <c r="AU179" s="245" t="s">
        <v>86</v>
      </c>
      <c r="AV179" s="13" t="s">
        <v>86</v>
      </c>
      <c r="AW179" s="13" t="s">
        <v>32</v>
      </c>
      <c r="AX179" s="13" t="s">
        <v>84</v>
      </c>
      <c r="AY179" s="245" t="s">
        <v>153</v>
      </c>
    </row>
    <row r="180" s="12" customFormat="1" ht="22.8" customHeight="1">
      <c r="A180" s="12"/>
      <c r="B180" s="204"/>
      <c r="C180" s="205"/>
      <c r="D180" s="206" t="s">
        <v>75</v>
      </c>
      <c r="E180" s="218" t="s">
        <v>262</v>
      </c>
      <c r="F180" s="218" t="s">
        <v>263</v>
      </c>
      <c r="G180" s="205"/>
      <c r="H180" s="205"/>
      <c r="I180" s="208"/>
      <c r="J180" s="219">
        <f>BK180</f>
        <v>0</v>
      </c>
      <c r="K180" s="205"/>
      <c r="L180" s="210"/>
      <c r="M180" s="211"/>
      <c r="N180" s="212"/>
      <c r="O180" s="212"/>
      <c r="P180" s="213">
        <f>SUM(P181:P185)</f>
        <v>0</v>
      </c>
      <c r="Q180" s="212"/>
      <c r="R180" s="213">
        <f>SUM(R181:R185)</f>
        <v>0.0042399999999999998</v>
      </c>
      <c r="S180" s="212"/>
      <c r="T180" s="214">
        <f>SUM(T181:T185)</f>
        <v>0.0051999999999999998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5" t="s">
        <v>86</v>
      </c>
      <c r="AT180" s="216" t="s">
        <v>75</v>
      </c>
      <c r="AU180" s="216" t="s">
        <v>84</v>
      </c>
      <c r="AY180" s="215" t="s">
        <v>153</v>
      </c>
      <c r="BK180" s="217">
        <f>SUM(BK181:BK185)</f>
        <v>0</v>
      </c>
    </row>
    <row r="181" s="2" customFormat="1" ht="33" customHeight="1">
      <c r="A181" s="38"/>
      <c r="B181" s="39"/>
      <c r="C181" s="220" t="s">
        <v>264</v>
      </c>
      <c r="D181" s="220" t="s">
        <v>155</v>
      </c>
      <c r="E181" s="221" t="s">
        <v>265</v>
      </c>
      <c r="F181" s="222" t="s">
        <v>266</v>
      </c>
      <c r="G181" s="223" t="s">
        <v>255</v>
      </c>
      <c r="H181" s="224">
        <v>4</v>
      </c>
      <c r="I181" s="225"/>
      <c r="J181" s="226">
        <f>ROUND(I181*H181,2)</f>
        <v>0</v>
      </c>
      <c r="K181" s="227"/>
      <c r="L181" s="44"/>
      <c r="M181" s="228" t="s">
        <v>1</v>
      </c>
      <c r="N181" s="229" t="s">
        <v>41</v>
      </c>
      <c r="O181" s="91"/>
      <c r="P181" s="230">
        <f>O181*H181</f>
        <v>0</v>
      </c>
      <c r="Q181" s="230">
        <v>0</v>
      </c>
      <c r="R181" s="230">
        <f>Q181*H181</f>
        <v>0</v>
      </c>
      <c r="S181" s="230">
        <v>0.0012999999999999999</v>
      </c>
      <c r="T181" s="231">
        <f>S181*H181</f>
        <v>0.0051999999999999998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2" t="s">
        <v>229</v>
      </c>
      <c r="AT181" s="232" t="s">
        <v>155</v>
      </c>
      <c r="AU181" s="232" t="s">
        <v>86</v>
      </c>
      <c r="AY181" s="17" t="s">
        <v>153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7" t="s">
        <v>84</v>
      </c>
      <c r="BK181" s="233">
        <f>ROUND(I181*H181,2)</f>
        <v>0</v>
      </c>
      <c r="BL181" s="17" t="s">
        <v>229</v>
      </c>
      <c r="BM181" s="232" t="s">
        <v>267</v>
      </c>
    </row>
    <row r="182" s="2" customFormat="1" ht="37.8" customHeight="1">
      <c r="A182" s="38"/>
      <c r="B182" s="39"/>
      <c r="C182" s="220" t="s">
        <v>268</v>
      </c>
      <c r="D182" s="220" t="s">
        <v>155</v>
      </c>
      <c r="E182" s="221" t="s">
        <v>269</v>
      </c>
      <c r="F182" s="222" t="s">
        <v>270</v>
      </c>
      <c r="G182" s="223" t="s">
        <v>255</v>
      </c>
      <c r="H182" s="224">
        <v>4</v>
      </c>
      <c r="I182" s="225"/>
      <c r="J182" s="226">
        <f>ROUND(I182*H182,2)</f>
        <v>0</v>
      </c>
      <c r="K182" s="227"/>
      <c r="L182" s="44"/>
      <c r="M182" s="228" t="s">
        <v>1</v>
      </c>
      <c r="N182" s="229" t="s">
        <v>41</v>
      </c>
      <c r="O182" s="91"/>
      <c r="P182" s="230">
        <f>O182*H182</f>
        <v>0</v>
      </c>
      <c r="Q182" s="230">
        <v>0</v>
      </c>
      <c r="R182" s="230">
        <f>Q182*H182</f>
        <v>0</v>
      </c>
      <c r="S182" s="230">
        <v>0</v>
      </c>
      <c r="T182" s="231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2" t="s">
        <v>229</v>
      </c>
      <c r="AT182" s="232" t="s">
        <v>155</v>
      </c>
      <c r="AU182" s="232" t="s">
        <v>86</v>
      </c>
      <c r="AY182" s="17" t="s">
        <v>153</v>
      </c>
      <c r="BE182" s="233">
        <f>IF(N182="základní",J182,0)</f>
        <v>0</v>
      </c>
      <c r="BF182" s="233">
        <f>IF(N182="snížená",J182,0)</f>
        <v>0</v>
      </c>
      <c r="BG182" s="233">
        <f>IF(N182="zákl. přenesená",J182,0)</f>
        <v>0</v>
      </c>
      <c r="BH182" s="233">
        <f>IF(N182="sníž. přenesená",J182,0)</f>
        <v>0</v>
      </c>
      <c r="BI182" s="233">
        <f>IF(N182="nulová",J182,0)</f>
        <v>0</v>
      </c>
      <c r="BJ182" s="17" t="s">
        <v>84</v>
      </c>
      <c r="BK182" s="233">
        <f>ROUND(I182*H182,2)</f>
        <v>0</v>
      </c>
      <c r="BL182" s="17" t="s">
        <v>229</v>
      </c>
      <c r="BM182" s="232" t="s">
        <v>271</v>
      </c>
    </row>
    <row r="183" s="2" customFormat="1" ht="24.15" customHeight="1">
      <c r="A183" s="38"/>
      <c r="B183" s="39"/>
      <c r="C183" s="246" t="s">
        <v>272</v>
      </c>
      <c r="D183" s="246" t="s">
        <v>208</v>
      </c>
      <c r="E183" s="247" t="s">
        <v>273</v>
      </c>
      <c r="F183" s="248" t="s">
        <v>274</v>
      </c>
      <c r="G183" s="249" t="s">
        <v>255</v>
      </c>
      <c r="H183" s="250">
        <v>4</v>
      </c>
      <c r="I183" s="251"/>
      <c r="J183" s="252">
        <f>ROUND(I183*H183,2)</f>
        <v>0</v>
      </c>
      <c r="K183" s="253"/>
      <c r="L183" s="254"/>
      <c r="M183" s="255" t="s">
        <v>1</v>
      </c>
      <c r="N183" s="256" t="s">
        <v>41</v>
      </c>
      <c r="O183" s="91"/>
      <c r="P183" s="230">
        <f>O183*H183</f>
        <v>0</v>
      </c>
      <c r="Q183" s="230">
        <v>0.00106</v>
      </c>
      <c r="R183" s="230">
        <f>Q183*H183</f>
        <v>0.0042399999999999998</v>
      </c>
      <c r="S183" s="230">
        <v>0</v>
      </c>
      <c r="T183" s="231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2" t="s">
        <v>275</v>
      </c>
      <c r="AT183" s="232" t="s">
        <v>208</v>
      </c>
      <c r="AU183" s="232" t="s">
        <v>86</v>
      </c>
      <c r="AY183" s="17" t="s">
        <v>153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7" t="s">
        <v>84</v>
      </c>
      <c r="BK183" s="233">
        <f>ROUND(I183*H183,2)</f>
        <v>0</v>
      </c>
      <c r="BL183" s="17" t="s">
        <v>229</v>
      </c>
      <c r="BM183" s="232" t="s">
        <v>276</v>
      </c>
    </row>
    <row r="184" s="2" customFormat="1" ht="24.15" customHeight="1">
      <c r="A184" s="38"/>
      <c r="B184" s="39"/>
      <c r="C184" s="220" t="s">
        <v>277</v>
      </c>
      <c r="D184" s="220" t="s">
        <v>155</v>
      </c>
      <c r="E184" s="221" t="s">
        <v>278</v>
      </c>
      <c r="F184" s="222" t="s">
        <v>279</v>
      </c>
      <c r="G184" s="223" t="s">
        <v>255</v>
      </c>
      <c r="H184" s="224">
        <v>2</v>
      </c>
      <c r="I184" s="225"/>
      <c r="J184" s="226">
        <f>ROUND(I184*H184,2)</f>
        <v>0</v>
      </c>
      <c r="K184" s="227"/>
      <c r="L184" s="44"/>
      <c r="M184" s="228" t="s">
        <v>1</v>
      </c>
      <c r="N184" s="229" t="s">
        <v>41</v>
      </c>
      <c r="O184" s="91"/>
      <c r="P184" s="230">
        <f>O184*H184</f>
        <v>0</v>
      </c>
      <c r="Q184" s="230">
        <v>0</v>
      </c>
      <c r="R184" s="230">
        <f>Q184*H184</f>
        <v>0</v>
      </c>
      <c r="S184" s="230">
        <v>0</v>
      </c>
      <c r="T184" s="231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2" t="s">
        <v>229</v>
      </c>
      <c r="AT184" s="232" t="s">
        <v>155</v>
      </c>
      <c r="AU184" s="232" t="s">
        <v>86</v>
      </c>
      <c r="AY184" s="17" t="s">
        <v>153</v>
      </c>
      <c r="BE184" s="233">
        <f>IF(N184="základní",J184,0)</f>
        <v>0</v>
      </c>
      <c r="BF184" s="233">
        <f>IF(N184="snížená",J184,0)</f>
        <v>0</v>
      </c>
      <c r="BG184" s="233">
        <f>IF(N184="zákl. přenesená",J184,0)</f>
        <v>0</v>
      </c>
      <c r="BH184" s="233">
        <f>IF(N184="sníž. přenesená",J184,0)</f>
        <v>0</v>
      </c>
      <c r="BI184" s="233">
        <f>IF(N184="nulová",J184,0)</f>
        <v>0</v>
      </c>
      <c r="BJ184" s="17" t="s">
        <v>84</v>
      </c>
      <c r="BK184" s="233">
        <f>ROUND(I184*H184,2)</f>
        <v>0</v>
      </c>
      <c r="BL184" s="17" t="s">
        <v>229</v>
      </c>
      <c r="BM184" s="232" t="s">
        <v>280</v>
      </c>
    </row>
    <row r="185" s="2" customFormat="1" ht="24.15" customHeight="1">
      <c r="A185" s="38"/>
      <c r="B185" s="39"/>
      <c r="C185" s="220" t="s">
        <v>281</v>
      </c>
      <c r="D185" s="220" t="s">
        <v>155</v>
      </c>
      <c r="E185" s="221" t="s">
        <v>282</v>
      </c>
      <c r="F185" s="222" t="s">
        <v>283</v>
      </c>
      <c r="G185" s="223" t="s">
        <v>227</v>
      </c>
      <c r="H185" s="224">
        <v>0.0040000000000000001</v>
      </c>
      <c r="I185" s="225"/>
      <c r="J185" s="226">
        <f>ROUND(I185*H185,2)</f>
        <v>0</v>
      </c>
      <c r="K185" s="227"/>
      <c r="L185" s="44"/>
      <c r="M185" s="228" t="s">
        <v>1</v>
      </c>
      <c r="N185" s="229" t="s">
        <v>41</v>
      </c>
      <c r="O185" s="91"/>
      <c r="P185" s="230">
        <f>O185*H185</f>
        <v>0</v>
      </c>
      <c r="Q185" s="230">
        <v>0</v>
      </c>
      <c r="R185" s="230">
        <f>Q185*H185</f>
        <v>0</v>
      </c>
      <c r="S185" s="230">
        <v>0</v>
      </c>
      <c r="T185" s="231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2" t="s">
        <v>229</v>
      </c>
      <c r="AT185" s="232" t="s">
        <v>155</v>
      </c>
      <c r="AU185" s="232" t="s">
        <v>86</v>
      </c>
      <c r="AY185" s="17" t="s">
        <v>153</v>
      </c>
      <c r="BE185" s="233">
        <f>IF(N185="základní",J185,0)</f>
        <v>0</v>
      </c>
      <c r="BF185" s="233">
        <f>IF(N185="snížená",J185,0)</f>
        <v>0</v>
      </c>
      <c r="BG185" s="233">
        <f>IF(N185="zákl. přenesená",J185,0)</f>
        <v>0</v>
      </c>
      <c r="BH185" s="233">
        <f>IF(N185="sníž. přenesená",J185,0)</f>
        <v>0</v>
      </c>
      <c r="BI185" s="233">
        <f>IF(N185="nulová",J185,0)</f>
        <v>0</v>
      </c>
      <c r="BJ185" s="17" t="s">
        <v>84</v>
      </c>
      <c r="BK185" s="233">
        <f>ROUND(I185*H185,2)</f>
        <v>0</v>
      </c>
      <c r="BL185" s="17" t="s">
        <v>229</v>
      </c>
      <c r="BM185" s="232" t="s">
        <v>284</v>
      </c>
    </row>
    <row r="186" s="12" customFormat="1" ht="22.8" customHeight="1">
      <c r="A186" s="12"/>
      <c r="B186" s="204"/>
      <c r="C186" s="205"/>
      <c r="D186" s="206" t="s">
        <v>75</v>
      </c>
      <c r="E186" s="218" t="s">
        <v>285</v>
      </c>
      <c r="F186" s="218" t="s">
        <v>286</v>
      </c>
      <c r="G186" s="205"/>
      <c r="H186" s="205"/>
      <c r="I186" s="208"/>
      <c r="J186" s="219">
        <f>BK186</f>
        <v>0</v>
      </c>
      <c r="K186" s="205"/>
      <c r="L186" s="210"/>
      <c r="M186" s="211"/>
      <c r="N186" s="212"/>
      <c r="O186" s="212"/>
      <c r="P186" s="213">
        <f>SUM(P187:P189)</f>
        <v>0</v>
      </c>
      <c r="Q186" s="212"/>
      <c r="R186" s="213">
        <f>SUM(R187:R189)</f>
        <v>0.0045599999999999998</v>
      </c>
      <c r="S186" s="212"/>
      <c r="T186" s="214">
        <f>SUM(T187:T189)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5" t="s">
        <v>86</v>
      </c>
      <c r="AT186" s="216" t="s">
        <v>75</v>
      </c>
      <c r="AU186" s="216" t="s">
        <v>84</v>
      </c>
      <c r="AY186" s="215" t="s">
        <v>153</v>
      </c>
      <c r="BK186" s="217">
        <f>SUM(BK187:BK189)</f>
        <v>0</v>
      </c>
    </row>
    <row r="187" s="2" customFormat="1" ht="21.75" customHeight="1">
      <c r="A187" s="38"/>
      <c r="B187" s="39"/>
      <c r="C187" s="220" t="s">
        <v>287</v>
      </c>
      <c r="D187" s="220" t="s">
        <v>155</v>
      </c>
      <c r="E187" s="221" t="s">
        <v>288</v>
      </c>
      <c r="F187" s="222" t="s">
        <v>289</v>
      </c>
      <c r="G187" s="223" t="s">
        <v>255</v>
      </c>
      <c r="H187" s="224">
        <v>12</v>
      </c>
      <c r="I187" s="225"/>
      <c r="J187" s="226">
        <f>ROUND(I187*H187,2)</f>
        <v>0</v>
      </c>
      <c r="K187" s="227"/>
      <c r="L187" s="44"/>
      <c r="M187" s="228" t="s">
        <v>1</v>
      </c>
      <c r="N187" s="229" t="s">
        <v>41</v>
      </c>
      <c r="O187" s="91"/>
      <c r="P187" s="230">
        <f>O187*H187</f>
        <v>0</v>
      </c>
      <c r="Q187" s="230">
        <v>0</v>
      </c>
      <c r="R187" s="230">
        <f>Q187*H187</f>
        <v>0</v>
      </c>
      <c r="S187" s="230">
        <v>0</v>
      </c>
      <c r="T187" s="231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2" t="s">
        <v>229</v>
      </c>
      <c r="AT187" s="232" t="s">
        <v>155</v>
      </c>
      <c r="AU187" s="232" t="s">
        <v>86</v>
      </c>
      <c r="AY187" s="17" t="s">
        <v>153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7" t="s">
        <v>84</v>
      </c>
      <c r="BK187" s="233">
        <f>ROUND(I187*H187,2)</f>
        <v>0</v>
      </c>
      <c r="BL187" s="17" t="s">
        <v>229</v>
      </c>
      <c r="BM187" s="232" t="s">
        <v>290</v>
      </c>
    </row>
    <row r="188" s="2" customFormat="1" ht="21.75" customHeight="1">
      <c r="A188" s="38"/>
      <c r="B188" s="39"/>
      <c r="C188" s="246" t="s">
        <v>291</v>
      </c>
      <c r="D188" s="246" t="s">
        <v>208</v>
      </c>
      <c r="E188" s="247" t="s">
        <v>292</v>
      </c>
      <c r="F188" s="248" t="s">
        <v>293</v>
      </c>
      <c r="G188" s="249" t="s">
        <v>255</v>
      </c>
      <c r="H188" s="250">
        <v>12</v>
      </c>
      <c r="I188" s="251"/>
      <c r="J188" s="252">
        <f>ROUND(I188*H188,2)</f>
        <v>0</v>
      </c>
      <c r="K188" s="253"/>
      <c r="L188" s="254"/>
      <c r="M188" s="255" t="s">
        <v>1</v>
      </c>
      <c r="N188" s="256" t="s">
        <v>41</v>
      </c>
      <c r="O188" s="91"/>
      <c r="P188" s="230">
        <f>O188*H188</f>
        <v>0</v>
      </c>
      <c r="Q188" s="230">
        <v>0.00038000000000000002</v>
      </c>
      <c r="R188" s="230">
        <f>Q188*H188</f>
        <v>0.0045599999999999998</v>
      </c>
      <c r="S188" s="230">
        <v>0</v>
      </c>
      <c r="T188" s="231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2" t="s">
        <v>275</v>
      </c>
      <c r="AT188" s="232" t="s">
        <v>208</v>
      </c>
      <c r="AU188" s="232" t="s">
        <v>86</v>
      </c>
      <c r="AY188" s="17" t="s">
        <v>153</v>
      </c>
      <c r="BE188" s="233">
        <f>IF(N188="základní",J188,0)</f>
        <v>0</v>
      </c>
      <c r="BF188" s="233">
        <f>IF(N188="snížená",J188,0)</f>
        <v>0</v>
      </c>
      <c r="BG188" s="233">
        <f>IF(N188="zákl. přenesená",J188,0)</f>
        <v>0</v>
      </c>
      <c r="BH188" s="233">
        <f>IF(N188="sníž. přenesená",J188,0)</f>
        <v>0</v>
      </c>
      <c r="BI188" s="233">
        <f>IF(N188="nulová",J188,0)</f>
        <v>0</v>
      </c>
      <c r="BJ188" s="17" t="s">
        <v>84</v>
      </c>
      <c r="BK188" s="233">
        <f>ROUND(I188*H188,2)</f>
        <v>0</v>
      </c>
      <c r="BL188" s="17" t="s">
        <v>229</v>
      </c>
      <c r="BM188" s="232" t="s">
        <v>294</v>
      </c>
    </row>
    <row r="189" s="2" customFormat="1" ht="24.15" customHeight="1">
      <c r="A189" s="38"/>
      <c r="B189" s="39"/>
      <c r="C189" s="220" t="s">
        <v>295</v>
      </c>
      <c r="D189" s="220" t="s">
        <v>155</v>
      </c>
      <c r="E189" s="221" t="s">
        <v>296</v>
      </c>
      <c r="F189" s="222" t="s">
        <v>297</v>
      </c>
      <c r="G189" s="223" t="s">
        <v>227</v>
      </c>
      <c r="H189" s="224">
        <v>0.0050000000000000001</v>
      </c>
      <c r="I189" s="225"/>
      <c r="J189" s="226">
        <f>ROUND(I189*H189,2)</f>
        <v>0</v>
      </c>
      <c r="K189" s="227"/>
      <c r="L189" s="44"/>
      <c r="M189" s="228" t="s">
        <v>1</v>
      </c>
      <c r="N189" s="229" t="s">
        <v>41</v>
      </c>
      <c r="O189" s="91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2" t="s">
        <v>229</v>
      </c>
      <c r="AT189" s="232" t="s">
        <v>155</v>
      </c>
      <c r="AU189" s="232" t="s">
        <v>86</v>
      </c>
      <c r="AY189" s="17" t="s">
        <v>153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84</v>
      </c>
      <c r="BK189" s="233">
        <f>ROUND(I189*H189,2)</f>
        <v>0</v>
      </c>
      <c r="BL189" s="17" t="s">
        <v>229</v>
      </c>
      <c r="BM189" s="232" t="s">
        <v>298</v>
      </c>
    </row>
    <row r="190" s="12" customFormat="1" ht="22.8" customHeight="1">
      <c r="A190" s="12"/>
      <c r="B190" s="204"/>
      <c r="C190" s="205"/>
      <c r="D190" s="206" t="s">
        <v>75</v>
      </c>
      <c r="E190" s="218" t="s">
        <v>299</v>
      </c>
      <c r="F190" s="218" t="s">
        <v>300</v>
      </c>
      <c r="G190" s="205"/>
      <c r="H190" s="205"/>
      <c r="I190" s="208"/>
      <c r="J190" s="219">
        <f>BK190</f>
        <v>0</v>
      </c>
      <c r="K190" s="205"/>
      <c r="L190" s="210"/>
      <c r="M190" s="211"/>
      <c r="N190" s="212"/>
      <c r="O190" s="212"/>
      <c r="P190" s="213">
        <f>SUM(P191:P205)</f>
        <v>0</v>
      </c>
      <c r="Q190" s="212"/>
      <c r="R190" s="213">
        <f>SUM(R191:R205)</f>
        <v>1.2747243000000001</v>
      </c>
      <c r="S190" s="212"/>
      <c r="T190" s="214">
        <f>SUM(T191:T205)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5" t="s">
        <v>86</v>
      </c>
      <c r="AT190" s="216" t="s">
        <v>75</v>
      </c>
      <c r="AU190" s="216" t="s">
        <v>84</v>
      </c>
      <c r="AY190" s="215" t="s">
        <v>153</v>
      </c>
      <c r="BK190" s="217">
        <f>SUM(BK191:BK205)</f>
        <v>0</v>
      </c>
    </row>
    <row r="191" s="2" customFormat="1" ht="16.5" customHeight="1">
      <c r="A191" s="38"/>
      <c r="B191" s="39"/>
      <c r="C191" s="220" t="s">
        <v>301</v>
      </c>
      <c r="D191" s="220" t="s">
        <v>155</v>
      </c>
      <c r="E191" s="221" t="s">
        <v>302</v>
      </c>
      <c r="F191" s="222" t="s">
        <v>303</v>
      </c>
      <c r="G191" s="223" t="s">
        <v>158</v>
      </c>
      <c r="H191" s="224">
        <v>82.697000000000003</v>
      </c>
      <c r="I191" s="225"/>
      <c r="J191" s="226">
        <f>ROUND(I191*H191,2)</f>
        <v>0</v>
      </c>
      <c r="K191" s="227"/>
      <c r="L191" s="44"/>
      <c r="M191" s="228" t="s">
        <v>1</v>
      </c>
      <c r="N191" s="229" t="s">
        <v>41</v>
      </c>
      <c r="O191" s="91"/>
      <c r="P191" s="230">
        <f>O191*H191</f>
        <v>0</v>
      </c>
      <c r="Q191" s="230">
        <v>0.00010000000000000001</v>
      </c>
      <c r="R191" s="230">
        <f>Q191*H191</f>
        <v>0.0082697000000000014</v>
      </c>
      <c r="S191" s="230">
        <v>0</v>
      </c>
      <c r="T191" s="231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2" t="s">
        <v>229</v>
      </c>
      <c r="AT191" s="232" t="s">
        <v>155</v>
      </c>
      <c r="AU191" s="232" t="s">
        <v>86</v>
      </c>
      <c r="AY191" s="17" t="s">
        <v>153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7" t="s">
        <v>84</v>
      </c>
      <c r="BK191" s="233">
        <f>ROUND(I191*H191,2)</f>
        <v>0</v>
      </c>
      <c r="BL191" s="17" t="s">
        <v>229</v>
      </c>
      <c r="BM191" s="232" t="s">
        <v>304</v>
      </c>
    </row>
    <row r="192" s="13" customFormat="1">
      <c r="A192" s="13"/>
      <c r="B192" s="234"/>
      <c r="C192" s="235"/>
      <c r="D192" s="236" t="s">
        <v>161</v>
      </c>
      <c r="E192" s="237" t="s">
        <v>1</v>
      </c>
      <c r="F192" s="238" t="s">
        <v>434</v>
      </c>
      <c r="G192" s="235"/>
      <c r="H192" s="239">
        <v>82.697000000000003</v>
      </c>
      <c r="I192" s="240"/>
      <c r="J192" s="235"/>
      <c r="K192" s="235"/>
      <c r="L192" s="241"/>
      <c r="M192" s="242"/>
      <c r="N192" s="243"/>
      <c r="O192" s="243"/>
      <c r="P192" s="243"/>
      <c r="Q192" s="243"/>
      <c r="R192" s="243"/>
      <c r="S192" s="243"/>
      <c r="T192" s="24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5" t="s">
        <v>161</v>
      </c>
      <c r="AU192" s="245" t="s">
        <v>86</v>
      </c>
      <c r="AV192" s="13" t="s">
        <v>86</v>
      </c>
      <c r="AW192" s="13" t="s">
        <v>32</v>
      </c>
      <c r="AX192" s="13" t="s">
        <v>84</v>
      </c>
      <c r="AY192" s="245" t="s">
        <v>153</v>
      </c>
    </row>
    <row r="193" s="2" customFormat="1" ht="24.15" customHeight="1">
      <c r="A193" s="38"/>
      <c r="B193" s="39"/>
      <c r="C193" s="246" t="s">
        <v>306</v>
      </c>
      <c r="D193" s="246" t="s">
        <v>208</v>
      </c>
      <c r="E193" s="247" t="s">
        <v>307</v>
      </c>
      <c r="F193" s="248" t="s">
        <v>308</v>
      </c>
      <c r="G193" s="249" t="s">
        <v>158</v>
      </c>
      <c r="H193" s="250">
        <v>90.966999999999999</v>
      </c>
      <c r="I193" s="251"/>
      <c r="J193" s="252">
        <f>ROUND(I193*H193,2)</f>
        <v>0</v>
      </c>
      <c r="K193" s="253"/>
      <c r="L193" s="254"/>
      <c r="M193" s="255" t="s">
        <v>1</v>
      </c>
      <c r="N193" s="256" t="s">
        <v>41</v>
      </c>
      <c r="O193" s="91"/>
      <c r="P193" s="230">
        <f>O193*H193</f>
        <v>0</v>
      </c>
      <c r="Q193" s="230">
        <v>0.0037000000000000002</v>
      </c>
      <c r="R193" s="230">
        <f>Q193*H193</f>
        <v>0.33657789999999999</v>
      </c>
      <c r="S193" s="230">
        <v>0</v>
      </c>
      <c r="T193" s="231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2" t="s">
        <v>275</v>
      </c>
      <c r="AT193" s="232" t="s">
        <v>208</v>
      </c>
      <c r="AU193" s="232" t="s">
        <v>86</v>
      </c>
      <c r="AY193" s="17" t="s">
        <v>153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7" t="s">
        <v>84</v>
      </c>
      <c r="BK193" s="233">
        <f>ROUND(I193*H193,2)</f>
        <v>0</v>
      </c>
      <c r="BL193" s="17" t="s">
        <v>229</v>
      </c>
      <c r="BM193" s="232" t="s">
        <v>309</v>
      </c>
    </row>
    <row r="194" s="13" customFormat="1">
      <c r="A194" s="13"/>
      <c r="B194" s="234"/>
      <c r="C194" s="235"/>
      <c r="D194" s="236" t="s">
        <v>161</v>
      </c>
      <c r="E194" s="235"/>
      <c r="F194" s="238" t="s">
        <v>435</v>
      </c>
      <c r="G194" s="235"/>
      <c r="H194" s="239">
        <v>90.966999999999999</v>
      </c>
      <c r="I194" s="240"/>
      <c r="J194" s="235"/>
      <c r="K194" s="235"/>
      <c r="L194" s="241"/>
      <c r="M194" s="242"/>
      <c r="N194" s="243"/>
      <c r="O194" s="243"/>
      <c r="P194" s="243"/>
      <c r="Q194" s="243"/>
      <c r="R194" s="243"/>
      <c r="S194" s="243"/>
      <c r="T194" s="24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5" t="s">
        <v>161</v>
      </c>
      <c r="AU194" s="245" t="s">
        <v>86</v>
      </c>
      <c r="AV194" s="13" t="s">
        <v>86</v>
      </c>
      <c r="AW194" s="13" t="s">
        <v>4</v>
      </c>
      <c r="AX194" s="13" t="s">
        <v>84</v>
      </c>
      <c r="AY194" s="245" t="s">
        <v>153</v>
      </c>
    </row>
    <row r="195" s="2" customFormat="1" ht="21.75" customHeight="1">
      <c r="A195" s="38"/>
      <c r="B195" s="39"/>
      <c r="C195" s="220" t="s">
        <v>275</v>
      </c>
      <c r="D195" s="220" t="s">
        <v>155</v>
      </c>
      <c r="E195" s="221" t="s">
        <v>311</v>
      </c>
      <c r="F195" s="222" t="s">
        <v>312</v>
      </c>
      <c r="G195" s="223" t="s">
        <v>313</v>
      </c>
      <c r="H195" s="224">
        <v>338.85000000000002</v>
      </c>
      <c r="I195" s="225"/>
      <c r="J195" s="226">
        <f>ROUND(I195*H195,2)</f>
        <v>0</v>
      </c>
      <c r="K195" s="227"/>
      <c r="L195" s="44"/>
      <c r="M195" s="228" t="s">
        <v>1</v>
      </c>
      <c r="N195" s="229" t="s">
        <v>41</v>
      </c>
      <c r="O195" s="91"/>
      <c r="P195" s="230">
        <f>O195*H195</f>
        <v>0</v>
      </c>
      <c r="Q195" s="230">
        <v>6.9999999999999994E-05</v>
      </c>
      <c r="R195" s="230">
        <f>Q195*H195</f>
        <v>0.023719500000000001</v>
      </c>
      <c r="S195" s="230">
        <v>0</v>
      </c>
      <c r="T195" s="231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2" t="s">
        <v>229</v>
      </c>
      <c r="AT195" s="232" t="s">
        <v>155</v>
      </c>
      <c r="AU195" s="232" t="s">
        <v>86</v>
      </c>
      <c r="AY195" s="17" t="s">
        <v>153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7" t="s">
        <v>84</v>
      </c>
      <c r="BK195" s="233">
        <f>ROUND(I195*H195,2)</f>
        <v>0</v>
      </c>
      <c r="BL195" s="17" t="s">
        <v>229</v>
      </c>
      <c r="BM195" s="232" t="s">
        <v>314</v>
      </c>
    </row>
    <row r="196" s="13" customFormat="1">
      <c r="A196" s="13"/>
      <c r="B196" s="234"/>
      <c r="C196" s="235"/>
      <c r="D196" s="236" t="s">
        <v>161</v>
      </c>
      <c r="E196" s="237" t="s">
        <v>1</v>
      </c>
      <c r="F196" s="238" t="s">
        <v>436</v>
      </c>
      <c r="G196" s="235"/>
      <c r="H196" s="239">
        <v>338.85000000000002</v>
      </c>
      <c r="I196" s="240"/>
      <c r="J196" s="235"/>
      <c r="K196" s="235"/>
      <c r="L196" s="241"/>
      <c r="M196" s="242"/>
      <c r="N196" s="243"/>
      <c r="O196" s="243"/>
      <c r="P196" s="243"/>
      <c r="Q196" s="243"/>
      <c r="R196" s="243"/>
      <c r="S196" s="243"/>
      <c r="T196" s="24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5" t="s">
        <v>161</v>
      </c>
      <c r="AU196" s="245" t="s">
        <v>86</v>
      </c>
      <c r="AV196" s="13" t="s">
        <v>86</v>
      </c>
      <c r="AW196" s="13" t="s">
        <v>32</v>
      </c>
      <c r="AX196" s="13" t="s">
        <v>84</v>
      </c>
      <c r="AY196" s="245" t="s">
        <v>153</v>
      </c>
    </row>
    <row r="197" s="2" customFormat="1" ht="24.15" customHeight="1">
      <c r="A197" s="38"/>
      <c r="B197" s="39"/>
      <c r="C197" s="246" t="s">
        <v>316</v>
      </c>
      <c r="D197" s="246" t="s">
        <v>208</v>
      </c>
      <c r="E197" s="247" t="s">
        <v>317</v>
      </c>
      <c r="F197" s="248" t="s">
        <v>318</v>
      </c>
      <c r="G197" s="249" t="s">
        <v>227</v>
      </c>
      <c r="H197" s="250">
        <v>0.35599999999999998</v>
      </c>
      <c r="I197" s="251"/>
      <c r="J197" s="252">
        <f>ROUND(I197*H197,2)</f>
        <v>0</v>
      </c>
      <c r="K197" s="253"/>
      <c r="L197" s="254"/>
      <c r="M197" s="255" t="s">
        <v>1</v>
      </c>
      <c r="N197" s="256" t="s">
        <v>41</v>
      </c>
      <c r="O197" s="91"/>
      <c r="P197" s="230">
        <f>O197*H197</f>
        <v>0</v>
      </c>
      <c r="Q197" s="230">
        <v>1</v>
      </c>
      <c r="R197" s="230">
        <f>Q197*H197</f>
        <v>0.35599999999999998</v>
      </c>
      <c r="S197" s="230">
        <v>0</v>
      </c>
      <c r="T197" s="231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2" t="s">
        <v>275</v>
      </c>
      <c r="AT197" s="232" t="s">
        <v>208</v>
      </c>
      <c r="AU197" s="232" t="s">
        <v>86</v>
      </c>
      <c r="AY197" s="17" t="s">
        <v>153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84</v>
      </c>
      <c r="BK197" s="233">
        <f>ROUND(I197*H197,2)</f>
        <v>0</v>
      </c>
      <c r="BL197" s="17" t="s">
        <v>229</v>
      </c>
      <c r="BM197" s="232" t="s">
        <v>319</v>
      </c>
    </row>
    <row r="198" s="13" customFormat="1">
      <c r="A198" s="13"/>
      <c r="B198" s="234"/>
      <c r="C198" s="235"/>
      <c r="D198" s="236" t="s">
        <v>161</v>
      </c>
      <c r="E198" s="235"/>
      <c r="F198" s="238" t="s">
        <v>437</v>
      </c>
      <c r="G198" s="235"/>
      <c r="H198" s="239">
        <v>0.35599999999999998</v>
      </c>
      <c r="I198" s="240"/>
      <c r="J198" s="235"/>
      <c r="K198" s="235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161</v>
      </c>
      <c r="AU198" s="245" t="s">
        <v>86</v>
      </c>
      <c r="AV198" s="13" t="s">
        <v>86</v>
      </c>
      <c r="AW198" s="13" t="s">
        <v>4</v>
      </c>
      <c r="AX198" s="13" t="s">
        <v>84</v>
      </c>
      <c r="AY198" s="245" t="s">
        <v>153</v>
      </c>
    </row>
    <row r="199" s="2" customFormat="1" ht="24.15" customHeight="1">
      <c r="A199" s="38"/>
      <c r="B199" s="39"/>
      <c r="C199" s="220" t="s">
        <v>321</v>
      </c>
      <c r="D199" s="220" t="s">
        <v>155</v>
      </c>
      <c r="E199" s="221" t="s">
        <v>322</v>
      </c>
      <c r="F199" s="222" t="s">
        <v>323</v>
      </c>
      <c r="G199" s="223" t="s">
        <v>313</v>
      </c>
      <c r="H199" s="224">
        <v>495.16000000000002</v>
      </c>
      <c r="I199" s="225"/>
      <c r="J199" s="226">
        <f>ROUND(I199*H199,2)</f>
        <v>0</v>
      </c>
      <c r="K199" s="227"/>
      <c r="L199" s="44"/>
      <c r="M199" s="228" t="s">
        <v>1</v>
      </c>
      <c r="N199" s="229" t="s">
        <v>41</v>
      </c>
      <c r="O199" s="91"/>
      <c r="P199" s="230">
        <f>O199*H199</f>
        <v>0</v>
      </c>
      <c r="Q199" s="230">
        <v>6.0000000000000002E-05</v>
      </c>
      <c r="R199" s="230">
        <f>Q199*H199</f>
        <v>0.029709600000000003</v>
      </c>
      <c r="S199" s="230">
        <v>0</v>
      </c>
      <c r="T199" s="231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2" t="s">
        <v>229</v>
      </c>
      <c r="AT199" s="232" t="s">
        <v>155</v>
      </c>
      <c r="AU199" s="232" t="s">
        <v>86</v>
      </c>
      <c r="AY199" s="17" t="s">
        <v>153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7" t="s">
        <v>84</v>
      </c>
      <c r="BK199" s="233">
        <f>ROUND(I199*H199,2)</f>
        <v>0</v>
      </c>
      <c r="BL199" s="17" t="s">
        <v>229</v>
      </c>
      <c r="BM199" s="232" t="s">
        <v>324</v>
      </c>
    </row>
    <row r="200" s="13" customFormat="1">
      <c r="A200" s="13"/>
      <c r="B200" s="234"/>
      <c r="C200" s="235"/>
      <c r="D200" s="236" t="s">
        <v>161</v>
      </c>
      <c r="E200" s="237" t="s">
        <v>1</v>
      </c>
      <c r="F200" s="238" t="s">
        <v>438</v>
      </c>
      <c r="G200" s="235"/>
      <c r="H200" s="239">
        <v>495.16000000000002</v>
      </c>
      <c r="I200" s="240"/>
      <c r="J200" s="235"/>
      <c r="K200" s="235"/>
      <c r="L200" s="241"/>
      <c r="M200" s="242"/>
      <c r="N200" s="243"/>
      <c r="O200" s="243"/>
      <c r="P200" s="243"/>
      <c r="Q200" s="243"/>
      <c r="R200" s="243"/>
      <c r="S200" s="243"/>
      <c r="T200" s="24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5" t="s">
        <v>161</v>
      </c>
      <c r="AU200" s="245" t="s">
        <v>86</v>
      </c>
      <c r="AV200" s="13" t="s">
        <v>86</v>
      </c>
      <c r="AW200" s="13" t="s">
        <v>32</v>
      </c>
      <c r="AX200" s="13" t="s">
        <v>84</v>
      </c>
      <c r="AY200" s="245" t="s">
        <v>153</v>
      </c>
    </row>
    <row r="201" s="2" customFormat="1" ht="24.15" customHeight="1">
      <c r="A201" s="38"/>
      <c r="B201" s="39"/>
      <c r="C201" s="246" t="s">
        <v>326</v>
      </c>
      <c r="D201" s="246" t="s">
        <v>208</v>
      </c>
      <c r="E201" s="247" t="s">
        <v>317</v>
      </c>
      <c r="F201" s="248" t="s">
        <v>318</v>
      </c>
      <c r="G201" s="249" t="s">
        <v>227</v>
      </c>
      <c r="H201" s="250">
        <v>0.52000000000000002</v>
      </c>
      <c r="I201" s="251"/>
      <c r="J201" s="252">
        <f>ROUND(I201*H201,2)</f>
        <v>0</v>
      </c>
      <c r="K201" s="253"/>
      <c r="L201" s="254"/>
      <c r="M201" s="255" t="s">
        <v>1</v>
      </c>
      <c r="N201" s="256" t="s">
        <v>41</v>
      </c>
      <c r="O201" s="91"/>
      <c r="P201" s="230">
        <f>O201*H201</f>
        <v>0</v>
      </c>
      <c r="Q201" s="230">
        <v>1</v>
      </c>
      <c r="R201" s="230">
        <f>Q201*H201</f>
        <v>0.52000000000000002</v>
      </c>
      <c r="S201" s="230">
        <v>0</v>
      </c>
      <c r="T201" s="231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2" t="s">
        <v>275</v>
      </c>
      <c r="AT201" s="232" t="s">
        <v>208</v>
      </c>
      <c r="AU201" s="232" t="s">
        <v>86</v>
      </c>
      <c r="AY201" s="17" t="s">
        <v>153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7" t="s">
        <v>84</v>
      </c>
      <c r="BK201" s="233">
        <f>ROUND(I201*H201,2)</f>
        <v>0</v>
      </c>
      <c r="BL201" s="17" t="s">
        <v>229</v>
      </c>
      <c r="BM201" s="232" t="s">
        <v>327</v>
      </c>
    </row>
    <row r="202" s="13" customFormat="1">
      <c r="A202" s="13"/>
      <c r="B202" s="234"/>
      <c r="C202" s="235"/>
      <c r="D202" s="236" t="s">
        <v>161</v>
      </c>
      <c r="E202" s="235"/>
      <c r="F202" s="238" t="s">
        <v>439</v>
      </c>
      <c r="G202" s="235"/>
      <c r="H202" s="239">
        <v>0.52000000000000002</v>
      </c>
      <c r="I202" s="240"/>
      <c r="J202" s="235"/>
      <c r="K202" s="235"/>
      <c r="L202" s="241"/>
      <c r="M202" s="242"/>
      <c r="N202" s="243"/>
      <c r="O202" s="243"/>
      <c r="P202" s="243"/>
      <c r="Q202" s="243"/>
      <c r="R202" s="243"/>
      <c r="S202" s="243"/>
      <c r="T202" s="24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5" t="s">
        <v>161</v>
      </c>
      <c r="AU202" s="245" t="s">
        <v>86</v>
      </c>
      <c r="AV202" s="13" t="s">
        <v>86</v>
      </c>
      <c r="AW202" s="13" t="s">
        <v>4</v>
      </c>
      <c r="AX202" s="13" t="s">
        <v>84</v>
      </c>
      <c r="AY202" s="245" t="s">
        <v>153</v>
      </c>
    </row>
    <row r="203" s="2" customFormat="1" ht="16.5" customHeight="1">
      <c r="A203" s="38"/>
      <c r="B203" s="39"/>
      <c r="C203" s="220" t="s">
        <v>329</v>
      </c>
      <c r="D203" s="220" t="s">
        <v>155</v>
      </c>
      <c r="E203" s="221" t="s">
        <v>330</v>
      </c>
      <c r="F203" s="222" t="s">
        <v>331</v>
      </c>
      <c r="G203" s="223" t="s">
        <v>204</v>
      </c>
      <c r="H203" s="224">
        <v>7.46</v>
      </c>
      <c r="I203" s="225"/>
      <c r="J203" s="226">
        <f>ROUND(I203*H203,2)</f>
        <v>0</v>
      </c>
      <c r="K203" s="227"/>
      <c r="L203" s="44"/>
      <c r="M203" s="228" t="s">
        <v>1</v>
      </c>
      <c r="N203" s="229" t="s">
        <v>41</v>
      </c>
      <c r="O203" s="91"/>
      <c r="P203" s="230">
        <f>O203*H203</f>
        <v>0</v>
      </c>
      <c r="Q203" s="230">
        <v>6.0000000000000002E-05</v>
      </c>
      <c r="R203" s="230">
        <f>Q203*H203</f>
        <v>0.00044759999999999998</v>
      </c>
      <c r="S203" s="230">
        <v>0</v>
      </c>
      <c r="T203" s="231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2" t="s">
        <v>229</v>
      </c>
      <c r="AT203" s="232" t="s">
        <v>155</v>
      </c>
      <c r="AU203" s="232" t="s">
        <v>86</v>
      </c>
      <c r="AY203" s="17" t="s">
        <v>153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84</v>
      </c>
      <c r="BK203" s="233">
        <f>ROUND(I203*H203,2)</f>
        <v>0</v>
      </c>
      <c r="BL203" s="17" t="s">
        <v>229</v>
      </c>
      <c r="BM203" s="232" t="s">
        <v>332</v>
      </c>
    </row>
    <row r="204" s="13" customFormat="1">
      <c r="A204" s="13"/>
      <c r="B204" s="234"/>
      <c r="C204" s="235"/>
      <c r="D204" s="236" t="s">
        <v>161</v>
      </c>
      <c r="E204" s="237" t="s">
        <v>1</v>
      </c>
      <c r="F204" s="238" t="s">
        <v>440</v>
      </c>
      <c r="G204" s="235"/>
      <c r="H204" s="239">
        <v>7.46</v>
      </c>
      <c r="I204" s="240"/>
      <c r="J204" s="235"/>
      <c r="K204" s="235"/>
      <c r="L204" s="241"/>
      <c r="M204" s="242"/>
      <c r="N204" s="243"/>
      <c r="O204" s="243"/>
      <c r="P204" s="243"/>
      <c r="Q204" s="243"/>
      <c r="R204" s="243"/>
      <c r="S204" s="243"/>
      <c r="T204" s="24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5" t="s">
        <v>161</v>
      </c>
      <c r="AU204" s="245" t="s">
        <v>86</v>
      </c>
      <c r="AV204" s="13" t="s">
        <v>86</v>
      </c>
      <c r="AW204" s="13" t="s">
        <v>32</v>
      </c>
      <c r="AX204" s="13" t="s">
        <v>84</v>
      </c>
      <c r="AY204" s="245" t="s">
        <v>153</v>
      </c>
    </row>
    <row r="205" s="2" customFormat="1" ht="24.15" customHeight="1">
      <c r="A205" s="38"/>
      <c r="B205" s="39"/>
      <c r="C205" s="220" t="s">
        <v>334</v>
      </c>
      <c r="D205" s="220" t="s">
        <v>155</v>
      </c>
      <c r="E205" s="221" t="s">
        <v>335</v>
      </c>
      <c r="F205" s="222" t="s">
        <v>336</v>
      </c>
      <c r="G205" s="223" t="s">
        <v>227</v>
      </c>
      <c r="H205" s="224">
        <v>1.2749999999999999</v>
      </c>
      <c r="I205" s="225"/>
      <c r="J205" s="226">
        <f>ROUND(I205*H205,2)</f>
        <v>0</v>
      </c>
      <c r="K205" s="227"/>
      <c r="L205" s="44"/>
      <c r="M205" s="228" t="s">
        <v>1</v>
      </c>
      <c r="N205" s="229" t="s">
        <v>41</v>
      </c>
      <c r="O205" s="91"/>
      <c r="P205" s="230">
        <f>O205*H205</f>
        <v>0</v>
      </c>
      <c r="Q205" s="230">
        <v>0</v>
      </c>
      <c r="R205" s="230">
        <f>Q205*H205</f>
        <v>0</v>
      </c>
      <c r="S205" s="230">
        <v>0</v>
      </c>
      <c r="T205" s="231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2" t="s">
        <v>229</v>
      </c>
      <c r="AT205" s="232" t="s">
        <v>155</v>
      </c>
      <c r="AU205" s="232" t="s">
        <v>86</v>
      </c>
      <c r="AY205" s="17" t="s">
        <v>153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7" t="s">
        <v>84</v>
      </c>
      <c r="BK205" s="233">
        <f>ROUND(I205*H205,2)</f>
        <v>0</v>
      </c>
      <c r="BL205" s="17" t="s">
        <v>229</v>
      </c>
      <c r="BM205" s="232" t="s">
        <v>337</v>
      </c>
    </row>
    <row r="206" s="12" customFormat="1" ht="22.8" customHeight="1">
      <c r="A206" s="12"/>
      <c r="B206" s="204"/>
      <c r="C206" s="205"/>
      <c r="D206" s="206" t="s">
        <v>75</v>
      </c>
      <c r="E206" s="218" t="s">
        <v>338</v>
      </c>
      <c r="F206" s="218" t="s">
        <v>339</v>
      </c>
      <c r="G206" s="205"/>
      <c r="H206" s="205"/>
      <c r="I206" s="208"/>
      <c r="J206" s="219">
        <f>BK206</f>
        <v>0</v>
      </c>
      <c r="K206" s="205"/>
      <c r="L206" s="210"/>
      <c r="M206" s="211"/>
      <c r="N206" s="212"/>
      <c r="O206" s="212"/>
      <c r="P206" s="213">
        <f>SUM(P207:P217)</f>
        <v>0</v>
      </c>
      <c r="Q206" s="212"/>
      <c r="R206" s="213">
        <f>SUM(R207:R217)</f>
        <v>1.8052519499999999</v>
      </c>
      <c r="S206" s="212"/>
      <c r="T206" s="214">
        <f>SUM(T207:T217)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5" t="s">
        <v>86</v>
      </c>
      <c r="AT206" s="216" t="s">
        <v>75</v>
      </c>
      <c r="AU206" s="216" t="s">
        <v>84</v>
      </c>
      <c r="AY206" s="215" t="s">
        <v>153</v>
      </c>
      <c r="BK206" s="217">
        <f>SUM(BK207:BK217)</f>
        <v>0</v>
      </c>
    </row>
    <row r="207" s="2" customFormat="1" ht="24.15" customHeight="1">
      <c r="A207" s="38"/>
      <c r="B207" s="39"/>
      <c r="C207" s="220" t="s">
        <v>340</v>
      </c>
      <c r="D207" s="220" t="s">
        <v>155</v>
      </c>
      <c r="E207" s="221" t="s">
        <v>341</v>
      </c>
      <c r="F207" s="222" t="s">
        <v>342</v>
      </c>
      <c r="G207" s="223" t="s">
        <v>158</v>
      </c>
      <c r="H207" s="224">
        <v>50.600000000000001</v>
      </c>
      <c r="I207" s="225"/>
      <c r="J207" s="226">
        <f>ROUND(I207*H207,2)</f>
        <v>0</v>
      </c>
      <c r="K207" s="227"/>
      <c r="L207" s="44"/>
      <c r="M207" s="228" t="s">
        <v>1</v>
      </c>
      <c r="N207" s="229" t="s">
        <v>41</v>
      </c>
      <c r="O207" s="91"/>
      <c r="P207" s="230">
        <f>O207*H207</f>
        <v>0</v>
      </c>
      <c r="Q207" s="230">
        <v>0.0075799999999999999</v>
      </c>
      <c r="R207" s="230">
        <f>Q207*H207</f>
        <v>0.383548</v>
      </c>
      <c r="S207" s="230">
        <v>0</v>
      </c>
      <c r="T207" s="231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2" t="s">
        <v>229</v>
      </c>
      <c r="AT207" s="232" t="s">
        <v>155</v>
      </c>
      <c r="AU207" s="232" t="s">
        <v>86</v>
      </c>
      <c r="AY207" s="17" t="s">
        <v>153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7" t="s">
        <v>84</v>
      </c>
      <c r="BK207" s="233">
        <f>ROUND(I207*H207,2)</f>
        <v>0</v>
      </c>
      <c r="BL207" s="17" t="s">
        <v>229</v>
      </c>
      <c r="BM207" s="232" t="s">
        <v>343</v>
      </c>
    </row>
    <row r="208" s="13" customFormat="1">
      <c r="A208" s="13"/>
      <c r="B208" s="234"/>
      <c r="C208" s="235"/>
      <c r="D208" s="236" t="s">
        <v>161</v>
      </c>
      <c r="E208" s="237" t="s">
        <v>112</v>
      </c>
      <c r="F208" s="238" t="s">
        <v>441</v>
      </c>
      <c r="G208" s="235"/>
      <c r="H208" s="239">
        <v>50.600000000000001</v>
      </c>
      <c r="I208" s="240"/>
      <c r="J208" s="235"/>
      <c r="K208" s="235"/>
      <c r="L208" s="241"/>
      <c r="M208" s="242"/>
      <c r="N208" s="243"/>
      <c r="O208" s="243"/>
      <c r="P208" s="243"/>
      <c r="Q208" s="243"/>
      <c r="R208" s="243"/>
      <c r="S208" s="243"/>
      <c r="T208" s="24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5" t="s">
        <v>161</v>
      </c>
      <c r="AU208" s="245" t="s">
        <v>86</v>
      </c>
      <c r="AV208" s="13" t="s">
        <v>86</v>
      </c>
      <c r="AW208" s="13" t="s">
        <v>32</v>
      </c>
      <c r="AX208" s="13" t="s">
        <v>84</v>
      </c>
      <c r="AY208" s="245" t="s">
        <v>153</v>
      </c>
    </row>
    <row r="209" s="2" customFormat="1" ht="24.15" customHeight="1">
      <c r="A209" s="38"/>
      <c r="B209" s="39"/>
      <c r="C209" s="220" t="s">
        <v>345</v>
      </c>
      <c r="D209" s="220" t="s">
        <v>155</v>
      </c>
      <c r="E209" s="221" t="s">
        <v>346</v>
      </c>
      <c r="F209" s="222" t="s">
        <v>347</v>
      </c>
      <c r="G209" s="223" t="s">
        <v>204</v>
      </c>
      <c r="H209" s="224">
        <v>27.699999999999999</v>
      </c>
      <c r="I209" s="225"/>
      <c r="J209" s="226">
        <f>ROUND(I209*H209,2)</f>
        <v>0</v>
      </c>
      <c r="K209" s="227"/>
      <c r="L209" s="44"/>
      <c r="M209" s="228" t="s">
        <v>1</v>
      </c>
      <c r="N209" s="229" t="s">
        <v>41</v>
      </c>
      <c r="O209" s="91"/>
      <c r="P209" s="230">
        <f>O209*H209</f>
        <v>0</v>
      </c>
      <c r="Q209" s="230">
        <v>0.00058</v>
      </c>
      <c r="R209" s="230">
        <f>Q209*H209</f>
        <v>0.016066</v>
      </c>
      <c r="S209" s="230">
        <v>0</v>
      </c>
      <c r="T209" s="231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2" t="s">
        <v>229</v>
      </c>
      <c r="AT209" s="232" t="s">
        <v>155</v>
      </c>
      <c r="AU209" s="232" t="s">
        <v>86</v>
      </c>
      <c r="AY209" s="17" t="s">
        <v>153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7" t="s">
        <v>84</v>
      </c>
      <c r="BK209" s="233">
        <f>ROUND(I209*H209,2)</f>
        <v>0</v>
      </c>
      <c r="BL209" s="17" t="s">
        <v>229</v>
      </c>
      <c r="BM209" s="232" t="s">
        <v>348</v>
      </c>
    </row>
    <row r="210" s="13" customFormat="1">
      <c r="A210" s="13"/>
      <c r="B210" s="234"/>
      <c r="C210" s="235"/>
      <c r="D210" s="236" t="s">
        <v>161</v>
      </c>
      <c r="E210" s="237" t="s">
        <v>1</v>
      </c>
      <c r="F210" s="238" t="s">
        <v>442</v>
      </c>
      <c r="G210" s="235"/>
      <c r="H210" s="239">
        <v>27.699999999999999</v>
      </c>
      <c r="I210" s="240"/>
      <c r="J210" s="235"/>
      <c r="K210" s="235"/>
      <c r="L210" s="241"/>
      <c r="M210" s="242"/>
      <c r="N210" s="243"/>
      <c r="O210" s="243"/>
      <c r="P210" s="243"/>
      <c r="Q210" s="243"/>
      <c r="R210" s="243"/>
      <c r="S210" s="243"/>
      <c r="T210" s="24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5" t="s">
        <v>161</v>
      </c>
      <c r="AU210" s="245" t="s">
        <v>86</v>
      </c>
      <c r="AV210" s="13" t="s">
        <v>86</v>
      </c>
      <c r="AW210" s="13" t="s">
        <v>32</v>
      </c>
      <c r="AX210" s="13" t="s">
        <v>84</v>
      </c>
      <c r="AY210" s="245" t="s">
        <v>153</v>
      </c>
    </row>
    <row r="211" s="2" customFormat="1" ht="24.15" customHeight="1">
      <c r="A211" s="38"/>
      <c r="B211" s="39"/>
      <c r="C211" s="246" t="s">
        <v>350</v>
      </c>
      <c r="D211" s="246" t="s">
        <v>208</v>
      </c>
      <c r="E211" s="247" t="s">
        <v>351</v>
      </c>
      <c r="F211" s="248" t="s">
        <v>352</v>
      </c>
      <c r="G211" s="249" t="s">
        <v>255</v>
      </c>
      <c r="H211" s="250">
        <v>50.884999999999998</v>
      </c>
      <c r="I211" s="251"/>
      <c r="J211" s="252">
        <f>ROUND(I211*H211,2)</f>
        <v>0</v>
      </c>
      <c r="K211" s="253"/>
      <c r="L211" s="254"/>
      <c r="M211" s="255" t="s">
        <v>1</v>
      </c>
      <c r="N211" s="256" t="s">
        <v>41</v>
      </c>
      <c r="O211" s="91"/>
      <c r="P211" s="230">
        <f>O211*H211</f>
        <v>0</v>
      </c>
      <c r="Q211" s="230">
        <v>0.00167</v>
      </c>
      <c r="R211" s="230">
        <f>Q211*H211</f>
        <v>0.084977949999999997</v>
      </c>
      <c r="S211" s="230">
        <v>0</v>
      </c>
      <c r="T211" s="231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2" t="s">
        <v>275</v>
      </c>
      <c r="AT211" s="232" t="s">
        <v>208</v>
      </c>
      <c r="AU211" s="232" t="s">
        <v>86</v>
      </c>
      <c r="AY211" s="17" t="s">
        <v>153</v>
      </c>
      <c r="BE211" s="233">
        <f>IF(N211="základní",J211,0)</f>
        <v>0</v>
      </c>
      <c r="BF211" s="233">
        <f>IF(N211="snížená",J211,0)</f>
        <v>0</v>
      </c>
      <c r="BG211" s="233">
        <f>IF(N211="zákl. přenesená",J211,0)</f>
        <v>0</v>
      </c>
      <c r="BH211" s="233">
        <f>IF(N211="sníž. přenesená",J211,0)</f>
        <v>0</v>
      </c>
      <c r="BI211" s="233">
        <f>IF(N211="nulová",J211,0)</f>
        <v>0</v>
      </c>
      <c r="BJ211" s="17" t="s">
        <v>84</v>
      </c>
      <c r="BK211" s="233">
        <f>ROUND(I211*H211,2)</f>
        <v>0</v>
      </c>
      <c r="BL211" s="17" t="s">
        <v>229</v>
      </c>
      <c r="BM211" s="232" t="s">
        <v>353</v>
      </c>
    </row>
    <row r="212" s="13" customFormat="1">
      <c r="A212" s="13"/>
      <c r="B212" s="234"/>
      <c r="C212" s="235"/>
      <c r="D212" s="236" t="s">
        <v>161</v>
      </c>
      <c r="E212" s="235"/>
      <c r="F212" s="238" t="s">
        <v>443</v>
      </c>
      <c r="G212" s="235"/>
      <c r="H212" s="239">
        <v>50.884999999999998</v>
      </c>
      <c r="I212" s="240"/>
      <c r="J212" s="235"/>
      <c r="K212" s="235"/>
      <c r="L212" s="241"/>
      <c r="M212" s="242"/>
      <c r="N212" s="243"/>
      <c r="O212" s="243"/>
      <c r="P212" s="243"/>
      <c r="Q212" s="243"/>
      <c r="R212" s="243"/>
      <c r="S212" s="243"/>
      <c r="T212" s="24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5" t="s">
        <v>161</v>
      </c>
      <c r="AU212" s="245" t="s">
        <v>86</v>
      </c>
      <c r="AV212" s="13" t="s">
        <v>86</v>
      </c>
      <c r="AW212" s="13" t="s">
        <v>4</v>
      </c>
      <c r="AX212" s="13" t="s">
        <v>84</v>
      </c>
      <c r="AY212" s="245" t="s">
        <v>153</v>
      </c>
    </row>
    <row r="213" s="2" customFormat="1" ht="24.15" customHeight="1">
      <c r="A213" s="38"/>
      <c r="B213" s="39"/>
      <c r="C213" s="220" t="s">
        <v>355</v>
      </c>
      <c r="D213" s="220" t="s">
        <v>155</v>
      </c>
      <c r="E213" s="221" t="s">
        <v>356</v>
      </c>
      <c r="F213" s="222" t="s">
        <v>357</v>
      </c>
      <c r="G213" s="223" t="s">
        <v>158</v>
      </c>
      <c r="H213" s="224">
        <v>50.600000000000001</v>
      </c>
      <c r="I213" s="225"/>
      <c r="J213" s="226">
        <f>ROUND(I213*H213,2)</f>
        <v>0</v>
      </c>
      <c r="K213" s="227"/>
      <c r="L213" s="44"/>
      <c r="M213" s="228" t="s">
        <v>1</v>
      </c>
      <c r="N213" s="229" t="s">
        <v>41</v>
      </c>
      <c r="O213" s="91"/>
      <c r="P213" s="230">
        <f>O213*H213</f>
        <v>0</v>
      </c>
      <c r="Q213" s="230">
        <v>0.0063</v>
      </c>
      <c r="R213" s="230">
        <f>Q213*H213</f>
        <v>0.31878000000000001</v>
      </c>
      <c r="S213" s="230">
        <v>0</v>
      </c>
      <c r="T213" s="231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2" t="s">
        <v>229</v>
      </c>
      <c r="AT213" s="232" t="s">
        <v>155</v>
      </c>
      <c r="AU213" s="232" t="s">
        <v>86</v>
      </c>
      <c r="AY213" s="17" t="s">
        <v>153</v>
      </c>
      <c r="BE213" s="233">
        <f>IF(N213="základní",J213,0)</f>
        <v>0</v>
      </c>
      <c r="BF213" s="233">
        <f>IF(N213="snížená",J213,0)</f>
        <v>0</v>
      </c>
      <c r="BG213" s="233">
        <f>IF(N213="zákl. přenesená",J213,0)</f>
        <v>0</v>
      </c>
      <c r="BH213" s="233">
        <f>IF(N213="sníž. přenesená",J213,0)</f>
        <v>0</v>
      </c>
      <c r="BI213" s="233">
        <f>IF(N213="nulová",J213,0)</f>
        <v>0</v>
      </c>
      <c r="BJ213" s="17" t="s">
        <v>84</v>
      </c>
      <c r="BK213" s="233">
        <f>ROUND(I213*H213,2)</f>
        <v>0</v>
      </c>
      <c r="BL213" s="17" t="s">
        <v>229</v>
      </c>
      <c r="BM213" s="232" t="s">
        <v>358</v>
      </c>
    </row>
    <row r="214" s="13" customFormat="1">
      <c r="A214" s="13"/>
      <c r="B214" s="234"/>
      <c r="C214" s="235"/>
      <c r="D214" s="236" t="s">
        <v>161</v>
      </c>
      <c r="E214" s="237" t="s">
        <v>1</v>
      </c>
      <c r="F214" s="238" t="s">
        <v>112</v>
      </c>
      <c r="G214" s="235"/>
      <c r="H214" s="239">
        <v>50.600000000000001</v>
      </c>
      <c r="I214" s="240"/>
      <c r="J214" s="235"/>
      <c r="K214" s="235"/>
      <c r="L214" s="241"/>
      <c r="M214" s="242"/>
      <c r="N214" s="243"/>
      <c r="O214" s="243"/>
      <c r="P214" s="243"/>
      <c r="Q214" s="243"/>
      <c r="R214" s="243"/>
      <c r="S214" s="243"/>
      <c r="T214" s="24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5" t="s">
        <v>161</v>
      </c>
      <c r="AU214" s="245" t="s">
        <v>86</v>
      </c>
      <c r="AV214" s="13" t="s">
        <v>86</v>
      </c>
      <c r="AW214" s="13" t="s">
        <v>32</v>
      </c>
      <c r="AX214" s="13" t="s">
        <v>84</v>
      </c>
      <c r="AY214" s="245" t="s">
        <v>153</v>
      </c>
    </row>
    <row r="215" s="2" customFormat="1" ht="24.15" customHeight="1">
      <c r="A215" s="38"/>
      <c r="B215" s="39"/>
      <c r="C215" s="246" t="s">
        <v>359</v>
      </c>
      <c r="D215" s="246" t="s">
        <v>208</v>
      </c>
      <c r="E215" s="247" t="s">
        <v>360</v>
      </c>
      <c r="F215" s="248" t="s">
        <v>361</v>
      </c>
      <c r="G215" s="249" t="s">
        <v>158</v>
      </c>
      <c r="H215" s="250">
        <v>55.659999999999997</v>
      </c>
      <c r="I215" s="251"/>
      <c r="J215" s="252">
        <f>ROUND(I215*H215,2)</f>
        <v>0</v>
      </c>
      <c r="K215" s="253"/>
      <c r="L215" s="254"/>
      <c r="M215" s="255" t="s">
        <v>1</v>
      </c>
      <c r="N215" s="256" t="s">
        <v>41</v>
      </c>
      <c r="O215" s="91"/>
      <c r="P215" s="230">
        <f>O215*H215</f>
        <v>0</v>
      </c>
      <c r="Q215" s="230">
        <v>0.017999999999999999</v>
      </c>
      <c r="R215" s="230">
        <f>Q215*H215</f>
        <v>1.0018799999999999</v>
      </c>
      <c r="S215" s="230">
        <v>0</v>
      </c>
      <c r="T215" s="231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2" t="s">
        <v>275</v>
      </c>
      <c r="AT215" s="232" t="s">
        <v>208</v>
      </c>
      <c r="AU215" s="232" t="s">
        <v>86</v>
      </c>
      <c r="AY215" s="17" t="s">
        <v>153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7" t="s">
        <v>84</v>
      </c>
      <c r="BK215" s="233">
        <f>ROUND(I215*H215,2)</f>
        <v>0</v>
      </c>
      <c r="BL215" s="17" t="s">
        <v>229</v>
      </c>
      <c r="BM215" s="232" t="s">
        <v>362</v>
      </c>
    </row>
    <row r="216" s="13" customFormat="1">
      <c r="A216" s="13"/>
      <c r="B216" s="234"/>
      <c r="C216" s="235"/>
      <c r="D216" s="236" t="s">
        <v>161</v>
      </c>
      <c r="E216" s="235"/>
      <c r="F216" s="238" t="s">
        <v>444</v>
      </c>
      <c r="G216" s="235"/>
      <c r="H216" s="239">
        <v>55.659999999999997</v>
      </c>
      <c r="I216" s="240"/>
      <c r="J216" s="235"/>
      <c r="K216" s="235"/>
      <c r="L216" s="241"/>
      <c r="M216" s="242"/>
      <c r="N216" s="243"/>
      <c r="O216" s="243"/>
      <c r="P216" s="243"/>
      <c r="Q216" s="243"/>
      <c r="R216" s="243"/>
      <c r="S216" s="243"/>
      <c r="T216" s="24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5" t="s">
        <v>161</v>
      </c>
      <c r="AU216" s="245" t="s">
        <v>86</v>
      </c>
      <c r="AV216" s="13" t="s">
        <v>86</v>
      </c>
      <c r="AW216" s="13" t="s">
        <v>4</v>
      </c>
      <c r="AX216" s="13" t="s">
        <v>84</v>
      </c>
      <c r="AY216" s="245" t="s">
        <v>153</v>
      </c>
    </row>
    <row r="217" s="2" customFormat="1" ht="24.15" customHeight="1">
      <c r="A217" s="38"/>
      <c r="B217" s="39"/>
      <c r="C217" s="220" t="s">
        <v>364</v>
      </c>
      <c r="D217" s="220" t="s">
        <v>155</v>
      </c>
      <c r="E217" s="221" t="s">
        <v>365</v>
      </c>
      <c r="F217" s="222" t="s">
        <v>366</v>
      </c>
      <c r="G217" s="223" t="s">
        <v>227</v>
      </c>
      <c r="H217" s="224">
        <v>1.8049999999999999</v>
      </c>
      <c r="I217" s="225"/>
      <c r="J217" s="226">
        <f>ROUND(I217*H217,2)</f>
        <v>0</v>
      </c>
      <c r="K217" s="227"/>
      <c r="L217" s="44"/>
      <c r="M217" s="228" t="s">
        <v>1</v>
      </c>
      <c r="N217" s="229" t="s">
        <v>41</v>
      </c>
      <c r="O217" s="91"/>
      <c r="P217" s="230">
        <f>O217*H217</f>
        <v>0</v>
      </c>
      <c r="Q217" s="230">
        <v>0</v>
      </c>
      <c r="R217" s="230">
        <f>Q217*H217</f>
        <v>0</v>
      </c>
      <c r="S217" s="230">
        <v>0</v>
      </c>
      <c r="T217" s="231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2" t="s">
        <v>229</v>
      </c>
      <c r="AT217" s="232" t="s">
        <v>155</v>
      </c>
      <c r="AU217" s="232" t="s">
        <v>86</v>
      </c>
      <c r="AY217" s="17" t="s">
        <v>153</v>
      </c>
      <c r="BE217" s="233">
        <f>IF(N217="základní",J217,0)</f>
        <v>0</v>
      </c>
      <c r="BF217" s="233">
        <f>IF(N217="snížená",J217,0)</f>
        <v>0</v>
      </c>
      <c r="BG217" s="233">
        <f>IF(N217="zákl. přenesená",J217,0)</f>
        <v>0</v>
      </c>
      <c r="BH217" s="233">
        <f>IF(N217="sníž. přenesená",J217,0)</f>
        <v>0</v>
      </c>
      <c r="BI217" s="233">
        <f>IF(N217="nulová",J217,0)</f>
        <v>0</v>
      </c>
      <c r="BJ217" s="17" t="s">
        <v>84</v>
      </c>
      <c r="BK217" s="233">
        <f>ROUND(I217*H217,2)</f>
        <v>0</v>
      </c>
      <c r="BL217" s="17" t="s">
        <v>229</v>
      </c>
      <c r="BM217" s="232" t="s">
        <v>367</v>
      </c>
    </row>
    <row r="218" s="12" customFormat="1" ht="22.8" customHeight="1">
      <c r="A218" s="12"/>
      <c r="B218" s="204"/>
      <c r="C218" s="205"/>
      <c r="D218" s="206" t="s">
        <v>75</v>
      </c>
      <c r="E218" s="218" t="s">
        <v>368</v>
      </c>
      <c r="F218" s="218" t="s">
        <v>369</v>
      </c>
      <c r="G218" s="205"/>
      <c r="H218" s="205"/>
      <c r="I218" s="208"/>
      <c r="J218" s="219">
        <f>BK218</f>
        <v>0</v>
      </c>
      <c r="K218" s="205"/>
      <c r="L218" s="210"/>
      <c r="M218" s="211"/>
      <c r="N218" s="212"/>
      <c r="O218" s="212"/>
      <c r="P218" s="213">
        <f>SUM(P219:P225)</f>
        <v>0</v>
      </c>
      <c r="Q218" s="212"/>
      <c r="R218" s="213">
        <f>SUM(R219:R225)</f>
        <v>0.066074019999999997</v>
      </c>
      <c r="S218" s="212"/>
      <c r="T218" s="214">
        <f>SUM(T219:T225)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5" t="s">
        <v>86</v>
      </c>
      <c r="AT218" s="216" t="s">
        <v>75</v>
      </c>
      <c r="AU218" s="216" t="s">
        <v>84</v>
      </c>
      <c r="AY218" s="215" t="s">
        <v>153</v>
      </c>
      <c r="BK218" s="217">
        <f>SUM(BK219:BK225)</f>
        <v>0</v>
      </c>
    </row>
    <row r="219" s="2" customFormat="1" ht="24.15" customHeight="1">
      <c r="A219" s="38"/>
      <c r="B219" s="39"/>
      <c r="C219" s="220" t="s">
        <v>370</v>
      </c>
      <c r="D219" s="220" t="s">
        <v>155</v>
      </c>
      <c r="E219" s="221" t="s">
        <v>371</v>
      </c>
      <c r="F219" s="222" t="s">
        <v>372</v>
      </c>
      <c r="G219" s="223" t="s">
        <v>158</v>
      </c>
      <c r="H219" s="224">
        <v>40.018999999999998</v>
      </c>
      <c r="I219" s="225"/>
      <c r="J219" s="226">
        <f>ROUND(I219*H219,2)</f>
        <v>0</v>
      </c>
      <c r="K219" s="227"/>
      <c r="L219" s="44"/>
      <c r="M219" s="228" t="s">
        <v>1</v>
      </c>
      <c r="N219" s="229" t="s">
        <v>41</v>
      </c>
      <c r="O219" s="91"/>
      <c r="P219" s="230">
        <f>O219*H219</f>
        <v>0</v>
      </c>
      <c r="Q219" s="230">
        <v>0.00013999999999999999</v>
      </c>
      <c r="R219" s="230">
        <f>Q219*H219</f>
        <v>0.0056026599999999989</v>
      </c>
      <c r="S219" s="230">
        <v>0</v>
      </c>
      <c r="T219" s="231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2" t="s">
        <v>229</v>
      </c>
      <c r="AT219" s="232" t="s">
        <v>155</v>
      </c>
      <c r="AU219" s="232" t="s">
        <v>86</v>
      </c>
      <c r="AY219" s="17" t="s">
        <v>153</v>
      </c>
      <c r="BE219" s="233">
        <f>IF(N219="základní",J219,0)</f>
        <v>0</v>
      </c>
      <c r="BF219" s="233">
        <f>IF(N219="snížená",J219,0)</f>
        <v>0</v>
      </c>
      <c r="BG219" s="233">
        <f>IF(N219="zákl. přenesená",J219,0)</f>
        <v>0</v>
      </c>
      <c r="BH219" s="233">
        <f>IF(N219="sníž. přenesená",J219,0)</f>
        <v>0</v>
      </c>
      <c r="BI219" s="233">
        <f>IF(N219="nulová",J219,0)</f>
        <v>0</v>
      </c>
      <c r="BJ219" s="17" t="s">
        <v>84</v>
      </c>
      <c r="BK219" s="233">
        <f>ROUND(I219*H219,2)</f>
        <v>0</v>
      </c>
      <c r="BL219" s="17" t="s">
        <v>229</v>
      </c>
      <c r="BM219" s="232" t="s">
        <v>373</v>
      </c>
    </row>
    <row r="220" s="13" customFormat="1">
      <c r="A220" s="13"/>
      <c r="B220" s="234"/>
      <c r="C220" s="235"/>
      <c r="D220" s="236" t="s">
        <v>161</v>
      </c>
      <c r="E220" s="237" t="s">
        <v>1</v>
      </c>
      <c r="F220" s="238" t="s">
        <v>445</v>
      </c>
      <c r="G220" s="235"/>
      <c r="H220" s="239">
        <v>40.018999999999998</v>
      </c>
      <c r="I220" s="240"/>
      <c r="J220" s="235"/>
      <c r="K220" s="235"/>
      <c r="L220" s="241"/>
      <c r="M220" s="242"/>
      <c r="N220" s="243"/>
      <c r="O220" s="243"/>
      <c r="P220" s="243"/>
      <c r="Q220" s="243"/>
      <c r="R220" s="243"/>
      <c r="S220" s="243"/>
      <c r="T220" s="24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5" t="s">
        <v>161</v>
      </c>
      <c r="AU220" s="245" t="s">
        <v>86</v>
      </c>
      <c r="AV220" s="13" t="s">
        <v>86</v>
      </c>
      <c r="AW220" s="13" t="s">
        <v>32</v>
      </c>
      <c r="AX220" s="13" t="s">
        <v>76</v>
      </c>
      <c r="AY220" s="245" t="s">
        <v>153</v>
      </c>
    </row>
    <row r="221" s="15" customFormat="1">
      <c r="A221" s="15"/>
      <c r="B221" s="267"/>
      <c r="C221" s="268"/>
      <c r="D221" s="236" t="s">
        <v>161</v>
      </c>
      <c r="E221" s="269" t="s">
        <v>114</v>
      </c>
      <c r="F221" s="270" t="s">
        <v>375</v>
      </c>
      <c r="G221" s="268"/>
      <c r="H221" s="271">
        <v>40.018999999999998</v>
      </c>
      <c r="I221" s="272"/>
      <c r="J221" s="268"/>
      <c r="K221" s="268"/>
      <c r="L221" s="273"/>
      <c r="M221" s="274"/>
      <c r="N221" s="275"/>
      <c r="O221" s="275"/>
      <c r="P221" s="275"/>
      <c r="Q221" s="275"/>
      <c r="R221" s="275"/>
      <c r="S221" s="275"/>
      <c r="T221" s="276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7" t="s">
        <v>161</v>
      </c>
      <c r="AU221" s="277" t="s">
        <v>86</v>
      </c>
      <c r="AV221" s="15" t="s">
        <v>159</v>
      </c>
      <c r="AW221" s="15" t="s">
        <v>32</v>
      </c>
      <c r="AX221" s="15" t="s">
        <v>84</v>
      </c>
      <c r="AY221" s="277" t="s">
        <v>153</v>
      </c>
    </row>
    <row r="222" s="2" customFormat="1" ht="24.15" customHeight="1">
      <c r="A222" s="38"/>
      <c r="B222" s="39"/>
      <c r="C222" s="220" t="s">
        <v>376</v>
      </c>
      <c r="D222" s="220" t="s">
        <v>155</v>
      </c>
      <c r="E222" s="221" t="s">
        <v>377</v>
      </c>
      <c r="F222" s="222" t="s">
        <v>378</v>
      </c>
      <c r="G222" s="223" t="s">
        <v>158</v>
      </c>
      <c r="H222" s="224">
        <v>80.037999999999997</v>
      </c>
      <c r="I222" s="225"/>
      <c r="J222" s="226">
        <f>ROUND(I222*H222,2)</f>
        <v>0</v>
      </c>
      <c r="K222" s="227"/>
      <c r="L222" s="44"/>
      <c r="M222" s="228" t="s">
        <v>1</v>
      </c>
      <c r="N222" s="229" t="s">
        <v>41</v>
      </c>
      <c r="O222" s="91"/>
      <c r="P222" s="230">
        <f>O222*H222</f>
        <v>0</v>
      </c>
      <c r="Q222" s="230">
        <v>0.00012</v>
      </c>
      <c r="R222" s="230">
        <f>Q222*H222</f>
        <v>0.0096045599999999998</v>
      </c>
      <c r="S222" s="230">
        <v>0</v>
      </c>
      <c r="T222" s="231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2" t="s">
        <v>229</v>
      </c>
      <c r="AT222" s="232" t="s">
        <v>155</v>
      </c>
      <c r="AU222" s="232" t="s">
        <v>86</v>
      </c>
      <c r="AY222" s="17" t="s">
        <v>153</v>
      </c>
      <c r="BE222" s="233">
        <f>IF(N222="základní",J222,0)</f>
        <v>0</v>
      </c>
      <c r="BF222" s="233">
        <f>IF(N222="snížená",J222,0)</f>
        <v>0</v>
      </c>
      <c r="BG222" s="233">
        <f>IF(N222="zákl. přenesená",J222,0)</f>
        <v>0</v>
      </c>
      <c r="BH222" s="233">
        <f>IF(N222="sníž. přenesená",J222,0)</f>
        <v>0</v>
      </c>
      <c r="BI222" s="233">
        <f>IF(N222="nulová",J222,0)</f>
        <v>0</v>
      </c>
      <c r="BJ222" s="17" t="s">
        <v>84</v>
      </c>
      <c r="BK222" s="233">
        <f>ROUND(I222*H222,2)</f>
        <v>0</v>
      </c>
      <c r="BL222" s="17" t="s">
        <v>229</v>
      </c>
      <c r="BM222" s="232" t="s">
        <v>379</v>
      </c>
    </row>
    <row r="223" s="13" customFormat="1">
      <c r="A223" s="13"/>
      <c r="B223" s="234"/>
      <c r="C223" s="235"/>
      <c r="D223" s="236" t="s">
        <v>161</v>
      </c>
      <c r="E223" s="237" t="s">
        <v>1</v>
      </c>
      <c r="F223" s="238" t="s">
        <v>380</v>
      </c>
      <c r="G223" s="235"/>
      <c r="H223" s="239">
        <v>80.037999999999997</v>
      </c>
      <c r="I223" s="240"/>
      <c r="J223" s="235"/>
      <c r="K223" s="235"/>
      <c r="L223" s="241"/>
      <c r="M223" s="242"/>
      <c r="N223" s="243"/>
      <c r="O223" s="243"/>
      <c r="P223" s="243"/>
      <c r="Q223" s="243"/>
      <c r="R223" s="243"/>
      <c r="S223" s="243"/>
      <c r="T223" s="24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5" t="s">
        <v>161</v>
      </c>
      <c r="AU223" s="245" t="s">
        <v>86</v>
      </c>
      <c r="AV223" s="13" t="s">
        <v>86</v>
      </c>
      <c r="AW223" s="13" t="s">
        <v>32</v>
      </c>
      <c r="AX223" s="13" t="s">
        <v>84</v>
      </c>
      <c r="AY223" s="245" t="s">
        <v>153</v>
      </c>
    </row>
    <row r="224" s="2" customFormat="1" ht="33" customHeight="1">
      <c r="A224" s="38"/>
      <c r="B224" s="39"/>
      <c r="C224" s="220" t="s">
        <v>381</v>
      </c>
      <c r="D224" s="220" t="s">
        <v>155</v>
      </c>
      <c r="E224" s="221" t="s">
        <v>382</v>
      </c>
      <c r="F224" s="222" t="s">
        <v>383</v>
      </c>
      <c r="G224" s="223" t="s">
        <v>158</v>
      </c>
      <c r="H224" s="224">
        <v>221.16</v>
      </c>
      <c r="I224" s="225"/>
      <c r="J224" s="226">
        <f>ROUND(I224*H224,2)</f>
        <v>0</v>
      </c>
      <c r="K224" s="227"/>
      <c r="L224" s="44"/>
      <c r="M224" s="228" t="s">
        <v>1</v>
      </c>
      <c r="N224" s="229" t="s">
        <v>41</v>
      </c>
      <c r="O224" s="91"/>
      <c r="P224" s="230">
        <f>O224*H224</f>
        <v>0</v>
      </c>
      <c r="Q224" s="230">
        <v>0.00023000000000000001</v>
      </c>
      <c r="R224" s="230">
        <f>Q224*H224</f>
        <v>0.050866800000000004</v>
      </c>
      <c r="S224" s="230">
        <v>0</v>
      </c>
      <c r="T224" s="231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2" t="s">
        <v>229</v>
      </c>
      <c r="AT224" s="232" t="s">
        <v>155</v>
      </c>
      <c r="AU224" s="232" t="s">
        <v>86</v>
      </c>
      <c r="AY224" s="17" t="s">
        <v>153</v>
      </c>
      <c r="BE224" s="233">
        <f>IF(N224="základní",J224,0)</f>
        <v>0</v>
      </c>
      <c r="BF224" s="233">
        <f>IF(N224="snížená",J224,0)</f>
        <v>0</v>
      </c>
      <c r="BG224" s="233">
        <f>IF(N224="zákl. přenesená",J224,0)</f>
        <v>0</v>
      </c>
      <c r="BH224" s="233">
        <f>IF(N224="sníž. přenesená",J224,0)</f>
        <v>0</v>
      </c>
      <c r="BI224" s="233">
        <f>IF(N224="nulová",J224,0)</f>
        <v>0</v>
      </c>
      <c r="BJ224" s="17" t="s">
        <v>84</v>
      </c>
      <c r="BK224" s="233">
        <f>ROUND(I224*H224,2)</f>
        <v>0</v>
      </c>
      <c r="BL224" s="17" t="s">
        <v>229</v>
      </c>
      <c r="BM224" s="232" t="s">
        <v>384</v>
      </c>
    </row>
    <row r="225" s="13" customFormat="1">
      <c r="A225" s="13"/>
      <c r="B225" s="234"/>
      <c r="C225" s="235"/>
      <c r="D225" s="236" t="s">
        <v>161</v>
      </c>
      <c r="E225" s="237" t="s">
        <v>1</v>
      </c>
      <c r="F225" s="238" t="s">
        <v>385</v>
      </c>
      <c r="G225" s="235"/>
      <c r="H225" s="239">
        <v>221.16</v>
      </c>
      <c r="I225" s="240"/>
      <c r="J225" s="235"/>
      <c r="K225" s="235"/>
      <c r="L225" s="241"/>
      <c r="M225" s="242"/>
      <c r="N225" s="243"/>
      <c r="O225" s="243"/>
      <c r="P225" s="243"/>
      <c r="Q225" s="243"/>
      <c r="R225" s="243"/>
      <c r="S225" s="243"/>
      <c r="T225" s="24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5" t="s">
        <v>161</v>
      </c>
      <c r="AU225" s="245" t="s">
        <v>86</v>
      </c>
      <c r="AV225" s="13" t="s">
        <v>86</v>
      </c>
      <c r="AW225" s="13" t="s">
        <v>32</v>
      </c>
      <c r="AX225" s="13" t="s">
        <v>84</v>
      </c>
      <c r="AY225" s="245" t="s">
        <v>153</v>
      </c>
    </row>
    <row r="226" s="12" customFormat="1" ht="22.8" customHeight="1">
      <c r="A226" s="12"/>
      <c r="B226" s="204"/>
      <c r="C226" s="205"/>
      <c r="D226" s="206" t="s">
        <v>75</v>
      </c>
      <c r="E226" s="218" t="s">
        <v>386</v>
      </c>
      <c r="F226" s="218" t="s">
        <v>387</v>
      </c>
      <c r="G226" s="205"/>
      <c r="H226" s="205"/>
      <c r="I226" s="208"/>
      <c r="J226" s="219">
        <f>BK226</f>
        <v>0</v>
      </c>
      <c r="K226" s="205"/>
      <c r="L226" s="210"/>
      <c r="M226" s="211"/>
      <c r="N226" s="212"/>
      <c r="O226" s="212"/>
      <c r="P226" s="213">
        <f>SUM(P227:P228)</f>
        <v>0</v>
      </c>
      <c r="Q226" s="212"/>
      <c r="R226" s="213">
        <f>SUM(R227:R228)</f>
        <v>0.092887199999999989</v>
      </c>
      <c r="S226" s="212"/>
      <c r="T226" s="214">
        <f>SUM(T227:T228)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5" t="s">
        <v>86</v>
      </c>
      <c r="AT226" s="216" t="s">
        <v>75</v>
      </c>
      <c r="AU226" s="216" t="s">
        <v>84</v>
      </c>
      <c r="AY226" s="215" t="s">
        <v>153</v>
      </c>
      <c r="BK226" s="217">
        <f>SUM(BK227:BK228)</f>
        <v>0</v>
      </c>
    </row>
    <row r="227" s="2" customFormat="1" ht="24.15" customHeight="1">
      <c r="A227" s="38"/>
      <c r="B227" s="39"/>
      <c r="C227" s="220" t="s">
        <v>388</v>
      </c>
      <c r="D227" s="220" t="s">
        <v>155</v>
      </c>
      <c r="E227" s="221" t="s">
        <v>389</v>
      </c>
      <c r="F227" s="222" t="s">
        <v>390</v>
      </c>
      <c r="G227" s="223" t="s">
        <v>158</v>
      </c>
      <c r="H227" s="224">
        <v>663.48000000000002</v>
      </c>
      <c r="I227" s="225"/>
      <c r="J227" s="226">
        <f>ROUND(I227*H227,2)</f>
        <v>0</v>
      </c>
      <c r="K227" s="227"/>
      <c r="L227" s="44"/>
      <c r="M227" s="228" t="s">
        <v>1</v>
      </c>
      <c r="N227" s="229" t="s">
        <v>41</v>
      </c>
      <c r="O227" s="91"/>
      <c r="P227" s="230">
        <f>O227*H227</f>
        <v>0</v>
      </c>
      <c r="Q227" s="230">
        <v>0.00013999999999999999</v>
      </c>
      <c r="R227" s="230">
        <f>Q227*H227</f>
        <v>0.092887199999999989</v>
      </c>
      <c r="S227" s="230">
        <v>0</v>
      </c>
      <c r="T227" s="231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2" t="s">
        <v>229</v>
      </c>
      <c r="AT227" s="232" t="s">
        <v>155</v>
      </c>
      <c r="AU227" s="232" t="s">
        <v>86</v>
      </c>
      <c r="AY227" s="17" t="s">
        <v>153</v>
      </c>
      <c r="BE227" s="233">
        <f>IF(N227="základní",J227,0)</f>
        <v>0</v>
      </c>
      <c r="BF227" s="233">
        <f>IF(N227="snížená",J227,0)</f>
        <v>0</v>
      </c>
      <c r="BG227" s="233">
        <f>IF(N227="zákl. přenesená",J227,0)</f>
        <v>0</v>
      </c>
      <c r="BH227" s="233">
        <f>IF(N227="sníž. přenesená",J227,0)</f>
        <v>0</v>
      </c>
      <c r="BI227" s="233">
        <f>IF(N227="nulová",J227,0)</f>
        <v>0</v>
      </c>
      <c r="BJ227" s="17" t="s">
        <v>84</v>
      </c>
      <c r="BK227" s="233">
        <f>ROUND(I227*H227,2)</f>
        <v>0</v>
      </c>
      <c r="BL227" s="17" t="s">
        <v>229</v>
      </c>
      <c r="BM227" s="232" t="s">
        <v>391</v>
      </c>
    </row>
    <row r="228" s="13" customFormat="1">
      <c r="A228" s="13"/>
      <c r="B228" s="234"/>
      <c r="C228" s="235"/>
      <c r="D228" s="236" t="s">
        <v>161</v>
      </c>
      <c r="E228" s="237" t="s">
        <v>1</v>
      </c>
      <c r="F228" s="238" t="s">
        <v>392</v>
      </c>
      <c r="G228" s="235"/>
      <c r="H228" s="239">
        <v>663.48000000000002</v>
      </c>
      <c r="I228" s="240"/>
      <c r="J228" s="235"/>
      <c r="K228" s="235"/>
      <c r="L228" s="241"/>
      <c r="M228" s="278"/>
      <c r="N228" s="279"/>
      <c r="O228" s="279"/>
      <c r="P228" s="279"/>
      <c r="Q228" s="279"/>
      <c r="R228" s="279"/>
      <c r="S228" s="279"/>
      <c r="T228" s="280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5" t="s">
        <v>161</v>
      </c>
      <c r="AU228" s="245" t="s">
        <v>86</v>
      </c>
      <c r="AV228" s="13" t="s">
        <v>86</v>
      </c>
      <c r="AW228" s="13" t="s">
        <v>32</v>
      </c>
      <c r="AX228" s="13" t="s">
        <v>84</v>
      </c>
      <c r="AY228" s="245" t="s">
        <v>153</v>
      </c>
    </row>
    <row r="229" s="2" customFormat="1" ht="6.96" customHeight="1">
      <c r="A229" s="38"/>
      <c r="B229" s="66"/>
      <c r="C229" s="67"/>
      <c r="D229" s="67"/>
      <c r="E229" s="67"/>
      <c r="F229" s="67"/>
      <c r="G229" s="67"/>
      <c r="H229" s="67"/>
      <c r="I229" s="67"/>
      <c r="J229" s="67"/>
      <c r="K229" s="67"/>
      <c r="L229" s="44"/>
      <c r="M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</row>
  </sheetData>
  <sheetProtection sheet="1" autoFilter="0" formatColumns="0" formatRows="0" objects="1" scenarios="1" spinCount="100000" saltValue="awjsZKRNMDHpaw+5A75I/0UZK357Zo3aYKTyIObr6O+s6LO0RQZV2LB+poCOxUgfoSBe5PSQkW36mgL+n1aaow==" hashValue="9/Yn+lCzD9jGpPHtbPDo++R3xXD5yfyua0uCXmSxV2YPvOCdVpUQVQiGUUzxWuQwjUJh1I+1ZQaQqhf/ehslpw==" algorithmName="SHA-512" password="CC35"/>
  <autoFilter ref="C130:K228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  <c r="AZ2" s="136" t="s">
        <v>107</v>
      </c>
      <c r="BA2" s="136" t="s">
        <v>1</v>
      </c>
      <c r="BB2" s="136" t="s">
        <v>1</v>
      </c>
      <c r="BC2" s="136" t="s">
        <v>446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110</v>
      </c>
      <c r="BA3" s="136" t="s">
        <v>1</v>
      </c>
      <c r="BB3" s="136" t="s">
        <v>1</v>
      </c>
      <c r="BC3" s="136" t="s">
        <v>447</v>
      </c>
      <c r="BD3" s="136" t="s">
        <v>86</v>
      </c>
    </row>
    <row r="4" s="1" customFormat="1" ht="24.96" customHeight="1">
      <c r="B4" s="20"/>
      <c r="D4" s="139" t="s">
        <v>109</v>
      </c>
      <c r="L4" s="20"/>
      <c r="M4" s="140" t="s">
        <v>10</v>
      </c>
      <c r="AT4" s="17" t="s">
        <v>4</v>
      </c>
      <c r="AZ4" s="136" t="s">
        <v>112</v>
      </c>
      <c r="BA4" s="136" t="s">
        <v>1</v>
      </c>
      <c r="BB4" s="136" t="s">
        <v>1</v>
      </c>
      <c r="BC4" s="136" t="s">
        <v>448</v>
      </c>
      <c r="BD4" s="136" t="s">
        <v>86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26.25" customHeight="1">
      <c r="B7" s="20"/>
      <c r="E7" s="142" t="str">
        <f>'Rekapitulace stavby'!K6</f>
        <v>REKONSTRUKCE ČÁSTI SUTERÉNU OBJEKTU ZŠ KOMENSKÉHO, KOMENSKÉHO NÁMĚSTÍ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449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29. 8. 2022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ROUND(J131,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ROUND((SUM(BE131:BE223)),  2)</f>
        <v>0</v>
      </c>
      <c r="G33" s="38"/>
      <c r="H33" s="38"/>
      <c r="I33" s="156">
        <v>0.20999999999999999</v>
      </c>
      <c r="J33" s="155">
        <f>ROUND(((SUM(BE131:BE223))*I33),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ROUND((SUM(BF131:BF223)),  2)</f>
        <v>0</v>
      </c>
      <c r="G34" s="38"/>
      <c r="H34" s="38"/>
      <c r="I34" s="156">
        <v>0.14999999999999999</v>
      </c>
      <c r="J34" s="155">
        <f>ROUND(((SUM(BF131:BF223))*I34),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ROUND((SUM(BG131:BG223)),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ROUND((SUM(BH131:BH223)),  2)</f>
        <v>0</v>
      </c>
      <c r="G36" s="38"/>
      <c r="H36" s="38"/>
      <c r="I36" s="156">
        <v>0.14999999999999999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ROUND((SUM(BI131:BI223)),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5" t="str">
        <f>E7</f>
        <v>REKONSTRUKCE ČÁSTI SUTERÉNU OBJEKTU ZŠ KOMENSKÉHO, KOMENSKÉHO NÁMĚSTÍ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04 - Chodba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st.p.č. 527</v>
      </c>
      <c r="G89" s="40"/>
      <c r="H89" s="40"/>
      <c r="I89" s="32" t="s">
        <v>22</v>
      </c>
      <c r="J89" s="79" t="str">
        <f>IF(J12="","",J12)</f>
        <v>29. 8. 2022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Děčín</v>
      </c>
      <c r="G91" s="40"/>
      <c r="H91" s="40"/>
      <c r="I91" s="32" t="s">
        <v>30</v>
      </c>
      <c r="J91" s="36" t="str">
        <f>E21</f>
        <v>NORDARCH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Jan Duben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119</v>
      </c>
      <c r="D94" s="177"/>
      <c r="E94" s="177"/>
      <c r="F94" s="177"/>
      <c r="G94" s="177"/>
      <c r="H94" s="177"/>
      <c r="I94" s="177"/>
      <c r="J94" s="178" t="s">
        <v>120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121</v>
      </c>
      <c r="D96" s="40"/>
      <c r="E96" s="40"/>
      <c r="F96" s="40"/>
      <c r="G96" s="40"/>
      <c r="H96" s="40"/>
      <c r="I96" s="40"/>
      <c r="J96" s="110">
        <f>J131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0"/>
      <c r="C97" s="181"/>
      <c r="D97" s="182" t="s">
        <v>123</v>
      </c>
      <c r="E97" s="183"/>
      <c r="F97" s="183"/>
      <c r="G97" s="183"/>
      <c r="H97" s="183"/>
      <c r="I97" s="183"/>
      <c r="J97" s="184">
        <f>J132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124</v>
      </c>
      <c r="E98" s="189"/>
      <c r="F98" s="189"/>
      <c r="G98" s="189"/>
      <c r="H98" s="189"/>
      <c r="I98" s="189"/>
      <c r="J98" s="190">
        <f>J133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125</v>
      </c>
      <c r="E99" s="189"/>
      <c r="F99" s="189"/>
      <c r="G99" s="189"/>
      <c r="H99" s="189"/>
      <c r="I99" s="189"/>
      <c r="J99" s="190">
        <f>J136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126</v>
      </c>
      <c r="E100" s="189"/>
      <c r="F100" s="189"/>
      <c r="G100" s="189"/>
      <c r="H100" s="189"/>
      <c r="I100" s="189"/>
      <c r="J100" s="190">
        <f>J139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450</v>
      </c>
      <c r="E101" s="189"/>
      <c r="F101" s="189"/>
      <c r="G101" s="189"/>
      <c r="H101" s="189"/>
      <c r="I101" s="189"/>
      <c r="J101" s="190">
        <f>J158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127</v>
      </c>
      <c r="E102" s="189"/>
      <c r="F102" s="189"/>
      <c r="G102" s="189"/>
      <c r="H102" s="189"/>
      <c r="I102" s="189"/>
      <c r="J102" s="190">
        <f>J166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128</v>
      </c>
      <c r="E103" s="189"/>
      <c r="F103" s="189"/>
      <c r="G103" s="189"/>
      <c r="H103" s="189"/>
      <c r="I103" s="189"/>
      <c r="J103" s="190">
        <f>J173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129</v>
      </c>
      <c r="E104" s="189"/>
      <c r="F104" s="189"/>
      <c r="G104" s="189"/>
      <c r="H104" s="189"/>
      <c r="I104" s="189"/>
      <c r="J104" s="190">
        <f>J179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0"/>
      <c r="C105" s="181"/>
      <c r="D105" s="182" t="s">
        <v>130</v>
      </c>
      <c r="E105" s="183"/>
      <c r="F105" s="183"/>
      <c r="G105" s="183"/>
      <c r="H105" s="183"/>
      <c r="I105" s="183"/>
      <c r="J105" s="184">
        <f>J181</f>
        <v>0</v>
      </c>
      <c r="K105" s="181"/>
      <c r="L105" s="18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6"/>
      <c r="C106" s="187"/>
      <c r="D106" s="188" t="s">
        <v>131</v>
      </c>
      <c r="E106" s="189"/>
      <c r="F106" s="189"/>
      <c r="G106" s="189"/>
      <c r="H106" s="189"/>
      <c r="I106" s="189"/>
      <c r="J106" s="190">
        <f>J182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132</v>
      </c>
      <c r="E107" s="189"/>
      <c r="F107" s="189"/>
      <c r="G107" s="189"/>
      <c r="H107" s="189"/>
      <c r="I107" s="189"/>
      <c r="J107" s="190">
        <f>J188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134</v>
      </c>
      <c r="E108" s="189"/>
      <c r="F108" s="189"/>
      <c r="G108" s="189"/>
      <c r="H108" s="189"/>
      <c r="I108" s="189"/>
      <c r="J108" s="190">
        <f>J194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135</v>
      </c>
      <c r="E109" s="189"/>
      <c r="F109" s="189"/>
      <c r="G109" s="189"/>
      <c r="H109" s="189"/>
      <c r="I109" s="189"/>
      <c r="J109" s="190">
        <f>J206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136</v>
      </c>
      <c r="E110" s="189"/>
      <c r="F110" s="189"/>
      <c r="G110" s="189"/>
      <c r="H110" s="189"/>
      <c r="I110" s="189"/>
      <c r="J110" s="190">
        <f>J218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6"/>
      <c r="C111" s="187"/>
      <c r="D111" s="188" t="s">
        <v>137</v>
      </c>
      <c r="E111" s="189"/>
      <c r="F111" s="189"/>
      <c r="G111" s="189"/>
      <c r="H111" s="189"/>
      <c r="I111" s="189"/>
      <c r="J111" s="190">
        <f>J221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7" s="2" customFormat="1" ht="6.96" customHeight="1">
      <c r="A117" s="38"/>
      <c r="B117" s="68"/>
      <c r="C117" s="69"/>
      <c r="D117" s="69"/>
      <c r="E117" s="69"/>
      <c r="F117" s="69"/>
      <c r="G117" s="69"/>
      <c r="H117" s="69"/>
      <c r="I117" s="69"/>
      <c r="J117" s="69"/>
      <c r="K117" s="69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4.96" customHeight="1">
      <c r="A118" s="38"/>
      <c r="B118" s="39"/>
      <c r="C118" s="23" t="s">
        <v>138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16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6.25" customHeight="1">
      <c r="A121" s="38"/>
      <c r="B121" s="39"/>
      <c r="C121" s="40"/>
      <c r="D121" s="40"/>
      <c r="E121" s="175" t="str">
        <f>E7</f>
        <v>REKONSTRUKCE ČÁSTI SUTERÉNU OBJEKTU ZŠ KOMENSKÉHO, KOMENSKÉHO NÁMĚSTÍ</v>
      </c>
      <c r="F121" s="32"/>
      <c r="G121" s="32"/>
      <c r="H121" s="32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116</v>
      </c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76" t="str">
        <f>E9</f>
        <v>SO 04 - Chodba</v>
      </c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20</v>
      </c>
      <c r="D125" s="40"/>
      <c r="E125" s="40"/>
      <c r="F125" s="27" t="str">
        <f>F12</f>
        <v>st.p.č. 527</v>
      </c>
      <c r="G125" s="40"/>
      <c r="H125" s="40"/>
      <c r="I125" s="32" t="s">
        <v>22</v>
      </c>
      <c r="J125" s="79" t="str">
        <f>IF(J12="","",J12)</f>
        <v>29. 8. 2022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24</v>
      </c>
      <c r="D127" s="40"/>
      <c r="E127" s="40"/>
      <c r="F127" s="27" t="str">
        <f>E15</f>
        <v>Statutární město Děčín</v>
      </c>
      <c r="G127" s="40"/>
      <c r="H127" s="40"/>
      <c r="I127" s="32" t="s">
        <v>30</v>
      </c>
      <c r="J127" s="36" t="str">
        <f>E21</f>
        <v>NORDARCH s.r.o.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28</v>
      </c>
      <c r="D128" s="40"/>
      <c r="E128" s="40"/>
      <c r="F128" s="27" t="str">
        <f>IF(E18="","",E18)</f>
        <v>Vyplň údaj</v>
      </c>
      <c r="G128" s="40"/>
      <c r="H128" s="40"/>
      <c r="I128" s="32" t="s">
        <v>33</v>
      </c>
      <c r="J128" s="36" t="str">
        <f>E24</f>
        <v>Ing. Jan Duben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0.32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1" customFormat="1" ht="29.28" customHeight="1">
      <c r="A130" s="192"/>
      <c r="B130" s="193"/>
      <c r="C130" s="194" t="s">
        <v>139</v>
      </c>
      <c r="D130" s="195" t="s">
        <v>61</v>
      </c>
      <c r="E130" s="195" t="s">
        <v>57</v>
      </c>
      <c r="F130" s="195" t="s">
        <v>58</v>
      </c>
      <c r="G130" s="195" t="s">
        <v>140</v>
      </c>
      <c r="H130" s="195" t="s">
        <v>141</v>
      </c>
      <c r="I130" s="195" t="s">
        <v>142</v>
      </c>
      <c r="J130" s="196" t="s">
        <v>120</v>
      </c>
      <c r="K130" s="197" t="s">
        <v>143</v>
      </c>
      <c r="L130" s="198"/>
      <c r="M130" s="100" t="s">
        <v>1</v>
      </c>
      <c r="N130" s="101" t="s">
        <v>40</v>
      </c>
      <c r="O130" s="101" t="s">
        <v>144</v>
      </c>
      <c r="P130" s="101" t="s">
        <v>145</v>
      </c>
      <c r="Q130" s="101" t="s">
        <v>146</v>
      </c>
      <c r="R130" s="101" t="s">
        <v>147</v>
      </c>
      <c r="S130" s="101" t="s">
        <v>148</v>
      </c>
      <c r="T130" s="102" t="s">
        <v>149</v>
      </c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</row>
    <row r="131" s="2" customFormat="1" ht="22.8" customHeight="1">
      <c r="A131" s="38"/>
      <c r="B131" s="39"/>
      <c r="C131" s="107" t="s">
        <v>150</v>
      </c>
      <c r="D131" s="40"/>
      <c r="E131" s="40"/>
      <c r="F131" s="40"/>
      <c r="G131" s="40"/>
      <c r="H131" s="40"/>
      <c r="I131" s="40"/>
      <c r="J131" s="199">
        <f>BK131</f>
        <v>0</v>
      </c>
      <c r="K131" s="40"/>
      <c r="L131" s="44"/>
      <c r="M131" s="103"/>
      <c r="N131" s="200"/>
      <c r="O131" s="104"/>
      <c r="P131" s="201">
        <f>P132+P181</f>
        <v>0</v>
      </c>
      <c r="Q131" s="104"/>
      <c r="R131" s="201">
        <f>R132+R181</f>
        <v>10.714399840000001</v>
      </c>
      <c r="S131" s="104"/>
      <c r="T131" s="202">
        <f>T132+T181</f>
        <v>23.471230000000002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75</v>
      </c>
      <c r="AU131" s="17" t="s">
        <v>122</v>
      </c>
      <c r="BK131" s="203">
        <f>BK132+BK181</f>
        <v>0</v>
      </c>
    </row>
    <row r="132" s="12" customFormat="1" ht="25.92" customHeight="1">
      <c r="A132" s="12"/>
      <c r="B132" s="204"/>
      <c r="C132" s="205"/>
      <c r="D132" s="206" t="s">
        <v>75</v>
      </c>
      <c r="E132" s="207" t="s">
        <v>151</v>
      </c>
      <c r="F132" s="207" t="s">
        <v>152</v>
      </c>
      <c r="G132" s="205"/>
      <c r="H132" s="205"/>
      <c r="I132" s="208"/>
      <c r="J132" s="209">
        <f>BK132</f>
        <v>0</v>
      </c>
      <c r="K132" s="205"/>
      <c r="L132" s="210"/>
      <c r="M132" s="211"/>
      <c r="N132" s="212"/>
      <c r="O132" s="212"/>
      <c r="P132" s="213">
        <f>P133+P136+P139+P158+P166+P173+P179</f>
        <v>0</v>
      </c>
      <c r="Q132" s="212"/>
      <c r="R132" s="213">
        <f>R133+R136+R139+R158+R166+R173+R179</f>
        <v>7.2302199900000002</v>
      </c>
      <c r="S132" s="212"/>
      <c r="T132" s="214">
        <f>T133+T136+T139+T158+T166+T173+T179</f>
        <v>23.158640000000002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5" t="s">
        <v>84</v>
      </c>
      <c r="AT132" s="216" t="s">
        <v>75</v>
      </c>
      <c r="AU132" s="216" t="s">
        <v>76</v>
      </c>
      <c r="AY132" s="215" t="s">
        <v>153</v>
      </c>
      <c r="BK132" s="217">
        <f>BK133+BK136+BK139+BK158+BK166+BK173+BK179</f>
        <v>0</v>
      </c>
    </row>
    <row r="133" s="12" customFormat="1" ht="22.8" customHeight="1">
      <c r="A133" s="12"/>
      <c r="B133" s="204"/>
      <c r="C133" s="205"/>
      <c r="D133" s="206" t="s">
        <v>75</v>
      </c>
      <c r="E133" s="218" t="s">
        <v>84</v>
      </c>
      <c r="F133" s="218" t="s">
        <v>154</v>
      </c>
      <c r="G133" s="205"/>
      <c r="H133" s="205"/>
      <c r="I133" s="208"/>
      <c r="J133" s="219">
        <f>BK133</f>
        <v>0</v>
      </c>
      <c r="K133" s="205"/>
      <c r="L133" s="210"/>
      <c r="M133" s="211"/>
      <c r="N133" s="212"/>
      <c r="O133" s="212"/>
      <c r="P133" s="213">
        <f>SUM(P134:P135)</f>
        <v>0</v>
      </c>
      <c r="Q133" s="212"/>
      <c r="R133" s="213">
        <f>SUM(R134:R135)</f>
        <v>0</v>
      </c>
      <c r="S133" s="212"/>
      <c r="T133" s="214">
        <f>SUM(T134:T135)</f>
        <v>19.706400000000002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5" t="s">
        <v>84</v>
      </c>
      <c r="AT133" s="216" t="s">
        <v>75</v>
      </c>
      <c r="AU133" s="216" t="s">
        <v>84</v>
      </c>
      <c r="AY133" s="215" t="s">
        <v>153</v>
      </c>
      <c r="BK133" s="217">
        <f>SUM(BK134:BK135)</f>
        <v>0</v>
      </c>
    </row>
    <row r="134" s="2" customFormat="1" ht="24.15" customHeight="1">
      <c r="A134" s="38"/>
      <c r="B134" s="39"/>
      <c r="C134" s="220" t="s">
        <v>84</v>
      </c>
      <c r="D134" s="220" t="s">
        <v>155</v>
      </c>
      <c r="E134" s="221" t="s">
        <v>156</v>
      </c>
      <c r="F134" s="222" t="s">
        <v>157</v>
      </c>
      <c r="G134" s="223" t="s">
        <v>158</v>
      </c>
      <c r="H134" s="224">
        <v>77.280000000000001</v>
      </c>
      <c r="I134" s="225"/>
      <c r="J134" s="226">
        <f>ROUND(I134*H134,2)</f>
        <v>0</v>
      </c>
      <c r="K134" s="227"/>
      <c r="L134" s="44"/>
      <c r="M134" s="228" t="s">
        <v>1</v>
      </c>
      <c r="N134" s="229" t="s">
        <v>41</v>
      </c>
      <c r="O134" s="91"/>
      <c r="P134" s="230">
        <f>O134*H134</f>
        <v>0</v>
      </c>
      <c r="Q134" s="230">
        <v>0</v>
      </c>
      <c r="R134" s="230">
        <f>Q134*H134</f>
        <v>0</v>
      </c>
      <c r="S134" s="230">
        <v>0.255</v>
      </c>
      <c r="T134" s="231">
        <f>S134*H134</f>
        <v>19.706400000000002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2" t="s">
        <v>159</v>
      </c>
      <c r="AT134" s="232" t="s">
        <v>155</v>
      </c>
      <c r="AU134" s="232" t="s">
        <v>86</v>
      </c>
      <c r="AY134" s="17" t="s">
        <v>153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84</v>
      </c>
      <c r="BK134" s="233">
        <f>ROUND(I134*H134,2)</f>
        <v>0</v>
      </c>
      <c r="BL134" s="17" t="s">
        <v>159</v>
      </c>
      <c r="BM134" s="232" t="s">
        <v>160</v>
      </c>
    </row>
    <row r="135" s="13" customFormat="1">
      <c r="A135" s="13"/>
      <c r="B135" s="234"/>
      <c r="C135" s="235"/>
      <c r="D135" s="236" t="s">
        <v>161</v>
      </c>
      <c r="E135" s="237" t="s">
        <v>1</v>
      </c>
      <c r="F135" s="238" t="s">
        <v>451</v>
      </c>
      <c r="G135" s="235"/>
      <c r="H135" s="239">
        <v>77.280000000000001</v>
      </c>
      <c r="I135" s="240"/>
      <c r="J135" s="235"/>
      <c r="K135" s="235"/>
      <c r="L135" s="241"/>
      <c r="M135" s="242"/>
      <c r="N135" s="243"/>
      <c r="O135" s="243"/>
      <c r="P135" s="243"/>
      <c r="Q135" s="243"/>
      <c r="R135" s="243"/>
      <c r="S135" s="243"/>
      <c r="T135" s="244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5" t="s">
        <v>161</v>
      </c>
      <c r="AU135" s="245" t="s">
        <v>86</v>
      </c>
      <c r="AV135" s="13" t="s">
        <v>86</v>
      </c>
      <c r="AW135" s="13" t="s">
        <v>32</v>
      </c>
      <c r="AX135" s="13" t="s">
        <v>84</v>
      </c>
      <c r="AY135" s="245" t="s">
        <v>153</v>
      </c>
    </row>
    <row r="136" s="12" customFormat="1" ht="22.8" customHeight="1">
      <c r="A136" s="12"/>
      <c r="B136" s="204"/>
      <c r="C136" s="205"/>
      <c r="D136" s="206" t="s">
        <v>75</v>
      </c>
      <c r="E136" s="218" t="s">
        <v>163</v>
      </c>
      <c r="F136" s="218" t="s">
        <v>164</v>
      </c>
      <c r="G136" s="205"/>
      <c r="H136" s="205"/>
      <c r="I136" s="208"/>
      <c r="J136" s="219">
        <f>BK136</f>
        <v>0</v>
      </c>
      <c r="K136" s="205"/>
      <c r="L136" s="210"/>
      <c r="M136" s="211"/>
      <c r="N136" s="212"/>
      <c r="O136" s="212"/>
      <c r="P136" s="213">
        <f>SUM(P137:P138)</f>
        <v>0</v>
      </c>
      <c r="Q136" s="212"/>
      <c r="R136" s="213">
        <f>SUM(R137:R138)</f>
        <v>0.0092237499999999993</v>
      </c>
      <c r="S136" s="212"/>
      <c r="T136" s="214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5" t="s">
        <v>84</v>
      </c>
      <c r="AT136" s="216" t="s">
        <v>75</v>
      </c>
      <c r="AU136" s="216" t="s">
        <v>84</v>
      </c>
      <c r="AY136" s="215" t="s">
        <v>153</v>
      </c>
      <c r="BK136" s="217">
        <f>SUM(BK137:BK138)</f>
        <v>0</v>
      </c>
    </row>
    <row r="137" s="2" customFormat="1" ht="24.15" customHeight="1">
      <c r="A137" s="38"/>
      <c r="B137" s="39"/>
      <c r="C137" s="220" t="s">
        <v>86</v>
      </c>
      <c r="D137" s="220" t="s">
        <v>155</v>
      </c>
      <c r="E137" s="221" t="s">
        <v>452</v>
      </c>
      <c r="F137" s="222" t="s">
        <v>453</v>
      </c>
      <c r="G137" s="223" t="s">
        <v>158</v>
      </c>
      <c r="H137" s="224">
        <v>1.175</v>
      </c>
      <c r="I137" s="225"/>
      <c r="J137" s="226">
        <f>ROUND(I137*H137,2)</f>
        <v>0</v>
      </c>
      <c r="K137" s="227"/>
      <c r="L137" s="44"/>
      <c r="M137" s="228" t="s">
        <v>1</v>
      </c>
      <c r="N137" s="229" t="s">
        <v>41</v>
      </c>
      <c r="O137" s="91"/>
      <c r="P137" s="230">
        <f>O137*H137</f>
        <v>0</v>
      </c>
      <c r="Q137" s="230">
        <v>0.0078499999999999993</v>
      </c>
      <c r="R137" s="230">
        <f>Q137*H137</f>
        <v>0.0092237499999999993</v>
      </c>
      <c r="S137" s="230">
        <v>0</v>
      </c>
      <c r="T137" s="231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2" t="s">
        <v>159</v>
      </c>
      <c r="AT137" s="232" t="s">
        <v>155</v>
      </c>
      <c r="AU137" s="232" t="s">
        <v>86</v>
      </c>
      <c r="AY137" s="17" t="s">
        <v>153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7" t="s">
        <v>84</v>
      </c>
      <c r="BK137" s="233">
        <f>ROUND(I137*H137,2)</f>
        <v>0</v>
      </c>
      <c r="BL137" s="17" t="s">
        <v>159</v>
      </c>
      <c r="BM137" s="232" t="s">
        <v>454</v>
      </c>
    </row>
    <row r="138" s="13" customFormat="1">
      <c r="A138" s="13"/>
      <c r="B138" s="234"/>
      <c r="C138" s="235"/>
      <c r="D138" s="236" t="s">
        <v>161</v>
      </c>
      <c r="E138" s="237" t="s">
        <v>1</v>
      </c>
      <c r="F138" s="238" t="s">
        <v>455</v>
      </c>
      <c r="G138" s="235"/>
      <c r="H138" s="239">
        <v>1.175</v>
      </c>
      <c r="I138" s="240"/>
      <c r="J138" s="235"/>
      <c r="K138" s="235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161</v>
      </c>
      <c r="AU138" s="245" t="s">
        <v>86</v>
      </c>
      <c r="AV138" s="13" t="s">
        <v>86</v>
      </c>
      <c r="AW138" s="13" t="s">
        <v>32</v>
      </c>
      <c r="AX138" s="13" t="s">
        <v>84</v>
      </c>
      <c r="AY138" s="245" t="s">
        <v>153</v>
      </c>
    </row>
    <row r="139" s="12" customFormat="1" ht="22.8" customHeight="1">
      <c r="A139" s="12"/>
      <c r="B139" s="204"/>
      <c r="C139" s="205"/>
      <c r="D139" s="206" t="s">
        <v>75</v>
      </c>
      <c r="E139" s="218" t="s">
        <v>169</v>
      </c>
      <c r="F139" s="218" t="s">
        <v>170</v>
      </c>
      <c r="G139" s="205"/>
      <c r="H139" s="205"/>
      <c r="I139" s="208"/>
      <c r="J139" s="219">
        <f>BK139</f>
        <v>0</v>
      </c>
      <c r="K139" s="205"/>
      <c r="L139" s="210"/>
      <c r="M139" s="211"/>
      <c r="N139" s="212"/>
      <c r="O139" s="212"/>
      <c r="P139" s="213">
        <f>SUM(P140:P157)</f>
        <v>0</v>
      </c>
      <c r="Q139" s="212"/>
      <c r="R139" s="213">
        <f>SUM(R140:R157)</f>
        <v>7.2209962399999998</v>
      </c>
      <c r="S139" s="212"/>
      <c r="T139" s="214">
        <f>SUM(T140:T157)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5" t="s">
        <v>84</v>
      </c>
      <c r="AT139" s="216" t="s">
        <v>75</v>
      </c>
      <c r="AU139" s="216" t="s">
        <v>84</v>
      </c>
      <c r="AY139" s="215" t="s">
        <v>153</v>
      </c>
      <c r="BK139" s="217">
        <f>SUM(BK140:BK157)</f>
        <v>0</v>
      </c>
    </row>
    <row r="140" s="2" customFormat="1" ht="24.15" customHeight="1">
      <c r="A140" s="38"/>
      <c r="B140" s="39"/>
      <c r="C140" s="220" t="s">
        <v>163</v>
      </c>
      <c r="D140" s="220" t="s">
        <v>155</v>
      </c>
      <c r="E140" s="221" t="s">
        <v>171</v>
      </c>
      <c r="F140" s="222" t="s">
        <v>172</v>
      </c>
      <c r="G140" s="223" t="s">
        <v>158</v>
      </c>
      <c r="H140" s="224">
        <v>77.280000000000001</v>
      </c>
      <c r="I140" s="225"/>
      <c r="J140" s="226">
        <f>ROUND(I140*H140,2)</f>
        <v>0</v>
      </c>
      <c r="K140" s="227"/>
      <c r="L140" s="44"/>
      <c r="M140" s="228" t="s">
        <v>1</v>
      </c>
      <c r="N140" s="229" t="s">
        <v>41</v>
      </c>
      <c r="O140" s="91"/>
      <c r="P140" s="230">
        <f>O140*H140</f>
        <v>0</v>
      </c>
      <c r="Q140" s="230">
        <v>0.0043800000000000002</v>
      </c>
      <c r="R140" s="230">
        <f>Q140*H140</f>
        <v>0.33848640000000002</v>
      </c>
      <c r="S140" s="230">
        <v>0</v>
      </c>
      <c r="T140" s="231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2" t="s">
        <v>159</v>
      </c>
      <c r="AT140" s="232" t="s">
        <v>155</v>
      </c>
      <c r="AU140" s="232" t="s">
        <v>86</v>
      </c>
      <c r="AY140" s="17" t="s">
        <v>153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7" t="s">
        <v>84</v>
      </c>
      <c r="BK140" s="233">
        <f>ROUND(I140*H140,2)</f>
        <v>0</v>
      </c>
      <c r="BL140" s="17" t="s">
        <v>159</v>
      </c>
      <c r="BM140" s="232" t="s">
        <v>173</v>
      </c>
    </row>
    <row r="141" s="13" customFormat="1">
      <c r="A141" s="13"/>
      <c r="B141" s="234"/>
      <c r="C141" s="235"/>
      <c r="D141" s="236" t="s">
        <v>161</v>
      </c>
      <c r="E141" s="237" t="s">
        <v>1</v>
      </c>
      <c r="F141" s="238" t="s">
        <v>107</v>
      </c>
      <c r="G141" s="235"/>
      <c r="H141" s="239">
        <v>77.280000000000001</v>
      </c>
      <c r="I141" s="240"/>
      <c r="J141" s="235"/>
      <c r="K141" s="235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161</v>
      </c>
      <c r="AU141" s="245" t="s">
        <v>86</v>
      </c>
      <c r="AV141" s="13" t="s">
        <v>86</v>
      </c>
      <c r="AW141" s="13" t="s">
        <v>32</v>
      </c>
      <c r="AX141" s="13" t="s">
        <v>84</v>
      </c>
      <c r="AY141" s="245" t="s">
        <v>153</v>
      </c>
    </row>
    <row r="142" s="2" customFormat="1" ht="24.15" customHeight="1">
      <c r="A142" s="38"/>
      <c r="B142" s="39"/>
      <c r="C142" s="220" t="s">
        <v>159</v>
      </c>
      <c r="D142" s="220" t="s">
        <v>155</v>
      </c>
      <c r="E142" s="221" t="s">
        <v>174</v>
      </c>
      <c r="F142" s="222" t="s">
        <v>175</v>
      </c>
      <c r="G142" s="223" t="s">
        <v>158</v>
      </c>
      <c r="H142" s="224">
        <v>77.280000000000001</v>
      </c>
      <c r="I142" s="225"/>
      <c r="J142" s="226">
        <f>ROUND(I142*H142,2)</f>
        <v>0</v>
      </c>
      <c r="K142" s="227"/>
      <c r="L142" s="44"/>
      <c r="M142" s="228" t="s">
        <v>1</v>
      </c>
      <c r="N142" s="229" t="s">
        <v>41</v>
      </c>
      <c r="O142" s="91"/>
      <c r="P142" s="230">
        <f>O142*H142</f>
        <v>0</v>
      </c>
      <c r="Q142" s="230">
        <v>0.0030000000000000001</v>
      </c>
      <c r="R142" s="230">
        <f>Q142*H142</f>
        <v>0.23184000000000002</v>
      </c>
      <c r="S142" s="230">
        <v>0</v>
      </c>
      <c r="T142" s="231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2" t="s">
        <v>159</v>
      </c>
      <c r="AT142" s="232" t="s">
        <v>155</v>
      </c>
      <c r="AU142" s="232" t="s">
        <v>86</v>
      </c>
      <c r="AY142" s="17" t="s">
        <v>153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84</v>
      </c>
      <c r="BK142" s="233">
        <f>ROUND(I142*H142,2)</f>
        <v>0</v>
      </c>
      <c r="BL142" s="17" t="s">
        <v>159</v>
      </c>
      <c r="BM142" s="232" t="s">
        <v>176</v>
      </c>
    </row>
    <row r="143" s="13" customFormat="1">
      <c r="A143" s="13"/>
      <c r="B143" s="234"/>
      <c r="C143" s="235"/>
      <c r="D143" s="236" t="s">
        <v>161</v>
      </c>
      <c r="E143" s="237" t="s">
        <v>1</v>
      </c>
      <c r="F143" s="238" t="s">
        <v>107</v>
      </c>
      <c r="G143" s="235"/>
      <c r="H143" s="239">
        <v>77.280000000000001</v>
      </c>
      <c r="I143" s="240"/>
      <c r="J143" s="235"/>
      <c r="K143" s="235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161</v>
      </c>
      <c r="AU143" s="245" t="s">
        <v>86</v>
      </c>
      <c r="AV143" s="13" t="s">
        <v>86</v>
      </c>
      <c r="AW143" s="13" t="s">
        <v>32</v>
      </c>
      <c r="AX143" s="13" t="s">
        <v>84</v>
      </c>
      <c r="AY143" s="245" t="s">
        <v>153</v>
      </c>
    </row>
    <row r="144" s="2" customFormat="1" ht="24.15" customHeight="1">
      <c r="A144" s="38"/>
      <c r="B144" s="39"/>
      <c r="C144" s="220" t="s">
        <v>177</v>
      </c>
      <c r="D144" s="220" t="s">
        <v>155</v>
      </c>
      <c r="E144" s="221" t="s">
        <v>178</v>
      </c>
      <c r="F144" s="222" t="s">
        <v>179</v>
      </c>
      <c r="G144" s="223" t="s">
        <v>158</v>
      </c>
      <c r="H144" s="224">
        <v>77.280000000000001</v>
      </c>
      <c r="I144" s="225"/>
      <c r="J144" s="226">
        <f>ROUND(I144*H144,2)</f>
        <v>0</v>
      </c>
      <c r="K144" s="227"/>
      <c r="L144" s="44"/>
      <c r="M144" s="228" t="s">
        <v>1</v>
      </c>
      <c r="N144" s="229" t="s">
        <v>41</v>
      </c>
      <c r="O144" s="91"/>
      <c r="P144" s="230">
        <f>O144*H144</f>
        <v>0</v>
      </c>
      <c r="Q144" s="230">
        <v>0.015699999999999999</v>
      </c>
      <c r="R144" s="230">
        <f>Q144*H144</f>
        <v>1.2132959999999999</v>
      </c>
      <c r="S144" s="230">
        <v>0</v>
      </c>
      <c r="T144" s="231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2" t="s">
        <v>159</v>
      </c>
      <c r="AT144" s="232" t="s">
        <v>155</v>
      </c>
      <c r="AU144" s="232" t="s">
        <v>86</v>
      </c>
      <c r="AY144" s="17" t="s">
        <v>153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84</v>
      </c>
      <c r="BK144" s="233">
        <f>ROUND(I144*H144,2)</f>
        <v>0</v>
      </c>
      <c r="BL144" s="17" t="s">
        <v>159</v>
      </c>
      <c r="BM144" s="232" t="s">
        <v>180</v>
      </c>
    </row>
    <row r="145" s="13" customFormat="1">
      <c r="A145" s="13"/>
      <c r="B145" s="234"/>
      <c r="C145" s="235"/>
      <c r="D145" s="236" t="s">
        <v>161</v>
      </c>
      <c r="E145" s="237" t="s">
        <v>1</v>
      </c>
      <c r="F145" s="238" t="s">
        <v>107</v>
      </c>
      <c r="G145" s="235"/>
      <c r="H145" s="239">
        <v>77.280000000000001</v>
      </c>
      <c r="I145" s="240"/>
      <c r="J145" s="235"/>
      <c r="K145" s="235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161</v>
      </c>
      <c r="AU145" s="245" t="s">
        <v>86</v>
      </c>
      <c r="AV145" s="13" t="s">
        <v>86</v>
      </c>
      <c r="AW145" s="13" t="s">
        <v>32</v>
      </c>
      <c r="AX145" s="13" t="s">
        <v>84</v>
      </c>
      <c r="AY145" s="245" t="s">
        <v>153</v>
      </c>
    </row>
    <row r="146" s="2" customFormat="1" ht="21.75" customHeight="1">
      <c r="A146" s="38"/>
      <c r="B146" s="39"/>
      <c r="C146" s="220" t="s">
        <v>169</v>
      </c>
      <c r="D146" s="220" t="s">
        <v>155</v>
      </c>
      <c r="E146" s="221" t="s">
        <v>456</v>
      </c>
      <c r="F146" s="222" t="s">
        <v>457</v>
      </c>
      <c r="G146" s="223" t="s">
        <v>158</v>
      </c>
      <c r="H146" s="224">
        <v>1.175</v>
      </c>
      <c r="I146" s="225"/>
      <c r="J146" s="226">
        <f>ROUND(I146*H146,2)</f>
        <v>0</v>
      </c>
      <c r="K146" s="227"/>
      <c r="L146" s="44"/>
      <c r="M146" s="228" t="s">
        <v>1</v>
      </c>
      <c r="N146" s="229" t="s">
        <v>41</v>
      </c>
      <c r="O146" s="91"/>
      <c r="P146" s="230">
        <f>O146*H146</f>
        <v>0</v>
      </c>
      <c r="Q146" s="230">
        <v>0.040000000000000001</v>
      </c>
      <c r="R146" s="230">
        <f>Q146*H146</f>
        <v>0.047</v>
      </c>
      <c r="S146" s="230">
        <v>0</v>
      </c>
      <c r="T146" s="231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2" t="s">
        <v>159</v>
      </c>
      <c r="AT146" s="232" t="s">
        <v>155</v>
      </c>
      <c r="AU146" s="232" t="s">
        <v>86</v>
      </c>
      <c r="AY146" s="17" t="s">
        <v>153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7" t="s">
        <v>84</v>
      </c>
      <c r="BK146" s="233">
        <f>ROUND(I146*H146,2)</f>
        <v>0</v>
      </c>
      <c r="BL146" s="17" t="s">
        <v>159</v>
      </c>
      <c r="BM146" s="232" t="s">
        <v>458</v>
      </c>
    </row>
    <row r="147" s="13" customFormat="1">
      <c r="A147" s="13"/>
      <c r="B147" s="234"/>
      <c r="C147" s="235"/>
      <c r="D147" s="236" t="s">
        <v>161</v>
      </c>
      <c r="E147" s="237" t="s">
        <v>1</v>
      </c>
      <c r="F147" s="238" t="s">
        <v>455</v>
      </c>
      <c r="G147" s="235"/>
      <c r="H147" s="239">
        <v>1.175</v>
      </c>
      <c r="I147" s="240"/>
      <c r="J147" s="235"/>
      <c r="K147" s="235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161</v>
      </c>
      <c r="AU147" s="245" t="s">
        <v>86</v>
      </c>
      <c r="AV147" s="13" t="s">
        <v>86</v>
      </c>
      <c r="AW147" s="13" t="s">
        <v>32</v>
      </c>
      <c r="AX147" s="13" t="s">
        <v>84</v>
      </c>
      <c r="AY147" s="245" t="s">
        <v>153</v>
      </c>
    </row>
    <row r="148" s="2" customFormat="1" ht="24.15" customHeight="1">
      <c r="A148" s="38"/>
      <c r="B148" s="39"/>
      <c r="C148" s="220" t="s">
        <v>184</v>
      </c>
      <c r="D148" s="220" t="s">
        <v>155</v>
      </c>
      <c r="E148" s="221" t="s">
        <v>185</v>
      </c>
      <c r="F148" s="222" t="s">
        <v>186</v>
      </c>
      <c r="G148" s="223" t="s">
        <v>158</v>
      </c>
      <c r="H148" s="224">
        <v>233.84399999999999</v>
      </c>
      <c r="I148" s="225"/>
      <c r="J148" s="226">
        <f>ROUND(I148*H148,2)</f>
        <v>0</v>
      </c>
      <c r="K148" s="227"/>
      <c r="L148" s="44"/>
      <c r="M148" s="228" t="s">
        <v>1</v>
      </c>
      <c r="N148" s="229" t="s">
        <v>41</v>
      </c>
      <c r="O148" s="91"/>
      <c r="P148" s="230">
        <f>O148*H148</f>
        <v>0</v>
      </c>
      <c r="Q148" s="230">
        <v>0.0043800000000000002</v>
      </c>
      <c r="R148" s="230">
        <f>Q148*H148</f>
        <v>1.02423672</v>
      </c>
      <c r="S148" s="230">
        <v>0</v>
      </c>
      <c r="T148" s="231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2" t="s">
        <v>159</v>
      </c>
      <c r="AT148" s="232" t="s">
        <v>155</v>
      </c>
      <c r="AU148" s="232" t="s">
        <v>86</v>
      </c>
      <c r="AY148" s="17" t="s">
        <v>153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7" t="s">
        <v>84</v>
      </c>
      <c r="BK148" s="233">
        <f>ROUND(I148*H148,2)</f>
        <v>0</v>
      </c>
      <c r="BL148" s="17" t="s">
        <v>159</v>
      </c>
      <c r="BM148" s="232" t="s">
        <v>187</v>
      </c>
    </row>
    <row r="149" s="13" customFormat="1">
      <c r="A149" s="13"/>
      <c r="B149" s="234"/>
      <c r="C149" s="235"/>
      <c r="D149" s="236" t="s">
        <v>161</v>
      </c>
      <c r="E149" s="237" t="s">
        <v>1</v>
      </c>
      <c r="F149" s="238" t="s">
        <v>110</v>
      </c>
      <c r="G149" s="235"/>
      <c r="H149" s="239">
        <v>233.84399999999999</v>
      </c>
      <c r="I149" s="240"/>
      <c r="J149" s="235"/>
      <c r="K149" s="235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161</v>
      </c>
      <c r="AU149" s="245" t="s">
        <v>86</v>
      </c>
      <c r="AV149" s="13" t="s">
        <v>86</v>
      </c>
      <c r="AW149" s="13" t="s">
        <v>32</v>
      </c>
      <c r="AX149" s="13" t="s">
        <v>84</v>
      </c>
      <c r="AY149" s="245" t="s">
        <v>153</v>
      </c>
    </row>
    <row r="150" s="2" customFormat="1" ht="24.15" customHeight="1">
      <c r="A150" s="38"/>
      <c r="B150" s="39"/>
      <c r="C150" s="220" t="s">
        <v>188</v>
      </c>
      <c r="D150" s="220" t="s">
        <v>155</v>
      </c>
      <c r="E150" s="221" t="s">
        <v>189</v>
      </c>
      <c r="F150" s="222" t="s">
        <v>190</v>
      </c>
      <c r="G150" s="223" t="s">
        <v>158</v>
      </c>
      <c r="H150" s="224">
        <v>233.84399999999999</v>
      </c>
      <c r="I150" s="225"/>
      <c r="J150" s="226">
        <f>ROUND(I150*H150,2)</f>
        <v>0</v>
      </c>
      <c r="K150" s="227"/>
      <c r="L150" s="44"/>
      <c r="M150" s="228" t="s">
        <v>1</v>
      </c>
      <c r="N150" s="229" t="s">
        <v>41</v>
      </c>
      <c r="O150" s="91"/>
      <c r="P150" s="230">
        <f>O150*H150</f>
        <v>0</v>
      </c>
      <c r="Q150" s="230">
        <v>0.0030000000000000001</v>
      </c>
      <c r="R150" s="230">
        <f>Q150*H150</f>
        <v>0.70153200000000004</v>
      </c>
      <c r="S150" s="230">
        <v>0</v>
      </c>
      <c r="T150" s="231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2" t="s">
        <v>159</v>
      </c>
      <c r="AT150" s="232" t="s">
        <v>155</v>
      </c>
      <c r="AU150" s="232" t="s">
        <v>86</v>
      </c>
      <c r="AY150" s="17" t="s">
        <v>153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84</v>
      </c>
      <c r="BK150" s="233">
        <f>ROUND(I150*H150,2)</f>
        <v>0</v>
      </c>
      <c r="BL150" s="17" t="s">
        <v>159</v>
      </c>
      <c r="BM150" s="232" t="s">
        <v>191</v>
      </c>
    </row>
    <row r="151" s="13" customFormat="1">
      <c r="A151" s="13"/>
      <c r="B151" s="234"/>
      <c r="C151" s="235"/>
      <c r="D151" s="236" t="s">
        <v>161</v>
      </c>
      <c r="E151" s="237" t="s">
        <v>1</v>
      </c>
      <c r="F151" s="238" t="s">
        <v>110</v>
      </c>
      <c r="G151" s="235"/>
      <c r="H151" s="239">
        <v>233.84399999999999</v>
      </c>
      <c r="I151" s="240"/>
      <c r="J151" s="235"/>
      <c r="K151" s="235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161</v>
      </c>
      <c r="AU151" s="245" t="s">
        <v>86</v>
      </c>
      <c r="AV151" s="13" t="s">
        <v>86</v>
      </c>
      <c r="AW151" s="13" t="s">
        <v>32</v>
      </c>
      <c r="AX151" s="13" t="s">
        <v>84</v>
      </c>
      <c r="AY151" s="245" t="s">
        <v>153</v>
      </c>
    </row>
    <row r="152" s="2" customFormat="1" ht="24.15" customHeight="1">
      <c r="A152" s="38"/>
      <c r="B152" s="39"/>
      <c r="C152" s="220" t="s">
        <v>192</v>
      </c>
      <c r="D152" s="220" t="s">
        <v>155</v>
      </c>
      <c r="E152" s="221" t="s">
        <v>193</v>
      </c>
      <c r="F152" s="222" t="s">
        <v>194</v>
      </c>
      <c r="G152" s="223" t="s">
        <v>158</v>
      </c>
      <c r="H152" s="224">
        <v>233.84399999999999</v>
      </c>
      <c r="I152" s="225"/>
      <c r="J152" s="226">
        <f>ROUND(I152*H152,2)</f>
        <v>0</v>
      </c>
      <c r="K152" s="227"/>
      <c r="L152" s="44"/>
      <c r="M152" s="228" t="s">
        <v>1</v>
      </c>
      <c r="N152" s="229" t="s">
        <v>41</v>
      </c>
      <c r="O152" s="91"/>
      <c r="P152" s="230">
        <f>O152*H152</f>
        <v>0</v>
      </c>
      <c r="Q152" s="230">
        <v>0.015599999999999999</v>
      </c>
      <c r="R152" s="230">
        <f>Q152*H152</f>
        <v>3.6479663999999996</v>
      </c>
      <c r="S152" s="230">
        <v>0</v>
      </c>
      <c r="T152" s="231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2" t="s">
        <v>159</v>
      </c>
      <c r="AT152" s="232" t="s">
        <v>155</v>
      </c>
      <c r="AU152" s="232" t="s">
        <v>86</v>
      </c>
      <c r="AY152" s="17" t="s">
        <v>153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7" t="s">
        <v>84</v>
      </c>
      <c r="BK152" s="233">
        <f>ROUND(I152*H152,2)</f>
        <v>0</v>
      </c>
      <c r="BL152" s="17" t="s">
        <v>159</v>
      </c>
      <c r="BM152" s="232" t="s">
        <v>195</v>
      </c>
    </row>
    <row r="153" s="13" customFormat="1">
      <c r="A153" s="13"/>
      <c r="B153" s="234"/>
      <c r="C153" s="235"/>
      <c r="D153" s="236" t="s">
        <v>161</v>
      </c>
      <c r="E153" s="237" t="s">
        <v>1</v>
      </c>
      <c r="F153" s="238" t="s">
        <v>110</v>
      </c>
      <c r="G153" s="235"/>
      <c r="H153" s="239">
        <v>233.84399999999999</v>
      </c>
      <c r="I153" s="240"/>
      <c r="J153" s="235"/>
      <c r="K153" s="235"/>
      <c r="L153" s="241"/>
      <c r="M153" s="242"/>
      <c r="N153" s="243"/>
      <c r="O153" s="243"/>
      <c r="P153" s="243"/>
      <c r="Q153" s="243"/>
      <c r="R153" s="243"/>
      <c r="S153" s="243"/>
      <c r="T153" s="24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5" t="s">
        <v>161</v>
      </c>
      <c r="AU153" s="245" t="s">
        <v>86</v>
      </c>
      <c r="AV153" s="13" t="s">
        <v>86</v>
      </c>
      <c r="AW153" s="13" t="s">
        <v>32</v>
      </c>
      <c r="AX153" s="13" t="s">
        <v>84</v>
      </c>
      <c r="AY153" s="245" t="s">
        <v>153</v>
      </c>
    </row>
    <row r="154" s="2" customFormat="1" ht="24.15" customHeight="1">
      <c r="A154" s="38"/>
      <c r="B154" s="39"/>
      <c r="C154" s="220" t="s">
        <v>197</v>
      </c>
      <c r="D154" s="220" t="s">
        <v>155</v>
      </c>
      <c r="E154" s="221" t="s">
        <v>202</v>
      </c>
      <c r="F154" s="222" t="s">
        <v>203</v>
      </c>
      <c r="G154" s="223" t="s">
        <v>204</v>
      </c>
      <c r="H154" s="224">
        <v>99.040000000000006</v>
      </c>
      <c r="I154" s="225"/>
      <c r="J154" s="226">
        <f>ROUND(I154*H154,2)</f>
        <v>0</v>
      </c>
      <c r="K154" s="227"/>
      <c r="L154" s="44"/>
      <c r="M154" s="228" t="s">
        <v>1</v>
      </c>
      <c r="N154" s="229" t="s">
        <v>41</v>
      </c>
      <c r="O154" s="91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2" t="s">
        <v>159</v>
      </c>
      <c r="AT154" s="232" t="s">
        <v>155</v>
      </c>
      <c r="AU154" s="232" t="s">
        <v>86</v>
      </c>
      <c r="AY154" s="17" t="s">
        <v>153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7" t="s">
        <v>84</v>
      </c>
      <c r="BK154" s="233">
        <f>ROUND(I154*H154,2)</f>
        <v>0</v>
      </c>
      <c r="BL154" s="17" t="s">
        <v>159</v>
      </c>
      <c r="BM154" s="232" t="s">
        <v>205</v>
      </c>
    </row>
    <row r="155" s="13" customFormat="1">
      <c r="A155" s="13"/>
      <c r="B155" s="234"/>
      <c r="C155" s="235"/>
      <c r="D155" s="236" t="s">
        <v>161</v>
      </c>
      <c r="E155" s="237" t="s">
        <v>1</v>
      </c>
      <c r="F155" s="238" t="s">
        <v>459</v>
      </c>
      <c r="G155" s="235"/>
      <c r="H155" s="239">
        <v>99.040000000000006</v>
      </c>
      <c r="I155" s="240"/>
      <c r="J155" s="235"/>
      <c r="K155" s="235"/>
      <c r="L155" s="241"/>
      <c r="M155" s="242"/>
      <c r="N155" s="243"/>
      <c r="O155" s="243"/>
      <c r="P155" s="243"/>
      <c r="Q155" s="243"/>
      <c r="R155" s="243"/>
      <c r="S155" s="243"/>
      <c r="T155" s="24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5" t="s">
        <v>161</v>
      </c>
      <c r="AU155" s="245" t="s">
        <v>86</v>
      </c>
      <c r="AV155" s="13" t="s">
        <v>86</v>
      </c>
      <c r="AW155" s="13" t="s">
        <v>32</v>
      </c>
      <c r="AX155" s="13" t="s">
        <v>84</v>
      </c>
      <c r="AY155" s="245" t="s">
        <v>153</v>
      </c>
    </row>
    <row r="156" s="2" customFormat="1" ht="16.5" customHeight="1">
      <c r="A156" s="38"/>
      <c r="B156" s="39"/>
      <c r="C156" s="246" t="s">
        <v>201</v>
      </c>
      <c r="D156" s="246" t="s">
        <v>208</v>
      </c>
      <c r="E156" s="247" t="s">
        <v>209</v>
      </c>
      <c r="F156" s="248" t="s">
        <v>210</v>
      </c>
      <c r="G156" s="249" t="s">
        <v>204</v>
      </c>
      <c r="H156" s="250">
        <v>103.992</v>
      </c>
      <c r="I156" s="251"/>
      <c r="J156" s="252">
        <f>ROUND(I156*H156,2)</f>
        <v>0</v>
      </c>
      <c r="K156" s="253"/>
      <c r="L156" s="254"/>
      <c r="M156" s="255" t="s">
        <v>1</v>
      </c>
      <c r="N156" s="256" t="s">
        <v>41</v>
      </c>
      <c r="O156" s="91"/>
      <c r="P156" s="230">
        <f>O156*H156</f>
        <v>0</v>
      </c>
      <c r="Q156" s="230">
        <v>0.00016000000000000001</v>
      </c>
      <c r="R156" s="230">
        <f>Q156*H156</f>
        <v>0.016638720000000003</v>
      </c>
      <c r="S156" s="230">
        <v>0</v>
      </c>
      <c r="T156" s="231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2" t="s">
        <v>188</v>
      </c>
      <c r="AT156" s="232" t="s">
        <v>208</v>
      </c>
      <c r="AU156" s="232" t="s">
        <v>86</v>
      </c>
      <c r="AY156" s="17" t="s">
        <v>153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7" t="s">
        <v>84</v>
      </c>
      <c r="BK156" s="233">
        <f>ROUND(I156*H156,2)</f>
        <v>0</v>
      </c>
      <c r="BL156" s="17" t="s">
        <v>159</v>
      </c>
      <c r="BM156" s="232" t="s">
        <v>211</v>
      </c>
    </row>
    <row r="157" s="13" customFormat="1">
      <c r="A157" s="13"/>
      <c r="B157" s="234"/>
      <c r="C157" s="235"/>
      <c r="D157" s="236" t="s">
        <v>161</v>
      </c>
      <c r="E157" s="235"/>
      <c r="F157" s="238" t="s">
        <v>460</v>
      </c>
      <c r="G157" s="235"/>
      <c r="H157" s="239">
        <v>103.992</v>
      </c>
      <c r="I157" s="240"/>
      <c r="J157" s="235"/>
      <c r="K157" s="235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161</v>
      </c>
      <c r="AU157" s="245" t="s">
        <v>86</v>
      </c>
      <c r="AV157" s="13" t="s">
        <v>86</v>
      </c>
      <c r="AW157" s="13" t="s">
        <v>4</v>
      </c>
      <c r="AX157" s="13" t="s">
        <v>84</v>
      </c>
      <c r="AY157" s="245" t="s">
        <v>153</v>
      </c>
    </row>
    <row r="158" s="12" customFormat="1" ht="22.8" customHeight="1">
      <c r="A158" s="12"/>
      <c r="B158" s="204"/>
      <c r="C158" s="205"/>
      <c r="D158" s="206" t="s">
        <v>75</v>
      </c>
      <c r="E158" s="218" t="s">
        <v>188</v>
      </c>
      <c r="F158" s="218" t="s">
        <v>461</v>
      </c>
      <c r="G158" s="205"/>
      <c r="H158" s="205"/>
      <c r="I158" s="208"/>
      <c r="J158" s="219">
        <f>BK158</f>
        <v>0</v>
      </c>
      <c r="K158" s="205"/>
      <c r="L158" s="210"/>
      <c r="M158" s="211"/>
      <c r="N158" s="212"/>
      <c r="O158" s="212"/>
      <c r="P158" s="213">
        <f>SUM(P159:P165)</f>
        <v>0</v>
      </c>
      <c r="Q158" s="212"/>
      <c r="R158" s="213">
        <f>SUM(R159:R165)</f>
        <v>0</v>
      </c>
      <c r="S158" s="212"/>
      <c r="T158" s="214">
        <f>SUM(T159:T165)</f>
        <v>0.20000000000000001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5" t="s">
        <v>84</v>
      </c>
      <c r="AT158" s="216" t="s">
        <v>75</v>
      </c>
      <c r="AU158" s="216" t="s">
        <v>84</v>
      </c>
      <c r="AY158" s="215" t="s">
        <v>153</v>
      </c>
      <c r="BK158" s="217">
        <f>SUM(BK159:BK165)</f>
        <v>0</v>
      </c>
    </row>
    <row r="159" s="2" customFormat="1" ht="24.15" customHeight="1">
      <c r="A159" s="38"/>
      <c r="B159" s="39"/>
      <c r="C159" s="220" t="s">
        <v>207</v>
      </c>
      <c r="D159" s="220" t="s">
        <v>155</v>
      </c>
      <c r="E159" s="221" t="s">
        <v>462</v>
      </c>
      <c r="F159" s="222" t="s">
        <v>463</v>
      </c>
      <c r="G159" s="223" t="s">
        <v>255</v>
      </c>
      <c r="H159" s="224">
        <v>2</v>
      </c>
      <c r="I159" s="225"/>
      <c r="J159" s="226">
        <f>ROUND(I159*H159,2)</f>
        <v>0</v>
      </c>
      <c r="K159" s="227"/>
      <c r="L159" s="44"/>
      <c r="M159" s="228" t="s">
        <v>1</v>
      </c>
      <c r="N159" s="229" t="s">
        <v>41</v>
      </c>
      <c r="O159" s="91"/>
      <c r="P159" s="230">
        <f>O159*H159</f>
        <v>0</v>
      </c>
      <c r="Q159" s="230">
        <v>0</v>
      </c>
      <c r="R159" s="230">
        <f>Q159*H159</f>
        <v>0</v>
      </c>
      <c r="S159" s="230">
        <v>0</v>
      </c>
      <c r="T159" s="231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2" t="s">
        <v>159</v>
      </c>
      <c r="AT159" s="232" t="s">
        <v>155</v>
      </c>
      <c r="AU159" s="232" t="s">
        <v>86</v>
      </c>
      <c r="AY159" s="17" t="s">
        <v>153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7" t="s">
        <v>84</v>
      </c>
      <c r="BK159" s="233">
        <f>ROUND(I159*H159,2)</f>
        <v>0</v>
      </c>
      <c r="BL159" s="17" t="s">
        <v>159</v>
      </c>
      <c r="BM159" s="232" t="s">
        <v>464</v>
      </c>
    </row>
    <row r="160" s="13" customFormat="1">
      <c r="A160" s="13"/>
      <c r="B160" s="234"/>
      <c r="C160" s="235"/>
      <c r="D160" s="236" t="s">
        <v>161</v>
      </c>
      <c r="E160" s="237" t="s">
        <v>1</v>
      </c>
      <c r="F160" s="238" t="s">
        <v>465</v>
      </c>
      <c r="G160" s="235"/>
      <c r="H160" s="239">
        <v>2</v>
      </c>
      <c r="I160" s="240"/>
      <c r="J160" s="235"/>
      <c r="K160" s="235"/>
      <c r="L160" s="241"/>
      <c r="M160" s="242"/>
      <c r="N160" s="243"/>
      <c r="O160" s="243"/>
      <c r="P160" s="243"/>
      <c r="Q160" s="243"/>
      <c r="R160" s="243"/>
      <c r="S160" s="243"/>
      <c r="T160" s="24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5" t="s">
        <v>161</v>
      </c>
      <c r="AU160" s="245" t="s">
        <v>86</v>
      </c>
      <c r="AV160" s="13" t="s">
        <v>86</v>
      </c>
      <c r="AW160" s="13" t="s">
        <v>32</v>
      </c>
      <c r="AX160" s="13" t="s">
        <v>84</v>
      </c>
      <c r="AY160" s="245" t="s">
        <v>153</v>
      </c>
    </row>
    <row r="161" s="2" customFormat="1" ht="24.15" customHeight="1">
      <c r="A161" s="38"/>
      <c r="B161" s="39"/>
      <c r="C161" s="246" t="s">
        <v>214</v>
      </c>
      <c r="D161" s="246" t="s">
        <v>208</v>
      </c>
      <c r="E161" s="247" t="s">
        <v>466</v>
      </c>
      <c r="F161" s="248" t="s">
        <v>467</v>
      </c>
      <c r="G161" s="249" t="s">
        <v>255</v>
      </c>
      <c r="H161" s="250">
        <v>2</v>
      </c>
      <c r="I161" s="251"/>
      <c r="J161" s="252">
        <f>ROUND(I161*H161,2)</f>
        <v>0</v>
      </c>
      <c r="K161" s="253"/>
      <c r="L161" s="254"/>
      <c r="M161" s="255" t="s">
        <v>1</v>
      </c>
      <c r="N161" s="256" t="s">
        <v>41</v>
      </c>
      <c r="O161" s="91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2" t="s">
        <v>188</v>
      </c>
      <c r="AT161" s="232" t="s">
        <v>208</v>
      </c>
      <c r="AU161" s="232" t="s">
        <v>86</v>
      </c>
      <c r="AY161" s="17" t="s">
        <v>153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84</v>
      </c>
      <c r="BK161" s="233">
        <f>ROUND(I161*H161,2)</f>
        <v>0</v>
      </c>
      <c r="BL161" s="17" t="s">
        <v>159</v>
      </c>
      <c r="BM161" s="232" t="s">
        <v>468</v>
      </c>
    </row>
    <row r="162" s="2" customFormat="1" ht="24.15" customHeight="1">
      <c r="A162" s="38"/>
      <c r="B162" s="39"/>
      <c r="C162" s="220" t="s">
        <v>218</v>
      </c>
      <c r="D162" s="220" t="s">
        <v>155</v>
      </c>
      <c r="E162" s="221" t="s">
        <v>469</v>
      </c>
      <c r="F162" s="222" t="s">
        <v>470</v>
      </c>
      <c r="G162" s="223" t="s">
        <v>255</v>
      </c>
      <c r="H162" s="224">
        <v>2</v>
      </c>
      <c r="I162" s="225"/>
      <c r="J162" s="226">
        <f>ROUND(I162*H162,2)</f>
        <v>0</v>
      </c>
      <c r="K162" s="227"/>
      <c r="L162" s="44"/>
      <c r="M162" s="228" t="s">
        <v>1</v>
      </c>
      <c r="N162" s="229" t="s">
        <v>41</v>
      </c>
      <c r="O162" s="91"/>
      <c r="P162" s="230">
        <f>O162*H162</f>
        <v>0</v>
      </c>
      <c r="Q162" s="230">
        <v>0</v>
      </c>
      <c r="R162" s="230">
        <f>Q162*H162</f>
        <v>0</v>
      </c>
      <c r="S162" s="230">
        <v>0.050000000000000003</v>
      </c>
      <c r="T162" s="231">
        <f>S162*H162</f>
        <v>0.10000000000000001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2" t="s">
        <v>159</v>
      </c>
      <c r="AT162" s="232" t="s">
        <v>155</v>
      </c>
      <c r="AU162" s="232" t="s">
        <v>86</v>
      </c>
      <c r="AY162" s="17" t="s">
        <v>153</v>
      </c>
      <c r="BE162" s="233">
        <f>IF(N162="základní",J162,0)</f>
        <v>0</v>
      </c>
      <c r="BF162" s="233">
        <f>IF(N162="snížená",J162,0)</f>
        <v>0</v>
      </c>
      <c r="BG162" s="233">
        <f>IF(N162="zákl. přenesená",J162,0)</f>
        <v>0</v>
      </c>
      <c r="BH162" s="233">
        <f>IF(N162="sníž. přenesená",J162,0)</f>
        <v>0</v>
      </c>
      <c r="BI162" s="233">
        <f>IF(N162="nulová",J162,0)</f>
        <v>0</v>
      </c>
      <c r="BJ162" s="17" t="s">
        <v>84</v>
      </c>
      <c r="BK162" s="233">
        <f>ROUND(I162*H162,2)</f>
        <v>0</v>
      </c>
      <c r="BL162" s="17" t="s">
        <v>159</v>
      </c>
      <c r="BM162" s="232" t="s">
        <v>471</v>
      </c>
    </row>
    <row r="163" s="13" customFormat="1">
      <c r="A163" s="13"/>
      <c r="B163" s="234"/>
      <c r="C163" s="235"/>
      <c r="D163" s="236" t="s">
        <v>161</v>
      </c>
      <c r="E163" s="237" t="s">
        <v>1</v>
      </c>
      <c r="F163" s="238" t="s">
        <v>472</v>
      </c>
      <c r="G163" s="235"/>
      <c r="H163" s="239">
        <v>2</v>
      </c>
      <c r="I163" s="240"/>
      <c r="J163" s="235"/>
      <c r="K163" s="235"/>
      <c r="L163" s="241"/>
      <c r="M163" s="242"/>
      <c r="N163" s="243"/>
      <c r="O163" s="243"/>
      <c r="P163" s="243"/>
      <c r="Q163" s="243"/>
      <c r="R163" s="243"/>
      <c r="S163" s="243"/>
      <c r="T163" s="24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5" t="s">
        <v>161</v>
      </c>
      <c r="AU163" s="245" t="s">
        <v>86</v>
      </c>
      <c r="AV163" s="13" t="s">
        <v>86</v>
      </c>
      <c r="AW163" s="13" t="s">
        <v>32</v>
      </c>
      <c r="AX163" s="13" t="s">
        <v>84</v>
      </c>
      <c r="AY163" s="245" t="s">
        <v>153</v>
      </c>
    </row>
    <row r="164" s="2" customFormat="1" ht="24.15" customHeight="1">
      <c r="A164" s="38"/>
      <c r="B164" s="39"/>
      <c r="C164" s="220" t="s">
        <v>8</v>
      </c>
      <c r="D164" s="220" t="s">
        <v>155</v>
      </c>
      <c r="E164" s="221" t="s">
        <v>473</v>
      </c>
      <c r="F164" s="222" t="s">
        <v>474</v>
      </c>
      <c r="G164" s="223" t="s">
        <v>255</v>
      </c>
      <c r="H164" s="224">
        <v>2</v>
      </c>
      <c r="I164" s="225"/>
      <c r="J164" s="226">
        <f>ROUND(I164*H164,2)</f>
        <v>0</v>
      </c>
      <c r="K164" s="227"/>
      <c r="L164" s="44"/>
      <c r="M164" s="228" t="s">
        <v>1</v>
      </c>
      <c r="N164" s="229" t="s">
        <v>41</v>
      </c>
      <c r="O164" s="91"/>
      <c r="P164" s="230">
        <f>O164*H164</f>
        <v>0</v>
      </c>
      <c r="Q164" s="230">
        <v>0</v>
      </c>
      <c r="R164" s="230">
        <f>Q164*H164</f>
        <v>0</v>
      </c>
      <c r="S164" s="230">
        <v>0.050000000000000003</v>
      </c>
      <c r="T164" s="231">
        <f>S164*H164</f>
        <v>0.10000000000000001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2" t="s">
        <v>159</v>
      </c>
      <c r="AT164" s="232" t="s">
        <v>155</v>
      </c>
      <c r="AU164" s="232" t="s">
        <v>86</v>
      </c>
      <c r="AY164" s="17" t="s">
        <v>153</v>
      </c>
      <c r="BE164" s="233">
        <f>IF(N164="základní",J164,0)</f>
        <v>0</v>
      </c>
      <c r="BF164" s="233">
        <f>IF(N164="snížená",J164,0)</f>
        <v>0</v>
      </c>
      <c r="BG164" s="233">
        <f>IF(N164="zákl. přenesená",J164,0)</f>
        <v>0</v>
      </c>
      <c r="BH164" s="233">
        <f>IF(N164="sníž. přenesená",J164,0)</f>
        <v>0</v>
      </c>
      <c r="BI164" s="233">
        <f>IF(N164="nulová",J164,0)</f>
        <v>0</v>
      </c>
      <c r="BJ164" s="17" t="s">
        <v>84</v>
      </c>
      <c r="BK164" s="233">
        <f>ROUND(I164*H164,2)</f>
        <v>0</v>
      </c>
      <c r="BL164" s="17" t="s">
        <v>159</v>
      </c>
      <c r="BM164" s="232" t="s">
        <v>475</v>
      </c>
    </row>
    <row r="165" s="13" customFormat="1">
      <c r="A165" s="13"/>
      <c r="B165" s="234"/>
      <c r="C165" s="235"/>
      <c r="D165" s="236" t="s">
        <v>161</v>
      </c>
      <c r="E165" s="237" t="s">
        <v>1</v>
      </c>
      <c r="F165" s="238" t="s">
        <v>476</v>
      </c>
      <c r="G165" s="235"/>
      <c r="H165" s="239">
        <v>2</v>
      </c>
      <c r="I165" s="240"/>
      <c r="J165" s="235"/>
      <c r="K165" s="235"/>
      <c r="L165" s="241"/>
      <c r="M165" s="242"/>
      <c r="N165" s="243"/>
      <c r="O165" s="243"/>
      <c r="P165" s="243"/>
      <c r="Q165" s="243"/>
      <c r="R165" s="243"/>
      <c r="S165" s="243"/>
      <c r="T165" s="24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5" t="s">
        <v>161</v>
      </c>
      <c r="AU165" s="245" t="s">
        <v>86</v>
      </c>
      <c r="AV165" s="13" t="s">
        <v>86</v>
      </c>
      <c r="AW165" s="13" t="s">
        <v>32</v>
      </c>
      <c r="AX165" s="13" t="s">
        <v>84</v>
      </c>
      <c r="AY165" s="245" t="s">
        <v>153</v>
      </c>
    </row>
    <row r="166" s="12" customFormat="1" ht="22.8" customHeight="1">
      <c r="A166" s="12"/>
      <c r="B166" s="204"/>
      <c r="C166" s="205"/>
      <c r="D166" s="206" t="s">
        <v>75</v>
      </c>
      <c r="E166" s="218" t="s">
        <v>192</v>
      </c>
      <c r="F166" s="218" t="s">
        <v>213</v>
      </c>
      <c r="G166" s="205"/>
      <c r="H166" s="205"/>
      <c r="I166" s="208"/>
      <c r="J166" s="219">
        <f>BK166</f>
        <v>0</v>
      </c>
      <c r="K166" s="205"/>
      <c r="L166" s="210"/>
      <c r="M166" s="211"/>
      <c r="N166" s="212"/>
      <c r="O166" s="212"/>
      <c r="P166" s="213">
        <f>SUM(P167:P172)</f>
        <v>0</v>
      </c>
      <c r="Q166" s="212"/>
      <c r="R166" s="213">
        <f>SUM(R167:R172)</f>
        <v>0</v>
      </c>
      <c r="S166" s="212"/>
      <c r="T166" s="214">
        <f>SUM(T167:T172)</f>
        <v>3.25224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5" t="s">
        <v>84</v>
      </c>
      <c r="AT166" s="216" t="s">
        <v>75</v>
      </c>
      <c r="AU166" s="216" t="s">
        <v>84</v>
      </c>
      <c r="AY166" s="215" t="s">
        <v>153</v>
      </c>
      <c r="BK166" s="217">
        <f>SUM(BK167:BK172)</f>
        <v>0</v>
      </c>
    </row>
    <row r="167" s="2" customFormat="1" ht="24.15" customHeight="1">
      <c r="A167" s="38"/>
      <c r="B167" s="39"/>
      <c r="C167" s="220" t="s">
        <v>229</v>
      </c>
      <c r="D167" s="220" t="s">
        <v>155</v>
      </c>
      <c r="E167" s="221" t="s">
        <v>477</v>
      </c>
      <c r="F167" s="222" t="s">
        <v>478</v>
      </c>
      <c r="G167" s="223" t="s">
        <v>204</v>
      </c>
      <c r="H167" s="224">
        <v>23.5</v>
      </c>
      <c r="I167" s="225"/>
      <c r="J167" s="226">
        <f>ROUND(I167*H167,2)</f>
        <v>0</v>
      </c>
      <c r="K167" s="227"/>
      <c r="L167" s="44"/>
      <c r="M167" s="228" t="s">
        <v>1</v>
      </c>
      <c r="N167" s="229" t="s">
        <v>41</v>
      </c>
      <c r="O167" s="91"/>
      <c r="P167" s="230">
        <f>O167*H167</f>
        <v>0</v>
      </c>
      <c r="Q167" s="230">
        <v>0</v>
      </c>
      <c r="R167" s="230">
        <f>Q167*H167</f>
        <v>0</v>
      </c>
      <c r="S167" s="230">
        <v>0.0060000000000000001</v>
      </c>
      <c r="T167" s="231">
        <f>S167*H167</f>
        <v>0.14100000000000001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2" t="s">
        <v>159</v>
      </c>
      <c r="AT167" s="232" t="s">
        <v>155</v>
      </c>
      <c r="AU167" s="232" t="s">
        <v>86</v>
      </c>
      <c r="AY167" s="17" t="s">
        <v>153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7" t="s">
        <v>84</v>
      </c>
      <c r="BK167" s="233">
        <f>ROUND(I167*H167,2)</f>
        <v>0</v>
      </c>
      <c r="BL167" s="17" t="s">
        <v>159</v>
      </c>
      <c r="BM167" s="232" t="s">
        <v>479</v>
      </c>
    </row>
    <row r="168" s="13" customFormat="1">
      <c r="A168" s="13"/>
      <c r="B168" s="234"/>
      <c r="C168" s="235"/>
      <c r="D168" s="236" t="s">
        <v>161</v>
      </c>
      <c r="E168" s="237" t="s">
        <v>1</v>
      </c>
      <c r="F168" s="238" t="s">
        <v>480</v>
      </c>
      <c r="G168" s="235"/>
      <c r="H168" s="239">
        <v>23.5</v>
      </c>
      <c r="I168" s="240"/>
      <c r="J168" s="235"/>
      <c r="K168" s="235"/>
      <c r="L168" s="241"/>
      <c r="M168" s="242"/>
      <c r="N168" s="243"/>
      <c r="O168" s="243"/>
      <c r="P168" s="243"/>
      <c r="Q168" s="243"/>
      <c r="R168" s="243"/>
      <c r="S168" s="243"/>
      <c r="T168" s="24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5" t="s">
        <v>161</v>
      </c>
      <c r="AU168" s="245" t="s">
        <v>86</v>
      </c>
      <c r="AV168" s="13" t="s">
        <v>86</v>
      </c>
      <c r="AW168" s="13" t="s">
        <v>32</v>
      </c>
      <c r="AX168" s="13" t="s">
        <v>84</v>
      </c>
      <c r="AY168" s="245" t="s">
        <v>153</v>
      </c>
    </row>
    <row r="169" s="2" customFormat="1" ht="37.8" customHeight="1">
      <c r="A169" s="38"/>
      <c r="B169" s="39"/>
      <c r="C169" s="220" t="s">
        <v>233</v>
      </c>
      <c r="D169" s="220" t="s">
        <v>155</v>
      </c>
      <c r="E169" s="221" t="s">
        <v>215</v>
      </c>
      <c r="F169" s="222" t="s">
        <v>216</v>
      </c>
      <c r="G169" s="223" t="s">
        <v>158</v>
      </c>
      <c r="H169" s="224">
        <v>77.280000000000001</v>
      </c>
      <c r="I169" s="225"/>
      <c r="J169" s="226">
        <f>ROUND(I169*H169,2)</f>
        <v>0</v>
      </c>
      <c r="K169" s="227"/>
      <c r="L169" s="44"/>
      <c r="M169" s="228" t="s">
        <v>1</v>
      </c>
      <c r="N169" s="229" t="s">
        <v>41</v>
      </c>
      <c r="O169" s="91"/>
      <c r="P169" s="230">
        <f>O169*H169</f>
        <v>0</v>
      </c>
      <c r="Q169" s="230">
        <v>0</v>
      </c>
      <c r="R169" s="230">
        <f>Q169*H169</f>
        <v>0</v>
      </c>
      <c r="S169" s="230">
        <v>0.01</v>
      </c>
      <c r="T169" s="231">
        <f>S169*H169</f>
        <v>0.77280000000000004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2" t="s">
        <v>159</v>
      </c>
      <c r="AT169" s="232" t="s">
        <v>155</v>
      </c>
      <c r="AU169" s="232" t="s">
        <v>86</v>
      </c>
      <c r="AY169" s="17" t="s">
        <v>153</v>
      </c>
      <c r="BE169" s="233">
        <f>IF(N169="základní",J169,0)</f>
        <v>0</v>
      </c>
      <c r="BF169" s="233">
        <f>IF(N169="snížená",J169,0)</f>
        <v>0</v>
      </c>
      <c r="BG169" s="233">
        <f>IF(N169="zákl. přenesená",J169,0)</f>
        <v>0</v>
      </c>
      <c r="BH169" s="233">
        <f>IF(N169="sníž. přenesená",J169,0)</f>
        <v>0</v>
      </c>
      <c r="BI169" s="233">
        <f>IF(N169="nulová",J169,0)</f>
        <v>0</v>
      </c>
      <c r="BJ169" s="17" t="s">
        <v>84</v>
      </c>
      <c r="BK169" s="233">
        <f>ROUND(I169*H169,2)</f>
        <v>0</v>
      </c>
      <c r="BL169" s="17" t="s">
        <v>159</v>
      </c>
      <c r="BM169" s="232" t="s">
        <v>217</v>
      </c>
    </row>
    <row r="170" s="13" customFormat="1">
      <c r="A170" s="13"/>
      <c r="B170" s="234"/>
      <c r="C170" s="235"/>
      <c r="D170" s="236" t="s">
        <v>161</v>
      </c>
      <c r="E170" s="237" t="s">
        <v>107</v>
      </c>
      <c r="F170" s="238" t="s">
        <v>451</v>
      </c>
      <c r="G170" s="235"/>
      <c r="H170" s="239">
        <v>77.280000000000001</v>
      </c>
      <c r="I170" s="240"/>
      <c r="J170" s="235"/>
      <c r="K170" s="235"/>
      <c r="L170" s="241"/>
      <c r="M170" s="242"/>
      <c r="N170" s="243"/>
      <c r="O170" s="243"/>
      <c r="P170" s="243"/>
      <c r="Q170" s="243"/>
      <c r="R170" s="243"/>
      <c r="S170" s="243"/>
      <c r="T170" s="24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5" t="s">
        <v>161</v>
      </c>
      <c r="AU170" s="245" t="s">
        <v>86</v>
      </c>
      <c r="AV170" s="13" t="s">
        <v>86</v>
      </c>
      <c r="AW170" s="13" t="s">
        <v>32</v>
      </c>
      <c r="AX170" s="13" t="s">
        <v>84</v>
      </c>
      <c r="AY170" s="245" t="s">
        <v>153</v>
      </c>
    </row>
    <row r="171" s="2" customFormat="1" ht="37.8" customHeight="1">
      <c r="A171" s="38"/>
      <c r="B171" s="39"/>
      <c r="C171" s="220" t="s">
        <v>238</v>
      </c>
      <c r="D171" s="220" t="s">
        <v>155</v>
      </c>
      <c r="E171" s="221" t="s">
        <v>219</v>
      </c>
      <c r="F171" s="222" t="s">
        <v>220</v>
      </c>
      <c r="G171" s="223" t="s">
        <v>158</v>
      </c>
      <c r="H171" s="224">
        <v>233.84399999999999</v>
      </c>
      <c r="I171" s="225"/>
      <c r="J171" s="226">
        <f>ROUND(I171*H171,2)</f>
        <v>0</v>
      </c>
      <c r="K171" s="227"/>
      <c r="L171" s="44"/>
      <c r="M171" s="228" t="s">
        <v>1</v>
      </c>
      <c r="N171" s="229" t="s">
        <v>41</v>
      </c>
      <c r="O171" s="91"/>
      <c r="P171" s="230">
        <f>O171*H171</f>
        <v>0</v>
      </c>
      <c r="Q171" s="230">
        <v>0</v>
      </c>
      <c r="R171" s="230">
        <f>Q171*H171</f>
        <v>0</v>
      </c>
      <c r="S171" s="230">
        <v>0.01</v>
      </c>
      <c r="T171" s="231">
        <f>S171*H171</f>
        <v>2.3384399999999999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2" t="s">
        <v>159</v>
      </c>
      <c r="AT171" s="232" t="s">
        <v>155</v>
      </c>
      <c r="AU171" s="232" t="s">
        <v>86</v>
      </c>
      <c r="AY171" s="17" t="s">
        <v>153</v>
      </c>
      <c r="BE171" s="233">
        <f>IF(N171="základní",J171,0)</f>
        <v>0</v>
      </c>
      <c r="BF171" s="233">
        <f>IF(N171="snížená",J171,0)</f>
        <v>0</v>
      </c>
      <c r="BG171" s="233">
        <f>IF(N171="zákl. přenesená",J171,0)</f>
        <v>0</v>
      </c>
      <c r="BH171" s="233">
        <f>IF(N171="sníž. přenesená",J171,0)</f>
        <v>0</v>
      </c>
      <c r="BI171" s="233">
        <f>IF(N171="nulová",J171,0)</f>
        <v>0</v>
      </c>
      <c r="BJ171" s="17" t="s">
        <v>84</v>
      </c>
      <c r="BK171" s="233">
        <f>ROUND(I171*H171,2)</f>
        <v>0</v>
      </c>
      <c r="BL171" s="17" t="s">
        <v>159</v>
      </c>
      <c r="BM171" s="232" t="s">
        <v>221</v>
      </c>
    </row>
    <row r="172" s="13" customFormat="1">
      <c r="A172" s="13"/>
      <c r="B172" s="234"/>
      <c r="C172" s="235"/>
      <c r="D172" s="236" t="s">
        <v>161</v>
      </c>
      <c r="E172" s="237" t="s">
        <v>110</v>
      </c>
      <c r="F172" s="238" t="s">
        <v>481</v>
      </c>
      <c r="G172" s="235"/>
      <c r="H172" s="239">
        <v>233.84399999999999</v>
      </c>
      <c r="I172" s="240"/>
      <c r="J172" s="235"/>
      <c r="K172" s="235"/>
      <c r="L172" s="241"/>
      <c r="M172" s="242"/>
      <c r="N172" s="243"/>
      <c r="O172" s="243"/>
      <c r="P172" s="243"/>
      <c r="Q172" s="243"/>
      <c r="R172" s="243"/>
      <c r="S172" s="243"/>
      <c r="T172" s="24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5" t="s">
        <v>161</v>
      </c>
      <c r="AU172" s="245" t="s">
        <v>86</v>
      </c>
      <c r="AV172" s="13" t="s">
        <v>86</v>
      </c>
      <c r="AW172" s="13" t="s">
        <v>32</v>
      </c>
      <c r="AX172" s="13" t="s">
        <v>84</v>
      </c>
      <c r="AY172" s="245" t="s">
        <v>153</v>
      </c>
    </row>
    <row r="173" s="12" customFormat="1" ht="22.8" customHeight="1">
      <c r="A173" s="12"/>
      <c r="B173" s="204"/>
      <c r="C173" s="205"/>
      <c r="D173" s="206" t="s">
        <v>75</v>
      </c>
      <c r="E173" s="218" t="s">
        <v>223</v>
      </c>
      <c r="F173" s="218" t="s">
        <v>224</v>
      </c>
      <c r="G173" s="205"/>
      <c r="H173" s="205"/>
      <c r="I173" s="208"/>
      <c r="J173" s="219">
        <f>BK173</f>
        <v>0</v>
      </c>
      <c r="K173" s="205"/>
      <c r="L173" s="210"/>
      <c r="M173" s="211"/>
      <c r="N173" s="212"/>
      <c r="O173" s="212"/>
      <c r="P173" s="213">
        <f>SUM(P174:P178)</f>
        <v>0</v>
      </c>
      <c r="Q173" s="212"/>
      <c r="R173" s="213">
        <f>SUM(R174:R178)</f>
        <v>0</v>
      </c>
      <c r="S173" s="212"/>
      <c r="T173" s="214">
        <f>SUM(T174:T178)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5" t="s">
        <v>84</v>
      </c>
      <c r="AT173" s="216" t="s">
        <v>75</v>
      </c>
      <c r="AU173" s="216" t="s">
        <v>84</v>
      </c>
      <c r="AY173" s="215" t="s">
        <v>153</v>
      </c>
      <c r="BK173" s="217">
        <f>SUM(BK174:BK178)</f>
        <v>0</v>
      </c>
    </row>
    <row r="174" s="2" customFormat="1" ht="24.15" customHeight="1">
      <c r="A174" s="38"/>
      <c r="B174" s="39"/>
      <c r="C174" s="220" t="s">
        <v>244</v>
      </c>
      <c r="D174" s="220" t="s">
        <v>155</v>
      </c>
      <c r="E174" s="221" t="s">
        <v>225</v>
      </c>
      <c r="F174" s="222" t="s">
        <v>226</v>
      </c>
      <c r="G174" s="223" t="s">
        <v>227</v>
      </c>
      <c r="H174" s="224">
        <v>23.471</v>
      </c>
      <c r="I174" s="225"/>
      <c r="J174" s="226">
        <f>ROUND(I174*H174,2)</f>
        <v>0</v>
      </c>
      <c r="K174" s="227"/>
      <c r="L174" s="44"/>
      <c r="M174" s="228" t="s">
        <v>1</v>
      </c>
      <c r="N174" s="229" t="s">
        <v>41</v>
      </c>
      <c r="O174" s="91"/>
      <c r="P174" s="230">
        <f>O174*H174</f>
        <v>0</v>
      </c>
      <c r="Q174" s="230">
        <v>0</v>
      </c>
      <c r="R174" s="230">
        <f>Q174*H174</f>
        <v>0</v>
      </c>
      <c r="S174" s="230">
        <v>0</v>
      </c>
      <c r="T174" s="231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2" t="s">
        <v>159</v>
      </c>
      <c r="AT174" s="232" t="s">
        <v>155</v>
      </c>
      <c r="AU174" s="232" t="s">
        <v>86</v>
      </c>
      <c r="AY174" s="17" t="s">
        <v>153</v>
      </c>
      <c r="BE174" s="233">
        <f>IF(N174="základní",J174,0)</f>
        <v>0</v>
      </c>
      <c r="BF174" s="233">
        <f>IF(N174="snížená",J174,0)</f>
        <v>0</v>
      </c>
      <c r="BG174" s="233">
        <f>IF(N174="zákl. přenesená",J174,0)</f>
        <v>0</v>
      </c>
      <c r="BH174" s="233">
        <f>IF(N174="sníž. přenesená",J174,0)</f>
        <v>0</v>
      </c>
      <c r="BI174" s="233">
        <f>IF(N174="nulová",J174,0)</f>
        <v>0</v>
      </c>
      <c r="BJ174" s="17" t="s">
        <v>84</v>
      </c>
      <c r="BK174" s="233">
        <f>ROUND(I174*H174,2)</f>
        <v>0</v>
      </c>
      <c r="BL174" s="17" t="s">
        <v>159</v>
      </c>
      <c r="BM174" s="232" t="s">
        <v>228</v>
      </c>
    </row>
    <row r="175" s="2" customFormat="1" ht="24.15" customHeight="1">
      <c r="A175" s="38"/>
      <c r="B175" s="39"/>
      <c r="C175" s="220" t="s">
        <v>252</v>
      </c>
      <c r="D175" s="220" t="s">
        <v>155</v>
      </c>
      <c r="E175" s="221" t="s">
        <v>230</v>
      </c>
      <c r="F175" s="222" t="s">
        <v>231</v>
      </c>
      <c r="G175" s="223" t="s">
        <v>227</v>
      </c>
      <c r="H175" s="224">
        <v>23.471</v>
      </c>
      <c r="I175" s="225"/>
      <c r="J175" s="226">
        <f>ROUND(I175*H175,2)</f>
        <v>0</v>
      </c>
      <c r="K175" s="227"/>
      <c r="L175" s="44"/>
      <c r="M175" s="228" t="s">
        <v>1</v>
      </c>
      <c r="N175" s="229" t="s">
        <v>41</v>
      </c>
      <c r="O175" s="91"/>
      <c r="P175" s="230">
        <f>O175*H175</f>
        <v>0</v>
      </c>
      <c r="Q175" s="230">
        <v>0</v>
      </c>
      <c r="R175" s="230">
        <f>Q175*H175</f>
        <v>0</v>
      </c>
      <c r="S175" s="230">
        <v>0</v>
      </c>
      <c r="T175" s="231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2" t="s">
        <v>159</v>
      </c>
      <c r="AT175" s="232" t="s">
        <v>155</v>
      </c>
      <c r="AU175" s="232" t="s">
        <v>86</v>
      </c>
      <c r="AY175" s="17" t="s">
        <v>153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7" t="s">
        <v>84</v>
      </c>
      <c r="BK175" s="233">
        <f>ROUND(I175*H175,2)</f>
        <v>0</v>
      </c>
      <c r="BL175" s="17" t="s">
        <v>159</v>
      </c>
      <c r="BM175" s="232" t="s">
        <v>232</v>
      </c>
    </row>
    <row r="176" s="2" customFormat="1" ht="24.15" customHeight="1">
      <c r="A176" s="38"/>
      <c r="B176" s="39"/>
      <c r="C176" s="220" t="s">
        <v>7</v>
      </c>
      <c r="D176" s="220" t="s">
        <v>155</v>
      </c>
      <c r="E176" s="221" t="s">
        <v>234</v>
      </c>
      <c r="F176" s="222" t="s">
        <v>235</v>
      </c>
      <c r="G176" s="223" t="s">
        <v>227</v>
      </c>
      <c r="H176" s="224">
        <v>258.18099999999998</v>
      </c>
      <c r="I176" s="225"/>
      <c r="J176" s="226">
        <f>ROUND(I176*H176,2)</f>
        <v>0</v>
      </c>
      <c r="K176" s="227"/>
      <c r="L176" s="44"/>
      <c r="M176" s="228" t="s">
        <v>1</v>
      </c>
      <c r="N176" s="229" t="s">
        <v>41</v>
      </c>
      <c r="O176" s="91"/>
      <c r="P176" s="230">
        <f>O176*H176</f>
        <v>0</v>
      </c>
      <c r="Q176" s="230">
        <v>0</v>
      </c>
      <c r="R176" s="230">
        <f>Q176*H176</f>
        <v>0</v>
      </c>
      <c r="S176" s="230">
        <v>0</v>
      </c>
      <c r="T176" s="231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2" t="s">
        <v>159</v>
      </c>
      <c r="AT176" s="232" t="s">
        <v>155</v>
      </c>
      <c r="AU176" s="232" t="s">
        <v>86</v>
      </c>
      <c r="AY176" s="17" t="s">
        <v>153</v>
      </c>
      <c r="BE176" s="233">
        <f>IF(N176="základní",J176,0)</f>
        <v>0</v>
      </c>
      <c r="BF176" s="233">
        <f>IF(N176="snížená",J176,0)</f>
        <v>0</v>
      </c>
      <c r="BG176" s="233">
        <f>IF(N176="zákl. přenesená",J176,0)</f>
        <v>0</v>
      </c>
      <c r="BH176" s="233">
        <f>IF(N176="sníž. přenesená",J176,0)</f>
        <v>0</v>
      </c>
      <c r="BI176" s="233">
        <f>IF(N176="nulová",J176,0)</f>
        <v>0</v>
      </c>
      <c r="BJ176" s="17" t="s">
        <v>84</v>
      </c>
      <c r="BK176" s="233">
        <f>ROUND(I176*H176,2)</f>
        <v>0</v>
      </c>
      <c r="BL176" s="17" t="s">
        <v>159</v>
      </c>
      <c r="BM176" s="232" t="s">
        <v>236</v>
      </c>
    </row>
    <row r="177" s="13" customFormat="1">
      <c r="A177" s="13"/>
      <c r="B177" s="234"/>
      <c r="C177" s="235"/>
      <c r="D177" s="236" t="s">
        <v>161</v>
      </c>
      <c r="E177" s="235"/>
      <c r="F177" s="238" t="s">
        <v>482</v>
      </c>
      <c r="G177" s="235"/>
      <c r="H177" s="239">
        <v>258.18099999999998</v>
      </c>
      <c r="I177" s="240"/>
      <c r="J177" s="235"/>
      <c r="K177" s="235"/>
      <c r="L177" s="241"/>
      <c r="M177" s="242"/>
      <c r="N177" s="243"/>
      <c r="O177" s="243"/>
      <c r="P177" s="243"/>
      <c r="Q177" s="243"/>
      <c r="R177" s="243"/>
      <c r="S177" s="243"/>
      <c r="T177" s="24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5" t="s">
        <v>161</v>
      </c>
      <c r="AU177" s="245" t="s">
        <v>86</v>
      </c>
      <c r="AV177" s="13" t="s">
        <v>86</v>
      </c>
      <c r="AW177" s="13" t="s">
        <v>4</v>
      </c>
      <c r="AX177" s="13" t="s">
        <v>84</v>
      </c>
      <c r="AY177" s="245" t="s">
        <v>153</v>
      </c>
    </row>
    <row r="178" s="2" customFormat="1" ht="33" customHeight="1">
      <c r="A178" s="38"/>
      <c r="B178" s="39"/>
      <c r="C178" s="220" t="s">
        <v>264</v>
      </c>
      <c r="D178" s="220" t="s">
        <v>155</v>
      </c>
      <c r="E178" s="221" t="s">
        <v>239</v>
      </c>
      <c r="F178" s="222" t="s">
        <v>240</v>
      </c>
      <c r="G178" s="223" t="s">
        <v>227</v>
      </c>
      <c r="H178" s="224">
        <v>23.471</v>
      </c>
      <c r="I178" s="225"/>
      <c r="J178" s="226">
        <f>ROUND(I178*H178,2)</f>
        <v>0</v>
      </c>
      <c r="K178" s="227"/>
      <c r="L178" s="44"/>
      <c r="M178" s="228" t="s">
        <v>1</v>
      </c>
      <c r="N178" s="229" t="s">
        <v>41</v>
      </c>
      <c r="O178" s="91"/>
      <c r="P178" s="230">
        <f>O178*H178</f>
        <v>0</v>
      </c>
      <c r="Q178" s="230">
        <v>0</v>
      </c>
      <c r="R178" s="230">
        <f>Q178*H178</f>
        <v>0</v>
      </c>
      <c r="S178" s="230">
        <v>0</v>
      </c>
      <c r="T178" s="231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2" t="s">
        <v>159</v>
      </c>
      <c r="AT178" s="232" t="s">
        <v>155</v>
      </c>
      <c r="AU178" s="232" t="s">
        <v>86</v>
      </c>
      <c r="AY178" s="17" t="s">
        <v>153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7" t="s">
        <v>84</v>
      </c>
      <c r="BK178" s="233">
        <f>ROUND(I178*H178,2)</f>
        <v>0</v>
      </c>
      <c r="BL178" s="17" t="s">
        <v>159</v>
      </c>
      <c r="BM178" s="232" t="s">
        <v>241</v>
      </c>
    </row>
    <row r="179" s="12" customFormat="1" ht="22.8" customHeight="1">
      <c r="A179" s="12"/>
      <c r="B179" s="204"/>
      <c r="C179" s="205"/>
      <c r="D179" s="206" t="s">
        <v>75</v>
      </c>
      <c r="E179" s="218" t="s">
        <v>242</v>
      </c>
      <c r="F179" s="218" t="s">
        <v>243</v>
      </c>
      <c r="G179" s="205"/>
      <c r="H179" s="205"/>
      <c r="I179" s="208"/>
      <c r="J179" s="219">
        <f>BK179</f>
        <v>0</v>
      </c>
      <c r="K179" s="205"/>
      <c r="L179" s="210"/>
      <c r="M179" s="211"/>
      <c r="N179" s="212"/>
      <c r="O179" s="212"/>
      <c r="P179" s="213">
        <f>P180</f>
        <v>0</v>
      </c>
      <c r="Q179" s="212"/>
      <c r="R179" s="213">
        <f>R180</f>
        <v>0</v>
      </c>
      <c r="S179" s="212"/>
      <c r="T179" s="214">
        <f>T180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15" t="s">
        <v>84</v>
      </c>
      <c r="AT179" s="216" t="s">
        <v>75</v>
      </c>
      <c r="AU179" s="216" t="s">
        <v>84</v>
      </c>
      <c r="AY179" s="215" t="s">
        <v>153</v>
      </c>
      <c r="BK179" s="217">
        <f>BK180</f>
        <v>0</v>
      </c>
    </row>
    <row r="180" s="2" customFormat="1" ht="16.5" customHeight="1">
      <c r="A180" s="38"/>
      <c r="B180" s="39"/>
      <c r="C180" s="220" t="s">
        <v>268</v>
      </c>
      <c r="D180" s="220" t="s">
        <v>155</v>
      </c>
      <c r="E180" s="221" t="s">
        <v>245</v>
      </c>
      <c r="F180" s="222" t="s">
        <v>246</v>
      </c>
      <c r="G180" s="223" t="s">
        <v>227</v>
      </c>
      <c r="H180" s="224">
        <v>7.2300000000000004</v>
      </c>
      <c r="I180" s="225"/>
      <c r="J180" s="226">
        <f>ROUND(I180*H180,2)</f>
        <v>0</v>
      </c>
      <c r="K180" s="227"/>
      <c r="L180" s="44"/>
      <c r="M180" s="228" t="s">
        <v>1</v>
      </c>
      <c r="N180" s="229" t="s">
        <v>41</v>
      </c>
      <c r="O180" s="91"/>
      <c r="P180" s="230">
        <f>O180*H180</f>
        <v>0</v>
      </c>
      <c r="Q180" s="230">
        <v>0</v>
      </c>
      <c r="R180" s="230">
        <f>Q180*H180</f>
        <v>0</v>
      </c>
      <c r="S180" s="230">
        <v>0</v>
      </c>
      <c r="T180" s="231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2" t="s">
        <v>159</v>
      </c>
      <c r="AT180" s="232" t="s">
        <v>155</v>
      </c>
      <c r="AU180" s="232" t="s">
        <v>86</v>
      </c>
      <c r="AY180" s="17" t="s">
        <v>153</v>
      </c>
      <c r="BE180" s="233">
        <f>IF(N180="základní",J180,0)</f>
        <v>0</v>
      </c>
      <c r="BF180" s="233">
        <f>IF(N180="snížená",J180,0)</f>
        <v>0</v>
      </c>
      <c r="BG180" s="233">
        <f>IF(N180="zákl. přenesená",J180,0)</f>
        <v>0</v>
      </c>
      <c r="BH180" s="233">
        <f>IF(N180="sníž. přenesená",J180,0)</f>
        <v>0</v>
      </c>
      <c r="BI180" s="233">
        <f>IF(N180="nulová",J180,0)</f>
        <v>0</v>
      </c>
      <c r="BJ180" s="17" t="s">
        <v>84</v>
      </c>
      <c r="BK180" s="233">
        <f>ROUND(I180*H180,2)</f>
        <v>0</v>
      </c>
      <c r="BL180" s="17" t="s">
        <v>159</v>
      </c>
      <c r="BM180" s="232" t="s">
        <v>247</v>
      </c>
    </row>
    <row r="181" s="12" customFormat="1" ht="25.92" customHeight="1">
      <c r="A181" s="12"/>
      <c r="B181" s="204"/>
      <c r="C181" s="205"/>
      <c r="D181" s="206" t="s">
        <v>75</v>
      </c>
      <c r="E181" s="207" t="s">
        <v>248</v>
      </c>
      <c r="F181" s="207" t="s">
        <v>249</v>
      </c>
      <c r="G181" s="205"/>
      <c r="H181" s="205"/>
      <c r="I181" s="208"/>
      <c r="J181" s="209">
        <f>BK181</f>
        <v>0</v>
      </c>
      <c r="K181" s="205"/>
      <c r="L181" s="210"/>
      <c r="M181" s="211"/>
      <c r="N181" s="212"/>
      <c r="O181" s="212"/>
      <c r="P181" s="213">
        <f>P182+P188+P194+P206+P218+P221</f>
        <v>0</v>
      </c>
      <c r="Q181" s="212"/>
      <c r="R181" s="213">
        <f>R182+R188+R194+R206+R218+R221</f>
        <v>3.4841798499999999</v>
      </c>
      <c r="S181" s="212"/>
      <c r="T181" s="214">
        <f>T182+T188+T194+T206+T218+T221</f>
        <v>0.31259000000000003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5" t="s">
        <v>86</v>
      </c>
      <c r="AT181" s="216" t="s">
        <v>75</v>
      </c>
      <c r="AU181" s="216" t="s">
        <v>76</v>
      </c>
      <c r="AY181" s="215" t="s">
        <v>153</v>
      </c>
      <c r="BK181" s="217">
        <f>BK182+BK188+BK194+BK206+BK218+BK221</f>
        <v>0</v>
      </c>
    </row>
    <row r="182" s="12" customFormat="1" ht="22.8" customHeight="1">
      <c r="A182" s="12"/>
      <c r="B182" s="204"/>
      <c r="C182" s="205"/>
      <c r="D182" s="206" t="s">
        <v>75</v>
      </c>
      <c r="E182" s="218" t="s">
        <v>250</v>
      </c>
      <c r="F182" s="218" t="s">
        <v>251</v>
      </c>
      <c r="G182" s="205"/>
      <c r="H182" s="205"/>
      <c r="I182" s="208"/>
      <c r="J182" s="219">
        <f>BK182</f>
        <v>0</v>
      </c>
      <c r="K182" s="205"/>
      <c r="L182" s="210"/>
      <c r="M182" s="211"/>
      <c r="N182" s="212"/>
      <c r="O182" s="212"/>
      <c r="P182" s="213">
        <f>SUM(P183:P187)</f>
        <v>0</v>
      </c>
      <c r="Q182" s="212"/>
      <c r="R182" s="213">
        <f>SUM(R183:R187)</f>
        <v>0.34500000000000003</v>
      </c>
      <c r="S182" s="212"/>
      <c r="T182" s="214">
        <f>SUM(T183:T187)</f>
        <v>0.21009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5" t="s">
        <v>86</v>
      </c>
      <c r="AT182" s="216" t="s">
        <v>75</v>
      </c>
      <c r="AU182" s="216" t="s">
        <v>84</v>
      </c>
      <c r="AY182" s="215" t="s">
        <v>153</v>
      </c>
      <c r="BK182" s="217">
        <f>SUM(BK183:BK187)</f>
        <v>0</v>
      </c>
    </row>
    <row r="183" s="2" customFormat="1" ht="24.15" customHeight="1">
      <c r="A183" s="38"/>
      <c r="B183" s="39"/>
      <c r="C183" s="220" t="s">
        <v>272</v>
      </c>
      <c r="D183" s="220" t="s">
        <v>155</v>
      </c>
      <c r="E183" s="221" t="s">
        <v>253</v>
      </c>
      <c r="F183" s="222" t="s">
        <v>254</v>
      </c>
      <c r="G183" s="223" t="s">
        <v>255</v>
      </c>
      <c r="H183" s="224">
        <v>3</v>
      </c>
      <c r="I183" s="225"/>
      <c r="J183" s="226">
        <f>ROUND(I183*H183,2)</f>
        <v>0</v>
      </c>
      <c r="K183" s="227"/>
      <c r="L183" s="44"/>
      <c r="M183" s="228" t="s">
        <v>1</v>
      </c>
      <c r="N183" s="229" t="s">
        <v>41</v>
      </c>
      <c r="O183" s="91"/>
      <c r="P183" s="230">
        <f>O183*H183</f>
        <v>0</v>
      </c>
      <c r="Q183" s="230">
        <v>0.00010000000000000001</v>
      </c>
      <c r="R183" s="230">
        <f>Q183*H183</f>
        <v>0.00030000000000000003</v>
      </c>
      <c r="S183" s="230">
        <v>0.070029999999999995</v>
      </c>
      <c r="T183" s="231">
        <f>S183*H183</f>
        <v>0.21009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2" t="s">
        <v>229</v>
      </c>
      <c r="AT183" s="232" t="s">
        <v>155</v>
      </c>
      <c r="AU183" s="232" t="s">
        <v>86</v>
      </c>
      <c r="AY183" s="17" t="s">
        <v>153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7" t="s">
        <v>84</v>
      </c>
      <c r="BK183" s="233">
        <f>ROUND(I183*H183,2)</f>
        <v>0</v>
      </c>
      <c r="BL183" s="17" t="s">
        <v>229</v>
      </c>
      <c r="BM183" s="232" t="s">
        <v>256</v>
      </c>
    </row>
    <row r="184" s="14" customFormat="1">
      <c r="A184" s="14"/>
      <c r="B184" s="257"/>
      <c r="C184" s="258"/>
      <c r="D184" s="236" t="s">
        <v>161</v>
      </c>
      <c r="E184" s="259" t="s">
        <v>1</v>
      </c>
      <c r="F184" s="260" t="s">
        <v>257</v>
      </c>
      <c r="G184" s="258"/>
      <c r="H184" s="259" t="s">
        <v>1</v>
      </c>
      <c r="I184" s="261"/>
      <c r="J184" s="258"/>
      <c r="K184" s="258"/>
      <c r="L184" s="262"/>
      <c r="M184" s="263"/>
      <c r="N184" s="264"/>
      <c r="O184" s="264"/>
      <c r="P184" s="264"/>
      <c r="Q184" s="264"/>
      <c r="R184" s="264"/>
      <c r="S184" s="264"/>
      <c r="T184" s="26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6" t="s">
        <v>161</v>
      </c>
      <c r="AU184" s="266" t="s">
        <v>86</v>
      </c>
      <c r="AV184" s="14" t="s">
        <v>84</v>
      </c>
      <c r="AW184" s="14" t="s">
        <v>32</v>
      </c>
      <c r="AX184" s="14" t="s">
        <v>76</v>
      </c>
      <c r="AY184" s="266" t="s">
        <v>153</v>
      </c>
    </row>
    <row r="185" s="13" customFormat="1">
      <c r="A185" s="13"/>
      <c r="B185" s="234"/>
      <c r="C185" s="235"/>
      <c r="D185" s="236" t="s">
        <v>161</v>
      </c>
      <c r="E185" s="237" t="s">
        <v>1</v>
      </c>
      <c r="F185" s="238" t="s">
        <v>483</v>
      </c>
      <c r="G185" s="235"/>
      <c r="H185" s="239">
        <v>3</v>
      </c>
      <c r="I185" s="240"/>
      <c r="J185" s="235"/>
      <c r="K185" s="235"/>
      <c r="L185" s="241"/>
      <c r="M185" s="242"/>
      <c r="N185" s="243"/>
      <c r="O185" s="243"/>
      <c r="P185" s="243"/>
      <c r="Q185" s="243"/>
      <c r="R185" s="243"/>
      <c r="S185" s="243"/>
      <c r="T185" s="24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5" t="s">
        <v>161</v>
      </c>
      <c r="AU185" s="245" t="s">
        <v>86</v>
      </c>
      <c r="AV185" s="13" t="s">
        <v>86</v>
      </c>
      <c r="AW185" s="13" t="s">
        <v>32</v>
      </c>
      <c r="AX185" s="13" t="s">
        <v>84</v>
      </c>
      <c r="AY185" s="245" t="s">
        <v>153</v>
      </c>
    </row>
    <row r="186" s="2" customFormat="1" ht="33" customHeight="1">
      <c r="A186" s="38"/>
      <c r="B186" s="39"/>
      <c r="C186" s="220" t="s">
        <v>277</v>
      </c>
      <c r="D186" s="220" t="s">
        <v>155</v>
      </c>
      <c r="E186" s="221" t="s">
        <v>259</v>
      </c>
      <c r="F186" s="222" t="s">
        <v>260</v>
      </c>
      <c r="G186" s="223" t="s">
        <v>255</v>
      </c>
      <c r="H186" s="224">
        <v>3</v>
      </c>
      <c r="I186" s="225"/>
      <c r="J186" s="226">
        <f>ROUND(I186*H186,2)</f>
        <v>0</v>
      </c>
      <c r="K186" s="227"/>
      <c r="L186" s="44"/>
      <c r="M186" s="228" t="s">
        <v>1</v>
      </c>
      <c r="N186" s="229" t="s">
        <v>41</v>
      </c>
      <c r="O186" s="91"/>
      <c r="P186" s="230">
        <f>O186*H186</f>
        <v>0</v>
      </c>
      <c r="Q186" s="230">
        <v>0.1149</v>
      </c>
      <c r="R186" s="230">
        <f>Q186*H186</f>
        <v>0.34470000000000001</v>
      </c>
      <c r="S186" s="230">
        <v>0</v>
      </c>
      <c r="T186" s="231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2" t="s">
        <v>229</v>
      </c>
      <c r="AT186" s="232" t="s">
        <v>155</v>
      </c>
      <c r="AU186" s="232" t="s">
        <v>86</v>
      </c>
      <c r="AY186" s="17" t="s">
        <v>153</v>
      </c>
      <c r="BE186" s="233">
        <f>IF(N186="základní",J186,0)</f>
        <v>0</v>
      </c>
      <c r="BF186" s="233">
        <f>IF(N186="snížená",J186,0)</f>
        <v>0</v>
      </c>
      <c r="BG186" s="233">
        <f>IF(N186="zákl. přenesená",J186,0)</f>
        <v>0</v>
      </c>
      <c r="BH186" s="233">
        <f>IF(N186="sníž. přenesená",J186,0)</f>
        <v>0</v>
      </c>
      <c r="BI186" s="233">
        <f>IF(N186="nulová",J186,0)</f>
        <v>0</v>
      </c>
      <c r="BJ186" s="17" t="s">
        <v>84</v>
      </c>
      <c r="BK186" s="233">
        <f>ROUND(I186*H186,2)</f>
        <v>0</v>
      </c>
      <c r="BL186" s="17" t="s">
        <v>229</v>
      </c>
      <c r="BM186" s="232" t="s">
        <v>261</v>
      </c>
    </row>
    <row r="187" s="13" customFormat="1">
      <c r="A187" s="13"/>
      <c r="B187" s="234"/>
      <c r="C187" s="235"/>
      <c r="D187" s="236" t="s">
        <v>161</v>
      </c>
      <c r="E187" s="237" t="s">
        <v>1</v>
      </c>
      <c r="F187" s="238" t="s">
        <v>483</v>
      </c>
      <c r="G187" s="235"/>
      <c r="H187" s="239">
        <v>3</v>
      </c>
      <c r="I187" s="240"/>
      <c r="J187" s="235"/>
      <c r="K187" s="235"/>
      <c r="L187" s="241"/>
      <c r="M187" s="242"/>
      <c r="N187" s="243"/>
      <c r="O187" s="243"/>
      <c r="P187" s="243"/>
      <c r="Q187" s="243"/>
      <c r="R187" s="243"/>
      <c r="S187" s="243"/>
      <c r="T187" s="24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5" t="s">
        <v>161</v>
      </c>
      <c r="AU187" s="245" t="s">
        <v>86</v>
      </c>
      <c r="AV187" s="13" t="s">
        <v>86</v>
      </c>
      <c r="AW187" s="13" t="s">
        <v>32</v>
      </c>
      <c r="AX187" s="13" t="s">
        <v>84</v>
      </c>
      <c r="AY187" s="245" t="s">
        <v>153</v>
      </c>
    </row>
    <row r="188" s="12" customFormat="1" ht="22.8" customHeight="1">
      <c r="A188" s="12"/>
      <c r="B188" s="204"/>
      <c r="C188" s="205"/>
      <c r="D188" s="206" t="s">
        <v>75</v>
      </c>
      <c r="E188" s="218" t="s">
        <v>262</v>
      </c>
      <c r="F188" s="218" t="s">
        <v>263</v>
      </c>
      <c r="G188" s="205"/>
      <c r="H188" s="205"/>
      <c r="I188" s="208"/>
      <c r="J188" s="219">
        <f>BK188</f>
        <v>0</v>
      </c>
      <c r="K188" s="205"/>
      <c r="L188" s="210"/>
      <c r="M188" s="211"/>
      <c r="N188" s="212"/>
      <c r="O188" s="212"/>
      <c r="P188" s="213">
        <f>SUM(P189:P193)</f>
        <v>0</v>
      </c>
      <c r="Q188" s="212"/>
      <c r="R188" s="213">
        <f>SUM(R189:R193)</f>
        <v>0.0053</v>
      </c>
      <c r="S188" s="212"/>
      <c r="T188" s="214">
        <f>SUM(T189:T193)</f>
        <v>0.0064999999999999997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5" t="s">
        <v>86</v>
      </c>
      <c r="AT188" s="216" t="s">
        <v>75</v>
      </c>
      <c r="AU188" s="216" t="s">
        <v>84</v>
      </c>
      <c r="AY188" s="215" t="s">
        <v>153</v>
      </c>
      <c r="BK188" s="217">
        <f>SUM(BK189:BK193)</f>
        <v>0</v>
      </c>
    </row>
    <row r="189" s="2" customFormat="1" ht="33" customHeight="1">
      <c r="A189" s="38"/>
      <c r="B189" s="39"/>
      <c r="C189" s="220" t="s">
        <v>281</v>
      </c>
      <c r="D189" s="220" t="s">
        <v>155</v>
      </c>
      <c r="E189" s="221" t="s">
        <v>265</v>
      </c>
      <c r="F189" s="222" t="s">
        <v>266</v>
      </c>
      <c r="G189" s="223" t="s">
        <v>255</v>
      </c>
      <c r="H189" s="224">
        <v>5</v>
      </c>
      <c r="I189" s="225"/>
      <c r="J189" s="226">
        <f>ROUND(I189*H189,2)</f>
        <v>0</v>
      </c>
      <c r="K189" s="227"/>
      <c r="L189" s="44"/>
      <c r="M189" s="228" t="s">
        <v>1</v>
      </c>
      <c r="N189" s="229" t="s">
        <v>41</v>
      </c>
      <c r="O189" s="91"/>
      <c r="P189" s="230">
        <f>O189*H189</f>
        <v>0</v>
      </c>
      <c r="Q189" s="230">
        <v>0</v>
      </c>
      <c r="R189" s="230">
        <f>Q189*H189</f>
        <v>0</v>
      </c>
      <c r="S189" s="230">
        <v>0.0012999999999999999</v>
      </c>
      <c r="T189" s="231">
        <f>S189*H189</f>
        <v>0.0064999999999999997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2" t="s">
        <v>229</v>
      </c>
      <c r="AT189" s="232" t="s">
        <v>155</v>
      </c>
      <c r="AU189" s="232" t="s">
        <v>86</v>
      </c>
      <c r="AY189" s="17" t="s">
        <v>153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84</v>
      </c>
      <c r="BK189" s="233">
        <f>ROUND(I189*H189,2)</f>
        <v>0</v>
      </c>
      <c r="BL189" s="17" t="s">
        <v>229</v>
      </c>
      <c r="BM189" s="232" t="s">
        <v>267</v>
      </c>
    </row>
    <row r="190" s="2" customFormat="1" ht="37.8" customHeight="1">
      <c r="A190" s="38"/>
      <c r="B190" s="39"/>
      <c r="C190" s="220" t="s">
        <v>287</v>
      </c>
      <c r="D190" s="220" t="s">
        <v>155</v>
      </c>
      <c r="E190" s="221" t="s">
        <v>269</v>
      </c>
      <c r="F190" s="222" t="s">
        <v>270</v>
      </c>
      <c r="G190" s="223" t="s">
        <v>255</v>
      </c>
      <c r="H190" s="224">
        <v>5</v>
      </c>
      <c r="I190" s="225"/>
      <c r="J190" s="226">
        <f>ROUND(I190*H190,2)</f>
        <v>0</v>
      </c>
      <c r="K190" s="227"/>
      <c r="L190" s="44"/>
      <c r="M190" s="228" t="s">
        <v>1</v>
      </c>
      <c r="N190" s="229" t="s">
        <v>41</v>
      </c>
      <c r="O190" s="91"/>
      <c r="P190" s="230">
        <f>O190*H190</f>
        <v>0</v>
      </c>
      <c r="Q190" s="230">
        <v>0</v>
      </c>
      <c r="R190" s="230">
        <f>Q190*H190</f>
        <v>0</v>
      </c>
      <c r="S190" s="230">
        <v>0</v>
      </c>
      <c r="T190" s="231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2" t="s">
        <v>229</v>
      </c>
      <c r="AT190" s="232" t="s">
        <v>155</v>
      </c>
      <c r="AU190" s="232" t="s">
        <v>86</v>
      </c>
      <c r="AY190" s="17" t="s">
        <v>153</v>
      </c>
      <c r="BE190" s="233">
        <f>IF(N190="základní",J190,0)</f>
        <v>0</v>
      </c>
      <c r="BF190" s="233">
        <f>IF(N190="snížená",J190,0)</f>
        <v>0</v>
      </c>
      <c r="BG190" s="233">
        <f>IF(N190="zákl. přenesená",J190,0)</f>
        <v>0</v>
      </c>
      <c r="BH190" s="233">
        <f>IF(N190="sníž. přenesená",J190,0)</f>
        <v>0</v>
      </c>
      <c r="BI190" s="233">
        <f>IF(N190="nulová",J190,0)</f>
        <v>0</v>
      </c>
      <c r="BJ190" s="17" t="s">
        <v>84</v>
      </c>
      <c r="BK190" s="233">
        <f>ROUND(I190*H190,2)</f>
        <v>0</v>
      </c>
      <c r="BL190" s="17" t="s">
        <v>229</v>
      </c>
      <c r="BM190" s="232" t="s">
        <v>271</v>
      </c>
    </row>
    <row r="191" s="2" customFormat="1" ht="24.15" customHeight="1">
      <c r="A191" s="38"/>
      <c r="B191" s="39"/>
      <c r="C191" s="246" t="s">
        <v>291</v>
      </c>
      <c r="D191" s="246" t="s">
        <v>208</v>
      </c>
      <c r="E191" s="247" t="s">
        <v>273</v>
      </c>
      <c r="F191" s="248" t="s">
        <v>274</v>
      </c>
      <c r="G191" s="249" t="s">
        <v>255</v>
      </c>
      <c r="H191" s="250">
        <v>5</v>
      </c>
      <c r="I191" s="251"/>
      <c r="J191" s="252">
        <f>ROUND(I191*H191,2)</f>
        <v>0</v>
      </c>
      <c r="K191" s="253"/>
      <c r="L191" s="254"/>
      <c r="M191" s="255" t="s">
        <v>1</v>
      </c>
      <c r="N191" s="256" t="s">
        <v>41</v>
      </c>
      <c r="O191" s="91"/>
      <c r="P191" s="230">
        <f>O191*H191</f>
        <v>0</v>
      </c>
      <c r="Q191" s="230">
        <v>0.00106</v>
      </c>
      <c r="R191" s="230">
        <f>Q191*H191</f>
        <v>0.0053</v>
      </c>
      <c r="S191" s="230">
        <v>0</v>
      </c>
      <c r="T191" s="231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2" t="s">
        <v>275</v>
      </c>
      <c r="AT191" s="232" t="s">
        <v>208</v>
      </c>
      <c r="AU191" s="232" t="s">
        <v>86</v>
      </c>
      <c r="AY191" s="17" t="s">
        <v>153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7" t="s">
        <v>84</v>
      </c>
      <c r="BK191" s="233">
        <f>ROUND(I191*H191,2)</f>
        <v>0</v>
      </c>
      <c r="BL191" s="17" t="s">
        <v>229</v>
      </c>
      <c r="BM191" s="232" t="s">
        <v>276</v>
      </c>
    </row>
    <row r="192" s="2" customFormat="1" ht="24.15" customHeight="1">
      <c r="A192" s="38"/>
      <c r="B192" s="39"/>
      <c r="C192" s="220" t="s">
        <v>295</v>
      </c>
      <c r="D192" s="220" t="s">
        <v>155</v>
      </c>
      <c r="E192" s="221" t="s">
        <v>278</v>
      </c>
      <c r="F192" s="222" t="s">
        <v>279</v>
      </c>
      <c r="G192" s="223" t="s">
        <v>255</v>
      </c>
      <c r="H192" s="224">
        <v>1</v>
      </c>
      <c r="I192" s="225"/>
      <c r="J192" s="226">
        <f>ROUND(I192*H192,2)</f>
        <v>0</v>
      </c>
      <c r="K192" s="227"/>
      <c r="L192" s="44"/>
      <c r="M192" s="228" t="s">
        <v>1</v>
      </c>
      <c r="N192" s="229" t="s">
        <v>41</v>
      </c>
      <c r="O192" s="91"/>
      <c r="P192" s="230">
        <f>O192*H192</f>
        <v>0</v>
      </c>
      <c r="Q192" s="230">
        <v>0</v>
      </c>
      <c r="R192" s="230">
        <f>Q192*H192</f>
        <v>0</v>
      </c>
      <c r="S192" s="230">
        <v>0</v>
      </c>
      <c r="T192" s="231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2" t="s">
        <v>229</v>
      </c>
      <c r="AT192" s="232" t="s">
        <v>155</v>
      </c>
      <c r="AU192" s="232" t="s">
        <v>86</v>
      </c>
      <c r="AY192" s="17" t="s">
        <v>153</v>
      </c>
      <c r="BE192" s="233">
        <f>IF(N192="základní",J192,0)</f>
        <v>0</v>
      </c>
      <c r="BF192" s="233">
        <f>IF(N192="snížená",J192,0)</f>
        <v>0</v>
      </c>
      <c r="BG192" s="233">
        <f>IF(N192="zákl. přenesená",J192,0)</f>
        <v>0</v>
      </c>
      <c r="BH192" s="233">
        <f>IF(N192="sníž. přenesená",J192,0)</f>
        <v>0</v>
      </c>
      <c r="BI192" s="233">
        <f>IF(N192="nulová",J192,0)</f>
        <v>0</v>
      </c>
      <c r="BJ192" s="17" t="s">
        <v>84</v>
      </c>
      <c r="BK192" s="233">
        <f>ROUND(I192*H192,2)</f>
        <v>0</v>
      </c>
      <c r="BL192" s="17" t="s">
        <v>229</v>
      </c>
      <c r="BM192" s="232" t="s">
        <v>280</v>
      </c>
    </row>
    <row r="193" s="2" customFormat="1" ht="24.15" customHeight="1">
      <c r="A193" s="38"/>
      <c r="B193" s="39"/>
      <c r="C193" s="220" t="s">
        <v>301</v>
      </c>
      <c r="D193" s="220" t="s">
        <v>155</v>
      </c>
      <c r="E193" s="221" t="s">
        <v>282</v>
      </c>
      <c r="F193" s="222" t="s">
        <v>283</v>
      </c>
      <c r="G193" s="223" t="s">
        <v>227</v>
      </c>
      <c r="H193" s="224">
        <v>0.0050000000000000001</v>
      </c>
      <c r="I193" s="225"/>
      <c r="J193" s="226">
        <f>ROUND(I193*H193,2)</f>
        <v>0</v>
      </c>
      <c r="K193" s="227"/>
      <c r="L193" s="44"/>
      <c r="M193" s="228" t="s">
        <v>1</v>
      </c>
      <c r="N193" s="229" t="s">
        <v>41</v>
      </c>
      <c r="O193" s="91"/>
      <c r="P193" s="230">
        <f>O193*H193</f>
        <v>0</v>
      </c>
      <c r="Q193" s="230">
        <v>0</v>
      </c>
      <c r="R193" s="230">
        <f>Q193*H193</f>
        <v>0</v>
      </c>
      <c r="S193" s="230">
        <v>0</v>
      </c>
      <c r="T193" s="231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2" t="s">
        <v>229</v>
      </c>
      <c r="AT193" s="232" t="s">
        <v>155</v>
      </c>
      <c r="AU193" s="232" t="s">
        <v>86</v>
      </c>
      <c r="AY193" s="17" t="s">
        <v>153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7" t="s">
        <v>84</v>
      </c>
      <c r="BK193" s="233">
        <f>ROUND(I193*H193,2)</f>
        <v>0</v>
      </c>
      <c r="BL193" s="17" t="s">
        <v>229</v>
      </c>
      <c r="BM193" s="232" t="s">
        <v>284</v>
      </c>
    </row>
    <row r="194" s="12" customFormat="1" ht="22.8" customHeight="1">
      <c r="A194" s="12"/>
      <c r="B194" s="204"/>
      <c r="C194" s="205"/>
      <c r="D194" s="206" t="s">
        <v>75</v>
      </c>
      <c r="E194" s="218" t="s">
        <v>299</v>
      </c>
      <c r="F194" s="218" t="s">
        <v>300</v>
      </c>
      <c r="G194" s="205"/>
      <c r="H194" s="205"/>
      <c r="I194" s="208"/>
      <c r="J194" s="219">
        <f>BK194</f>
        <v>0</v>
      </c>
      <c r="K194" s="205"/>
      <c r="L194" s="210"/>
      <c r="M194" s="211"/>
      <c r="N194" s="212"/>
      <c r="O194" s="212"/>
      <c r="P194" s="213">
        <f>SUM(P195:P205)</f>
        <v>0</v>
      </c>
      <c r="Q194" s="212"/>
      <c r="R194" s="213">
        <f>SUM(R195:R205)</f>
        <v>0.059619999999999999</v>
      </c>
      <c r="S194" s="212"/>
      <c r="T194" s="214">
        <f>SUM(T195:T205)</f>
        <v>0.096000000000000002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5" t="s">
        <v>86</v>
      </c>
      <c r="AT194" s="216" t="s">
        <v>75</v>
      </c>
      <c r="AU194" s="216" t="s">
        <v>84</v>
      </c>
      <c r="AY194" s="215" t="s">
        <v>153</v>
      </c>
      <c r="BK194" s="217">
        <f>SUM(BK195:BK205)</f>
        <v>0</v>
      </c>
    </row>
    <row r="195" s="2" customFormat="1" ht="24.15" customHeight="1">
      <c r="A195" s="38"/>
      <c r="B195" s="39"/>
      <c r="C195" s="220" t="s">
        <v>306</v>
      </c>
      <c r="D195" s="220" t="s">
        <v>155</v>
      </c>
      <c r="E195" s="221" t="s">
        <v>484</v>
      </c>
      <c r="F195" s="222" t="s">
        <v>485</v>
      </c>
      <c r="G195" s="223" t="s">
        <v>158</v>
      </c>
      <c r="H195" s="224">
        <v>3.75</v>
      </c>
      <c r="I195" s="225"/>
      <c r="J195" s="226">
        <f>ROUND(I195*H195,2)</f>
        <v>0</v>
      </c>
      <c r="K195" s="227"/>
      <c r="L195" s="44"/>
      <c r="M195" s="228" t="s">
        <v>1</v>
      </c>
      <c r="N195" s="229" t="s">
        <v>41</v>
      </c>
      <c r="O195" s="91"/>
      <c r="P195" s="230">
        <f>O195*H195</f>
        <v>0</v>
      </c>
      <c r="Q195" s="230">
        <v>0</v>
      </c>
      <c r="R195" s="230">
        <f>Q195*H195</f>
        <v>0</v>
      </c>
      <c r="S195" s="230">
        <v>0</v>
      </c>
      <c r="T195" s="231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2" t="s">
        <v>229</v>
      </c>
      <c r="AT195" s="232" t="s">
        <v>155</v>
      </c>
      <c r="AU195" s="232" t="s">
        <v>86</v>
      </c>
      <c r="AY195" s="17" t="s">
        <v>153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7" t="s">
        <v>84</v>
      </c>
      <c r="BK195" s="233">
        <f>ROUND(I195*H195,2)</f>
        <v>0</v>
      </c>
      <c r="BL195" s="17" t="s">
        <v>229</v>
      </c>
      <c r="BM195" s="232" t="s">
        <v>486</v>
      </c>
    </row>
    <row r="196" s="13" customFormat="1">
      <c r="A196" s="13"/>
      <c r="B196" s="234"/>
      <c r="C196" s="235"/>
      <c r="D196" s="236" t="s">
        <v>161</v>
      </c>
      <c r="E196" s="237" t="s">
        <v>1</v>
      </c>
      <c r="F196" s="238" t="s">
        <v>487</v>
      </c>
      <c r="G196" s="235"/>
      <c r="H196" s="239">
        <v>3.75</v>
      </c>
      <c r="I196" s="240"/>
      <c r="J196" s="235"/>
      <c r="K196" s="235"/>
      <c r="L196" s="241"/>
      <c r="M196" s="242"/>
      <c r="N196" s="243"/>
      <c r="O196" s="243"/>
      <c r="P196" s="243"/>
      <c r="Q196" s="243"/>
      <c r="R196" s="243"/>
      <c r="S196" s="243"/>
      <c r="T196" s="24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5" t="s">
        <v>161</v>
      </c>
      <c r="AU196" s="245" t="s">
        <v>86</v>
      </c>
      <c r="AV196" s="13" t="s">
        <v>86</v>
      </c>
      <c r="AW196" s="13" t="s">
        <v>32</v>
      </c>
      <c r="AX196" s="13" t="s">
        <v>84</v>
      </c>
      <c r="AY196" s="245" t="s">
        <v>153</v>
      </c>
    </row>
    <row r="197" s="2" customFormat="1" ht="16.5" customHeight="1">
      <c r="A197" s="38"/>
      <c r="B197" s="39"/>
      <c r="C197" s="246" t="s">
        <v>275</v>
      </c>
      <c r="D197" s="246" t="s">
        <v>208</v>
      </c>
      <c r="E197" s="247" t="s">
        <v>488</v>
      </c>
      <c r="F197" s="248" t="s">
        <v>489</v>
      </c>
      <c r="G197" s="249" t="s">
        <v>158</v>
      </c>
      <c r="H197" s="250">
        <v>4.125</v>
      </c>
      <c r="I197" s="251"/>
      <c r="J197" s="252">
        <f>ROUND(I197*H197,2)</f>
        <v>0</v>
      </c>
      <c r="K197" s="253"/>
      <c r="L197" s="254"/>
      <c r="M197" s="255" t="s">
        <v>1</v>
      </c>
      <c r="N197" s="256" t="s">
        <v>41</v>
      </c>
      <c r="O197" s="91"/>
      <c r="P197" s="230">
        <f>O197*H197</f>
        <v>0</v>
      </c>
      <c r="Q197" s="230">
        <v>0.014</v>
      </c>
      <c r="R197" s="230">
        <f>Q197*H197</f>
        <v>0.057750000000000003</v>
      </c>
      <c r="S197" s="230">
        <v>0</v>
      </c>
      <c r="T197" s="231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2" t="s">
        <v>275</v>
      </c>
      <c r="AT197" s="232" t="s">
        <v>208</v>
      </c>
      <c r="AU197" s="232" t="s">
        <v>86</v>
      </c>
      <c r="AY197" s="17" t="s">
        <v>153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84</v>
      </c>
      <c r="BK197" s="233">
        <f>ROUND(I197*H197,2)</f>
        <v>0</v>
      </c>
      <c r="BL197" s="17" t="s">
        <v>229</v>
      </c>
      <c r="BM197" s="232" t="s">
        <v>490</v>
      </c>
    </row>
    <row r="198" s="13" customFormat="1">
      <c r="A198" s="13"/>
      <c r="B198" s="234"/>
      <c r="C198" s="235"/>
      <c r="D198" s="236" t="s">
        <v>161</v>
      </c>
      <c r="E198" s="235"/>
      <c r="F198" s="238" t="s">
        <v>491</v>
      </c>
      <c r="G198" s="235"/>
      <c r="H198" s="239">
        <v>4.125</v>
      </c>
      <c r="I198" s="240"/>
      <c r="J198" s="235"/>
      <c r="K198" s="235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161</v>
      </c>
      <c r="AU198" s="245" t="s">
        <v>86</v>
      </c>
      <c r="AV198" s="13" t="s">
        <v>86</v>
      </c>
      <c r="AW198" s="13" t="s">
        <v>4</v>
      </c>
      <c r="AX198" s="13" t="s">
        <v>84</v>
      </c>
      <c r="AY198" s="245" t="s">
        <v>153</v>
      </c>
    </row>
    <row r="199" s="2" customFormat="1" ht="24.15" customHeight="1">
      <c r="A199" s="38"/>
      <c r="B199" s="39"/>
      <c r="C199" s="220" t="s">
        <v>316</v>
      </c>
      <c r="D199" s="220" t="s">
        <v>155</v>
      </c>
      <c r="E199" s="221" t="s">
        <v>492</v>
      </c>
      <c r="F199" s="222" t="s">
        <v>493</v>
      </c>
      <c r="G199" s="223" t="s">
        <v>204</v>
      </c>
      <c r="H199" s="224">
        <v>8.5</v>
      </c>
      <c r="I199" s="225"/>
      <c r="J199" s="226">
        <f>ROUND(I199*H199,2)</f>
        <v>0</v>
      </c>
      <c r="K199" s="227"/>
      <c r="L199" s="44"/>
      <c r="M199" s="228" t="s">
        <v>1</v>
      </c>
      <c r="N199" s="229" t="s">
        <v>41</v>
      </c>
      <c r="O199" s="91"/>
      <c r="P199" s="230">
        <f>O199*H199</f>
        <v>0</v>
      </c>
      <c r="Q199" s="230">
        <v>0</v>
      </c>
      <c r="R199" s="230">
        <f>Q199*H199</f>
        <v>0</v>
      </c>
      <c r="S199" s="230">
        <v>0</v>
      </c>
      <c r="T199" s="231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2" t="s">
        <v>229</v>
      </c>
      <c r="AT199" s="232" t="s">
        <v>155</v>
      </c>
      <c r="AU199" s="232" t="s">
        <v>86</v>
      </c>
      <c r="AY199" s="17" t="s">
        <v>153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7" t="s">
        <v>84</v>
      </c>
      <c r="BK199" s="233">
        <f>ROUND(I199*H199,2)</f>
        <v>0</v>
      </c>
      <c r="BL199" s="17" t="s">
        <v>229</v>
      </c>
      <c r="BM199" s="232" t="s">
        <v>494</v>
      </c>
    </row>
    <row r="200" s="13" customFormat="1">
      <c r="A200" s="13"/>
      <c r="B200" s="234"/>
      <c r="C200" s="235"/>
      <c r="D200" s="236" t="s">
        <v>161</v>
      </c>
      <c r="E200" s="237" t="s">
        <v>1</v>
      </c>
      <c r="F200" s="238" t="s">
        <v>495</v>
      </c>
      <c r="G200" s="235"/>
      <c r="H200" s="239">
        <v>8.5</v>
      </c>
      <c r="I200" s="240"/>
      <c r="J200" s="235"/>
      <c r="K200" s="235"/>
      <c r="L200" s="241"/>
      <c r="M200" s="242"/>
      <c r="N200" s="243"/>
      <c r="O200" s="243"/>
      <c r="P200" s="243"/>
      <c r="Q200" s="243"/>
      <c r="R200" s="243"/>
      <c r="S200" s="243"/>
      <c r="T200" s="24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5" t="s">
        <v>161</v>
      </c>
      <c r="AU200" s="245" t="s">
        <v>86</v>
      </c>
      <c r="AV200" s="13" t="s">
        <v>86</v>
      </c>
      <c r="AW200" s="13" t="s">
        <v>32</v>
      </c>
      <c r="AX200" s="13" t="s">
        <v>84</v>
      </c>
      <c r="AY200" s="245" t="s">
        <v>153</v>
      </c>
    </row>
    <row r="201" s="2" customFormat="1" ht="21.75" customHeight="1">
      <c r="A201" s="38"/>
      <c r="B201" s="39"/>
      <c r="C201" s="246" t="s">
        <v>321</v>
      </c>
      <c r="D201" s="246" t="s">
        <v>208</v>
      </c>
      <c r="E201" s="247" t="s">
        <v>496</v>
      </c>
      <c r="F201" s="248" t="s">
        <v>497</v>
      </c>
      <c r="G201" s="249" t="s">
        <v>204</v>
      </c>
      <c r="H201" s="250">
        <v>9.3499999999999996</v>
      </c>
      <c r="I201" s="251"/>
      <c r="J201" s="252">
        <f>ROUND(I201*H201,2)</f>
        <v>0</v>
      </c>
      <c r="K201" s="253"/>
      <c r="L201" s="254"/>
      <c r="M201" s="255" t="s">
        <v>1</v>
      </c>
      <c r="N201" s="256" t="s">
        <v>41</v>
      </c>
      <c r="O201" s="91"/>
      <c r="P201" s="230">
        <f>O201*H201</f>
        <v>0</v>
      </c>
      <c r="Q201" s="230">
        <v>0.00020000000000000001</v>
      </c>
      <c r="R201" s="230">
        <f>Q201*H201</f>
        <v>0.0018699999999999999</v>
      </c>
      <c r="S201" s="230">
        <v>0</v>
      </c>
      <c r="T201" s="231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2" t="s">
        <v>275</v>
      </c>
      <c r="AT201" s="232" t="s">
        <v>208</v>
      </c>
      <c r="AU201" s="232" t="s">
        <v>86</v>
      </c>
      <c r="AY201" s="17" t="s">
        <v>153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7" t="s">
        <v>84</v>
      </c>
      <c r="BK201" s="233">
        <f>ROUND(I201*H201,2)</f>
        <v>0</v>
      </c>
      <c r="BL201" s="17" t="s">
        <v>229</v>
      </c>
      <c r="BM201" s="232" t="s">
        <v>498</v>
      </c>
    </row>
    <row r="202" s="13" customFormat="1">
      <c r="A202" s="13"/>
      <c r="B202" s="234"/>
      <c r="C202" s="235"/>
      <c r="D202" s="236" t="s">
        <v>161</v>
      </c>
      <c r="E202" s="235"/>
      <c r="F202" s="238" t="s">
        <v>499</v>
      </c>
      <c r="G202" s="235"/>
      <c r="H202" s="239">
        <v>9.3499999999999996</v>
      </c>
      <c r="I202" s="240"/>
      <c r="J202" s="235"/>
      <c r="K202" s="235"/>
      <c r="L202" s="241"/>
      <c r="M202" s="242"/>
      <c r="N202" s="243"/>
      <c r="O202" s="243"/>
      <c r="P202" s="243"/>
      <c r="Q202" s="243"/>
      <c r="R202" s="243"/>
      <c r="S202" s="243"/>
      <c r="T202" s="24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5" t="s">
        <v>161</v>
      </c>
      <c r="AU202" s="245" t="s">
        <v>86</v>
      </c>
      <c r="AV202" s="13" t="s">
        <v>86</v>
      </c>
      <c r="AW202" s="13" t="s">
        <v>4</v>
      </c>
      <c r="AX202" s="13" t="s">
        <v>84</v>
      </c>
      <c r="AY202" s="245" t="s">
        <v>153</v>
      </c>
    </row>
    <row r="203" s="2" customFormat="1" ht="24.15" customHeight="1">
      <c r="A203" s="38"/>
      <c r="B203" s="39"/>
      <c r="C203" s="220" t="s">
        <v>326</v>
      </c>
      <c r="D203" s="220" t="s">
        <v>155</v>
      </c>
      <c r="E203" s="221" t="s">
        <v>500</v>
      </c>
      <c r="F203" s="222" t="s">
        <v>501</v>
      </c>
      <c r="G203" s="223" t="s">
        <v>158</v>
      </c>
      <c r="H203" s="224">
        <v>4.7999999999999998</v>
      </c>
      <c r="I203" s="225"/>
      <c r="J203" s="226">
        <f>ROUND(I203*H203,2)</f>
        <v>0</v>
      </c>
      <c r="K203" s="227"/>
      <c r="L203" s="44"/>
      <c r="M203" s="228" t="s">
        <v>1</v>
      </c>
      <c r="N203" s="229" t="s">
        <v>41</v>
      </c>
      <c r="O203" s="91"/>
      <c r="P203" s="230">
        <f>O203*H203</f>
        <v>0</v>
      </c>
      <c r="Q203" s="230">
        <v>0</v>
      </c>
      <c r="R203" s="230">
        <f>Q203*H203</f>
        <v>0</v>
      </c>
      <c r="S203" s="230">
        <v>0.02</v>
      </c>
      <c r="T203" s="231">
        <f>S203*H203</f>
        <v>0.096000000000000002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2" t="s">
        <v>229</v>
      </c>
      <c r="AT203" s="232" t="s">
        <v>155</v>
      </c>
      <c r="AU203" s="232" t="s">
        <v>86</v>
      </c>
      <c r="AY203" s="17" t="s">
        <v>153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84</v>
      </c>
      <c r="BK203" s="233">
        <f>ROUND(I203*H203,2)</f>
        <v>0</v>
      </c>
      <c r="BL203" s="17" t="s">
        <v>229</v>
      </c>
      <c r="BM203" s="232" t="s">
        <v>502</v>
      </c>
    </row>
    <row r="204" s="13" customFormat="1">
      <c r="A204" s="13"/>
      <c r="B204" s="234"/>
      <c r="C204" s="235"/>
      <c r="D204" s="236" t="s">
        <v>161</v>
      </c>
      <c r="E204" s="237" t="s">
        <v>1</v>
      </c>
      <c r="F204" s="238" t="s">
        <v>503</v>
      </c>
      <c r="G204" s="235"/>
      <c r="H204" s="239">
        <v>4.7999999999999998</v>
      </c>
      <c r="I204" s="240"/>
      <c r="J204" s="235"/>
      <c r="K204" s="235"/>
      <c r="L204" s="241"/>
      <c r="M204" s="242"/>
      <c r="N204" s="243"/>
      <c r="O204" s="243"/>
      <c r="P204" s="243"/>
      <c r="Q204" s="243"/>
      <c r="R204" s="243"/>
      <c r="S204" s="243"/>
      <c r="T204" s="24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5" t="s">
        <v>161</v>
      </c>
      <c r="AU204" s="245" t="s">
        <v>86</v>
      </c>
      <c r="AV204" s="13" t="s">
        <v>86</v>
      </c>
      <c r="AW204" s="13" t="s">
        <v>32</v>
      </c>
      <c r="AX204" s="13" t="s">
        <v>84</v>
      </c>
      <c r="AY204" s="245" t="s">
        <v>153</v>
      </c>
    </row>
    <row r="205" s="2" customFormat="1" ht="24.15" customHeight="1">
      <c r="A205" s="38"/>
      <c r="B205" s="39"/>
      <c r="C205" s="220" t="s">
        <v>329</v>
      </c>
      <c r="D205" s="220" t="s">
        <v>155</v>
      </c>
      <c r="E205" s="221" t="s">
        <v>335</v>
      </c>
      <c r="F205" s="222" t="s">
        <v>336</v>
      </c>
      <c r="G205" s="223" t="s">
        <v>227</v>
      </c>
      <c r="H205" s="224">
        <v>0.059999999999999998</v>
      </c>
      <c r="I205" s="225"/>
      <c r="J205" s="226">
        <f>ROUND(I205*H205,2)</f>
        <v>0</v>
      </c>
      <c r="K205" s="227"/>
      <c r="L205" s="44"/>
      <c r="M205" s="228" t="s">
        <v>1</v>
      </c>
      <c r="N205" s="229" t="s">
        <v>41</v>
      </c>
      <c r="O205" s="91"/>
      <c r="P205" s="230">
        <f>O205*H205</f>
        <v>0</v>
      </c>
      <c r="Q205" s="230">
        <v>0</v>
      </c>
      <c r="R205" s="230">
        <f>Q205*H205</f>
        <v>0</v>
      </c>
      <c r="S205" s="230">
        <v>0</v>
      </c>
      <c r="T205" s="231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2" t="s">
        <v>229</v>
      </c>
      <c r="AT205" s="232" t="s">
        <v>155</v>
      </c>
      <c r="AU205" s="232" t="s">
        <v>86</v>
      </c>
      <c r="AY205" s="17" t="s">
        <v>153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7" t="s">
        <v>84</v>
      </c>
      <c r="BK205" s="233">
        <f>ROUND(I205*H205,2)</f>
        <v>0</v>
      </c>
      <c r="BL205" s="17" t="s">
        <v>229</v>
      </c>
      <c r="BM205" s="232" t="s">
        <v>504</v>
      </c>
    </row>
    <row r="206" s="12" customFormat="1" ht="22.8" customHeight="1">
      <c r="A206" s="12"/>
      <c r="B206" s="204"/>
      <c r="C206" s="205"/>
      <c r="D206" s="206" t="s">
        <v>75</v>
      </c>
      <c r="E206" s="218" t="s">
        <v>338</v>
      </c>
      <c r="F206" s="218" t="s">
        <v>339</v>
      </c>
      <c r="G206" s="205"/>
      <c r="H206" s="205"/>
      <c r="I206" s="208"/>
      <c r="J206" s="219">
        <f>BK206</f>
        <v>0</v>
      </c>
      <c r="K206" s="205"/>
      <c r="L206" s="210"/>
      <c r="M206" s="211"/>
      <c r="N206" s="212"/>
      <c r="O206" s="212"/>
      <c r="P206" s="213">
        <f>SUM(P207:P217)</f>
        <v>0</v>
      </c>
      <c r="Q206" s="212"/>
      <c r="R206" s="213">
        <f>SUM(R207:R217)</f>
        <v>2.8720292499999998</v>
      </c>
      <c r="S206" s="212"/>
      <c r="T206" s="214">
        <f>SUM(T207:T217)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5" t="s">
        <v>86</v>
      </c>
      <c r="AT206" s="216" t="s">
        <v>75</v>
      </c>
      <c r="AU206" s="216" t="s">
        <v>84</v>
      </c>
      <c r="AY206" s="215" t="s">
        <v>153</v>
      </c>
      <c r="BK206" s="217">
        <f>SUM(BK207:BK217)</f>
        <v>0</v>
      </c>
    </row>
    <row r="207" s="2" customFormat="1" ht="24.15" customHeight="1">
      <c r="A207" s="38"/>
      <c r="B207" s="39"/>
      <c r="C207" s="220" t="s">
        <v>334</v>
      </c>
      <c r="D207" s="220" t="s">
        <v>155</v>
      </c>
      <c r="E207" s="221" t="s">
        <v>341</v>
      </c>
      <c r="F207" s="222" t="s">
        <v>342</v>
      </c>
      <c r="G207" s="223" t="s">
        <v>158</v>
      </c>
      <c r="H207" s="224">
        <v>78.519999999999996</v>
      </c>
      <c r="I207" s="225"/>
      <c r="J207" s="226">
        <f>ROUND(I207*H207,2)</f>
        <v>0</v>
      </c>
      <c r="K207" s="227"/>
      <c r="L207" s="44"/>
      <c r="M207" s="228" t="s">
        <v>1</v>
      </c>
      <c r="N207" s="229" t="s">
        <v>41</v>
      </c>
      <c r="O207" s="91"/>
      <c r="P207" s="230">
        <f>O207*H207</f>
        <v>0</v>
      </c>
      <c r="Q207" s="230">
        <v>0.0075799999999999999</v>
      </c>
      <c r="R207" s="230">
        <f>Q207*H207</f>
        <v>0.59518159999999998</v>
      </c>
      <c r="S207" s="230">
        <v>0</v>
      </c>
      <c r="T207" s="231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2" t="s">
        <v>229</v>
      </c>
      <c r="AT207" s="232" t="s">
        <v>155</v>
      </c>
      <c r="AU207" s="232" t="s">
        <v>86</v>
      </c>
      <c r="AY207" s="17" t="s">
        <v>153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7" t="s">
        <v>84</v>
      </c>
      <c r="BK207" s="233">
        <f>ROUND(I207*H207,2)</f>
        <v>0</v>
      </c>
      <c r="BL207" s="17" t="s">
        <v>229</v>
      </c>
      <c r="BM207" s="232" t="s">
        <v>343</v>
      </c>
    </row>
    <row r="208" s="13" customFormat="1">
      <c r="A208" s="13"/>
      <c r="B208" s="234"/>
      <c r="C208" s="235"/>
      <c r="D208" s="236" t="s">
        <v>161</v>
      </c>
      <c r="E208" s="237" t="s">
        <v>112</v>
      </c>
      <c r="F208" s="238" t="s">
        <v>505</v>
      </c>
      <c r="G208" s="235"/>
      <c r="H208" s="239">
        <v>78.519999999999996</v>
      </c>
      <c r="I208" s="240"/>
      <c r="J208" s="235"/>
      <c r="K208" s="235"/>
      <c r="L208" s="241"/>
      <c r="M208" s="242"/>
      <c r="N208" s="243"/>
      <c r="O208" s="243"/>
      <c r="P208" s="243"/>
      <c r="Q208" s="243"/>
      <c r="R208" s="243"/>
      <c r="S208" s="243"/>
      <c r="T208" s="24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5" t="s">
        <v>161</v>
      </c>
      <c r="AU208" s="245" t="s">
        <v>86</v>
      </c>
      <c r="AV208" s="13" t="s">
        <v>86</v>
      </c>
      <c r="AW208" s="13" t="s">
        <v>32</v>
      </c>
      <c r="AX208" s="13" t="s">
        <v>84</v>
      </c>
      <c r="AY208" s="245" t="s">
        <v>153</v>
      </c>
    </row>
    <row r="209" s="2" customFormat="1" ht="24.15" customHeight="1">
      <c r="A209" s="38"/>
      <c r="B209" s="39"/>
      <c r="C209" s="220" t="s">
        <v>340</v>
      </c>
      <c r="D209" s="220" t="s">
        <v>155</v>
      </c>
      <c r="E209" s="221" t="s">
        <v>346</v>
      </c>
      <c r="F209" s="222" t="s">
        <v>347</v>
      </c>
      <c r="G209" s="223" t="s">
        <v>204</v>
      </c>
      <c r="H209" s="224">
        <v>62.359999999999999</v>
      </c>
      <c r="I209" s="225"/>
      <c r="J209" s="226">
        <f>ROUND(I209*H209,2)</f>
        <v>0</v>
      </c>
      <c r="K209" s="227"/>
      <c r="L209" s="44"/>
      <c r="M209" s="228" t="s">
        <v>1</v>
      </c>
      <c r="N209" s="229" t="s">
        <v>41</v>
      </c>
      <c r="O209" s="91"/>
      <c r="P209" s="230">
        <f>O209*H209</f>
        <v>0</v>
      </c>
      <c r="Q209" s="230">
        <v>0.00058</v>
      </c>
      <c r="R209" s="230">
        <f>Q209*H209</f>
        <v>0.036168800000000001</v>
      </c>
      <c r="S209" s="230">
        <v>0</v>
      </c>
      <c r="T209" s="231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2" t="s">
        <v>229</v>
      </c>
      <c r="AT209" s="232" t="s">
        <v>155</v>
      </c>
      <c r="AU209" s="232" t="s">
        <v>86</v>
      </c>
      <c r="AY209" s="17" t="s">
        <v>153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7" t="s">
        <v>84</v>
      </c>
      <c r="BK209" s="233">
        <f>ROUND(I209*H209,2)</f>
        <v>0</v>
      </c>
      <c r="BL209" s="17" t="s">
        <v>229</v>
      </c>
      <c r="BM209" s="232" t="s">
        <v>348</v>
      </c>
    </row>
    <row r="210" s="13" customFormat="1">
      <c r="A210" s="13"/>
      <c r="B210" s="234"/>
      <c r="C210" s="235"/>
      <c r="D210" s="236" t="s">
        <v>161</v>
      </c>
      <c r="E210" s="237" t="s">
        <v>1</v>
      </c>
      <c r="F210" s="238" t="s">
        <v>506</v>
      </c>
      <c r="G210" s="235"/>
      <c r="H210" s="239">
        <v>62.359999999999999</v>
      </c>
      <c r="I210" s="240"/>
      <c r="J210" s="235"/>
      <c r="K210" s="235"/>
      <c r="L210" s="241"/>
      <c r="M210" s="242"/>
      <c r="N210" s="243"/>
      <c r="O210" s="243"/>
      <c r="P210" s="243"/>
      <c r="Q210" s="243"/>
      <c r="R210" s="243"/>
      <c r="S210" s="243"/>
      <c r="T210" s="24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5" t="s">
        <v>161</v>
      </c>
      <c r="AU210" s="245" t="s">
        <v>86</v>
      </c>
      <c r="AV210" s="13" t="s">
        <v>86</v>
      </c>
      <c r="AW210" s="13" t="s">
        <v>32</v>
      </c>
      <c r="AX210" s="13" t="s">
        <v>84</v>
      </c>
      <c r="AY210" s="245" t="s">
        <v>153</v>
      </c>
    </row>
    <row r="211" s="2" customFormat="1" ht="24.15" customHeight="1">
      <c r="A211" s="38"/>
      <c r="B211" s="39"/>
      <c r="C211" s="246" t="s">
        <v>345</v>
      </c>
      <c r="D211" s="246" t="s">
        <v>208</v>
      </c>
      <c r="E211" s="247" t="s">
        <v>351</v>
      </c>
      <c r="F211" s="248" t="s">
        <v>352</v>
      </c>
      <c r="G211" s="249" t="s">
        <v>255</v>
      </c>
      <c r="H211" s="250">
        <v>114.55500000000001</v>
      </c>
      <c r="I211" s="251"/>
      <c r="J211" s="252">
        <f>ROUND(I211*H211,2)</f>
        <v>0</v>
      </c>
      <c r="K211" s="253"/>
      <c r="L211" s="254"/>
      <c r="M211" s="255" t="s">
        <v>1</v>
      </c>
      <c r="N211" s="256" t="s">
        <v>41</v>
      </c>
      <c r="O211" s="91"/>
      <c r="P211" s="230">
        <f>O211*H211</f>
        <v>0</v>
      </c>
      <c r="Q211" s="230">
        <v>0.00167</v>
      </c>
      <c r="R211" s="230">
        <f>Q211*H211</f>
        <v>0.19130685000000003</v>
      </c>
      <c r="S211" s="230">
        <v>0</v>
      </c>
      <c r="T211" s="231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2" t="s">
        <v>275</v>
      </c>
      <c r="AT211" s="232" t="s">
        <v>208</v>
      </c>
      <c r="AU211" s="232" t="s">
        <v>86</v>
      </c>
      <c r="AY211" s="17" t="s">
        <v>153</v>
      </c>
      <c r="BE211" s="233">
        <f>IF(N211="základní",J211,0)</f>
        <v>0</v>
      </c>
      <c r="BF211" s="233">
        <f>IF(N211="snížená",J211,0)</f>
        <v>0</v>
      </c>
      <c r="BG211" s="233">
        <f>IF(N211="zákl. přenesená",J211,0)</f>
        <v>0</v>
      </c>
      <c r="BH211" s="233">
        <f>IF(N211="sníž. přenesená",J211,0)</f>
        <v>0</v>
      </c>
      <c r="BI211" s="233">
        <f>IF(N211="nulová",J211,0)</f>
        <v>0</v>
      </c>
      <c r="BJ211" s="17" t="s">
        <v>84</v>
      </c>
      <c r="BK211" s="233">
        <f>ROUND(I211*H211,2)</f>
        <v>0</v>
      </c>
      <c r="BL211" s="17" t="s">
        <v>229</v>
      </c>
      <c r="BM211" s="232" t="s">
        <v>353</v>
      </c>
    </row>
    <row r="212" s="13" customFormat="1">
      <c r="A212" s="13"/>
      <c r="B212" s="234"/>
      <c r="C212" s="235"/>
      <c r="D212" s="236" t="s">
        <v>161</v>
      </c>
      <c r="E212" s="235"/>
      <c r="F212" s="238" t="s">
        <v>507</v>
      </c>
      <c r="G212" s="235"/>
      <c r="H212" s="239">
        <v>114.55500000000001</v>
      </c>
      <c r="I212" s="240"/>
      <c r="J212" s="235"/>
      <c r="K212" s="235"/>
      <c r="L212" s="241"/>
      <c r="M212" s="242"/>
      <c r="N212" s="243"/>
      <c r="O212" s="243"/>
      <c r="P212" s="243"/>
      <c r="Q212" s="243"/>
      <c r="R212" s="243"/>
      <c r="S212" s="243"/>
      <c r="T212" s="24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5" t="s">
        <v>161</v>
      </c>
      <c r="AU212" s="245" t="s">
        <v>86</v>
      </c>
      <c r="AV212" s="13" t="s">
        <v>86</v>
      </c>
      <c r="AW212" s="13" t="s">
        <v>4</v>
      </c>
      <c r="AX212" s="13" t="s">
        <v>84</v>
      </c>
      <c r="AY212" s="245" t="s">
        <v>153</v>
      </c>
    </row>
    <row r="213" s="2" customFormat="1" ht="24.15" customHeight="1">
      <c r="A213" s="38"/>
      <c r="B213" s="39"/>
      <c r="C213" s="220" t="s">
        <v>350</v>
      </c>
      <c r="D213" s="220" t="s">
        <v>155</v>
      </c>
      <c r="E213" s="221" t="s">
        <v>356</v>
      </c>
      <c r="F213" s="222" t="s">
        <v>357</v>
      </c>
      <c r="G213" s="223" t="s">
        <v>158</v>
      </c>
      <c r="H213" s="224">
        <v>78.519999999999996</v>
      </c>
      <c r="I213" s="225"/>
      <c r="J213" s="226">
        <f>ROUND(I213*H213,2)</f>
        <v>0</v>
      </c>
      <c r="K213" s="227"/>
      <c r="L213" s="44"/>
      <c r="M213" s="228" t="s">
        <v>1</v>
      </c>
      <c r="N213" s="229" t="s">
        <v>41</v>
      </c>
      <c r="O213" s="91"/>
      <c r="P213" s="230">
        <f>O213*H213</f>
        <v>0</v>
      </c>
      <c r="Q213" s="230">
        <v>0.0063</v>
      </c>
      <c r="R213" s="230">
        <f>Q213*H213</f>
        <v>0.494676</v>
      </c>
      <c r="S213" s="230">
        <v>0</v>
      </c>
      <c r="T213" s="231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2" t="s">
        <v>229</v>
      </c>
      <c r="AT213" s="232" t="s">
        <v>155</v>
      </c>
      <c r="AU213" s="232" t="s">
        <v>86</v>
      </c>
      <c r="AY213" s="17" t="s">
        <v>153</v>
      </c>
      <c r="BE213" s="233">
        <f>IF(N213="základní",J213,0)</f>
        <v>0</v>
      </c>
      <c r="BF213" s="233">
        <f>IF(N213="snížená",J213,0)</f>
        <v>0</v>
      </c>
      <c r="BG213" s="233">
        <f>IF(N213="zákl. přenesená",J213,0)</f>
        <v>0</v>
      </c>
      <c r="BH213" s="233">
        <f>IF(N213="sníž. přenesená",J213,0)</f>
        <v>0</v>
      </c>
      <c r="BI213" s="233">
        <f>IF(N213="nulová",J213,0)</f>
        <v>0</v>
      </c>
      <c r="BJ213" s="17" t="s">
        <v>84</v>
      </c>
      <c r="BK213" s="233">
        <f>ROUND(I213*H213,2)</f>
        <v>0</v>
      </c>
      <c r="BL213" s="17" t="s">
        <v>229</v>
      </c>
      <c r="BM213" s="232" t="s">
        <v>358</v>
      </c>
    </row>
    <row r="214" s="13" customFormat="1">
      <c r="A214" s="13"/>
      <c r="B214" s="234"/>
      <c r="C214" s="235"/>
      <c r="D214" s="236" t="s">
        <v>161</v>
      </c>
      <c r="E214" s="237" t="s">
        <v>1</v>
      </c>
      <c r="F214" s="238" t="s">
        <v>112</v>
      </c>
      <c r="G214" s="235"/>
      <c r="H214" s="239">
        <v>78.519999999999996</v>
      </c>
      <c r="I214" s="240"/>
      <c r="J214" s="235"/>
      <c r="K214" s="235"/>
      <c r="L214" s="241"/>
      <c r="M214" s="242"/>
      <c r="N214" s="243"/>
      <c r="O214" s="243"/>
      <c r="P214" s="243"/>
      <c r="Q214" s="243"/>
      <c r="R214" s="243"/>
      <c r="S214" s="243"/>
      <c r="T214" s="24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5" t="s">
        <v>161</v>
      </c>
      <c r="AU214" s="245" t="s">
        <v>86</v>
      </c>
      <c r="AV214" s="13" t="s">
        <v>86</v>
      </c>
      <c r="AW214" s="13" t="s">
        <v>32</v>
      </c>
      <c r="AX214" s="13" t="s">
        <v>84</v>
      </c>
      <c r="AY214" s="245" t="s">
        <v>153</v>
      </c>
    </row>
    <row r="215" s="2" customFormat="1" ht="24.15" customHeight="1">
      <c r="A215" s="38"/>
      <c r="B215" s="39"/>
      <c r="C215" s="246" t="s">
        <v>355</v>
      </c>
      <c r="D215" s="246" t="s">
        <v>208</v>
      </c>
      <c r="E215" s="247" t="s">
        <v>360</v>
      </c>
      <c r="F215" s="248" t="s">
        <v>361</v>
      </c>
      <c r="G215" s="249" t="s">
        <v>158</v>
      </c>
      <c r="H215" s="250">
        <v>86.372</v>
      </c>
      <c r="I215" s="251"/>
      <c r="J215" s="252">
        <f>ROUND(I215*H215,2)</f>
        <v>0</v>
      </c>
      <c r="K215" s="253"/>
      <c r="L215" s="254"/>
      <c r="M215" s="255" t="s">
        <v>1</v>
      </c>
      <c r="N215" s="256" t="s">
        <v>41</v>
      </c>
      <c r="O215" s="91"/>
      <c r="P215" s="230">
        <f>O215*H215</f>
        <v>0</v>
      </c>
      <c r="Q215" s="230">
        <v>0.017999999999999999</v>
      </c>
      <c r="R215" s="230">
        <f>Q215*H215</f>
        <v>1.5546959999999999</v>
      </c>
      <c r="S215" s="230">
        <v>0</v>
      </c>
      <c r="T215" s="231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2" t="s">
        <v>275</v>
      </c>
      <c r="AT215" s="232" t="s">
        <v>208</v>
      </c>
      <c r="AU215" s="232" t="s">
        <v>86</v>
      </c>
      <c r="AY215" s="17" t="s">
        <v>153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7" t="s">
        <v>84</v>
      </c>
      <c r="BK215" s="233">
        <f>ROUND(I215*H215,2)</f>
        <v>0</v>
      </c>
      <c r="BL215" s="17" t="s">
        <v>229</v>
      </c>
      <c r="BM215" s="232" t="s">
        <v>362</v>
      </c>
    </row>
    <row r="216" s="13" customFormat="1">
      <c r="A216" s="13"/>
      <c r="B216" s="234"/>
      <c r="C216" s="235"/>
      <c r="D216" s="236" t="s">
        <v>161</v>
      </c>
      <c r="E216" s="235"/>
      <c r="F216" s="238" t="s">
        <v>508</v>
      </c>
      <c r="G216" s="235"/>
      <c r="H216" s="239">
        <v>86.372</v>
      </c>
      <c r="I216" s="240"/>
      <c r="J216" s="235"/>
      <c r="K216" s="235"/>
      <c r="L216" s="241"/>
      <c r="M216" s="242"/>
      <c r="N216" s="243"/>
      <c r="O216" s="243"/>
      <c r="P216" s="243"/>
      <c r="Q216" s="243"/>
      <c r="R216" s="243"/>
      <c r="S216" s="243"/>
      <c r="T216" s="24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5" t="s">
        <v>161</v>
      </c>
      <c r="AU216" s="245" t="s">
        <v>86</v>
      </c>
      <c r="AV216" s="13" t="s">
        <v>86</v>
      </c>
      <c r="AW216" s="13" t="s">
        <v>4</v>
      </c>
      <c r="AX216" s="13" t="s">
        <v>84</v>
      </c>
      <c r="AY216" s="245" t="s">
        <v>153</v>
      </c>
    </row>
    <row r="217" s="2" customFormat="1" ht="24.15" customHeight="1">
      <c r="A217" s="38"/>
      <c r="B217" s="39"/>
      <c r="C217" s="220" t="s">
        <v>359</v>
      </c>
      <c r="D217" s="220" t="s">
        <v>155</v>
      </c>
      <c r="E217" s="221" t="s">
        <v>365</v>
      </c>
      <c r="F217" s="222" t="s">
        <v>366</v>
      </c>
      <c r="G217" s="223" t="s">
        <v>227</v>
      </c>
      <c r="H217" s="224">
        <v>2.8719999999999999</v>
      </c>
      <c r="I217" s="225"/>
      <c r="J217" s="226">
        <f>ROUND(I217*H217,2)</f>
        <v>0</v>
      </c>
      <c r="K217" s="227"/>
      <c r="L217" s="44"/>
      <c r="M217" s="228" t="s">
        <v>1</v>
      </c>
      <c r="N217" s="229" t="s">
        <v>41</v>
      </c>
      <c r="O217" s="91"/>
      <c r="P217" s="230">
        <f>O217*H217</f>
        <v>0</v>
      </c>
      <c r="Q217" s="230">
        <v>0</v>
      </c>
      <c r="R217" s="230">
        <f>Q217*H217</f>
        <v>0</v>
      </c>
      <c r="S217" s="230">
        <v>0</v>
      </c>
      <c r="T217" s="231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2" t="s">
        <v>229</v>
      </c>
      <c r="AT217" s="232" t="s">
        <v>155</v>
      </c>
      <c r="AU217" s="232" t="s">
        <v>86</v>
      </c>
      <c r="AY217" s="17" t="s">
        <v>153</v>
      </c>
      <c r="BE217" s="233">
        <f>IF(N217="základní",J217,0)</f>
        <v>0</v>
      </c>
      <c r="BF217" s="233">
        <f>IF(N217="snížená",J217,0)</f>
        <v>0</v>
      </c>
      <c r="BG217" s="233">
        <f>IF(N217="zákl. přenesená",J217,0)</f>
        <v>0</v>
      </c>
      <c r="BH217" s="233">
        <f>IF(N217="sníž. přenesená",J217,0)</f>
        <v>0</v>
      </c>
      <c r="BI217" s="233">
        <f>IF(N217="nulová",J217,0)</f>
        <v>0</v>
      </c>
      <c r="BJ217" s="17" t="s">
        <v>84</v>
      </c>
      <c r="BK217" s="233">
        <f>ROUND(I217*H217,2)</f>
        <v>0</v>
      </c>
      <c r="BL217" s="17" t="s">
        <v>229</v>
      </c>
      <c r="BM217" s="232" t="s">
        <v>367</v>
      </c>
    </row>
    <row r="218" s="12" customFormat="1" ht="22.8" customHeight="1">
      <c r="A218" s="12"/>
      <c r="B218" s="204"/>
      <c r="C218" s="205"/>
      <c r="D218" s="206" t="s">
        <v>75</v>
      </c>
      <c r="E218" s="218" t="s">
        <v>368</v>
      </c>
      <c r="F218" s="218" t="s">
        <v>369</v>
      </c>
      <c r="G218" s="205"/>
      <c r="H218" s="205"/>
      <c r="I218" s="208"/>
      <c r="J218" s="219">
        <f>BK218</f>
        <v>0</v>
      </c>
      <c r="K218" s="205"/>
      <c r="L218" s="210"/>
      <c r="M218" s="211"/>
      <c r="N218" s="212"/>
      <c r="O218" s="212"/>
      <c r="P218" s="213">
        <f>SUM(P219:P220)</f>
        <v>0</v>
      </c>
      <c r="Q218" s="212"/>
      <c r="R218" s="213">
        <f>SUM(R219:R220)</f>
        <v>0.071558520000000014</v>
      </c>
      <c r="S218" s="212"/>
      <c r="T218" s="214">
        <f>SUM(T219:T220)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5" t="s">
        <v>86</v>
      </c>
      <c r="AT218" s="216" t="s">
        <v>75</v>
      </c>
      <c r="AU218" s="216" t="s">
        <v>84</v>
      </c>
      <c r="AY218" s="215" t="s">
        <v>153</v>
      </c>
      <c r="BK218" s="217">
        <f>SUM(BK219:BK220)</f>
        <v>0</v>
      </c>
    </row>
    <row r="219" s="2" customFormat="1" ht="33" customHeight="1">
      <c r="A219" s="38"/>
      <c r="B219" s="39"/>
      <c r="C219" s="220" t="s">
        <v>364</v>
      </c>
      <c r="D219" s="220" t="s">
        <v>155</v>
      </c>
      <c r="E219" s="221" t="s">
        <v>382</v>
      </c>
      <c r="F219" s="222" t="s">
        <v>383</v>
      </c>
      <c r="G219" s="223" t="s">
        <v>158</v>
      </c>
      <c r="H219" s="224">
        <v>311.12400000000002</v>
      </c>
      <c r="I219" s="225"/>
      <c r="J219" s="226">
        <f>ROUND(I219*H219,2)</f>
        <v>0</v>
      </c>
      <c r="K219" s="227"/>
      <c r="L219" s="44"/>
      <c r="M219" s="228" t="s">
        <v>1</v>
      </c>
      <c r="N219" s="229" t="s">
        <v>41</v>
      </c>
      <c r="O219" s="91"/>
      <c r="P219" s="230">
        <f>O219*H219</f>
        <v>0</v>
      </c>
      <c r="Q219" s="230">
        <v>0.00023000000000000001</v>
      </c>
      <c r="R219" s="230">
        <f>Q219*H219</f>
        <v>0.071558520000000014</v>
      </c>
      <c r="S219" s="230">
        <v>0</v>
      </c>
      <c r="T219" s="231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2" t="s">
        <v>229</v>
      </c>
      <c r="AT219" s="232" t="s">
        <v>155</v>
      </c>
      <c r="AU219" s="232" t="s">
        <v>86</v>
      </c>
      <c r="AY219" s="17" t="s">
        <v>153</v>
      </c>
      <c r="BE219" s="233">
        <f>IF(N219="základní",J219,0)</f>
        <v>0</v>
      </c>
      <c r="BF219" s="233">
        <f>IF(N219="snížená",J219,0)</f>
        <v>0</v>
      </c>
      <c r="BG219" s="233">
        <f>IF(N219="zákl. přenesená",J219,0)</f>
        <v>0</v>
      </c>
      <c r="BH219" s="233">
        <f>IF(N219="sníž. přenesená",J219,0)</f>
        <v>0</v>
      </c>
      <c r="BI219" s="233">
        <f>IF(N219="nulová",J219,0)</f>
        <v>0</v>
      </c>
      <c r="BJ219" s="17" t="s">
        <v>84</v>
      </c>
      <c r="BK219" s="233">
        <f>ROUND(I219*H219,2)</f>
        <v>0</v>
      </c>
      <c r="BL219" s="17" t="s">
        <v>229</v>
      </c>
      <c r="BM219" s="232" t="s">
        <v>384</v>
      </c>
    </row>
    <row r="220" s="13" customFormat="1">
      <c r="A220" s="13"/>
      <c r="B220" s="234"/>
      <c r="C220" s="235"/>
      <c r="D220" s="236" t="s">
        <v>161</v>
      </c>
      <c r="E220" s="237" t="s">
        <v>1</v>
      </c>
      <c r="F220" s="238" t="s">
        <v>385</v>
      </c>
      <c r="G220" s="235"/>
      <c r="H220" s="239">
        <v>311.12400000000002</v>
      </c>
      <c r="I220" s="240"/>
      <c r="J220" s="235"/>
      <c r="K220" s="235"/>
      <c r="L220" s="241"/>
      <c r="M220" s="242"/>
      <c r="N220" s="243"/>
      <c r="O220" s="243"/>
      <c r="P220" s="243"/>
      <c r="Q220" s="243"/>
      <c r="R220" s="243"/>
      <c r="S220" s="243"/>
      <c r="T220" s="24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5" t="s">
        <v>161</v>
      </c>
      <c r="AU220" s="245" t="s">
        <v>86</v>
      </c>
      <c r="AV220" s="13" t="s">
        <v>86</v>
      </c>
      <c r="AW220" s="13" t="s">
        <v>32</v>
      </c>
      <c r="AX220" s="13" t="s">
        <v>84</v>
      </c>
      <c r="AY220" s="245" t="s">
        <v>153</v>
      </c>
    </row>
    <row r="221" s="12" customFormat="1" ht="22.8" customHeight="1">
      <c r="A221" s="12"/>
      <c r="B221" s="204"/>
      <c r="C221" s="205"/>
      <c r="D221" s="206" t="s">
        <v>75</v>
      </c>
      <c r="E221" s="218" t="s">
        <v>386</v>
      </c>
      <c r="F221" s="218" t="s">
        <v>387</v>
      </c>
      <c r="G221" s="205"/>
      <c r="H221" s="205"/>
      <c r="I221" s="208"/>
      <c r="J221" s="219">
        <f>BK221</f>
        <v>0</v>
      </c>
      <c r="K221" s="205"/>
      <c r="L221" s="210"/>
      <c r="M221" s="211"/>
      <c r="N221" s="212"/>
      <c r="O221" s="212"/>
      <c r="P221" s="213">
        <f>SUM(P222:P223)</f>
        <v>0</v>
      </c>
      <c r="Q221" s="212"/>
      <c r="R221" s="213">
        <f>SUM(R222:R223)</f>
        <v>0.13067208</v>
      </c>
      <c r="S221" s="212"/>
      <c r="T221" s="214">
        <f>SUM(T222:T223)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15" t="s">
        <v>86</v>
      </c>
      <c r="AT221" s="216" t="s">
        <v>75</v>
      </c>
      <c r="AU221" s="216" t="s">
        <v>84</v>
      </c>
      <c r="AY221" s="215" t="s">
        <v>153</v>
      </c>
      <c r="BK221" s="217">
        <f>SUM(BK222:BK223)</f>
        <v>0</v>
      </c>
    </row>
    <row r="222" s="2" customFormat="1" ht="24.15" customHeight="1">
      <c r="A222" s="38"/>
      <c r="B222" s="39"/>
      <c r="C222" s="220" t="s">
        <v>370</v>
      </c>
      <c r="D222" s="220" t="s">
        <v>155</v>
      </c>
      <c r="E222" s="221" t="s">
        <v>389</v>
      </c>
      <c r="F222" s="222" t="s">
        <v>390</v>
      </c>
      <c r="G222" s="223" t="s">
        <v>158</v>
      </c>
      <c r="H222" s="224">
        <v>933.37199999999996</v>
      </c>
      <c r="I222" s="225"/>
      <c r="J222" s="226">
        <f>ROUND(I222*H222,2)</f>
        <v>0</v>
      </c>
      <c r="K222" s="227"/>
      <c r="L222" s="44"/>
      <c r="M222" s="228" t="s">
        <v>1</v>
      </c>
      <c r="N222" s="229" t="s">
        <v>41</v>
      </c>
      <c r="O222" s="91"/>
      <c r="P222" s="230">
        <f>O222*H222</f>
        <v>0</v>
      </c>
      <c r="Q222" s="230">
        <v>0.00013999999999999999</v>
      </c>
      <c r="R222" s="230">
        <f>Q222*H222</f>
        <v>0.13067208</v>
      </c>
      <c r="S222" s="230">
        <v>0</v>
      </c>
      <c r="T222" s="231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2" t="s">
        <v>229</v>
      </c>
      <c r="AT222" s="232" t="s">
        <v>155</v>
      </c>
      <c r="AU222" s="232" t="s">
        <v>86</v>
      </c>
      <c r="AY222" s="17" t="s">
        <v>153</v>
      </c>
      <c r="BE222" s="233">
        <f>IF(N222="základní",J222,0)</f>
        <v>0</v>
      </c>
      <c r="BF222" s="233">
        <f>IF(N222="snížená",J222,0)</f>
        <v>0</v>
      </c>
      <c r="BG222" s="233">
        <f>IF(N222="zákl. přenesená",J222,0)</f>
        <v>0</v>
      </c>
      <c r="BH222" s="233">
        <f>IF(N222="sníž. přenesená",J222,0)</f>
        <v>0</v>
      </c>
      <c r="BI222" s="233">
        <f>IF(N222="nulová",J222,0)</f>
        <v>0</v>
      </c>
      <c r="BJ222" s="17" t="s">
        <v>84</v>
      </c>
      <c r="BK222" s="233">
        <f>ROUND(I222*H222,2)</f>
        <v>0</v>
      </c>
      <c r="BL222" s="17" t="s">
        <v>229</v>
      </c>
      <c r="BM222" s="232" t="s">
        <v>391</v>
      </c>
    </row>
    <row r="223" s="13" customFormat="1">
      <c r="A223" s="13"/>
      <c r="B223" s="234"/>
      <c r="C223" s="235"/>
      <c r="D223" s="236" t="s">
        <v>161</v>
      </c>
      <c r="E223" s="237" t="s">
        <v>1</v>
      </c>
      <c r="F223" s="238" t="s">
        <v>392</v>
      </c>
      <c r="G223" s="235"/>
      <c r="H223" s="239">
        <v>933.37199999999996</v>
      </c>
      <c r="I223" s="240"/>
      <c r="J223" s="235"/>
      <c r="K223" s="235"/>
      <c r="L223" s="241"/>
      <c r="M223" s="278"/>
      <c r="N223" s="279"/>
      <c r="O223" s="279"/>
      <c r="P223" s="279"/>
      <c r="Q223" s="279"/>
      <c r="R223" s="279"/>
      <c r="S223" s="279"/>
      <c r="T223" s="28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5" t="s">
        <v>161</v>
      </c>
      <c r="AU223" s="245" t="s">
        <v>86</v>
      </c>
      <c r="AV223" s="13" t="s">
        <v>86</v>
      </c>
      <c r="AW223" s="13" t="s">
        <v>32</v>
      </c>
      <c r="AX223" s="13" t="s">
        <v>84</v>
      </c>
      <c r="AY223" s="245" t="s">
        <v>153</v>
      </c>
    </row>
    <row r="224" s="2" customFormat="1" ht="6.96" customHeight="1">
      <c r="A224" s="38"/>
      <c r="B224" s="66"/>
      <c r="C224" s="67"/>
      <c r="D224" s="67"/>
      <c r="E224" s="67"/>
      <c r="F224" s="67"/>
      <c r="G224" s="67"/>
      <c r="H224" s="67"/>
      <c r="I224" s="67"/>
      <c r="J224" s="67"/>
      <c r="K224" s="67"/>
      <c r="L224" s="44"/>
      <c r="M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</row>
  </sheetData>
  <sheetProtection sheet="1" autoFilter="0" formatColumns="0" formatRows="0" objects="1" scenarios="1" spinCount="100000" saltValue="iNhMIl6deo3y4FYt4s2+hJ4FdrdpV2hV8vKJZpE7zLnxty7Q9oDaVjSBbA+/q5ugXAHHHXidR/+nyVfOK/ivOg==" hashValue="kQ9sRVVHLIo3TwwLDkUw0c0dOPbXhzjAPU3cPHox6J/pGb4z63cQMcB5+IUPBu1/BeXq4h1FnGuos5bnSNZa8w==" algorithmName="SHA-512" password="CC35"/>
  <autoFilter ref="C130:K223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  <c r="AZ2" s="136" t="s">
        <v>105</v>
      </c>
      <c r="BA2" s="136" t="s">
        <v>1</v>
      </c>
      <c r="BB2" s="136" t="s">
        <v>1</v>
      </c>
      <c r="BC2" s="136" t="s">
        <v>509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  <c r="AZ3" s="136" t="s">
        <v>107</v>
      </c>
      <c r="BA3" s="136" t="s">
        <v>1</v>
      </c>
      <c r="BB3" s="136" t="s">
        <v>1</v>
      </c>
      <c r="BC3" s="136" t="s">
        <v>510</v>
      </c>
      <c r="BD3" s="136" t="s">
        <v>86</v>
      </c>
    </row>
    <row r="4" s="1" customFormat="1" ht="24.96" customHeight="1">
      <c r="B4" s="20"/>
      <c r="D4" s="139" t="s">
        <v>109</v>
      </c>
      <c r="L4" s="20"/>
      <c r="M4" s="140" t="s">
        <v>10</v>
      </c>
      <c r="AT4" s="17" t="s">
        <v>4</v>
      </c>
      <c r="AZ4" s="136" t="s">
        <v>110</v>
      </c>
      <c r="BA4" s="136" t="s">
        <v>1</v>
      </c>
      <c r="BB4" s="136" t="s">
        <v>1</v>
      </c>
      <c r="BC4" s="136" t="s">
        <v>511</v>
      </c>
      <c r="BD4" s="136" t="s">
        <v>86</v>
      </c>
    </row>
    <row r="5" s="1" customFormat="1" ht="6.96" customHeight="1">
      <c r="B5" s="20"/>
      <c r="L5" s="20"/>
      <c r="AZ5" s="136" t="s">
        <v>112</v>
      </c>
      <c r="BA5" s="136" t="s">
        <v>1</v>
      </c>
      <c r="BB5" s="136" t="s">
        <v>1</v>
      </c>
      <c r="BC5" s="136" t="s">
        <v>512</v>
      </c>
      <c r="BD5" s="136" t="s">
        <v>86</v>
      </c>
    </row>
    <row r="6" s="1" customFormat="1" ht="12" customHeight="1">
      <c r="B6" s="20"/>
      <c r="D6" s="141" t="s">
        <v>16</v>
      </c>
      <c r="L6" s="20"/>
    </row>
    <row r="7" s="1" customFormat="1" ht="26.25" customHeight="1">
      <c r="B7" s="20"/>
      <c r="E7" s="142" t="str">
        <f>'Rekapitulace stavby'!K6</f>
        <v>REKONSTRUKCE ČÁSTI SUTERÉNU OBJEKTU ZŠ KOMENSKÉHO, KOMENSKÉHO NÁMĚSTÍ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513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29. 8. 2022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ROUND((SUM(BE129:BE201)),  2)</f>
        <v>0</v>
      </c>
      <c r="G33" s="38"/>
      <c r="H33" s="38"/>
      <c r="I33" s="156">
        <v>0.20999999999999999</v>
      </c>
      <c r="J33" s="155">
        <f>ROUND(((SUM(BE129:BE201))*I33),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ROUND((SUM(BF129:BF201)),  2)</f>
        <v>0</v>
      </c>
      <c r="G34" s="38"/>
      <c r="H34" s="38"/>
      <c r="I34" s="156">
        <v>0.14999999999999999</v>
      </c>
      <c r="J34" s="155">
        <f>ROUND(((SUM(BF129:BF201))*I34),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ROUND((SUM(BG129:BG201)),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ROUND((SUM(BH129:BH201)),  2)</f>
        <v>0</v>
      </c>
      <c r="G36" s="38"/>
      <c r="H36" s="38"/>
      <c r="I36" s="156">
        <v>0.14999999999999999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ROUND((SUM(BI129:BI201)),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5" t="str">
        <f>E7</f>
        <v>REKONSTRUKCE ČÁSTI SUTERÉNU OBJEKTU ZŠ KOMENSKÉHO, KOMENSKÉHO NÁMĚSTÍ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05 - Šatna 4 – chodba k tělocvičně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st.p.č. 527</v>
      </c>
      <c r="G89" s="40"/>
      <c r="H89" s="40"/>
      <c r="I89" s="32" t="s">
        <v>22</v>
      </c>
      <c r="J89" s="79" t="str">
        <f>IF(J12="","",J12)</f>
        <v>29. 8. 2022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Děčín</v>
      </c>
      <c r="G91" s="40"/>
      <c r="H91" s="40"/>
      <c r="I91" s="32" t="s">
        <v>30</v>
      </c>
      <c r="J91" s="36" t="str">
        <f>E21</f>
        <v>NORDARCH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Jan Duben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119</v>
      </c>
      <c r="D94" s="177"/>
      <c r="E94" s="177"/>
      <c r="F94" s="177"/>
      <c r="G94" s="177"/>
      <c r="H94" s="177"/>
      <c r="I94" s="177"/>
      <c r="J94" s="178" t="s">
        <v>120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121</v>
      </c>
      <c r="D96" s="40"/>
      <c r="E96" s="40"/>
      <c r="F96" s="40"/>
      <c r="G96" s="40"/>
      <c r="H96" s="40"/>
      <c r="I96" s="40"/>
      <c r="J96" s="110">
        <f>J129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0"/>
      <c r="C97" s="181"/>
      <c r="D97" s="182" t="s">
        <v>123</v>
      </c>
      <c r="E97" s="183"/>
      <c r="F97" s="183"/>
      <c r="G97" s="183"/>
      <c r="H97" s="183"/>
      <c r="I97" s="183"/>
      <c r="J97" s="184">
        <f>J130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125</v>
      </c>
      <c r="E98" s="189"/>
      <c r="F98" s="189"/>
      <c r="G98" s="189"/>
      <c r="H98" s="189"/>
      <c r="I98" s="189"/>
      <c r="J98" s="190">
        <f>J131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126</v>
      </c>
      <c r="E99" s="189"/>
      <c r="F99" s="189"/>
      <c r="G99" s="189"/>
      <c r="H99" s="189"/>
      <c r="I99" s="189"/>
      <c r="J99" s="190">
        <f>J134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127</v>
      </c>
      <c r="E100" s="189"/>
      <c r="F100" s="189"/>
      <c r="G100" s="189"/>
      <c r="H100" s="189"/>
      <c r="I100" s="189"/>
      <c r="J100" s="190">
        <f>J155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128</v>
      </c>
      <c r="E101" s="189"/>
      <c r="F101" s="189"/>
      <c r="G101" s="189"/>
      <c r="H101" s="189"/>
      <c r="I101" s="189"/>
      <c r="J101" s="190">
        <f>J160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129</v>
      </c>
      <c r="E102" s="189"/>
      <c r="F102" s="189"/>
      <c r="G102" s="189"/>
      <c r="H102" s="189"/>
      <c r="I102" s="189"/>
      <c r="J102" s="190">
        <f>J166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0"/>
      <c r="C103" s="181"/>
      <c r="D103" s="182" t="s">
        <v>130</v>
      </c>
      <c r="E103" s="183"/>
      <c r="F103" s="183"/>
      <c r="G103" s="183"/>
      <c r="H103" s="183"/>
      <c r="I103" s="183"/>
      <c r="J103" s="184">
        <f>J168</f>
        <v>0</v>
      </c>
      <c r="K103" s="181"/>
      <c r="L103" s="18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6"/>
      <c r="C104" s="187"/>
      <c r="D104" s="188" t="s">
        <v>131</v>
      </c>
      <c r="E104" s="189"/>
      <c r="F104" s="189"/>
      <c r="G104" s="189"/>
      <c r="H104" s="189"/>
      <c r="I104" s="189"/>
      <c r="J104" s="190">
        <f>J169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132</v>
      </c>
      <c r="E105" s="189"/>
      <c r="F105" s="189"/>
      <c r="G105" s="189"/>
      <c r="H105" s="189"/>
      <c r="I105" s="189"/>
      <c r="J105" s="190">
        <f>J175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135</v>
      </c>
      <c r="E106" s="189"/>
      <c r="F106" s="189"/>
      <c r="G106" s="189"/>
      <c r="H106" s="189"/>
      <c r="I106" s="189"/>
      <c r="J106" s="190">
        <f>J181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514</v>
      </c>
      <c r="E107" s="189"/>
      <c r="F107" s="189"/>
      <c r="G107" s="189"/>
      <c r="H107" s="189"/>
      <c r="I107" s="189"/>
      <c r="J107" s="190">
        <f>J193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136</v>
      </c>
      <c r="E108" s="189"/>
      <c r="F108" s="189"/>
      <c r="G108" s="189"/>
      <c r="H108" s="189"/>
      <c r="I108" s="189"/>
      <c r="J108" s="190">
        <f>J196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137</v>
      </c>
      <c r="E109" s="189"/>
      <c r="F109" s="189"/>
      <c r="G109" s="189"/>
      <c r="H109" s="189"/>
      <c r="I109" s="189"/>
      <c r="J109" s="190">
        <f>J199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5" s="2" customFormat="1" ht="6.96" customHeight="1">
      <c r="A115" s="38"/>
      <c r="B115" s="68"/>
      <c r="C115" s="69"/>
      <c r="D115" s="69"/>
      <c r="E115" s="69"/>
      <c r="F115" s="69"/>
      <c r="G115" s="69"/>
      <c r="H115" s="69"/>
      <c r="I115" s="69"/>
      <c r="J115" s="69"/>
      <c r="K115" s="69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4.96" customHeight="1">
      <c r="A116" s="38"/>
      <c r="B116" s="39"/>
      <c r="C116" s="23" t="s">
        <v>138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16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6.25" customHeight="1">
      <c r="A119" s="38"/>
      <c r="B119" s="39"/>
      <c r="C119" s="40"/>
      <c r="D119" s="40"/>
      <c r="E119" s="175" t="str">
        <f>E7</f>
        <v>REKONSTRUKCE ČÁSTI SUTERÉNU OBJEKTU ZŠ KOMENSKÉHO, KOMENSKÉHO NÁMĚSTÍ</v>
      </c>
      <c r="F119" s="32"/>
      <c r="G119" s="32"/>
      <c r="H119" s="32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116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6.5" customHeight="1">
      <c r="A121" s="38"/>
      <c r="B121" s="39"/>
      <c r="C121" s="40"/>
      <c r="D121" s="40"/>
      <c r="E121" s="76" t="str">
        <f>E9</f>
        <v>SO 05 - Šatna 4 – chodba k tělocvičně</v>
      </c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20</v>
      </c>
      <c r="D123" s="40"/>
      <c r="E123" s="40"/>
      <c r="F123" s="27" t="str">
        <f>F12</f>
        <v>st.p.č. 527</v>
      </c>
      <c r="G123" s="40"/>
      <c r="H123" s="40"/>
      <c r="I123" s="32" t="s">
        <v>22</v>
      </c>
      <c r="J123" s="79" t="str">
        <f>IF(J12="","",J12)</f>
        <v>29. 8. 2022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24</v>
      </c>
      <c r="D125" s="40"/>
      <c r="E125" s="40"/>
      <c r="F125" s="27" t="str">
        <f>E15</f>
        <v>Statutární město Děčín</v>
      </c>
      <c r="G125" s="40"/>
      <c r="H125" s="40"/>
      <c r="I125" s="32" t="s">
        <v>30</v>
      </c>
      <c r="J125" s="36" t="str">
        <f>E21</f>
        <v>NORDARCH s.r.o.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28</v>
      </c>
      <c r="D126" s="40"/>
      <c r="E126" s="40"/>
      <c r="F126" s="27" t="str">
        <f>IF(E18="","",E18)</f>
        <v>Vyplň údaj</v>
      </c>
      <c r="G126" s="40"/>
      <c r="H126" s="40"/>
      <c r="I126" s="32" t="s">
        <v>33</v>
      </c>
      <c r="J126" s="36" t="str">
        <f>E24</f>
        <v>Ing. Jan Duben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0.32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11" customFormat="1" ht="29.28" customHeight="1">
      <c r="A128" s="192"/>
      <c r="B128" s="193"/>
      <c r="C128" s="194" t="s">
        <v>139</v>
      </c>
      <c r="D128" s="195" t="s">
        <v>61</v>
      </c>
      <c r="E128" s="195" t="s">
        <v>57</v>
      </c>
      <c r="F128" s="195" t="s">
        <v>58</v>
      </c>
      <c r="G128" s="195" t="s">
        <v>140</v>
      </c>
      <c r="H128" s="195" t="s">
        <v>141</v>
      </c>
      <c r="I128" s="195" t="s">
        <v>142</v>
      </c>
      <c r="J128" s="196" t="s">
        <v>120</v>
      </c>
      <c r="K128" s="197" t="s">
        <v>143</v>
      </c>
      <c r="L128" s="198"/>
      <c r="M128" s="100" t="s">
        <v>1</v>
      </c>
      <c r="N128" s="101" t="s">
        <v>40</v>
      </c>
      <c r="O128" s="101" t="s">
        <v>144</v>
      </c>
      <c r="P128" s="101" t="s">
        <v>145</v>
      </c>
      <c r="Q128" s="101" t="s">
        <v>146</v>
      </c>
      <c r="R128" s="101" t="s">
        <v>147</v>
      </c>
      <c r="S128" s="101" t="s">
        <v>148</v>
      </c>
      <c r="T128" s="102" t="s">
        <v>149</v>
      </c>
      <c r="U128" s="192"/>
      <c r="V128" s="192"/>
      <c r="W128" s="192"/>
      <c r="X128" s="192"/>
      <c r="Y128" s="192"/>
      <c r="Z128" s="192"/>
      <c r="AA128" s="192"/>
      <c r="AB128" s="192"/>
      <c r="AC128" s="192"/>
      <c r="AD128" s="192"/>
      <c r="AE128" s="192"/>
    </row>
    <row r="129" s="2" customFormat="1" ht="22.8" customHeight="1">
      <c r="A129" s="38"/>
      <c r="B129" s="39"/>
      <c r="C129" s="107" t="s">
        <v>150</v>
      </c>
      <c r="D129" s="40"/>
      <c r="E129" s="40"/>
      <c r="F129" s="40"/>
      <c r="G129" s="40"/>
      <c r="H129" s="40"/>
      <c r="I129" s="40"/>
      <c r="J129" s="199">
        <f>BK129</f>
        <v>0</v>
      </c>
      <c r="K129" s="40"/>
      <c r="L129" s="44"/>
      <c r="M129" s="103"/>
      <c r="N129" s="200"/>
      <c r="O129" s="104"/>
      <c r="P129" s="201">
        <f>P130+P168</f>
        <v>0</v>
      </c>
      <c r="Q129" s="104"/>
      <c r="R129" s="201">
        <f>R130+R168</f>
        <v>6.7186026100000005</v>
      </c>
      <c r="S129" s="104"/>
      <c r="T129" s="202">
        <f>T130+T168</f>
        <v>1.6845300000000003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75</v>
      </c>
      <c r="AU129" s="17" t="s">
        <v>122</v>
      </c>
      <c r="BK129" s="203">
        <f>BK130+BK168</f>
        <v>0</v>
      </c>
    </row>
    <row r="130" s="12" customFormat="1" ht="25.92" customHeight="1">
      <c r="A130" s="12"/>
      <c r="B130" s="204"/>
      <c r="C130" s="205"/>
      <c r="D130" s="206" t="s">
        <v>75</v>
      </c>
      <c r="E130" s="207" t="s">
        <v>151</v>
      </c>
      <c r="F130" s="207" t="s">
        <v>152</v>
      </c>
      <c r="G130" s="205"/>
      <c r="H130" s="205"/>
      <c r="I130" s="208"/>
      <c r="J130" s="209">
        <f>BK130</f>
        <v>0</v>
      </c>
      <c r="K130" s="205"/>
      <c r="L130" s="210"/>
      <c r="M130" s="211"/>
      <c r="N130" s="212"/>
      <c r="O130" s="212"/>
      <c r="P130" s="213">
        <f>P131+P134+P155+P160+P166</f>
        <v>0</v>
      </c>
      <c r="Q130" s="212"/>
      <c r="R130" s="213">
        <f>R131+R134+R155+R160+R166</f>
        <v>5.2068416400000004</v>
      </c>
      <c r="S130" s="212"/>
      <c r="T130" s="214">
        <f>T131+T134+T155+T160+T166</f>
        <v>1.5201000000000002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5" t="s">
        <v>84</v>
      </c>
      <c r="AT130" s="216" t="s">
        <v>75</v>
      </c>
      <c r="AU130" s="216" t="s">
        <v>76</v>
      </c>
      <c r="AY130" s="215" t="s">
        <v>153</v>
      </c>
      <c r="BK130" s="217">
        <f>BK131+BK134+BK155+BK160+BK166</f>
        <v>0</v>
      </c>
    </row>
    <row r="131" s="12" customFormat="1" ht="22.8" customHeight="1">
      <c r="A131" s="12"/>
      <c r="B131" s="204"/>
      <c r="C131" s="205"/>
      <c r="D131" s="206" t="s">
        <v>75</v>
      </c>
      <c r="E131" s="218" t="s">
        <v>163</v>
      </c>
      <c r="F131" s="218" t="s">
        <v>164</v>
      </c>
      <c r="G131" s="205"/>
      <c r="H131" s="205"/>
      <c r="I131" s="208"/>
      <c r="J131" s="219">
        <f>BK131</f>
        <v>0</v>
      </c>
      <c r="K131" s="205"/>
      <c r="L131" s="210"/>
      <c r="M131" s="211"/>
      <c r="N131" s="212"/>
      <c r="O131" s="212"/>
      <c r="P131" s="213">
        <f>SUM(P132:P133)</f>
        <v>0</v>
      </c>
      <c r="Q131" s="212"/>
      <c r="R131" s="213">
        <f>SUM(R132:R133)</f>
        <v>2.1201271999999998</v>
      </c>
      <c r="S131" s="212"/>
      <c r="T131" s="214">
        <f>SUM(T132:T133)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5" t="s">
        <v>84</v>
      </c>
      <c r="AT131" s="216" t="s">
        <v>75</v>
      </c>
      <c r="AU131" s="216" t="s">
        <v>84</v>
      </c>
      <c r="AY131" s="215" t="s">
        <v>153</v>
      </c>
      <c r="BK131" s="217">
        <f>SUM(BK132:BK133)</f>
        <v>0</v>
      </c>
    </row>
    <row r="132" s="2" customFormat="1" ht="16.5" customHeight="1">
      <c r="A132" s="38"/>
      <c r="B132" s="39"/>
      <c r="C132" s="220" t="s">
        <v>84</v>
      </c>
      <c r="D132" s="220" t="s">
        <v>155</v>
      </c>
      <c r="E132" s="221" t="s">
        <v>165</v>
      </c>
      <c r="F132" s="222" t="s">
        <v>166</v>
      </c>
      <c r="G132" s="223" t="s">
        <v>158</v>
      </c>
      <c r="H132" s="224">
        <v>32.859999999999999</v>
      </c>
      <c r="I132" s="225"/>
      <c r="J132" s="226">
        <f>ROUND(I132*H132,2)</f>
        <v>0</v>
      </c>
      <c r="K132" s="227"/>
      <c r="L132" s="44"/>
      <c r="M132" s="228" t="s">
        <v>1</v>
      </c>
      <c r="N132" s="229" t="s">
        <v>41</v>
      </c>
      <c r="O132" s="91"/>
      <c r="P132" s="230">
        <f>O132*H132</f>
        <v>0</v>
      </c>
      <c r="Q132" s="230">
        <v>0.064519999999999994</v>
      </c>
      <c r="R132" s="230">
        <f>Q132*H132</f>
        <v>2.1201271999999998</v>
      </c>
      <c r="S132" s="230">
        <v>0</v>
      </c>
      <c r="T132" s="231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2" t="s">
        <v>159</v>
      </c>
      <c r="AT132" s="232" t="s">
        <v>155</v>
      </c>
      <c r="AU132" s="232" t="s">
        <v>86</v>
      </c>
      <c r="AY132" s="17" t="s">
        <v>153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7" t="s">
        <v>84</v>
      </c>
      <c r="BK132" s="233">
        <f>ROUND(I132*H132,2)</f>
        <v>0</v>
      </c>
      <c r="BL132" s="17" t="s">
        <v>159</v>
      </c>
      <c r="BM132" s="232" t="s">
        <v>167</v>
      </c>
    </row>
    <row r="133" s="13" customFormat="1">
      <c r="A133" s="13"/>
      <c r="B133" s="234"/>
      <c r="C133" s="235"/>
      <c r="D133" s="236" t="s">
        <v>161</v>
      </c>
      <c r="E133" s="237" t="s">
        <v>105</v>
      </c>
      <c r="F133" s="238" t="s">
        <v>515</v>
      </c>
      <c r="G133" s="235"/>
      <c r="H133" s="239">
        <v>32.859999999999999</v>
      </c>
      <c r="I133" s="240"/>
      <c r="J133" s="235"/>
      <c r="K133" s="235"/>
      <c r="L133" s="241"/>
      <c r="M133" s="242"/>
      <c r="N133" s="243"/>
      <c r="O133" s="243"/>
      <c r="P133" s="243"/>
      <c r="Q133" s="243"/>
      <c r="R133" s="243"/>
      <c r="S133" s="243"/>
      <c r="T133" s="24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5" t="s">
        <v>161</v>
      </c>
      <c r="AU133" s="245" t="s">
        <v>86</v>
      </c>
      <c r="AV133" s="13" t="s">
        <v>86</v>
      </c>
      <c r="AW133" s="13" t="s">
        <v>32</v>
      </c>
      <c r="AX133" s="13" t="s">
        <v>84</v>
      </c>
      <c r="AY133" s="245" t="s">
        <v>153</v>
      </c>
    </row>
    <row r="134" s="12" customFormat="1" ht="22.8" customHeight="1">
      <c r="A134" s="12"/>
      <c r="B134" s="204"/>
      <c r="C134" s="205"/>
      <c r="D134" s="206" t="s">
        <v>75</v>
      </c>
      <c r="E134" s="218" t="s">
        <v>169</v>
      </c>
      <c r="F134" s="218" t="s">
        <v>170</v>
      </c>
      <c r="G134" s="205"/>
      <c r="H134" s="205"/>
      <c r="I134" s="208"/>
      <c r="J134" s="219">
        <f>BK134</f>
        <v>0</v>
      </c>
      <c r="K134" s="205"/>
      <c r="L134" s="210"/>
      <c r="M134" s="211"/>
      <c r="N134" s="212"/>
      <c r="O134" s="212"/>
      <c r="P134" s="213">
        <f>SUM(P135:P154)</f>
        <v>0</v>
      </c>
      <c r="Q134" s="212"/>
      <c r="R134" s="213">
        <f>SUM(R135:R154)</f>
        <v>3.0867144400000002</v>
      </c>
      <c r="S134" s="212"/>
      <c r="T134" s="214">
        <f>SUM(T135:T154)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5" t="s">
        <v>84</v>
      </c>
      <c r="AT134" s="216" t="s">
        <v>75</v>
      </c>
      <c r="AU134" s="216" t="s">
        <v>84</v>
      </c>
      <c r="AY134" s="215" t="s">
        <v>153</v>
      </c>
      <c r="BK134" s="217">
        <f>SUM(BK135:BK154)</f>
        <v>0</v>
      </c>
    </row>
    <row r="135" s="2" customFormat="1" ht="24.15" customHeight="1">
      <c r="A135" s="38"/>
      <c r="B135" s="39"/>
      <c r="C135" s="220" t="s">
        <v>86</v>
      </c>
      <c r="D135" s="220" t="s">
        <v>155</v>
      </c>
      <c r="E135" s="221" t="s">
        <v>171</v>
      </c>
      <c r="F135" s="222" t="s">
        <v>172</v>
      </c>
      <c r="G135" s="223" t="s">
        <v>158</v>
      </c>
      <c r="H135" s="224">
        <v>36.200000000000003</v>
      </c>
      <c r="I135" s="225"/>
      <c r="J135" s="226">
        <f>ROUND(I135*H135,2)</f>
        <v>0</v>
      </c>
      <c r="K135" s="227"/>
      <c r="L135" s="44"/>
      <c r="M135" s="228" t="s">
        <v>1</v>
      </c>
      <c r="N135" s="229" t="s">
        <v>41</v>
      </c>
      <c r="O135" s="91"/>
      <c r="P135" s="230">
        <f>O135*H135</f>
        <v>0</v>
      </c>
      <c r="Q135" s="230">
        <v>0.0043800000000000002</v>
      </c>
      <c r="R135" s="230">
        <f>Q135*H135</f>
        <v>0.15855600000000003</v>
      </c>
      <c r="S135" s="230">
        <v>0</v>
      </c>
      <c r="T135" s="231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2" t="s">
        <v>159</v>
      </c>
      <c r="AT135" s="232" t="s">
        <v>155</v>
      </c>
      <c r="AU135" s="232" t="s">
        <v>86</v>
      </c>
      <c r="AY135" s="17" t="s">
        <v>153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7" t="s">
        <v>84</v>
      </c>
      <c r="BK135" s="233">
        <f>ROUND(I135*H135,2)</f>
        <v>0</v>
      </c>
      <c r="BL135" s="17" t="s">
        <v>159</v>
      </c>
      <c r="BM135" s="232" t="s">
        <v>173</v>
      </c>
    </row>
    <row r="136" s="13" customFormat="1">
      <c r="A136" s="13"/>
      <c r="B136" s="234"/>
      <c r="C136" s="235"/>
      <c r="D136" s="236" t="s">
        <v>161</v>
      </c>
      <c r="E136" s="237" t="s">
        <v>1</v>
      </c>
      <c r="F136" s="238" t="s">
        <v>107</v>
      </c>
      <c r="G136" s="235"/>
      <c r="H136" s="239">
        <v>36.200000000000003</v>
      </c>
      <c r="I136" s="240"/>
      <c r="J136" s="235"/>
      <c r="K136" s="235"/>
      <c r="L136" s="241"/>
      <c r="M136" s="242"/>
      <c r="N136" s="243"/>
      <c r="O136" s="243"/>
      <c r="P136" s="243"/>
      <c r="Q136" s="243"/>
      <c r="R136" s="243"/>
      <c r="S136" s="243"/>
      <c r="T136" s="24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5" t="s">
        <v>161</v>
      </c>
      <c r="AU136" s="245" t="s">
        <v>86</v>
      </c>
      <c r="AV136" s="13" t="s">
        <v>86</v>
      </c>
      <c r="AW136" s="13" t="s">
        <v>32</v>
      </c>
      <c r="AX136" s="13" t="s">
        <v>84</v>
      </c>
      <c r="AY136" s="245" t="s">
        <v>153</v>
      </c>
    </row>
    <row r="137" s="2" customFormat="1" ht="24.15" customHeight="1">
      <c r="A137" s="38"/>
      <c r="B137" s="39"/>
      <c r="C137" s="220" t="s">
        <v>163</v>
      </c>
      <c r="D137" s="220" t="s">
        <v>155</v>
      </c>
      <c r="E137" s="221" t="s">
        <v>174</v>
      </c>
      <c r="F137" s="222" t="s">
        <v>175</v>
      </c>
      <c r="G137" s="223" t="s">
        <v>158</v>
      </c>
      <c r="H137" s="224">
        <v>36.200000000000003</v>
      </c>
      <c r="I137" s="225"/>
      <c r="J137" s="226">
        <f>ROUND(I137*H137,2)</f>
        <v>0</v>
      </c>
      <c r="K137" s="227"/>
      <c r="L137" s="44"/>
      <c r="M137" s="228" t="s">
        <v>1</v>
      </c>
      <c r="N137" s="229" t="s">
        <v>41</v>
      </c>
      <c r="O137" s="91"/>
      <c r="P137" s="230">
        <f>O137*H137</f>
        <v>0</v>
      </c>
      <c r="Q137" s="230">
        <v>0.0030000000000000001</v>
      </c>
      <c r="R137" s="230">
        <f>Q137*H137</f>
        <v>0.10860000000000002</v>
      </c>
      <c r="S137" s="230">
        <v>0</v>
      </c>
      <c r="T137" s="231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2" t="s">
        <v>159</v>
      </c>
      <c r="AT137" s="232" t="s">
        <v>155</v>
      </c>
      <c r="AU137" s="232" t="s">
        <v>86</v>
      </c>
      <c r="AY137" s="17" t="s">
        <v>153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7" t="s">
        <v>84</v>
      </c>
      <c r="BK137" s="233">
        <f>ROUND(I137*H137,2)</f>
        <v>0</v>
      </c>
      <c r="BL137" s="17" t="s">
        <v>159</v>
      </c>
      <c r="BM137" s="232" t="s">
        <v>176</v>
      </c>
    </row>
    <row r="138" s="13" customFormat="1">
      <c r="A138" s="13"/>
      <c r="B138" s="234"/>
      <c r="C138" s="235"/>
      <c r="D138" s="236" t="s">
        <v>161</v>
      </c>
      <c r="E138" s="237" t="s">
        <v>1</v>
      </c>
      <c r="F138" s="238" t="s">
        <v>107</v>
      </c>
      <c r="G138" s="235"/>
      <c r="H138" s="239">
        <v>36.200000000000003</v>
      </c>
      <c r="I138" s="240"/>
      <c r="J138" s="235"/>
      <c r="K138" s="235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161</v>
      </c>
      <c r="AU138" s="245" t="s">
        <v>86</v>
      </c>
      <c r="AV138" s="13" t="s">
        <v>86</v>
      </c>
      <c r="AW138" s="13" t="s">
        <v>32</v>
      </c>
      <c r="AX138" s="13" t="s">
        <v>84</v>
      </c>
      <c r="AY138" s="245" t="s">
        <v>153</v>
      </c>
    </row>
    <row r="139" s="2" customFormat="1" ht="24.15" customHeight="1">
      <c r="A139" s="38"/>
      <c r="B139" s="39"/>
      <c r="C139" s="220" t="s">
        <v>159</v>
      </c>
      <c r="D139" s="220" t="s">
        <v>155</v>
      </c>
      <c r="E139" s="221" t="s">
        <v>178</v>
      </c>
      <c r="F139" s="222" t="s">
        <v>179</v>
      </c>
      <c r="G139" s="223" t="s">
        <v>158</v>
      </c>
      <c r="H139" s="224">
        <v>36.200000000000003</v>
      </c>
      <c r="I139" s="225"/>
      <c r="J139" s="226">
        <f>ROUND(I139*H139,2)</f>
        <v>0</v>
      </c>
      <c r="K139" s="227"/>
      <c r="L139" s="44"/>
      <c r="M139" s="228" t="s">
        <v>1</v>
      </c>
      <c r="N139" s="229" t="s">
        <v>41</v>
      </c>
      <c r="O139" s="91"/>
      <c r="P139" s="230">
        <f>O139*H139</f>
        <v>0</v>
      </c>
      <c r="Q139" s="230">
        <v>0.015699999999999999</v>
      </c>
      <c r="R139" s="230">
        <f>Q139*H139</f>
        <v>0.56833999999999996</v>
      </c>
      <c r="S139" s="230">
        <v>0</v>
      </c>
      <c r="T139" s="231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2" t="s">
        <v>159</v>
      </c>
      <c r="AT139" s="232" t="s">
        <v>155</v>
      </c>
      <c r="AU139" s="232" t="s">
        <v>86</v>
      </c>
      <c r="AY139" s="17" t="s">
        <v>153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7" t="s">
        <v>84</v>
      </c>
      <c r="BK139" s="233">
        <f>ROUND(I139*H139,2)</f>
        <v>0</v>
      </c>
      <c r="BL139" s="17" t="s">
        <v>159</v>
      </c>
      <c r="BM139" s="232" t="s">
        <v>180</v>
      </c>
    </row>
    <row r="140" s="13" customFormat="1">
      <c r="A140" s="13"/>
      <c r="B140" s="234"/>
      <c r="C140" s="235"/>
      <c r="D140" s="236" t="s">
        <v>161</v>
      </c>
      <c r="E140" s="237" t="s">
        <v>1</v>
      </c>
      <c r="F140" s="238" t="s">
        <v>107</v>
      </c>
      <c r="G140" s="235"/>
      <c r="H140" s="239">
        <v>36.200000000000003</v>
      </c>
      <c r="I140" s="240"/>
      <c r="J140" s="235"/>
      <c r="K140" s="235"/>
      <c r="L140" s="241"/>
      <c r="M140" s="242"/>
      <c r="N140" s="243"/>
      <c r="O140" s="243"/>
      <c r="P140" s="243"/>
      <c r="Q140" s="243"/>
      <c r="R140" s="243"/>
      <c r="S140" s="243"/>
      <c r="T140" s="24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5" t="s">
        <v>161</v>
      </c>
      <c r="AU140" s="245" t="s">
        <v>86</v>
      </c>
      <c r="AV140" s="13" t="s">
        <v>86</v>
      </c>
      <c r="AW140" s="13" t="s">
        <v>32</v>
      </c>
      <c r="AX140" s="13" t="s">
        <v>84</v>
      </c>
      <c r="AY140" s="245" t="s">
        <v>153</v>
      </c>
    </row>
    <row r="141" s="2" customFormat="1" ht="24.15" customHeight="1">
      <c r="A141" s="38"/>
      <c r="B141" s="39"/>
      <c r="C141" s="220" t="s">
        <v>177</v>
      </c>
      <c r="D141" s="220" t="s">
        <v>155</v>
      </c>
      <c r="E141" s="221" t="s">
        <v>181</v>
      </c>
      <c r="F141" s="222" t="s">
        <v>182</v>
      </c>
      <c r="G141" s="223" t="s">
        <v>158</v>
      </c>
      <c r="H141" s="224">
        <v>32.859999999999999</v>
      </c>
      <c r="I141" s="225"/>
      <c r="J141" s="226">
        <f>ROUND(I141*H141,2)</f>
        <v>0</v>
      </c>
      <c r="K141" s="227"/>
      <c r="L141" s="44"/>
      <c r="M141" s="228" t="s">
        <v>1</v>
      </c>
      <c r="N141" s="229" t="s">
        <v>41</v>
      </c>
      <c r="O141" s="91"/>
      <c r="P141" s="230">
        <f>O141*H141</f>
        <v>0</v>
      </c>
      <c r="Q141" s="230">
        <v>0.00025999999999999998</v>
      </c>
      <c r="R141" s="230">
        <f>Q141*H141</f>
        <v>0.0085435999999999984</v>
      </c>
      <c r="S141" s="230">
        <v>0</v>
      </c>
      <c r="T141" s="231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2" t="s">
        <v>159</v>
      </c>
      <c r="AT141" s="232" t="s">
        <v>155</v>
      </c>
      <c r="AU141" s="232" t="s">
        <v>86</v>
      </c>
      <c r="AY141" s="17" t="s">
        <v>153</v>
      </c>
      <c r="BE141" s="233">
        <f>IF(N141="základní",J141,0)</f>
        <v>0</v>
      </c>
      <c r="BF141" s="233">
        <f>IF(N141="snížená",J141,0)</f>
        <v>0</v>
      </c>
      <c r="BG141" s="233">
        <f>IF(N141="zákl. přenesená",J141,0)</f>
        <v>0</v>
      </c>
      <c r="BH141" s="233">
        <f>IF(N141="sníž. přenesená",J141,0)</f>
        <v>0</v>
      </c>
      <c r="BI141" s="233">
        <f>IF(N141="nulová",J141,0)</f>
        <v>0</v>
      </c>
      <c r="BJ141" s="17" t="s">
        <v>84</v>
      </c>
      <c r="BK141" s="233">
        <f>ROUND(I141*H141,2)</f>
        <v>0</v>
      </c>
      <c r="BL141" s="17" t="s">
        <v>159</v>
      </c>
      <c r="BM141" s="232" t="s">
        <v>183</v>
      </c>
    </row>
    <row r="142" s="13" customFormat="1">
      <c r="A142" s="13"/>
      <c r="B142" s="234"/>
      <c r="C142" s="235"/>
      <c r="D142" s="236" t="s">
        <v>161</v>
      </c>
      <c r="E142" s="237" t="s">
        <v>1</v>
      </c>
      <c r="F142" s="238" t="s">
        <v>105</v>
      </c>
      <c r="G142" s="235"/>
      <c r="H142" s="239">
        <v>32.859999999999999</v>
      </c>
      <c r="I142" s="240"/>
      <c r="J142" s="235"/>
      <c r="K142" s="235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161</v>
      </c>
      <c r="AU142" s="245" t="s">
        <v>86</v>
      </c>
      <c r="AV142" s="13" t="s">
        <v>86</v>
      </c>
      <c r="AW142" s="13" t="s">
        <v>32</v>
      </c>
      <c r="AX142" s="13" t="s">
        <v>84</v>
      </c>
      <c r="AY142" s="245" t="s">
        <v>153</v>
      </c>
    </row>
    <row r="143" s="2" customFormat="1" ht="24.15" customHeight="1">
      <c r="A143" s="38"/>
      <c r="B143" s="39"/>
      <c r="C143" s="220" t="s">
        <v>169</v>
      </c>
      <c r="D143" s="220" t="s">
        <v>155</v>
      </c>
      <c r="E143" s="221" t="s">
        <v>185</v>
      </c>
      <c r="F143" s="222" t="s">
        <v>186</v>
      </c>
      <c r="G143" s="223" t="s">
        <v>158</v>
      </c>
      <c r="H143" s="224">
        <v>115.81</v>
      </c>
      <c r="I143" s="225"/>
      <c r="J143" s="226">
        <f>ROUND(I143*H143,2)</f>
        <v>0</v>
      </c>
      <c r="K143" s="227"/>
      <c r="L143" s="44"/>
      <c r="M143" s="228" t="s">
        <v>1</v>
      </c>
      <c r="N143" s="229" t="s">
        <v>41</v>
      </c>
      <c r="O143" s="91"/>
      <c r="P143" s="230">
        <f>O143*H143</f>
        <v>0</v>
      </c>
      <c r="Q143" s="230">
        <v>0.0043800000000000002</v>
      </c>
      <c r="R143" s="230">
        <f>Q143*H143</f>
        <v>0.50724780000000003</v>
      </c>
      <c r="S143" s="230">
        <v>0</v>
      </c>
      <c r="T143" s="231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2" t="s">
        <v>159</v>
      </c>
      <c r="AT143" s="232" t="s">
        <v>155</v>
      </c>
      <c r="AU143" s="232" t="s">
        <v>86</v>
      </c>
      <c r="AY143" s="17" t="s">
        <v>153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7" t="s">
        <v>84</v>
      </c>
      <c r="BK143" s="233">
        <f>ROUND(I143*H143,2)</f>
        <v>0</v>
      </c>
      <c r="BL143" s="17" t="s">
        <v>159</v>
      </c>
      <c r="BM143" s="232" t="s">
        <v>187</v>
      </c>
    </row>
    <row r="144" s="13" customFormat="1">
      <c r="A144" s="13"/>
      <c r="B144" s="234"/>
      <c r="C144" s="235"/>
      <c r="D144" s="236" t="s">
        <v>161</v>
      </c>
      <c r="E144" s="237" t="s">
        <v>1</v>
      </c>
      <c r="F144" s="238" t="s">
        <v>110</v>
      </c>
      <c r="G144" s="235"/>
      <c r="H144" s="239">
        <v>115.81</v>
      </c>
      <c r="I144" s="240"/>
      <c r="J144" s="235"/>
      <c r="K144" s="235"/>
      <c r="L144" s="241"/>
      <c r="M144" s="242"/>
      <c r="N144" s="243"/>
      <c r="O144" s="243"/>
      <c r="P144" s="243"/>
      <c r="Q144" s="243"/>
      <c r="R144" s="243"/>
      <c r="S144" s="243"/>
      <c r="T144" s="24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5" t="s">
        <v>161</v>
      </c>
      <c r="AU144" s="245" t="s">
        <v>86</v>
      </c>
      <c r="AV144" s="13" t="s">
        <v>86</v>
      </c>
      <c r="AW144" s="13" t="s">
        <v>32</v>
      </c>
      <c r="AX144" s="13" t="s">
        <v>84</v>
      </c>
      <c r="AY144" s="245" t="s">
        <v>153</v>
      </c>
    </row>
    <row r="145" s="2" customFormat="1" ht="24.15" customHeight="1">
      <c r="A145" s="38"/>
      <c r="B145" s="39"/>
      <c r="C145" s="220" t="s">
        <v>184</v>
      </c>
      <c r="D145" s="220" t="s">
        <v>155</v>
      </c>
      <c r="E145" s="221" t="s">
        <v>189</v>
      </c>
      <c r="F145" s="222" t="s">
        <v>190</v>
      </c>
      <c r="G145" s="223" t="s">
        <v>158</v>
      </c>
      <c r="H145" s="224">
        <v>115.81</v>
      </c>
      <c r="I145" s="225"/>
      <c r="J145" s="226">
        <f>ROUND(I145*H145,2)</f>
        <v>0</v>
      </c>
      <c r="K145" s="227"/>
      <c r="L145" s="44"/>
      <c r="M145" s="228" t="s">
        <v>1</v>
      </c>
      <c r="N145" s="229" t="s">
        <v>41</v>
      </c>
      <c r="O145" s="91"/>
      <c r="P145" s="230">
        <f>O145*H145</f>
        <v>0</v>
      </c>
      <c r="Q145" s="230">
        <v>0.0030000000000000001</v>
      </c>
      <c r="R145" s="230">
        <f>Q145*H145</f>
        <v>0.34743000000000002</v>
      </c>
      <c r="S145" s="230">
        <v>0</v>
      </c>
      <c r="T145" s="231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2" t="s">
        <v>159</v>
      </c>
      <c r="AT145" s="232" t="s">
        <v>155</v>
      </c>
      <c r="AU145" s="232" t="s">
        <v>86</v>
      </c>
      <c r="AY145" s="17" t="s">
        <v>153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7" t="s">
        <v>84</v>
      </c>
      <c r="BK145" s="233">
        <f>ROUND(I145*H145,2)</f>
        <v>0</v>
      </c>
      <c r="BL145" s="17" t="s">
        <v>159</v>
      </c>
      <c r="BM145" s="232" t="s">
        <v>191</v>
      </c>
    </row>
    <row r="146" s="13" customFormat="1">
      <c r="A146" s="13"/>
      <c r="B146" s="234"/>
      <c r="C146" s="235"/>
      <c r="D146" s="236" t="s">
        <v>161</v>
      </c>
      <c r="E146" s="237" t="s">
        <v>1</v>
      </c>
      <c r="F146" s="238" t="s">
        <v>110</v>
      </c>
      <c r="G146" s="235"/>
      <c r="H146" s="239">
        <v>115.81</v>
      </c>
      <c r="I146" s="240"/>
      <c r="J146" s="235"/>
      <c r="K146" s="235"/>
      <c r="L146" s="241"/>
      <c r="M146" s="242"/>
      <c r="N146" s="243"/>
      <c r="O146" s="243"/>
      <c r="P146" s="243"/>
      <c r="Q146" s="243"/>
      <c r="R146" s="243"/>
      <c r="S146" s="243"/>
      <c r="T146" s="24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5" t="s">
        <v>161</v>
      </c>
      <c r="AU146" s="245" t="s">
        <v>86</v>
      </c>
      <c r="AV146" s="13" t="s">
        <v>86</v>
      </c>
      <c r="AW146" s="13" t="s">
        <v>32</v>
      </c>
      <c r="AX146" s="13" t="s">
        <v>84</v>
      </c>
      <c r="AY146" s="245" t="s">
        <v>153</v>
      </c>
    </row>
    <row r="147" s="2" customFormat="1" ht="24.15" customHeight="1">
      <c r="A147" s="38"/>
      <c r="B147" s="39"/>
      <c r="C147" s="220" t="s">
        <v>188</v>
      </c>
      <c r="D147" s="220" t="s">
        <v>155</v>
      </c>
      <c r="E147" s="221" t="s">
        <v>193</v>
      </c>
      <c r="F147" s="222" t="s">
        <v>194</v>
      </c>
      <c r="G147" s="223" t="s">
        <v>158</v>
      </c>
      <c r="H147" s="224">
        <v>82.950000000000003</v>
      </c>
      <c r="I147" s="225"/>
      <c r="J147" s="226">
        <f>ROUND(I147*H147,2)</f>
        <v>0</v>
      </c>
      <c r="K147" s="227"/>
      <c r="L147" s="44"/>
      <c r="M147" s="228" t="s">
        <v>1</v>
      </c>
      <c r="N147" s="229" t="s">
        <v>41</v>
      </c>
      <c r="O147" s="91"/>
      <c r="P147" s="230">
        <f>O147*H147</f>
        <v>0</v>
      </c>
      <c r="Q147" s="230">
        <v>0.015599999999999999</v>
      </c>
      <c r="R147" s="230">
        <f>Q147*H147</f>
        <v>1.29402</v>
      </c>
      <c r="S147" s="230">
        <v>0</v>
      </c>
      <c r="T147" s="231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2" t="s">
        <v>159</v>
      </c>
      <c r="AT147" s="232" t="s">
        <v>155</v>
      </c>
      <c r="AU147" s="232" t="s">
        <v>86</v>
      </c>
      <c r="AY147" s="17" t="s">
        <v>153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7" t="s">
        <v>84</v>
      </c>
      <c r="BK147" s="233">
        <f>ROUND(I147*H147,2)</f>
        <v>0</v>
      </c>
      <c r="BL147" s="17" t="s">
        <v>159</v>
      </c>
      <c r="BM147" s="232" t="s">
        <v>195</v>
      </c>
    </row>
    <row r="148" s="13" customFormat="1">
      <c r="A148" s="13"/>
      <c r="B148" s="234"/>
      <c r="C148" s="235"/>
      <c r="D148" s="236" t="s">
        <v>161</v>
      </c>
      <c r="E148" s="237" t="s">
        <v>1</v>
      </c>
      <c r="F148" s="238" t="s">
        <v>196</v>
      </c>
      <c r="G148" s="235"/>
      <c r="H148" s="239">
        <v>82.950000000000003</v>
      </c>
      <c r="I148" s="240"/>
      <c r="J148" s="235"/>
      <c r="K148" s="235"/>
      <c r="L148" s="241"/>
      <c r="M148" s="242"/>
      <c r="N148" s="243"/>
      <c r="O148" s="243"/>
      <c r="P148" s="243"/>
      <c r="Q148" s="243"/>
      <c r="R148" s="243"/>
      <c r="S148" s="243"/>
      <c r="T148" s="24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5" t="s">
        <v>161</v>
      </c>
      <c r="AU148" s="245" t="s">
        <v>86</v>
      </c>
      <c r="AV148" s="13" t="s">
        <v>86</v>
      </c>
      <c r="AW148" s="13" t="s">
        <v>32</v>
      </c>
      <c r="AX148" s="13" t="s">
        <v>84</v>
      </c>
      <c r="AY148" s="245" t="s">
        <v>153</v>
      </c>
    </row>
    <row r="149" s="2" customFormat="1" ht="24.15" customHeight="1">
      <c r="A149" s="38"/>
      <c r="B149" s="39"/>
      <c r="C149" s="220" t="s">
        <v>192</v>
      </c>
      <c r="D149" s="220" t="s">
        <v>155</v>
      </c>
      <c r="E149" s="221" t="s">
        <v>198</v>
      </c>
      <c r="F149" s="222" t="s">
        <v>199</v>
      </c>
      <c r="G149" s="223" t="s">
        <v>158</v>
      </c>
      <c r="H149" s="224">
        <v>32.859999999999999</v>
      </c>
      <c r="I149" s="225"/>
      <c r="J149" s="226">
        <f>ROUND(I149*H149,2)</f>
        <v>0</v>
      </c>
      <c r="K149" s="227"/>
      <c r="L149" s="44"/>
      <c r="M149" s="228" t="s">
        <v>1</v>
      </c>
      <c r="N149" s="229" t="s">
        <v>41</v>
      </c>
      <c r="O149" s="91"/>
      <c r="P149" s="230">
        <f>O149*H149</f>
        <v>0</v>
      </c>
      <c r="Q149" s="230">
        <v>0.0027000000000000001</v>
      </c>
      <c r="R149" s="230">
        <f>Q149*H149</f>
        <v>0.088722000000000009</v>
      </c>
      <c r="S149" s="230">
        <v>0</v>
      </c>
      <c r="T149" s="231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2" t="s">
        <v>159</v>
      </c>
      <c r="AT149" s="232" t="s">
        <v>155</v>
      </c>
      <c r="AU149" s="232" t="s">
        <v>86</v>
      </c>
      <c r="AY149" s="17" t="s">
        <v>153</v>
      </c>
      <c r="BE149" s="233">
        <f>IF(N149="základní",J149,0)</f>
        <v>0</v>
      </c>
      <c r="BF149" s="233">
        <f>IF(N149="snížená",J149,0)</f>
        <v>0</v>
      </c>
      <c r="BG149" s="233">
        <f>IF(N149="zákl. přenesená",J149,0)</f>
        <v>0</v>
      </c>
      <c r="BH149" s="233">
        <f>IF(N149="sníž. přenesená",J149,0)</f>
        <v>0</v>
      </c>
      <c r="BI149" s="233">
        <f>IF(N149="nulová",J149,0)</f>
        <v>0</v>
      </c>
      <c r="BJ149" s="17" t="s">
        <v>84</v>
      </c>
      <c r="BK149" s="233">
        <f>ROUND(I149*H149,2)</f>
        <v>0</v>
      </c>
      <c r="BL149" s="17" t="s">
        <v>159</v>
      </c>
      <c r="BM149" s="232" t="s">
        <v>200</v>
      </c>
    </row>
    <row r="150" s="13" customFormat="1">
      <c r="A150" s="13"/>
      <c r="B150" s="234"/>
      <c r="C150" s="235"/>
      <c r="D150" s="236" t="s">
        <v>161</v>
      </c>
      <c r="E150" s="237" t="s">
        <v>1</v>
      </c>
      <c r="F150" s="238" t="s">
        <v>105</v>
      </c>
      <c r="G150" s="235"/>
      <c r="H150" s="239">
        <v>32.859999999999999</v>
      </c>
      <c r="I150" s="240"/>
      <c r="J150" s="235"/>
      <c r="K150" s="235"/>
      <c r="L150" s="241"/>
      <c r="M150" s="242"/>
      <c r="N150" s="243"/>
      <c r="O150" s="243"/>
      <c r="P150" s="243"/>
      <c r="Q150" s="243"/>
      <c r="R150" s="243"/>
      <c r="S150" s="243"/>
      <c r="T150" s="24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5" t="s">
        <v>161</v>
      </c>
      <c r="AU150" s="245" t="s">
        <v>86</v>
      </c>
      <c r="AV150" s="13" t="s">
        <v>86</v>
      </c>
      <c r="AW150" s="13" t="s">
        <v>32</v>
      </c>
      <c r="AX150" s="13" t="s">
        <v>84</v>
      </c>
      <c r="AY150" s="245" t="s">
        <v>153</v>
      </c>
    </row>
    <row r="151" s="2" customFormat="1" ht="24.15" customHeight="1">
      <c r="A151" s="38"/>
      <c r="B151" s="39"/>
      <c r="C151" s="220" t="s">
        <v>197</v>
      </c>
      <c r="D151" s="220" t="s">
        <v>155</v>
      </c>
      <c r="E151" s="221" t="s">
        <v>202</v>
      </c>
      <c r="F151" s="222" t="s">
        <v>203</v>
      </c>
      <c r="G151" s="223" t="s">
        <v>204</v>
      </c>
      <c r="H151" s="224">
        <v>31.280000000000001</v>
      </c>
      <c r="I151" s="225"/>
      <c r="J151" s="226">
        <f>ROUND(I151*H151,2)</f>
        <v>0</v>
      </c>
      <c r="K151" s="227"/>
      <c r="L151" s="44"/>
      <c r="M151" s="228" t="s">
        <v>1</v>
      </c>
      <c r="N151" s="229" t="s">
        <v>41</v>
      </c>
      <c r="O151" s="91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2" t="s">
        <v>159</v>
      </c>
      <c r="AT151" s="232" t="s">
        <v>155</v>
      </c>
      <c r="AU151" s="232" t="s">
        <v>86</v>
      </c>
      <c r="AY151" s="17" t="s">
        <v>153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7" t="s">
        <v>84</v>
      </c>
      <c r="BK151" s="233">
        <f>ROUND(I151*H151,2)</f>
        <v>0</v>
      </c>
      <c r="BL151" s="17" t="s">
        <v>159</v>
      </c>
      <c r="BM151" s="232" t="s">
        <v>205</v>
      </c>
    </row>
    <row r="152" s="13" customFormat="1">
      <c r="A152" s="13"/>
      <c r="B152" s="234"/>
      <c r="C152" s="235"/>
      <c r="D152" s="236" t="s">
        <v>161</v>
      </c>
      <c r="E152" s="237" t="s">
        <v>1</v>
      </c>
      <c r="F152" s="238" t="s">
        <v>516</v>
      </c>
      <c r="G152" s="235"/>
      <c r="H152" s="239">
        <v>31.280000000000001</v>
      </c>
      <c r="I152" s="240"/>
      <c r="J152" s="235"/>
      <c r="K152" s="235"/>
      <c r="L152" s="241"/>
      <c r="M152" s="242"/>
      <c r="N152" s="243"/>
      <c r="O152" s="243"/>
      <c r="P152" s="243"/>
      <c r="Q152" s="243"/>
      <c r="R152" s="243"/>
      <c r="S152" s="243"/>
      <c r="T152" s="24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5" t="s">
        <v>161</v>
      </c>
      <c r="AU152" s="245" t="s">
        <v>86</v>
      </c>
      <c r="AV152" s="13" t="s">
        <v>86</v>
      </c>
      <c r="AW152" s="13" t="s">
        <v>32</v>
      </c>
      <c r="AX152" s="13" t="s">
        <v>84</v>
      </c>
      <c r="AY152" s="245" t="s">
        <v>153</v>
      </c>
    </row>
    <row r="153" s="2" customFormat="1" ht="16.5" customHeight="1">
      <c r="A153" s="38"/>
      <c r="B153" s="39"/>
      <c r="C153" s="246" t="s">
        <v>201</v>
      </c>
      <c r="D153" s="246" t="s">
        <v>208</v>
      </c>
      <c r="E153" s="247" t="s">
        <v>209</v>
      </c>
      <c r="F153" s="248" t="s">
        <v>210</v>
      </c>
      <c r="G153" s="249" t="s">
        <v>204</v>
      </c>
      <c r="H153" s="250">
        <v>32.844000000000001</v>
      </c>
      <c r="I153" s="251"/>
      <c r="J153" s="252">
        <f>ROUND(I153*H153,2)</f>
        <v>0</v>
      </c>
      <c r="K153" s="253"/>
      <c r="L153" s="254"/>
      <c r="M153" s="255" t="s">
        <v>1</v>
      </c>
      <c r="N153" s="256" t="s">
        <v>41</v>
      </c>
      <c r="O153" s="91"/>
      <c r="P153" s="230">
        <f>O153*H153</f>
        <v>0</v>
      </c>
      <c r="Q153" s="230">
        <v>0.00016000000000000001</v>
      </c>
      <c r="R153" s="230">
        <f>Q153*H153</f>
        <v>0.0052550400000000008</v>
      </c>
      <c r="S153" s="230">
        <v>0</v>
      </c>
      <c r="T153" s="231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2" t="s">
        <v>188</v>
      </c>
      <c r="AT153" s="232" t="s">
        <v>208</v>
      </c>
      <c r="AU153" s="232" t="s">
        <v>86</v>
      </c>
      <c r="AY153" s="17" t="s">
        <v>153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7" t="s">
        <v>84</v>
      </c>
      <c r="BK153" s="233">
        <f>ROUND(I153*H153,2)</f>
        <v>0</v>
      </c>
      <c r="BL153" s="17" t="s">
        <v>159</v>
      </c>
      <c r="BM153" s="232" t="s">
        <v>211</v>
      </c>
    </row>
    <row r="154" s="13" customFormat="1">
      <c r="A154" s="13"/>
      <c r="B154" s="234"/>
      <c r="C154" s="235"/>
      <c r="D154" s="236" t="s">
        <v>161</v>
      </c>
      <c r="E154" s="235"/>
      <c r="F154" s="238" t="s">
        <v>517</v>
      </c>
      <c r="G154" s="235"/>
      <c r="H154" s="239">
        <v>32.844000000000001</v>
      </c>
      <c r="I154" s="240"/>
      <c r="J154" s="235"/>
      <c r="K154" s="235"/>
      <c r="L154" s="241"/>
      <c r="M154" s="242"/>
      <c r="N154" s="243"/>
      <c r="O154" s="243"/>
      <c r="P154" s="243"/>
      <c r="Q154" s="243"/>
      <c r="R154" s="243"/>
      <c r="S154" s="243"/>
      <c r="T154" s="24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5" t="s">
        <v>161</v>
      </c>
      <c r="AU154" s="245" t="s">
        <v>86</v>
      </c>
      <c r="AV154" s="13" t="s">
        <v>86</v>
      </c>
      <c r="AW154" s="13" t="s">
        <v>4</v>
      </c>
      <c r="AX154" s="13" t="s">
        <v>84</v>
      </c>
      <c r="AY154" s="245" t="s">
        <v>153</v>
      </c>
    </row>
    <row r="155" s="12" customFormat="1" ht="22.8" customHeight="1">
      <c r="A155" s="12"/>
      <c r="B155" s="204"/>
      <c r="C155" s="205"/>
      <c r="D155" s="206" t="s">
        <v>75</v>
      </c>
      <c r="E155" s="218" t="s">
        <v>192</v>
      </c>
      <c r="F155" s="218" t="s">
        <v>213</v>
      </c>
      <c r="G155" s="205"/>
      <c r="H155" s="205"/>
      <c r="I155" s="208"/>
      <c r="J155" s="219">
        <f>BK155</f>
        <v>0</v>
      </c>
      <c r="K155" s="205"/>
      <c r="L155" s="210"/>
      <c r="M155" s="211"/>
      <c r="N155" s="212"/>
      <c r="O155" s="212"/>
      <c r="P155" s="213">
        <f>SUM(P156:P159)</f>
        <v>0</v>
      </c>
      <c r="Q155" s="212"/>
      <c r="R155" s="213">
        <f>SUM(R156:R159)</f>
        <v>0</v>
      </c>
      <c r="S155" s="212"/>
      <c r="T155" s="214">
        <f>SUM(T156:T159)</f>
        <v>1.5201000000000002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5" t="s">
        <v>84</v>
      </c>
      <c r="AT155" s="216" t="s">
        <v>75</v>
      </c>
      <c r="AU155" s="216" t="s">
        <v>84</v>
      </c>
      <c r="AY155" s="215" t="s">
        <v>153</v>
      </c>
      <c r="BK155" s="217">
        <f>SUM(BK156:BK159)</f>
        <v>0</v>
      </c>
    </row>
    <row r="156" s="2" customFormat="1" ht="37.8" customHeight="1">
      <c r="A156" s="38"/>
      <c r="B156" s="39"/>
      <c r="C156" s="220" t="s">
        <v>207</v>
      </c>
      <c r="D156" s="220" t="s">
        <v>155</v>
      </c>
      <c r="E156" s="221" t="s">
        <v>215</v>
      </c>
      <c r="F156" s="222" t="s">
        <v>216</v>
      </c>
      <c r="G156" s="223" t="s">
        <v>158</v>
      </c>
      <c r="H156" s="224">
        <v>36.200000000000003</v>
      </c>
      <c r="I156" s="225"/>
      <c r="J156" s="226">
        <f>ROUND(I156*H156,2)</f>
        <v>0</v>
      </c>
      <c r="K156" s="227"/>
      <c r="L156" s="44"/>
      <c r="M156" s="228" t="s">
        <v>1</v>
      </c>
      <c r="N156" s="229" t="s">
        <v>41</v>
      </c>
      <c r="O156" s="91"/>
      <c r="P156" s="230">
        <f>O156*H156</f>
        <v>0</v>
      </c>
      <c r="Q156" s="230">
        <v>0</v>
      </c>
      <c r="R156" s="230">
        <f>Q156*H156</f>
        <v>0</v>
      </c>
      <c r="S156" s="230">
        <v>0.01</v>
      </c>
      <c r="T156" s="231">
        <f>S156*H156</f>
        <v>0.36200000000000004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2" t="s">
        <v>159</v>
      </c>
      <c r="AT156" s="232" t="s">
        <v>155</v>
      </c>
      <c r="AU156" s="232" t="s">
        <v>86</v>
      </c>
      <c r="AY156" s="17" t="s">
        <v>153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7" t="s">
        <v>84</v>
      </c>
      <c r="BK156" s="233">
        <f>ROUND(I156*H156,2)</f>
        <v>0</v>
      </c>
      <c r="BL156" s="17" t="s">
        <v>159</v>
      </c>
      <c r="BM156" s="232" t="s">
        <v>217</v>
      </c>
    </row>
    <row r="157" s="13" customFormat="1">
      <c r="A157" s="13"/>
      <c r="B157" s="234"/>
      <c r="C157" s="235"/>
      <c r="D157" s="236" t="s">
        <v>161</v>
      </c>
      <c r="E157" s="237" t="s">
        <v>107</v>
      </c>
      <c r="F157" s="238" t="s">
        <v>518</v>
      </c>
      <c r="G157" s="235"/>
      <c r="H157" s="239">
        <v>36.200000000000003</v>
      </c>
      <c r="I157" s="240"/>
      <c r="J157" s="235"/>
      <c r="K157" s="235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161</v>
      </c>
      <c r="AU157" s="245" t="s">
        <v>86</v>
      </c>
      <c r="AV157" s="13" t="s">
        <v>86</v>
      </c>
      <c r="AW157" s="13" t="s">
        <v>32</v>
      </c>
      <c r="AX157" s="13" t="s">
        <v>84</v>
      </c>
      <c r="AY157" s="245" t="s">
        <v>153</v>
      </c>
    </row>
    <row r="158" s="2" customFormat="1" ht="37.8" customHeight="1">
      <c r="A158" s="38"/>
      <c r="B158" s="39"/>
      <c r="C158" s="220" t="s">
        <v>214</v>
      </c>
      <c r="D158" s="220" t="s">
        <v>155</v>
      </c>
      <c r="E158" s="221" t="s">
        <v>219</v>
      </c>
      <c r="F158" s="222" t="s">
        <v>220</v>
      </c>
      <c r="G158" s="223" t="s">
        <v>158</v>
      </c>
      <c r="H158" s="224">
        <v>115.81</v>
      </c>
      <c r="I158" s="225"/>
      <c r="J158" s="226">
        <f>ROUND(I158*H158,2)</f>
        <v>0</v>
      </c>
      <c r="K158" s="227"/>
      <c r="L158" s="44"/>
      <c r="M158" s="228" t="s">
        <v>1</v>
      </c>
      <c r="N158" s="229" t="s">
        <v>41</v>
      </c>
      <c r="O158" s="91"/>
      <c r="P158" s="230">
        <f>O158*H158</f>
        <v>0</v>
      </c>
      <c r="Q158" s="230">
        <v>0</v>
      </c>
      <c r="R158" s="230">
        <f>Q158*H158</f>
        <v>0</v>
      </c>
      <c r="S158" s="230">
        <v>0.01</v>
      </c>
      <c r="T158" s="231">
        <f>S158*H158</f>
        <v>1.1581000000000001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2" t="s">
        <v>159</v>
      </c>
      <c r="AT158" s="232" t="s">
        <v>155</v>
      </c>
      <c r="AU158" s="232" t="s">
        <v>86</v>
      </c>
      <c r="AY158" s="17" t="s">
        <v>153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7" t="s">
        <v>84</v>
      </c>
      <c r="BK158" s="233">
        <f>ROUND(I158*H158,2)</f>
        <v>0</v>
      </c>
      <c r="BL158" s="17" t="s">
        <v>159</v>
      </c>
      <c r="BM158" s="232" t="s">
        <v>221</v>
      </c>
    </row>
    <row r="159" s="13" customFormat="1">
      <c r="A159" s="13"/>
      <c r="B159" s="234"/>
      <c r="C159" s="235"/>
      <c r="D159" s="236" t="s">
        <v>161</v>
      </c>
      <c r="E159" s="237" t="s">
        <v>110</v>
      </c>
      <c r="F159" s="238" t="s">
        <v>519</v>
      </c>
      <c r="G159" s="235"/>
      <c r="H159" s="239">
        <v>115.81</v>
      </c>
      <c r="I159" s="240"/>
      <c r="J159" s="235"/>
      <c r="K159" s="235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161</v>
      </c>
      <c r="AU159" s="245" t="s">
        <v>86</v>
      </c>
      <c r="AV159" s="13" t="s">
        <v>86</v>
      </c>
      <c r="AW159" s="13" t="s">
        <v>32</v>
      </c>
      <c r="AX159" s="13" t="s">
        <v>84</v>
      </c>
      <c r="AY159" s="245" t="s">
        <v>153</v>
      </c>
    </row>
    <row r="160" s="12" customFormat="1" ht="22.8" customHeight="1">
      <c r="A160" s="12"/>
      <c r="B160" s="204"/>
      <c r="C160" s="205"/>
      <c r="D160" s="206" t="s">
        <v>75</v>
      </c>
      <c r="E160" s="218" t="s">
        <v>223</v>
      </c>
      <c r="F160" s="218" t="s">
        <v>224</v>
      </c>
      <c r="G160" s="205"/>
      <c r="H160" s="205"/>
      <c r="I160" s="208"/>
      <c r="J160" s="219">
        <f>BK160</f>
        <v>0</v>
      </c>
      <c r="K160" s="205"/>
      <c r="L160" s="210"/>
      <c r="M160" s="211"/>
      <c r="N160" s="212"/>
      <c r="O160" s="212"/>
      <c r="P160" s="213">
        <f>SUM(P161:P165)</f>
        <v>0</v>
      </c>
      <c r="Q160" s="212"/>
      <c r="R160" s="213">
        <f>SUM(R161:R165)</f>
        <v>0</v>
      </c>
      <c r="S160" s="212"/>
      <c r="T160" s="214">
        <f>SUM(T161:T165)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5" t="s">
        <v>84</v>
      </c>
      <c r="AT160" s="216" t="s">
        <v>75</v>
      </c>
      <c r="AU160" s="216" t="s">
        <v>84</v>
      </c>
      <c r="AY160" s="215" t="s">
        <v>153</v>
      </c>
      <c r="BK160" s="217">
        <f>SUM(BK161:BK165)</f>
        <v>0</v>
      </c>
    </row>
    <row r="161" s="2" customFormat="1" ht="24.15" customHeight="1">
      <c r="A161" s="38"/>
      <c r="B161" s="39"/>
      <c r="C161" s="220" t="s">
        <v>218</v>
      </c>
      <c r="D161" s="220" t="s">
        <v>155</v>
      </c>
      <c r="E161" s="221" t="s">
        <v>225</v>
      </c>
      <c r="F161" s="222" t="s">
        <v>226</v>
      </c>
      <c r="G161" s="223" t="s">
        <v>227</v>
      </c>
      <c r="H161" s="224">
        <v>1.6850000000000001</v>
      </c>
      <c r="I161" s="225"/>
      <c r="J161" s="226">
        <f>ROUND(I161*H161,2)</f>
        <v>0</v>
      </c>
      <c r="K161" s="227"/>
      <c r="L161" s="44"/>
      <c r="M161" s="228" t="s">
        <v>1</v>
      </c>
      <c r="N161" s="229" t="s">
        <v>41</v>
      </c>
      <c r="O161" s="91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2" t="s">
        <v>159</v>
      </c>
      <c r="AT161" s="232" t="s">
        <v>155</v>
      </c>
      <c r="AU161" s="232" t="s">
        <v>86</v>
      </c>
      <c r="AY161" s="17" t="s">
        <v>153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84</v>
      </c>
      <c r="BK161" s="233">
        <f>ROUND(I161*H161,2)</f>
        <v>0</v>
      </c>
      <c r="BL161" s="17" t="s">
        <v>159</v>
      </c>
      <c r="BM161" s="232" t="s">
        <v>228</v>
      </c>
    </row>
    <row r="162" s="2" customFormat="1" ht="24.15" customHeight="1">
      <c r="A162" s="38"/>
      <c r="B162" s="39"/>
      <c r="C162" s="220" t="s">
        <v>8</v>
      </c>
      <c r="D162" s="220" t="s">
        <v>155</v>
      </c>
      <c r="E162" s="221" t="s">
        <v>230</v>
      </c>
      <c r="F162" s="222" t="s">
        <v>231</v>
      </c>
      <c r="G162" s="223" t="s">
        <v>227</v>
      </c>
      <c r="H162" s="224">
        <v>1.6850000000000001</v>
      </c>
      <c r="I162" s="225"/>
      <c r="J162" s="226">
        <f>ROUND(I162*H162,2)</f>
        <v>0</v>
      </c>
      <c r="K162" s="227"/>
      <c r="L162" s="44"/>
      <c r="M162" s="228" t="s">
        <v>1</v>
      </c>
      <c r="N162" s="229" t="s">
        <v>41</v>
      </c>
      <c r="O162" s="91"/>
      <c r="P162" s="230">
        <f>O162*H162</f>
        <v>0</v>
      </c>
      <c r="Q162" s="230">
        <v>0</v>
      </c>
      <c r="R162" s="230">
        <f>Q162*H162</f>
        <v>0</v>
      </c>
      <c r="S162" s="230">
        <v>0</v>
      </c>
      <c r="T162" s="231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2" t="s">
        <v>159</v>
      </c>
      <c r="AT162" s="232" t="s">
        <v>155</v>
      </c>
      <c r="AU162" s="232" t="s">
        <v>86</v>
      </c>
      <c r="AY162" s="17" t="s">
        <v>153</v>
      </c>
      <c r="BE162" s="233">
        <f>IF(N162="základní",J162,0)</f>
        <v>0</v>
      </c>
      <c r="BF162" s="233">
        <f>IF(N162="snížená",J162,0)</f>
        <v>0</v>
      </c>
      <c r="BG162" s="233">
        <f>IF(N162="zákl. přenesená",J162,0)</f>
        <v>0</v>
      </c>
      <c r="BH162" s="233">
        <f>IF(N162="sníž. přenesená",J162,0)</f>
        <v>0</v>
      </c>
      <c r="BI162" s="233">
        <f>IF(N162="nulová",J162,0)</f>
        <v>0</v>
      </c>
      <c r="BJ162" s="17" t="s">
        <v>84</v>
      </c>
      <c r="BK162" s="233">
        <f>ROUND(I162*H162,2)</f>
        <v>0</v>
      </c>
      <c r="BL162" s="17" t="s">
        <v>159</v>
      </c>
      <c r="BM162" s="232" t="s">
        <v>232</v>
      </c>
    </row>
    <row r="163" s="2" customFormat="1" ht="24.15" customHeight="1">
      <c r="A163" s="38"/>
      <c r="B163" s="39"/>
      <c r="C163" s="220" t="s">
        <v>229</v>
      </c>
      <c r="D163" s="220" t="s">
        <v>155</v>
      </c>
      <c r="E163" s="221" t="s">
        <v>234</v>
      </c>
      <c r="F163" s="222" t="s">
        <v>235</v>
      </c>
      <c r="G163" s="223" t="s">
        <v>227</v>
      </c>
      <c r="H163" s="224">
        <v>18.535</v>
      </c>
      <c r="I163" s="225"/>
      <c r="J163" s="226">
        <f>ROUND(I163*H163,2)</f>
        <v>0</v>
      </c>
      <c r="K163" s="227"/>
      <c r="L163" s="44"/>
      <c r="M163" s="228" t="s">
        <v>1</v>
      </c>
      <c r="N163" s="229" t="s">
        <v>41</v>
      </c>
      <c r="O163" s="91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2" t="s">
        <v>159</v>
      </c>
      <c r="AT163" s="232" t="s">
        <v>155</v>
      </c>
      <c r="AU163" s="232" t="s">
        <v>86</v>
      </c>
      <c r="AY163" s="17" t="s">
        <v>153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7" t="s">
        <v>84</v>
      </c>
      <c r="BK163" s="233">
        <f>ROUND(I163*H163,2)</f>
        <v>0</v>
      </c>
      <c r="BL163" s="17" t="s">
        <v>159</v>
      </c>
      <c r="BM163" s="232" t="s">
        <v>236</v>
      </c>
    </row>
    <row r="164" s="13" customFormat="1">
      <c r="A164" s="13"/>
      <c r="B164" s="234"/>
      <c r="C164" s="235"/>
      <c r="D164" s="236" t="s">
        <v>161</v>
      </c>
      <c r="E164" s="235"/>
      <c r="F164" s="238" t="s">
        <v>520</v>
      </c>
      <c r="G164" s="235"/>
      <c r="H164" s="239">
        <v>18.535</v>
      </c>
      <c r="I164" s="240"/>
      <c r="J164" s="235"/>
      <c r="K164" s="235"/>
      <c r="L164" s="241"/>
      <c r="M164" s="242"/>
      <c r="N164" s="243"/>
      <c r="O164" s="243"/>
      <c r="P164" s="243"/>
      <c r="Q164" s="243"/>
      <c r="R164" s="243"/>
      <c r="S164" s="243"/>
      <c r="T164" s="24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5" t="s">
        <v>161</v>
      </c>
      <c r="AU164" s="245" t="s">
        <v>86</v>
      </c>
      <c r="AV164" s="13" t="s">
        <v>86</v>
      </c>
      <c r="AW164" s="13" t="s">
        <v>4</v>
      </c>
      <c r="AX164" s="13" t="s">
        <v>84</v>
      </c>
      <c r="AY164" s="245" t="s">
        <v>153</v>
      </c>
    </row>
    <row r="165" s="2" customFormat="1" ht="33" customHeight="1">
      <c r="A165" s="38"/>
      <c r="B165" s="39"/>
      <c r="C165" s="220" t="s">
        <v>233</v>
      </c>
      <c r="D165" s="220" t="s">
        <v>155</v>
      </c>
      <c r="E165" s="221" t="s">
        <v>239</v>
      </c>
      <c r="F165" s="222" t="s">
        <v>240</v>
      </c>
      <c r="G165" s="223" t="s">
        <v>227</v>
      </c>
      <c r="H165" s="224">
        <v>1.6850000000000001</v>
      </c>
      <c r="I165" s="225"/>
      <c r="J165" s="226">
        <f>ROUND(I165*H165,2)</f>
        <v>0</v>
      </c>
      <c r="K165" s="227"/>
      <c r="L165" s="44"/>
      <c r="M165" s="228" t="s">
        <v>1</v>
      </c>
      <c r="N165" s="229" t="s">
        <v>41</v>
      </c>
      <c r="O165" s="91"/>
      <c r="P165" s="230">
        <f>O165*H165</f>
        <v>0</v>
      </c>
      <c r="Q165" s="230">
        <v>0</v>
      </c>
      <c r="R165" s="230">
        <f>Q165*H165</f>
        <v>0</v>
      </c>
      <c r="S165" s="230">
        <v>0</v>
      </c>
      <c r="T165" s="231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2" t="s">
        <v>159</v>
      </c>
      <c r="AT165" s="232" t="s">
        <v>155</v>
      </c>
      <c r="AU165" s="232" t="s">
        <v>86</v>
      </c>
      <c r="AY165" s="17" t="s">
        <v>153</v>
      </c>
      <c r="BE165" s="233">
        <f>IF(N165="základní",J165,0)</f>
        <v>0</v>
      </c>
      <c r="BF165" s="233">
        <f>IF(N165="snížená",J165,0)</f>
        <v>0</v>
      </c>
      <c r="BG165" s="233">
        <f>IF(N165="zákl. přenesená",J165,0)</f>
        <v>0</v>
      </c>
      <c r="BH165" s="233">
        <f>IF(N165="sníž. přenesená",J165,0)</f>
        <v>0</v>
      </c>
      <c r="BI165" s="233">
        <f>IF(N165="nulová",J165,0)</f>
        <v>0</v>
      </c>
      <c r="BJ165" s="17" t="s">
        <v>84</v>
      </c>
      <c r="BK165" s="233">
        <f>ROUND(I165*H165,2)</f>
        <v>0</v>
      </c>
      <c r="BL165" s="17" t="s">
        <v>159</v>
      </c>
      <c r="BM165" s="232" t="s">
        <v>241</v>
      </c>
    </row>
    <row r="166" s="12" customFormat="1" ht="22.8" customHeight="1">
      <c r="A166" s="12"/>
      <c r="B166" s="204"/>
      <c r="C166" s="205"/>
      <c r="D166" s="206" t="s">
        <v>75</v>
      </c>
      <c r="E166" s="218" t="s">
        <v>242</v>
      </c>
      <c r="F166" s="218" t="s">
        <v>243</v>
      </c>
      <c r="G166" s="205"/>
      <c r="H166" s="205"/>
      <c r="I166" s="208"/>
      <c r="J166" s="219">
        <f>BK166</f>
        <v>0</v>
      </c>
      <c r="K166" s="205"/>
      <c r="L166" s="210"/>
      <c r="M166" s="211"/>
      <c r="N166" s="212"/>
      <c r="O166" s="212"/>
      <c r="P166" s="213">
        <f>P167</f>
        <v>0</v>
      </c>
      <c r="Q166" s="212"/>
      <c r="R166" s="213">
        <f>R167</f>
        <v>0</v>
      </c>
      <c r="S166" s="212"/>
      <c r="T166" s="214">
        <f>T167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5" t="s">
        <v>84</v>
      </c>
      <c r="AT166" s="216" t="s">
        <v>75</v>
      </c>
      <c r="AU166" s="216" t="s">
        <v>84</v>
      </c>
      <c r="AY166" s="215" t="s">
        <v>153</v>
      </c>
      <c r="BK166" s="217">
        <f>BK167</f>
        <v>0</v>
      </c>
    </row>
    <row r="167" s="2" customFormat="1" ht="16.5" customHeight="1">
      <c r="A167" s="38"/>
      <c r="B167" s="39"/>
      <c r="C167" s="220" t="s">
        <v>238</v>
      </c>
      <c r="D167" s="220" t="s">
        <v>155</v>
      </c>
      <c r="E167" s="221" t="s">
        <v>245</v>
      </c>
      <c r="F167" s="222" t="s">
        <v>246</v>
      </c>
      <c r="G167" s="223" t="s">
        <v>227</v>
      </c>
      <c r="H167" s="224">
        <v>5.2069999999999999</v>
      </c>
      <c r="I167" s="225"/>
      <c r="J167" s="226">
        <f>ROUND(I167*H167,2)</f>
        <v>0</v>
      </c>
      <c r="K167" s="227"/>
      <c r="L167" s="44"/>
      <c r="M167" s="228" t="s">
        <v>1</v>
      </c>
      <c r="N167" s="229" t="s">
        <v>41</v>
      </c>
      <c r="O167" s="91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2" t="s">
        <v>159</v>
      </c>
      <c r="AT167" s="232" t="s">
        <v>155</v>
      </c>
      <c r="AU167" s="232" t="s">
        <v>86</v>
      </c>
      <c r="AY167" s="17" t="s">
        <v>153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7" t="s">
        <v>84</v>
      </c>
      <c r="BK167" s="233">
        <f>ROUND(I167*H167,2)</f>
        <v>0</v>
      </c>
      <c r="BL167" s="17" t="s">
        <v>159</v>
      </c>
      <c r="BM167" s="232" t="s">
        <v>247</v>
      </c>
    </row>
    <row r="168" s="12" customFormat="1" ht="25.92" customHeight="1">
      <c r="A168" s="12"/>
      <c r="B168" s="204"/>
      <c r="C168" s="205"/>
      <c r="D168" s="206" t="s">
        <v>75</v>
      </c>
      <c r="E168" s="207" t="s">
        <v>248</v>
      </c>
      <c r="F168" s="207" t="s">
        <v>249</v>
      </c>
      <c r="G168" s="205"/>
      <c r="H168" s="205"/>
      <c r="I168" s="208"/>
      <c r="J168" s="209">
        <f>BK168</f>
        <v>0</v>
      </c>
      <c r="K168" s="205"/>
      <c r="L168" s="210"/>
      <c r="M168" s="211"/>
      <c r="N168" s="212"/>
      <c r="O168" s="212"/>
      <c r="P168" s="213">
        <f>P169+P175+P181+P193+P196+P199</f>
        <v>0</v>
      </c>
      <c r="Q168" s="212"/>
      <c r="R168" s="213">
        <f>R169+R175+R181+R193+R196+R199</f>
        <v>1.5117609699999999</v>
      </c>
      <c r="S168" s="212"/>
      <c r="T168" s="214">
        <f>T169+T175+T181+T193+T196+T199</f>
        <v>0.16443000000000002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5" t="s">
        <v>86</v>
      </c>
      <c r="AT168" s="216" t="s">
        <v>75</v>
      </c>
      <c r="AU168" s="216" t="s">
        <v>76</v>
      </c>
      <c r="AY168" s="215" t="s">
        <v>153</v>
      </c>
      <c r="BK168" s="217">
        <f>BK169+BK175+BK181+BK193+BK196+BK199</f>
        <v>0</v>
      </c>
    </row>
    <row r="169" s="12" customFormat="1" ht="22.8" customHeight="1">
      <c r="A169" s="12"/>
      <c r="B169" s="204"/>
      <c r="C169" s="205"/>
      <c r="D169" s="206" t="s">
        <v>75</v>
      </c>
      <c r="E169" s="218" t="s">
        <v>250</v>
      </c>
      <c r="F169" s="218" t="s">
        <v>251</v>
      </c>
      <c r="G169" s="205"/>
      <c r="H169" s="205"/>
      <c r="I169" s="208"/>
      <c r="J169" s="219">
        <f>BK169</f>
        <v>0</v>
      </c>
      <c r="K169" s="205"/>
      <c r="L169" s="210"/>
      <c r="M169" s="211"/>
      <c r="N169" s="212"/>
      <c r="O169" s="212"/>
      <c r="P169" s="213">
        <f>SUM(P170:P174)</f>
        <v>0</v>
      </c>
      <c r="Q169" s="212"/>
      <c r="R169" s="213">
        <f>SUM(R170:R174)</f>
        <v>0.11500000000000001</v>
      </c>
      <c r="S169" s="212"/>
      <c r="T169" s="214">
        <f>SUM(T170:T174)</f>
        <v>0.070029999999999995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5" t="s">
        <v>86</v>
      </c>
      <c r="AT169" s="216" t="s">
        <v>75</v>
      </c>
      <c r="AU169" s="216" t="s">
        <v>84</v>
      </c>
      <c r="AY169" s="215" t="s">
        <v>153</v>
      </c>
      <c r="BK169" s="217">
        <f>SUM(BK170:BK174)</f>
        <v>0</v>
      </c>
    </row>
    <row r="170" s="2" customFormat="1" ht="24.15" customHeight="1">
      <c r="A170" s="38"/>
      <c r="B170" s="39"/>
      <c r="C170" s="220" t="s">
        <v>244</v>
      </c>
      <c r="D170" s="220" t="s">
        <v>155</v>
      </c>
      <c r="E170" s="221" t="s">
        <v>253</v>
      </c>
      <c r="F170" s="222" t="s">
        <v>254</v>
      </c>
      <c r="G170" s="223" t="s">
        <v>255</v>
      </c>
      <c r="H170" s="224">
        <v>1</v>
      </c>
      <c r="I170" s="225"/>
      <c r="J170" s="226">
        <f>ROUND(I170*H170,2)</f>
        <v>0</v>
      </c>
      <c r="K170" s="227"/>
      <c r="L170" s="44"/>
      <c r="M170" s="228" t="s">
        <v>1</v>
      </c>
      <c r="N170" s="229" t="s">
        <v>41</v>
      </c>
      <c r="O170" s="91"/>
      <c r="P170" s="230">
        <f>O170*H170</f>
        <v>0</v>
      </c>
      <c r="Q170" s="230">
        <v>0.00010000000000000001</v>
      </c>
      <c r="R170" s="230">
        <f>Q170*H170</f>
        <v>0.00010000000000000001</v>
      </c>
      <c r="S170" s="230">
        <v>0.070029999999999995</v>
      </c>
      <c r="T170" s="231">
        <f>S170*H170</f>
        <v>0.070029999999999995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2" t="s">
        <v>229</v>
      </c>
      <c r="AT170" s="232" t="s">
        <v>155</v>
      </c>
      <c r="AU170" s="232" t="s">
        <v>86</v>
      </c>
      <c r="AY170" s="17" t="s">
        <v>153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7" t="s">
        <v>84</v>
      </c>
      <c r="BK170" s="233">
        <f>ROUND(I170*H170,2)</f>
        <v>0</v>
      </c>
      <c r="BL170" s="17" t="s">
        <v>229</v>
      </c>
      <c r="BM170" s="232" t="s">
        <v>256</v>
      </c>
    </row>
    <row r="171" s="14" customFormat="1">
      <c r="A171" s="14"/>
      <c r="B171" s="257"/>
      <c r="C171" s="258"/>
      <c r="D171" s="236" t="s">
        <v>161</v>
      </c>
      <c r="E171" s="259" t="s">
        <v>1</v>
      </c>
      <c r="F171" s="260" t="s">
        <v>257</v>
      </c>
      <c r="G171" s="258"/>
      <c r="H171" s="259" t="s">
        <v>1</v>
      </c>
      <c r="I171" s="261"/>
      <c r="J171" s="258"/>
      <c r="K171" s="258"/>
      <c r="L171" s="262"/>
      <c r="M171" s="263"/>
      <c r="N171" s="264"/>
      <c r="O171" s="264"/>
      <c r="P171" s="264"/>
      <c r="Q171" s="264"/>
      <c r="R171" s="264"/>
      <c r="S171" s="264"/>
      <c r="T171" s="26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6" t="s">
        <v>161</v>
      </c>
      <c r="AU171" s="266" t="s">
        <v>86</v>
      </c>
      <c r="AV171" s="14" t="s">
        <v>84</v>
      </c>
      <c r="AW171" s="14" t="s">
        <v>32</v>
      </c>
      <c r="AX171" s="14" t="s">
        <v>76</v>
      </c>
      <c r="AY171" s="266" t="s">
        <v>153</v>
      </c>
    </row>
    <row r="172" s="13" customFormat="1">
      <c r="A172" s="13"/>
      <c r="B172" s="234"/>
      <c r="C172" s="235"/>
      <c r="D172" s="236" t="s">
        <v>161</v>
      </c>
      <c r="E172" s="237" t="s">
        <v>1</v>
      </c>
      <c r="F172" s="238" t="s">
        <v>403</v>
      </c>
      <c r="G172" s="235"/>
      <c r="H172" s="239">
        <v>1</v>
      </c>
      <c r="I172" s="240"/>
      <c r="J172" s="235"/>
      <c r="K172" s="235"/>
      <c r="L172" s="241"/>
      <c r="M172" s="242"/>
      <c r="N172" s="243"/>
      <c r="O172" s="243"/>
      <c r="P172" s="243"/>
      <c r="Q172" s="243"/>
      <c r="R172" s="243"/>
      <c r="S172" s="243"/>
      <c r="T172" s="24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5" t="s">
        <v>161</v>
      </c>
      <c r="AU172" s="245" t="s">
        <v>86</v>
      </c>
      <c r="AV172" s="13" t="s">
        <v>86</v>
      </c>
      <c r="AW172" s="13" t="s">
        <v>32</v>
      </c>
      <c r="AX172" s="13" t="s">
        <v>84</v>
      </c>
      <c r="AY172" s="245" t="s">
        <v>153</v>
      </c>
    </row>
    <row r="173" s="2" customFormat="1" ht="33" customHeight="1">
      <c r="A173" s="38"/>
      <c r="B173" s="39"/>
      <c r="C173" s="220" t="s">
        <v>252</v>
      </c>
      <c r="D173" s="220" t="s">
        <v>155</v>
      </c>
      <c r="E173" s="221" t="s">
        <v>259</v>
      </c>
      <c r="F173" s="222" t="s">
        <v>260</v>
      </c>
      <c r="G173" s="223" t="s">
        <v>255</v>
      </c>
      <c r="H173" s="224">
        <v>1</v>
      </c>
      <c r="I173" s="225"/>
      <c r="J173" s="226">
        <f>ROUND(I173*H173,2)</f>
        <v>0</v>
      </c>
      <c r="K173" s="227"/>
      <c r="L173" s="44"/>
      <c r="M173" s="228" t="s">
        <v>1</v>
      </c>
      <c r="N173" s="229" t="s">
        <v>41</v>
      </c>
      <c r="O173" s="91"/>
      <c r="P173" s="230">
        <f>O173*H173</f>
        <v>0</v>
      </c>
      <c r="Q173" s="230">
        <v>0.1149</v>
      </c>
      <c r="R173" s="230">
        <f>Q173*H173</f>
        <v>0.1149</v>
      </c>
      <c r="S173" s="230">
        <v>0</v>
      </c>
      <c r="T173" s="231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2" t="s">
        <v>229</v>
      </c>
      <c r="AT173" s="232" t="s">
        <v>155</v>
      </c>
      <c r="AU173" s="232" t="s">
        <v>86</v>
      </c>
      <c r="AY173" s="17" t="s">
        <v>153</v>
      </c>
      <c r="BE173" s="233">
        <f>IF(N173="základní",J173,0)</f>
        <v>0</v>
      </c>
      <c r="BF173" s="233">
        <f>IF(N173="snížená",J173,0)</f>
        <v>0</v>
      </c>
      <c r="BG173" s="233">
        <f>IF(N173="zákl. přenesená",J173,0)</f>
        <v>0</v>
      </c>
      <c r="BH173" s="233">
        <f>IF(N173="sníž. přenesená",J173,0)</f>
        <v>0</v>
      </c>
      <c r="BI173" s="233">
        <f>IF(N173="nulová",J173,0)</f>
        <v>0</v>
      </c>
      <c r="BJ173" s="17" t="s">
        <v>84</v>
      </c>
      <c r="BK173" s="233">
        <f>ROUND(I173*H173,2)</f>
        <v>0</v>
      </c>
      <c r="BL173" s="17" t="s">
        <v>229</v>
      </c>
      <c r="BM173" s="232" t="s">
        <v>261</v>
      </c>
    </row>
    <row r="174" s="13" customFormat="1">
      <c r="A174" s="13"/>
      <c r="B174" s="234"/>
      <c r="C174" s="235"/>
      <c r="D174" s="236" t="s">
        <v>161</v>
      </c>
      <c r="E174" s="237" t="s">
        <v>1</v>
      </c>
      <c r="F174" s="238" t="s">
        <v>403</v>
      </c>
      <c r="G174" s="235"/>
      <c r="H174" s="239">
        <v>1</v>
      </c>
      <c r="I174" s="240"/>
      <c r="J174" s="235"/>
      <c r="K174" s="235"/>
      <c r="L174" s="241"/>
      <c r="M174" s="242"/>
      <c r="N174" s="243"/>
      <c r="O174" s="243"/>
      <c r="P174" s="243"/>
      <c r="Q174" s="243"/>
      <c r="R174" s="243"/>
      <c r="S174" s="243"/>
      <c r="T174" s="24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5" t="s">
        <v>161</v>
      </c>
      <c r="AU174" s="245" t="s">
        <v>86</v>
      </c>
      <c r="AV174" s="13" t="s">
        <v>86</v>
      </c>
      <c r="AW174" s="13" t="s">
        <v>32</v>
      </c>
      <c r="AX174" s="13" t="s">
        <v>84</v>
      </c>
      <c r="AY174" s="245" t="s">
        <v>153</v>
      </c>
    </row>
    <row r="175" s="12" customFormat="1" ht="22.8" customHeight="1">
      <c r="A175" s="12"/>
      <c r="B175" s="204"/>
      <c r="C175" s="205"/>
      <c r="D175" s="206" t="s">
        <v>75</v>
      </c>
      <c r="E175" s="218" t="s">
        <v>262</v>
      </c>
      <c r="F175" s="218" t="s">
        <v>263</v>
      </c>
      <c r="G175" s="205"/>
      <c r="H175" s="205"/>
      <c r="I175" s="208"/>
      <c r="J175" s="219">
        <f>BK175</f>
        <v>0</v>
      </c>
      <c r="K175" s="205"/>
      <c r="L175" s="210"/>
      <c r="M175" s="211"/>
      <c r="N175" s="212"/>
      <c r="O175" s="212"/>
      <c r="P175" s="213">
        <f>SUM(P176:P180)</f>
        <v>0</v>
      </c>
      <c r="Q175" s="212"/>
      <c r="R175" s="213">
        <f>SUM(R176:R180)</f>
        <v>0.0031799999999999997</v>
      </c>
      <c r="S175" s="212"/>
      <c r="T175" s="214">
        <f>SUM(T176:T180)</f>
        <v>0.0038999999999999998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5" t="s">
        <v>86</v>
      </c>
      <c r="AT175" s="216" t="s">
        <v>75</v>
      </c>
      <c r="AU175" s="216" t="s">
        <v>84</v>
      </c>
      <c r="AY175" s="215" t="s">
        <v>153</v>
      </c>
      <c r="BK175" s="217">
        <f>SUM(BK176:BK180)</f>
        <v>0</v>
      </c>
    </row>
    <row r="176" s="2" customFormat="1" ht="33" customHeight="1">
      <c r="A176" s="38"/>
      <c r="B176" s="39"/>
      <c r="C176" s="220" t="s">
        <v>7</v>
      </c>
      <c r="D176" s="220" t="s">
        <v>155</v>
      </c>
      <c r="E176" s="221" t="s">
        <v>265</v>
      </c>
      <c r="F176" s="222" t="s">
        <v>266</v>
      </c>
      <c r="G176" s="223" t="s">
        <v>255</v>
      </c>
      <c r="H176" s="224">
        <v>3</v>
      </c>
      <c r="I176" s="225"/>
      <c r="J176" s="226">
        <f>ROUND(I176*H176,2)</f>
        <v>0</v>
      </c>
      <c r="K176" s="227"/>
      <c r="L176" s="44"/>
      <c r="M176" s="228" t="s">
        <v>1</v>
      </c>
      <c r="N176" s="229" t="s">
        <v>41</v>
      </c>
      <c r="O176" s="91"/>
      <c r="P176" s="230">
        <f>O176*H176</f>
        <v>0</v>
      </c>
      <c r="Q176" s="230">
        <v>0</v>
      </c>
      <c r="R176" s="230">
        <f>Q176*H176</f>
        <v>0</v>
      </c>
      <c r="S176" s="230">
        <v>0.0012999999999999999</v>
      </c>
      <c r="T176" s="231">
        <f>S176*H176</f>
        <v>0.0038999999999999998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2" t="s">
        <v>229</v>
      </c>
      <c r="AT176" s="232" t="s">
        <v>155</v>
      </c>
      <c r="AU176" s="232" t="s">
        <v>86</v>
      </c>
      <c r="AY176" s="17" t="s">
        <v>153</v>
      </c>
      <c r="BE176" s="233">
        <f>IF(N176="základní",J176,0)</f>
        <v>0</v>
      </c>
      <c r="BF176" s="233">
        <f>IF(N176="snížená",J176,0)</f>
        <v>0</v>
      </c>
      <c r="BG176" s="233">
        <f>IF(N176="zákl. přenesená",J176,0)</f>
        <v>0</v>
      </c>
      <c r="BH176" s="233">
        <f>IF(N176="sníž. přenesená",J176,0)</f>
        <v>0</v>
      </c>
      <c r="BI176" s="233">
        <f>IF(N176="nulová",J176,0)</f>
        <v>0</v>
      </c>
      <c r="BJ176" s="17" t="s">
        <v>84</v>
      </c>
      <c r="BK176" s="233">
        <f>ROUND(I176*H176,2)</f>
        <v>0</v>
      </c>
      <c r="BL176" s="17" t="s">
        <v>229</v>
      </c>
      <c r="BM176" s="232" t="s">
        <v>267</v>
      </c>
    </row>
    <row r="177" s="2" customFormat="1" ht="37.8" customHeight="1">
      <c r="A177" s="38"/>
      <c r="B177" s="39"/>
      <c r="C177" s="220" t="s">
        <v>264</v>
      </c>
      <c r="D177" s="220" t="s">
        <v>155</v>
      </c>
      <c r="E177" s="221" t="s">
        <v>269</v>
      </c>
      <c r="F177" s="222" t="s">
        <v>270</v>
      </c>
      <c r="G177" s="223" t="s">
        <v>255</v>
      </c>
      <c r="H177" s="224">
        <v>3</v>
      </c>
      <c r="I177" s="225"/>
      <c r="J177" s="226">
        <f>ROUND(I177*H177,2)</f>
        <v>0</v>
      </c>
      <c r="K177" s="227"/>
      <c r="L177" s="44"/>
      <c r="M177" s="228" t="s">
        <v>1</v>
      </c>
      <c r="N177" s="229" t="s">
        <v>41</v>
      </c>
      <c r="O177" s="91"/>
      <c r="P177" s="230">
        <f>O177*H177</f>
        <v>0</v>
      </c>
      <c r="Q177" s="230">
        <v>0</v>
      </c>
      <c r="R177" s="230">
        <f>Q177*H177</f>
        <v>0</v>
      </c>
      <c r="S177" s="230">
        <v>0</v>
      </c>
      <c r="T177" s="231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2" t="s">
        <v>229</v>
      </c>
      <c r="AT177" s="232" t="s">
        <v>155</v>
      </c>
      <c r="AU177" s="232" t="s">
        <v>86</v>
      </c>
      <c r="AY177" s="17" t="s">
        <v>153</v>
      </c>
      <c r="BE177" s="233">
        <f>IF(N177="základní",J177,0)</f>
        <v>0</v>
      </c>
      <c r="BF177" s="233">
        <f>IF(N177="snížená",J177,0)</f>
        <v>0</v>
      </c>
      <c r="BG177" s="233">
        <f>IF(N177="zákl. přenesená",J177,0)</f>
        <v>0</v>
      </c>
      <c r="BH177" s="233">
        <f>IF(N177="sníž. přenesená",J177,0)</f>
        <v>0</v>
      </c>
      <c r="BI177" s="233">
        <f>IF(N177="nulová",J177,0)</f>
        <v>0</v>
      </c>
      <c r="BJ177" s="17" t="s">
        <v>84</v>
      </c>
      <c r="BK177" s="233">
        <f>ROUND(I177*H177,2)</f>
        <v>0</v>
      </c>
      <c r="BL177" s="17" t="s">
        <v>229</v>
      </c>
      <c r="BM177" s="232" t="s">
        <v>271</v>
      </c>
    </row>
    <row r="178" s="2" customFormat="1" ht="24.15" customHeight="1">
      <c r="A178" s="38"/>
      <c r="B178" s="39"/>
      <c r="C178" s="246" t="s">
        <v>268</v>
      </c>
      <c r="D178" s="246" t="s">
        <v>208</v>
      </c>
      <c r="E178" s="247" t="s">
        <v>273</v>
      </c>
      <c r="F178" s="248" t="s">
        <v>274</v>
      </c>
      <c r="G178" s="249" t="s">
        <v>255</v>
      </c>
      <c r="H178" s="250">
        <v>3</v>
      </c>
      <c r="I178" s="251"/>
      <c r="J178" s="252">
        <f>ROUND(I178*H178,2)</f>
        <v>0</v>
      </c>
      <c r="K178" s="253"/>
      <c r="L178" s="254"/>
      <c r="M178" s="255" t="s">
        <v>1</v>
      </c>
      <c r="N178" s="256" t="s">
        <v>41</v>
      </c>
      <c r="O178" s="91"/>
      <c r="P178" s="230">
        <f>O178*H178</f>
        <v>0</v>
      </c>
      <c r="Q178" s="230">
        <v>0.00106</v>
      </c>
      <c r="R178" s="230">
        <f>Q178*H178</f>
        <v>0.0031799999999999997</v>
      </c>
      <c r="S178" s="230">
        <v>0</v>
      </c>
      <c r="T178" s="231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2" t="s">
        <v>275</v>
      </c>
      <c r="AT178" s="232" t="s">
        <v>208</v>
      </c>
      <c r="AU178" s="232" t="s">
        <v>86</v>
      </c>
      <c r="AY178" s="17" t="s">
        <v>153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7" t="s">
        <v>84</v>
      </c>
      <c r="BK178" s="233">
        <f>ROUND(I178*H178,2)</f>
        <v>0</v>
      </c>
      <c r="BL178" s="17" t="s">
        <v>229</v>
      </c>
      <c r="BM178" s="232" t="s">
        <v>276</v>
      </c>
    </row>
    <row r="179" s="2" customFormat="1" ht="24.15" customHeight="1">
      <c r="A179" s="38"/>
      <c r="B179" s="39"/>
      <c r="C179" s="220" t="s">
        <v>272</v>
      </c>
      <c r="D179" s="220" t="s">
        <v>155</v>
      </c>
      <c r="E179" s="221" t="s">
        <v>278</v>
      </c>
      <c r="F179" s="222" t="s">
        <v>279</v>
      </c>
      <c r="G179" s="223" t="s">
        <v>255</v>
      </c>
      <c r="H179" s="224">
        <v>1</v>
      </c>
      <c r="I179" s="225"/>
      <c r="J179" s="226">
        <f>ROUND(I179*H179,2)</f>
        <v>0</v>
      </c>
      <c r="K179" s="227"/>
      <c r="L179" s="44"/>
      <c r="M179" s="228" t="s">
        <v>1</v>
      </c>
      <c r="N179" s="229" t="s">
        <v>41</v>
      </c>
      <c r="O179" s="91"/>
      <c r="P179" s="230">
        <f>O179*H179</f>
        <v>0</v>
      </c>
      <c r="Q179" s="230">
        <v>0</v>
      </c>
      <c r="R179" s="230">
        <f>Q179*H179</f>
        <v>0</v>
      </c>
      <c r="S179" s="230">
        <v>0</v>
      </c>
      <c r="T179" s="231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2" t="s">
        <v>229</v>
      </c>
      <c r="AT179" s="232" t="s">
        <v>155</v>
      </c>
      <c r="AU179" s="232" t="s">
        <v>86</v>
      </c>
      <c r="AY179" s="17" t="s">
        <v>153</v>
      </c>
      <c r="BE179" s="233">
        <f>IF(N179="základní",J179,0)</f>
        <v>0</v>
      </c>
      <c r="BF179" s="233">
        <f>IF(N179="snížená",J179,0)</f>
        <v>0</v>
      </c>
      <c r="BG179" s="233">
        <f>IF(N179="zákl. přenesená",J179,0)</f>
        <v>0</v>
      </c>
      <c r="BH179" s="233">
        <f>IF(N179="sníž. přenesená",J179,0)</f>
        <v>0</v>
      </c>
      <c r="BI179" s="233">
        <f>IF(N179="nulová",J179,0)</f>
        <v>0</v>
      </c>
      <c r="BJ179" s="17" t="s">
        <v>84</v>
      </c>
      <c r="BK179" s="233">
        <f>ROUND(I179*H179,2)</f>
        <v>0</v>
      </c>
      <c r="BL179" s="17" t="s">
        <v>229</v>
      </c>
      <c r="BM179" s="232" t="s">
        <v>280</v>
      </c>
    </row>
    <row r="180" s="2" customFormat="1" ht="24.15" customHeight="1">
      <c r="A180" s="38"/>
      <c r="B180" s="39"/>
      <c r="C180" s="220" t="s">
        <v>277</v>
      </c>
      <c r="D180" s="220" t="s">
        <v>155</v>
      </c>
      <c r="E180" s="221" t="s">
        <v>282</v>
      </c>
      <c r="F180" s="222" t="s">
        <v>283</v>
      </c>
      <c r="G180" s="223" t="s">
        <v>227</v>
      </c>
      <c r="H180" s="224">
        <v>0.0030000000000000001</v>
      </c>
      <c r="I180" s="225"/>
      <c r="J180" s="226">
        <f>ROUND(I180*H180,2)</f>
        <v>0</v>
      </c>
      <c r="K180" s="227"/>
      <c r="L180" s="44"/>
      <c r="M180" s="228" t="s">
        <v>1</v>
      </c>
      <c r="N180" s="229" t="s">
        <v>41</v>
      </c>
      <c r="O180" s="91"/>
      <c r="P180" s="230">
        <f>O180*H180</f>
        <v>0</v>
      </c>
      <c r="Q180" s="230">
        <v>0</v>
      </c>
      <c r="R180" s="230">
        <f>Q180*H180</f>
        <v>0</v>
      </c>
      <c r="S180" s="230">
        <v>0</v>
      </c>
      <c r="T180" s="231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2" t="s">
        <v>229</v>
      </c>
      <c r="AT180" s="232" t="s">
        <v>155</v>
      </c>
      <c r="AU180" s="232" t="s">
        <v>86</v>
      </c>
      <c r="AY180" s="17" t="s">
        <v>153</v>
      </c>
      <c r="BE180" s="233">
        <f>IF(N180="základní",J180,0)</f>
        <v>0</v>
      </c>
      <c r="BF180" s="233">
        <f>IF(N180="snížená",J180,0)</f>
        <v>0</v>
      </c>
      <c r="BG180" s="233">
        <f>IF(N180="zákl. přenesená",J180,0)</f>
        <v>0</v>
      </c>
      <c r="BH180" s="233">
        <f>IF(N180="sníž. přenesená",J180,0)</f>
        <v>0</v>
      </c>
      <c r="BI180" s="233">
        <f>IF(N180="nulová",J180,0)</f>
        <v>0</v>
      </c>
      <c r="BJ180" s="17" t="s">
        <v>84</v>
      </c>
      <c r="BK180" s="233">
        <f>ROUND(I180*H180,2)</f>
        <v>0</v>
      </c>
      <c r="BL180" s="17" t="s">
        <v>229</v>
      </c>
      <c r="BM180" s="232" t="s">
        <v>284</v>
      </c>
    </row>
    <row r="181" s="12" customFormat="1" ht="22.8" customHeight="1">
      <c r="A181" s="12"/>
      <c r="B181" s="204"/>
      <c r="C181" s="205"/>
      <c r="D181" s="206" t="s">
        <v>75</v>
      </c>
      <c r="E181" s="218" t="s">
        <v>338</v>
      </c>
      <c r="F181" s="218" t="s">
        <v>339</v>
      </c>
      <c r="G181" s="205"/>
      <c r="H181" s="205"/>
      <c r="I181" s="208"/>
      <c r="J181" s="219">
        <f>BK181</f>
        <v>0</v>
      </c>
      <c r="K181" s="205"/>
      <c r="L181" s="210"/>
      <c r="M181" s="211"/>
      <c r="N181" s="212"/>
      <c r="O181" s="212"/>
      <c r="P181" s="213">
        <f>SUM(P182:P192)</f>
        <v>0</v>
      </c>
      <c r="Q181" s="212"/>
      <c r="R181" s="213">
        <f>SUM(R182:R192)</f>
        <v>1.2947744699999999</v>
      </c>
      <c r="S181" s="212"/>
      <c r="T181" s="214">
        <f>SUM(T182:T192)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5" t="s">
        <v>86</v>
      </c>
      <c r="AT181" s="216" t="s">
        <v>75</v>
      </c>
      <c r="AU181" s="216" t="s">
        <v>84</v>
      </c>
      <c r="AY181" s="215" t="s">
        <v>153</v>
      </c>
      <c r="BK181" s="217">
        <f>SUM(BK182:BK192)</f>
        <v>0</v>
      </c>
    </row>
    <row r="182" s="2" customFormat="1" ht="24.15" customHeight="1">
      <c r="A182" s="38"/>
      <c r="B182" s="39"/>
      <c r="C182" s="220" t="s">
        <v>281</v>
      </c>
      <c r="D182" s="220" t="s">
        <v>155</v>
      </c>
      <c r="E182" s="221" t="s">
        <v>341</v>
      </c>
      <c r="F182" s="222" t="s">
        <v>342</v>
      </c>
      <c r="G182" s="223" t="s">
        <v>158</v>
      </c>
      <c r="H182" s="224">
        <v>34.670000000000002</v>
      </c>
      <c r="I182" s="225"/>
      <c r="J182" s="226">
        <f>ROUND(I182*H182,2)</f>
        <v>0</v>
      </c>
      <c r="K182" s="227"/>
      <c r="L182" s="44"/>
      <c r="M182" s="228" t="s">
        <v>1</v>
      </c>
      <c r="N182" s="229" t="s">
        <v>41</v>
      </c>
      <c r="O182" s="91"/>
      <c r="P182" s="230">
        <f>O182*H182</f>
        <v>0</v>
      </c>
      <c r="Q182" s="230">
        <v>0.0075799999999999999</v>
      </c>
      <c r="R182" s="230">
        <f>Q182*H182</f>
        <v>0.26279859999999999</v>
      </c>
      <c r="S182" s="230">
        <v>0</v>
      </c>
      <c r="T182" s="231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2" t="s">
        <v>229</v>
      </c>
      <c r="AT182" s="232" t="s">
        <v>155</v>
      </c>
      <c r="AU182" s="232" t="s">
        <v>86</v>
      </c>
      <c r="AY182" s="17" t="s">
        <v>153</v>
      </c>
      <c r="BE182" s="233">
        <f>IF(N182="základní",J182,0)</f>
        <v>0</v>
      </c>
      <c r="BF182" s="233">
        <f>IF(N182="snížená",J182,0)</f>
        <v>0</v>
      </c>
      <c r="BG182" s="233">
        <f>IF(N182="zákl. přenesená",J182,0)</f>
        <v>0</v>
      </c>
      <c r="BH182" s="233">
        <f>IF(N182="sníž. přenesená",J182,0)</f>
        <v>0</v>
      </c>
      <c r="BI182" s="233">
        <f>IF(N182="nulová",J182,0)</f>
        <v>0</v>
      </c>
      <c r="BJ182" s="17" t="s">
        <v>84</v>
      </c>
      <c r="BK182" s="233">
        <f>ROUND(I182*H182,2)</f>
        <v>0</v>
      </c>
      <c r="BL182" s="17" t="s">
        <v>229</v>
      </c>
      <c r="BM182" s="232" t="s">
        <v>343</v>
      </c>
    </row>
    <row r="183" s="13" customFormat="1">
      <c r="A183" s="13"/>
      <c r="B183" s="234"/>
      <c r="C183" s="235"/>
      <c r="D183" s="236" t="s">
        <v>161</v>
      </c>
      <c r="E183" s="237" t="s">
        <v>112</v>
      </c>
      <c r="F183" s="238" t="s">
        <v>521</v>
      </c>
      <c r="G183" s="235"/>
      <c r="H183" s="239">
        <v>34.670000000000002</v>
      </c>
      <c r="I183" s="240"/>
      <c r="J183" s="235"/>
      <c r="K183" s="235"/>
      <c r="L183" s="241"/>
      <c r="M183" s="242"/>
      <c r="N183" s="243"/>
      <c r="O183" s="243"/>
      <c r="P183" s="243"/>
      <c r="Q183" s="243"/>
      <c r="R183" s="243"/>
      <c r="S183" s="243"/>
      <c r="T183" s="24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5" t="s">
        <v>161</v>
      </c>
      <c r="AU183" s="245" t="s">
        <v>86</v>
      </c>
      <c r="AV183" s="13" t="s">
        <v>86</v>
      </c>
      <c r="AW183" s="13" t="s">
        <v>32</v>
      </c>
      <c r="AX183" s="13" t="s">
        <v>84</v>
      </c>
      <c r="AY183" s="245" t="s">
        <v>153</v>
      </c>
    </row>
    <row r="184" s="2" customFormat="1" ht="24.15" customHeight="1">
      <c r="A184" s="38"/>
      <c r="B184" s="39"/>
      <c r="C184" s="220" t="s">
        <v>287</v>
      </c>
      <c r="D184" s="220" t="s">
        <v>155</v>
      </c>
      <c r="E184" s="221" t="s">
        <v>346</v>
      </c>
      <c r="F184" s="222" t="s">
        <v>347</v>
      </c>
      <c r="G184" s="223" t="s">
        <v>204</v>
      </c>
      <c r="H184" s="224">
        <v>34.840000000000003</v>
      </c>
      <c r="I184" s="225"/>
      <c r="J184" s="226">
        <f>ROUND(I184*H184,2)</f>
        <v>0</v>
      </c>
      <c r="K184" s="227"/>
      <c r="L184" s="44"/>
      <c r="M184" s="228" t="s">
        <v>1</v>
      </c>
      <c r="N184" s="229" t="s">
        <v>41</v>
      </c>
      <c r="O184" s="91"/>
      <c r="P184" s="230">
        <f>O184*H184</f>
        <v>0</v>
      </c>
      <c r="Q184" s="230">
        <v>0.00058</v>
      </c>
      <c r="R184" s="230">
        <f>Q184*H184</f>
        <v>0.020207200000000002</v>
      </c>
      <c r="S184" s="230">
        <v>0</v>
      </c>
      <c r="T184" s="231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2" t="s">
        <v>229</v>
      </c>
      <c r="AT184" s="232" t="s">
        <v>155</v>
      </c>
      <c r="AU184" s="232" t="s">
        <v>86</v>
      </c>
      <c r="AY184" s="17" t="s">
        <v>153</v>
      </c>
      <c r="BE184" s="233">
        <f>IF(N184="základní",J184,0)</f>
        <v>0</v>
      </c>
      <c r="BF184" s="233">
        <f>IF(N184="snížená",J184,0)</f>
        <v>0</v>
      </c>
      <c r="BG184" s="233">
        <f>IF(N184="zákl. přenesená",J184,0)</f>
        <v>0</v>
      </c>
      <c r="BH184" s="233">
        <f>IF(N184="sníž. přenesená",J184,0)</f>
        <v>0</v>
      </c>
      <c r="BI184" s="233">
        <f>IF(N184="nulová",J184,0)</f>
        <v>0</v>
      </c>
      <c r="BJ184" s="17" t="s">
        <v>84</v>
      </c>
      <c r="BK184" s="233">
        <f>ROUND(I184*H184,2)</f>
        <v>0</v>
      </c>
      <c r="BL184" s="17" t="s">
        <v>229</v>
      </c>
      <c r="BM184" s="232" t="s">
        <v>348</v>
      </c>
    </row>
    <row r="185" s="13" customFormat="1">
      <c r="A185" s="13"/>
      <c r="B185" s="234"/>
      <c r="C185" s="235"/>
      <c r="D185" s="236" t="s">
        <v>161</v>
      </c>
      <c r="E185" s="237" t="s">
        <v>1</v>
      </c>
      <c r="F185" s="238" t="s">
        <v>522</v>
      </c>
      <c r="G185" s="235"/>
      <c r="H185" s="239">
        <v>34.840000000000003</v>
      </c>
      <c r="I185" s="240"/>
      <c r="J185" s="235"/>
      <c r="K185" s="235"/>
      <c r="L185" s="241"/>
      <c r="M185" s="242"/>
      <c r="N185" s="243"/>
      <c r="O185" s="243"/>
      <c r="P185" s="243"/>
      <c r="Q185" s="243"/>
      <c r="R185" s="243"/>
      <c r="S185" s="243"/>
      <c r="T185" s="24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5" t="s">
        <v>161</v>
      </c>
      <c r="AU185" s="245" t="s">
        <v>86</v>
      </c>
      <c r="AV185" s="13" t="s">
        <v>86</v>
      </c>
      <c r="AW185" s="13" t="s">
        <v>32</v>
      </c>
      <c r="AX185" s="13" t="s">
        <v>84</v>
      </c>
      <c r="AY185" s="245" t="s">
        <v>153</v>
      </c>
    </row>
    <row r="186" s="2" customFormat="1" ht="24.15" customHeight="1">
      <c r="A186" s="38"/>
      <c r="B186" s="39"/>
      <c r="C186" s="246" t="s">
        <v>291</v>
      </c>
      <c r="D186" s="246" t="s">
        <v>208</v>
      </c>
      <c r="E186" s="247" t="s">
        <v>351</v>
      </c>
      <c r="F186" s="248" t="s">
        <v>352</v>
      </c>
      <c r="G186" s="249" t="s">
        <v>255</v>
      </c>
      <c r="H186" s="250">
        <v>64.001000000000005</v>
      </c>
      <c r="I186" s="251"/>
      <c r="J186" s="252">
        <f>ROUND(I186*H186,2)</f>
        <v>0</v>
      </c>
      <c r="K186" s="253"/>
      <c r="L186" s="254"/>
      <c r="M186" s="255" t="s">
        <v>1</v>
      </c>
      <c r="N186" s="256" t="s">
        <v>41</v>
      </c>
      <c r="O186" s="91"/>
      <c r="P186" s="230">
        <f>O186*H186</f>
        <v>0</v>
      </c>
      <c r="Q186" s="230">
        <v>0.00167</v>
      </c>
      <c r="R186" s="230">
        <f>Q186*H186</f>
        <v>0.10688167000000001</v>
      </c>
      <c r="S186" s="230">
        <v>0</v>
      </c>
      <c r="T186" s="231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2" t="s">
        <v>275</v>
      </c>
      <c r="AT186" s="232" t="s">
        <v>208</v>
      </c>
      <c r="AU186" s="232" t="s">
        <v>86</v>
      </c>
      <c r="AY186" s="17" t="s">
        <v>153</v>
      </c>
      <c r="BE186" s="233">
        <f>IF(N186="základní",J186,0)</f>
        <v>0</v>
      </c>
      <c r="BF186" s="233">
        <f>IF(N186="snížená",J186,0)</f>
        <v>0</v>
      </c>
      <c r="BG186" s="233">
        <f>IF(N186="zákl. přenesená",J186,0)</f>
        <v>0</v>
      </c>
      <c r="BH186" s="233">
        <f>IF(N186="sníž. přenesená",J186,0)</f>
        <v>0</v>
      </c>
      <c r="BI186" s="233">
        <f>IF(N186="nulová",J186,0)</f>
        <v>0</v>
      </c>
      <c r="BJ186" s="17" t="s">
        <v>84</v>
      </c>
      <c r="BK186" s="233">
        <f>ROUND(I186*H186,2)</f>
        <v>0</v>
      </c>
      <c r="BL186" s="17" t="s">
        <v>229</v>
      </c>
      <c r="BM186" s="232" t="s">
        <v>353</v>
      </c>
    </row>
    <row r="187" s="13" customFormat="1">
      <c r="A187" s="13"/>
      <c r="B187" s="234"/>
      <c r="C187" s="235"/>
      <c r="D187" s="236" t="s">
        <v>161</v>
      </c>
      <c r="E187" s="235"/>
      <c r="F187" s="238" t="s">
        <v>523</v>
      </c>
      <c r="G187" s="235"/>
      <c r="H187" s="239">
        <v>64.001000000000005</v>
      </c>
      <c r="I187" s="240"/>
      <c r="J187" s="235"/>
      <c r="K187" s="235"/>
      <c r="L187" s="241"/>
      <c r="M187" s="242"/>
      <c r="N187" s="243"/>
      <c r="O187" s="243"/>
      <c r="P187" s="243"/>
      <c r="Q187" s="243"/>
      <c r="R187" s="243"/>
      <c r="S187" s="243"/>
      <c r="T187" s="24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5" t="s">
        <v>161</v>
      </c>
      <c r="AU187" s="245" t="s">
        <v>86</v>
      </c>
      <c r="AV187" s="13" t="s">
        <v>86</v>
      </c>
      <c r="AW187" s="13" t="s">
        <v>4</v>
      </c>
      <c r="AX187" s="13" t="s">
        <v>84</v>
      </c>
      <c r="AY187" s="245" t="s">
        <v>153</v>
      </c>
    </row>
    <row r="188" s="2" customFormat="1" ht="24.15" customHeight="1">
      <c r="A188" s="38"/>
      <c r="B188" s="39"/>
      <c r="C188" s="220" t="s">
        <v>295</v>
      </c>
      <c r="D188" s="220" t="s">
        <v>155</v>
      </c>
      <c r="E188" s="221" t="s">
        <v>356</v>
      </c>
      <c r="F188" s="222" t="s">
        <v>357</v>
      </c>
      <c r="G188" s="223" t="s">
        <v>158</v>
      </c>
      <c r="H188" s="224">
        <v>34.670000000000002</v>
      </c>
      <c r="I188" s="225"/>
      <c r="J188" s="226">
        <f>ROUND(I188*H188,2)</f>
        <v>0</v>
      </c>
      <c r="K188" s="227"/>
      <c r="L188" s="44"/>
      <c r="M188" s="228" t="s">
        <v>1</v>
      </c>
      <c r="N188" s="229" t="s">
        <v>41</v>
      </c>
      <c r="O188" s="91"/>
      <c r="P188" s="230">
        <f>O188*H188</f>
        <v>0</v>
      </c>
      <c r="Q188" s="230">
        <v>0.0063</v>
      </c>
      <c r="R188" s="230">
        <f>Q188*H188</f>
        <v>0.218421</v>
      </c>
      <c r="S188" s="230">
        <v>0</v>
      </c>
      <c r="T188" s="231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2" t="s">
        <v>229</v>
      </c>
      <c r="AT188" s="232" t="s">
        <v>155</v>
      </c>
      <c r="AU188" s="232" t="s">
        <v>86</v>
      </c>
      <c r="AY188" s="17" t="s">
        <v>153</v>
      </c>
      <c r="BE188" s="233">
        <f>IF(N188="základní",J188,0)</f>
        <v>0</v>
      </c>
      <c r="BF188" s="233">
        <f>IF(N188="snížená",J188,0)</f>
        <v>0</v>
      </c>
      <c r="BG188" s="233">
        <f>IF(N188="zákl. přenesená",J188,0)</f>
        <v>0</v>
      </c>
      <c r="BH188" s="233">
        <f>IF(N188="sníž. přenesená",J188,0)</f>
        <v>0</v>
      </c>
      <c r="BI188" s="233">
        <f>IF(N188="nulová",J188,0)</f>
        <v>0</v>
      </c>
      <c r="BJ188" s="17" t="s">
        <v>84</v>
      </c>
      <c r="BK188" s="233">
        <f>ROUND(I188*H188,2)</f>
        <v>0</v>
      </c>
      <c r="BL188" s="17" t="s">
        <v>229</v>
      </c>
      <c r="BM188" s="232" t="s">
        <v>358</v>
      </c>
    </row>
    <row r="189" s="13" customFormat="1">
      <c r="A189" s="13"/>
      <c r="B189" s="234"/>
      <c r="C189" s="235"/>
      <c r="D189" s="236" t="s">
        <v>161</v>
      </c>
      <c r="E189" s="237" t="s">
        <v>1</v>
      </c>
      <c r="F189" s="238" t="s">
        <v>112</v>
      </c>
      <c r="G189" s="235"/>
      <c r="H189" s="239">
        <v>34.670000000000002</v>
      </c>
      <c r="I189" s="240"/>
      <c r="J189" s="235"/>
      <c r="K189" s="235"/>
      <c r="L189" s="241"/>
      <c r="M189" s="242"/>
      <c r="N189" s="243"/>
      <c r="O189" s="243"/>
      <c r="P189" s="243"/>
      <c r="Q189" s="243"/>
      <c r="R189" s="243"/>
      <c r="S189" s="243"/>
      <c r="T189" s="24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5" t="s">
        <v>161</v>
      </c>
      <c r="AU189" s="245" t="s">
        <v>86</v>
      </c>
      <c r="AV189" s="13" t="s">
        <v>86</v>
      </c>
      <c r="AW189" s="13" t="s">
        <v>32</v>
      </c>
      <c r="AX189" s="13" t="s">
        <v>84</v>
      </c>
      <c r="AY189" s="245" t="s">
        <v>153</v>
      </c>
    </row>
    <row r="190" s="2" customFormat="1" ht="24.15" customHeight="1">
      <c r="A190" s="38"/>
      <c r="B190" s="39"/>
      <c r="C190" s="246" t="s">
        <v>301</v>
      </c>
      <c r="D190" s="246" t="s">
        <v>208</v>
      </c>
      <c r="E190" s="247" t="s">
        <v>360</v>
      </c>
      <c r="F190" s="248" t="s">
        <v>361</v>
      </c>
      <c r="G190" s="249" t="s">
        <v>158</v>
      </c>
      <c r="H190" s="250">
        <v>38.137</v>
      </c>
      <c r="I190" s="251"/>
      <c r="J190" s="252">
        <f>ROUND(I190*H190,2)</f>
        <v>0</v>
      </c>
      <c r="K190" s="253"/>
      <c r="L190" s="254"/>
      <c r="M190" s="255" t="s">
        <v>1</v>
      </c>
      <c r="N190" s="256" t="s">
        <v>41</v>
      </c>
      <c r="O190" s="91"/>
      <c r="P190" s="230">
        <f>O190*H190</f>
        <v>0</v>
      </c>
      <c r="Q190" s="230">
        <v>0.017999999999999999</v>
      </c>
      <c r="R190" s="230">
        <f>Q190*H190</f>
        <v>0.68646599999999991</v>
      </c>
      <c r="S190" s="230">
        <v>0</v>
      </c>
      <c r="T190" s="231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2" t="s">
        <v>275</v>
      </c>
      <c r="AT190" s="232" t="s">
        <v>208</v>
      </c>
      <c r="AU190" s="232" t="s">
        <v>86</v>
      </c>
      <c r="AY190" s="17" t="s">
        <v>153</v>
      </c>
      <c r="BE190" s="233">
        <f>IF(N190="základní",J190,0)</f>
        <v>0</v>
      </c>
      <c r="BF190" s="233">
        <f>IF(N190="snížená",J190,0)</f>
        <v>0</v>
      </c>
      <c r="BG190" s="233">
        <f>IF(N190="zákl. přenesená",J190,0)</f>
        <v>0</v>
      </c>
      <c r="BH190" s="233">
        <f>IF(N190="sníž. přenesená",J190,0)</f>
        <v>0</v>
      </c>
      <c r="BI190" s="233">
        <f>IF(N190="nulová",J190,0)</f>
        <v>0</v>
      </c>
      <c r="BJ190" s="17" t="s">
        <v>84</v>
      </c>
      <c r="BK190" s="233">
        <f>ROUND(I190*H190,2)</f>
        <v>0</v>
      </c>
      <c r="BL190" s="17" t="s">
        <v>229</v>
      </c>
      <c r="BM190" s="232" t="s">
        <v>362</v>
      </c>
    </row>
    <row r="191" s="13" customFormat="1">
      <c r="A191" s="13"/>
      <c r="B191" s="234"/>
      <c r="C191" s="235"/>
      <c r="D191" s="236" t="s">
        <v>161</v>
      </c>
      <c r="E191" s="235"/>
      <c r="F191" s="238" t="s">
        <v>524</v>
      </c>
      <c r="G191" s="235"/>
      <c r="H191" s="239">
        <v>38.137</v>
      </c>
      <c r="I191" s="240"/>
      <c r="J191" s="235"/>
      <c r="K191" s="235"/>
      <c r="L191" s="241"/>
      <c r="M191" s="242"/>
      <c r="N191" s="243"/>
      <c r="O191" s="243"/>
      <c r="P191" s="243"/>
      <c r="Q191" s="243"/>
      <c r="R191" s="243"/>
      <c r="S191" s="243"/>
      <c r="T191" s="24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5" t="s">
        <v>161</v>
      </c>
      <c r="AU191" s="245" t="s">
        <v>86</v>
      </c>
      <c r="AV191" s="13" t="s">
        <v>86</v>
      </c>
      <c r="AW191" s="13" t="s">
        <v>4</v>
      </c>
      <c r="AX191" s="13" t="s">
        <v>84</v>
      </c>
      <c r="AY191" s="245" t="s">
        <v>153</v>
      </c>
    </row>
    <row r="192" s="2" customFormat="1" ht="24.15" customHeight="1">
      <c r="A192" s="38"/>
      <c r="B192" s="39"/>
      <c r="C192" s="220" t="s">
        <v>306</v>
      </c>
      <c r="D192" s="220" t="s">
        <v>155</v>
      </c>
      <c r="E192" s="221" t="s">
        <v>365</v>
      </c>
      <c r="F192" s="222" t="s">
        <v>366</v>
      </c>
      <c r="G192" s="223" t="s">
        <v>227</v>
      </c>
      <c r="H192" s="224">
        <v>1.2949999999999999</v>
      </c>
      <c r="I192" s="225"/>
      <c r="J192" s="226">
        <f>ROUND(I192*H192,2)</f>
        <v>0</v>
      </c>
      <c r="K192" s="227"/>
      <c r="L192" s="44"/>
      <c r="M192" s="228" t="s">
        <v>1</v>
      </c>
      <c r="N192" s="229" t="s">
        <v>41</v>
      </c>
      <c r="O192" s="91"/>
      <c r="P192" s="230">
        <f>O192*H192</f>
        <v>0</v>
      </c>
      <c r="Q192" s="230">
        <v>0</v>
      </c>
      <c r="R192" s="230">
        <f>Q192*H192</f>
        <v>0</v>
      </c>
      <c r="S192" s="230">
        <v>0</v>
      </c>
      <c r="T192" s="231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2" t="s">
        <v>229</v>
      </c>
      <c r="AT192" s="232" t="s">
        <v>155</v>
      </c>
      <c r="AU192" s="232" t="s">
        <v>86</v>
      </c>
      <c r="AY192" s="17" t="s">
        <v>153</v>
      </c>
      <c r="BE192" s="233">
        <f>IF(N192="základní",J192,0)</f>
        <v>0</v>
      </c>
      <c r="BF192" s="233">
        <f>IF(N192="snížená",J192,0)</f>
        <v>0</v>
      </c>
      <c r="BG192" s="233">
        <f>IF(N192="zákl. přenesená",J192,0)</f>
        <v>0</v>
      </c>
      <c r="BH192" s="233">
        <f>IF(N192="sníž. přenesená",J192,0)</f>
        <v>0</v>
      </c>
      <c r="BI192" s="233">
        <f>IF(N192="nulová",J192,0)</f>
        <v>0</v>
      </c>
      <c r="BJ192" s="17" t="s">
        <v>84</v>
      </c>
      <c r="BK192" s="233">
        <f>ROUND(I192*H192,2)</f>
        <v>0</v>
      </c>
      <c r="BL192" s="17" t="s">
        <v>229</v>
      </c>
      <c r="BM192" s="232" t="s">
        <v>367</v>
      </c>
    </row>
    <row r="193" s="12" customFormat="1" ht="22.8" customHeight="1">
      <c r="A193" s="12"/>
      <c r="B193" s="204"/>
      <c r="C193" s="205"/>
      <c r="D193" s="206" t="s">
        <v>75</v>
      </c>
      <c r="E193" s="218" t="s">
        <v>525</v>
      </c>
      <c r="F193" s="218" t="s">
        <v>526</v>
      </c>
      <c r="G193" s="205"/>
      <c r="H193" s="205"/>
      <c r="I193" s="208"/>
      <c r="J193" s="219">
        <f>BK193</f>
        <v>0</v>
      </c>
      <c r="K193" s="205"/>
      <c r="L193" s="210"/>
      <c r="M193" s="211"/>
      <c r="N193" s="212"/>
      <c r="O193" s="212"/>
      <c r="P193" s="213">
        <f>SUM(P194:P195)</f>
        <v>0</v>
      </c>
      <c r="Q193" s="212"/>
      <c r="R193" s="213">
        <f>SUM(R194:R195)</f>
        <v>0</v>
      </c>
      <c r="S193" s="212"/>
      <c r="T193" s="214">
        <f>SUM(T194:T195)</f>
        <v>0.090500000000000011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5" t="s">
        <v>86</v>
      </c>
      <c r="AT193" s="216" t="s">
        <v>75</v>
      </c>
      <c r="AU193" s="216" t="s">
        <v>84</v>
      </c>
      <c r="AY193" s="215" t="s">
        <v>153</v>
      </c>
      <c r="BK193" s="217">
        <f>SUM(BK194:BK195)</f>
        <v>0</v>
      </c>
    </row>
    <row r="194" s="2" customFormat="1" ht="24.15" customHeight="1">
      <c r="A194" s="38"/>
      <c r="B194" s="39"/>
      <c r="C194" s="220" t="s">
        <v>275</v>
      </c>
      <c r="D194" s="220" t="s">
        <v>155</v>
      </c>
      <c r="E194" s="221" t="s">
        <v>527</v>
      </c>
      <c r="F194" s="222" t="s">
        <v>528</v>
      </c>
      <c r="G194" s="223" t="s">
        <v>158</v>
      </c>
      <c r="H194" s="224">
        <v>36.200000000000003</v>
      </c>
      <c r="I194" s="225"/>
      <c r="J194" s="226">
        <f>ROUND(I194*H194,2)</f>
        <v>0</v>
      </c>
      <c r="K194" s="227"/>
      <c r="L194" s="44"/>
      <c r="M194" s="228" t="s">
        <v>1</v>
      </c>
      <c r="N194" s="229" t="s">
        <v>41</v>
      </c>
      <c r="O194" s="91"/>
      <c r="P194" s="230">
        <f>O194*H194</f>
        <v>0</v>
      </c>
      <c r="Q194" s="230">
        <v>0</v>
      </c>
      <c r="R194" s="230">
        <f>Q194*H194</f>
        <v>0</v>
      </c>
      <c r="S194" s="230">
        <v>0.0025000000000000001</v>
      </c>
      <c r="T194" s="231">
        <f>S194*H194</f>
        <v>0.090500000000000011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2" t="s">
        <v>229</v>
      </c>
      <c r="AT194" s="232" t="s">
        <v>155</v>
      </c>
      <c r="AU194" s="232" t="s">
        <v>86</v>
      </c>
      <c r="AY194" s="17" t="s">
        <v>153</v>
      </c>
      <c r="BE194" s="233">
        <f>IF(N194="základní",J194,0)</f>
        <v>0</v>
      </c>
      <c r="BF194" s="233">
        <f>IF(N194="snížená",J194,0)</f>
        <v>0</v>
      </c>
      <c r="BG194" s="233">
        <f>IF(N194="zákl. přenesená",J194,0)</f>
        <v>0</v>
      </c>
      <c r="BH194" s="233">
        <f>IF(N194="sníž. přenesená",J194,0)</f>
        <v>0</v>
      </c>
      <c r="BI194" s="233">
        <f>IF(N194="nulová",J194,0)</f>
        <v>0</v>
      </c>
      <c r="BJ194" s="17" t="s">
        <v>84</v>
      </c>
      <c r="BK194" s="233">
        <f>ROUND(I194*H194,2)</f>
        <v>0</v>
      </c>
      <c r="BL194" s="17" t="s">
        <v>229</v>
      </c>
      <c r="BM194" s="232" t="s">
        <v>529</v>
      </c>
    </row>
    <row r="195" s="13" customFormat="1">
      <c r="A195" s="13"/>
      <c r="B195" s="234"/>
      <c r="C195" s="235"/>
      <c r="D195" s="236" t="s">
        <v>161</v>
      </c>
      <c r="E195" s="237" t="s">
        <v>1</v>
      </c>
      <c r="F195" s="238" t="s">
        <v>518</v>
      </c>
      <c r="G195" s="235"/>
      <c r="H195" s="239">
        <v>36.200000000000003</v>
      </c>
      <c r="I195" s="240"/>
      <c r="J195" s="235"/>
      <c r="K195" s="235"/>
      <c r="L195" s="241"/>
      <c r="M195" s="242"/>
      <c r="N195" s="243"/>
      <c r="O195" s="243"/>
      <c r="P195" s="243"/>
      <c r="Q195" s="243"/>
      <c r="R195" s="243"/>
      <c r="S195" s="243"/>
      <c r="T195" s="24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5" t="s">
        <v>161</v>
      </c>
      <c r="AU195" s="245" t="s">
        <v>86</v>
      </c>
      <c r="AV195" s="13" t="s">
        <v>86</v>
      </c>
      <c r="AW195" s="13" t="s">
        <v>32</v>
      </c>
      <c r="AX195" s="13" t="s">
        <v>84</v>
      </c>
      <c r="AY195" s="245" t="s">
        <v>153</v>
      </c>
    </row>
    <row r="196" s="12" customFormat="1" ht="22.8" customHeight="1">
      <c r="A196" s="12"/>
      <c r="B196" s="204"/>
      <c r="C196" s="205"/>
      <c r="D196" s="206" t="s">
        <v>75</v>
      </c>
      <c r="E196" s="218" t="s">
        <v>368</v>
      </c>
      <c r="F196" s="218" t="s">
        <v>369</v>
      </c>
      <c r="G196" s="205"/>
      <c r="H196" s="205"/>
      <c r="I196" s="208"/>
      <c r="J196" s="219">
        <f>BK196</f>
        <v>0</v>
      </c>
      <c r="K196" s="205"/>
      <c r="L196" s="210"/>
      <c r="M196" s="211"/>
      <c r="N196" s="212"/>
      <c r="O196" s="212"/>
      <c r="P196" s="213">
        <f>SUM(P197:P198)</f>
        <v>0</v>
      </c>
      <c r="Q196" s="212"/>
      <c r="R196" s="213">
        <f>SUM(R197:R198)</f>
        <v>0.034962300000000002</v>
      </c>
      <c r="S196" s="212"/>
      <c r="T196" s="214">
        <f>SUM(T197:T198)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15" t="s">
        <v>86</v>
      </c>
      <c r="AT196" s="216" t="s">
        <v>75</v>
      </c>
      <c r="AU196" s="216" t="s">
        <v>84</v>
      </c>
      <c r="AY196" s="215" t="s">
        <v>153</v>
      </c>
      <c r="BK196" s="217">
        <f>SUM(BK197:BK198)</f>
        <v>0</v>
      </c>
    </row>
    <row r="197" s="2" customFormat="1" ht="33" customHeight="1">
      <c r="A197" s="38"/>
      <c r="B197" s="39"/>
      <c r="C197" s="220" t="s">
        <v>316</v>
      </c>
      <c r="D197" s="220" t="s">
        <v>155</v>
      </c>
      <c r="E197" s="221" t="s">
        <v>382</v>
      </c>
      <c r="F197" s="222" t="s">
        <v>383</v>
      </c>
      <c r="G197" s="223" t="s">
        <v>158</v>
      </c>
      <c r="H197" s="224">
        <v>152.00999999999999</v>
      </c>
      <c r="I197" s="225"/>
      <c r="J197" s="226">
        <f>ROUND(I197*H197,2)</f>
        <v>0</v>
      </c>
      <c r="K197" s="227"/>
      <c r="L197" s="44"/>
      <c r="M197" s="228" t="s">
        <v>1</v>
      </c>
      <c r="N197" s="229" t="s">
        <v>41</v>
      </c>
      <c r="O197" s="91"/>
      <c r="P197" s="230">
        <f>O197*H197</f>
        <v>0</v>
      </c>
      <c r="Q197" s="230">
        <v>0.00023000000000000001</v>
      </c>
      <c r="R197" s="230">
        <f>Q197*H197</f>
        <v>0.034962300000000002</v>
      </c>
      <c r="S197" s="230">
        <v>0</v>
      </c>
      <c r="T197" s="231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2" t="s">
        <v>229</v>
      </c>
      <c r="AT197" s="232" t="s">
        <v>155</v>
      </c>
      <c r="AU197" s="232" t="s">
        <v>86</v>
      </c>
      <c r="AY197" s="17" t="s">
        <v>153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84</v>
      </c>
      <c r="BK197" s="233">
        <f>ROUND(I197*H197,2)</f>
        <v>0</v>
      </c>
      <c r="BL197" s="17" t="s">
        <v>229</v>
      </c>
      <c r="BM197" s="232" t="s">
        <v>384</v>
      </c>
    </row>
    <row r="198" s="13" customFormat="1">
      <c r="A198" s="13"/>
      <c r="B198" s="234"/>
      <c r="C198" s="235"/>
      <c r="D198" s="236" t="s">
        <v>161</v>
      </c>
      <c r="E198" s="237" t="s">
        <v>1</v>
      </c>
      <c r="F198" s="238" t="s">
        <v>385</v>
      </c>
      <c r="G198" s="235"/>
      <c r="H198" s="239">
        <v>152.00999999999999</v>
      </c>
      <c r="I198" s="240"/>
      <c r="J198" s="235"/>
      <c r="K198" s="235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161</v>
      </c>
      <c r="AU198" s="245" t="s">
        <v>86</v>
      </c>
      <c r="AV198" s="13" t="s">
        <v>86</v>
      </c>
      <c r="AW198" s="13" t="s">
        <v>32</v>
      </c>
      <c r="AX198" s="13" t="s">
        <v>84</v>
      </c>
      <c r="AY198" s="245" t="s">
        <v>153</v>
      </c>
    </row>
    <row r="199" s="12" customFormat="1" ht="22.8" customHeight="1">
      <c r="A199" s="12"/>
      <c r="B199" s="204"/>
      <c r="C199" s="205"/>
      <c r="D199" s="206" t="s">
        <v>75</v>
      </c>
      <c r="E199" s="218" t="s">
        <v>386</v>
      </c>
      <c r="F199" s="218" t="s">
        <v>387</v>
      </c>
      <c r="G199" s="205"/>
      <c r="H199" s="205"/>
      <c r="I199" s="208"/>
      <c r="J199" s="219">
        <f>BK199</f>
        <v>0</v>
      </c>
      <c r="K199" s="205"/>
      <c r="L199" s="210"/>
      <c r="M199" s="211"/>
      <c r="N199" s="212"/>
      <c r="O199" s="212"/>
      <c r="P199" s="213">
        <f>SUM(P200:P201)</f>
        <v>0</v>
      </c>
      <c r="Q199" s="212"/>
      <c r="R199" s="213">
        <f>SUM(R200:R201)</f>
        <v>0.06384419999999999</v>
      </c>
      <c r="S199" s="212"/>
      <c r="T199" s="214">
        <f>SUM(T200:T201)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15" t="s">
        <v>86</v>
      </c>
      <c r="AT199" s="216" t="s">
        <v>75</v>
      </c>
      <c r="AU199" s="216" t="s">
        <v>84</v>
      </c>
      <c r="AY199" s="215" t="s">
        <v>153</v>
      </c>
      <c r="BK199" s="217">
        <f>SUM(BK200:BK201)</f>
        <v>0</v>
      </c>
    </row>
    <row r="200" s="2" customFormat="1" ht="24.15" customHeight="1">
      <c r="A200" s="38"/>
      <c r="B200" s="39"/>
      <c r="C200" s="220" t="s">
        <v>321</v>
      </c>
      <c r="D200" s="220" t="s">
        <v>155</v>
      </c>
      <c r="E200" s="221" t="s">
        <v>389</v>
      </c>
      <c r="F200" s="222" t="s">
        <v>390</v>
      </c>
      <c r="G200" s="223" t="s">
        <v>158</v>
      </c>
      <c r="H200" s="224">
        <v>456.02999999999997</v>
      </c>
      <c r="I200" s="225"/>
      <c r="J200" s="226">
        <f>ROUND(I200*H200,2)</f>
        <v>0</v>
      </c>
      <c r="K200" s="227"/>
      <c r="L200" s="44"/>
      <c r="M200" s="228" t="s">
        <v>1</v>
      </c>
      <c r="N200" s="229" t="s">
        <v>41</v>
      </c>
      <c r="O200" s="91"/>
      <c r="P200" s="230">
        <f>O200*H200</f>
        <v>0</v>
      </c>
      <c r="Q200" s="230">
        <v>0.00013999999999999999</v>
      </c>
      <c r="R200" s="230">
        <f>Q200*H200</f>
        <v>0.06384419999999999</v>
      </c>
      <c r="S200" s="230">
        <v>0</v>
      </c>
      <c r="T200" s="231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2" t="s">
        <v>229</v>
      </c>
      <c r="AT200" s="232" t="s">
        <v>155</v>
      </c>
      <c r="AU200" s="232" t="s">
        <v>86</v>
      </c>
      <c r="AY200" s="17" t="s">
        <v>153</v>
      </c>
      <c r="BE200" s="233">
        <f>IF(N200="základní",J200,0)</f>
        <v>0</v>
      </c>
      <c r="BF200" s="233">
        <f>IF(N200="snížená",J200,0)</f>
        <v>0</v>
      </c>
      <c r="BG200" s="233">
        <f>IF(N200="zákl. přenesená",J200,0)</f>
        <v>0</v>
      </c>
      <c r="BH200" s="233">
        <f>IF(N200="sníž. přenesená",J200,0)</f>
        <v>0</v>
      </c>
      <c r="BI200" s="233">
        <f>IF(N200="nulová",J200,0)</f>
        <v>0</v>
      </c>
      <c r="BJ200" s="17" t="s">
        <v>84</v>
      </c>
      <c r="BK200" s="233">
        <f>ROUND(I200*H200,2)</f>
        <v>0</v>
      </c>
      <c r="BL200" s="17" t="s">
        <v>229</v>
      </c>
      <c r="BM200" s="232" t="s">
        <v>391</v>
      </c>
    </row>
    <row r="201" s="13" customFormat="1">
      <c r="A201" s="13"/>
      <c r="B201" s="234"/>
      <c r="C201" s="235"/>
      <c r="D201" s="236" t="s">
        <v>161</v>
      </c>
      <c r="E201" s="237" t="s">
        <v>1</v>
      </c>
      <c r="F201" s="238" t="s">
        <v>392</v>
      </c>
      <c r="G201" s="235"/>
      <c r="H201" s="239">
        <v>456.02999999999997</v>
      </c>
      <c r="I201" s="240"/>
      <c r="J201" s="235"/>
      <c r="K201" s="235"/>
      <c r="L201" s="241"/>
      <c r="M201" s="278"/>
      <c r="N201" s="279"/>
      <c r="O201" s="279"/>
      <c r="P201" s="279"/>
      <c r="Q201" s="279"/>
      <c r="R201" s="279"/>
      <c r="S201" s="279"/>
      <c r="T201" s="28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5" t="s">
        <v>161</v>
      </c>
      <c r="AU201" s="245" t="s">
        <v>86</v>
      </c>
      <c r="AV201" s="13" t="s">
        <v>86</v>
      </c>
      <c r="AW201" s="13" t="s">
        <v>32</v>
      </c>
      <c r="AX201" s="13" t="s">
        <v>84</v>
      </c>
      <c r="AY201" s="245" t="s">
        <v>153</v>
      </c>
    </row>
    <row r="202" s="2" customFormat="1" ht="6.96" customHeight="1">
      <c r="A202" s="38"/>
      <c r="B202" s="66"/>
      <c r="C202" s="67"/>
      <c r="D202" s="67"/>
      <c r="E202" s="67"/>
      <c r="F202" s="67"/>
      <c r="G202" s="67"/>
      <c r="H202" s="67"/>
      <c r="I202" s="67"/>
      <c r="J202" s="67"/>
      <c r="K202" s="67"/>
      <c r="L202" s="44"/>
      <c r="M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</row>
  </sheetData>
  <sheetProtection sheet="1" autoFilter="0" formatColumns="0" formatRows="0" objects="1" scenarios="1" spinCount="100000" saltValue="mSCPN3f5OKd2TEhK7bJwh9w2+eihTDSJ0WXyI0QMpnFVLuOhtup5vXlqz1ttvZioKfDMU1DllGNp58fy+c3NIQ==" hashValue="W6U2MenfxHKx42WYn+BE29+jBEoNKV9XIldDZm5q8qh6PsOWc/iaeJGScM90iTTiXLqFu4hdFshSOQTLSf1KDQ==" algorithmName="SHA-512" password="CC35"/>
  <autoFilter ref="C128:K201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109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26.25" customHeight="1">
      <c r="B7" s="20"/>
      <c r="E7" s="142" t="str">
        <f>'Rekapitulace stavby'!K6</f>
        <v>REKONSTRUKCE ČÁSTI SUTERÉNU OBJEKTU ZŠ KOMENSKÉHO, KOMENSKÉHO NÁMĚSTÍ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530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29. 8. 2022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ROUND((SUM(BE118:BE121)),  2)</f>
        <v>0</v>
      </c>
      <c r="G33" s="38"/>
      <c r="H33" s="38"/>
      <c r="I33" s="156">
        <v>0.20999999999999999</v>
      </c>
      <c r="J33" s="155">
        <f>ROUND(((SUM(BE118:BE121))*I33),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ROUND((SUM(BF118:BF121)),  2)</f>
        <v>0</v>
      </c>
      <c r="G34" s="38"/>
      <c r="H34" s="38"/>
      <c r="I34" s="156">
        <v>0.14999999999999999</v>
      </c>
      <c r="J34" s="155">
        <f>ROUND(((SUM(BF118:BF121))*I34),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ROUND((SUM(BG118:BG121)),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ROUND((SUM(BH118:BH121)),  2)</f>
        <v>0</v>
      </c>
      <c r="G36" s="38"/>
      <c r="H36" s="38"/>
      <c r="I36" s="156">
        <v>0.14999999999999999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ROUND((SUM(BI118:BI121)),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5" t="str">
        <f>E7</f>
        <v>REKONSTRUKCE ČÁSTI SUTERÉNU OBJEKTU ZŠ KOMENSKÉHO, KOMENSKÉHO NÁMĚSTÍ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EL - Elektroinstalace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st.p.č. 527</v>
      </c>
      <c r="G89" s="40"/>
      <c r="H89" s="40"/>
      <c r="I89" s="32" t="s">
        <v>22</v>
      </c>
      <c r="J89" s="79" t="str">
        <f>IF(J12="","",J12)</f>
        <v>29. 8. 2022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Děčín</v>
      </c>
      <c r="G91" s="40"/>
      <c r="H91" s="40"/>
      <c r="I91" s="32" t="s">
        <v>30</v>
      </c>
      <c r="J91" s="36" t="str">
        <f>E21</f>
        <v>NORDARCH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Jan Duben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119</v>
      </c>
      <c r="D94" s="177"/>
      <c r="E94" s="177"/>
      <c r="F94" s="177"/>
      <c r="G94" s="177"/>
      <c r="H94" s="177"/>
      <c r="I94" s="177"/>
      <c r="J94" s="178" t="s">
        <v>120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121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0"/>
      <c r="C97" s="181"/>
      <c r="D97" s="182" t="s">
        <v>130</v>
      </c>
      <c r="E97" s="183"/>
      <c r="F97" s="183"/>
      <c r="G97" s="183"/>
      <c r="H97" s="183"/>
      <c r="I97" s="183"/>
      <c r="J97" s="184">
        <f>J119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531</v>
      </c>
      <c r="E98" s="189"/>
      <c r="F98" s="189"/>
      <c r="G98" s="189"/>
      <c r="H98" s="189"/>
      <c r="I98" s="189"/>
      <c r="J98" s="190">
        <f>J120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138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6.25" customHeight="1">
      <c r="A108" s="38"/>
      <c r="B108" s="39"/>
      <c r="C108" s="40"/>
      <c r="D108" s="40"/>
      <c r="E108" s="175" t="str">
        <f>E7</f>
        <v>REKONSTRUKCE ČÁSTI SUTERÉNU OBJEKTU ZŠ KOMENSKÉHO, KOMENSKÉHO NÁMĚSTÍ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EL - Elektroinstalace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>st.p.č. 527</v>
      </c>
      <c r="G112" s="40"/>
      <c r="H112" s="40"/>
      <c r="I112" s="32" t="s">
        <v>22</v>
      </c>
      <c r="J112" s="79" t="str">
        <f>IF(J12="","",J12)</f>
        <v>29. 8. 2022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15" customHeight="1">
      <c r="A114" s="38"/>
      <c r="B114" s="39"/>
      <c r="C114" s="32" t="s">
        <v>24</v>
      </c>
      <c r="D114" s="40"/>
      <c r="E114" s="40"/>
      <c r="F114" s="27" t="str">
        <f>E15</f>
        <v>Statutární město Děčín</v>
      </c>
      <c r="G114" s="40"/>
      <c r="H114" s="40"/>
      <c r="I114" s="32" t="s">
        <v>30</v>
      </c>
      <c r="J114" s="36" t="str">
        <f>E21</f>
        <v>NORDARCH s.r.o.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33</v>
      </c>
      <c r="J115" s="36" t="str">
        <f>E24</f>
        <v>Ing. Jan Duben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2"/>
      <c r="B117" s="193"/>
      <c r="C117" s="194" t="s">
        <v>139</v>
      </c>
      <c r="D117" s="195" t="s">
        <v>61</v>
      </c>
      <c r="E117" s="195" t="s">
        <v>57</v>
      </c>
      <c r="F117" s="195" t="s">
        <v>58</v>
      </c>
      <c r="G117" s="195" t="s">
        <v>140</v>
      </c>
      <c r="H117" s="195" t="s">
        <v>141</v>
      </c>
      <c r="I117" s="195" t="s">
        <v>142</v>
      </c>
      <c r="J117" s="196" t="s">
        <v>120</v>
      </c>
      <c r="K117" s="197" t="s">
        <v>143</v>
      </c>
      <c r="L117" s="198"/>
      <c r="M117" s="100" t="s">
        <v>1</v>
      </c>
      <c r="N117" s="101" t="s">
        <v>40</v>
      </c>
      <c r="O117" s="101" t="s">
        <v>144</v>
      </c>
      <c r="P117" s="101" t="s">
        <v>145</v>
      </c>
      <c r="Q117" s="101" t="s">
        <v>146</v>
      </c>
      <c r="R117" s="101" t="s">
        <v>147</v>
      </c>
      <c r="S117" s="101" t="s">
        <v>148</v>
      </c>
      <c r="T117" s="102" t="s">
        <v>149</v>
      </c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</row>
    <row r="118" s="2" customFormat="1" ht="22.8" customHeight="1">
      <c r="A118" s="38"/>
      <c r="B118" s="39"/>
      <c r="C118" s="107" t="s">
        <v>150</v>
      </c>
      <c r="D118" s="40"/>
      <c r="E118" s="40"/>
      <c r="F118" s="40"/>
      <c r="G118" s="40"/>
      <c r="H118" s="40"/>
      <c r="I118" s="40"/>
      <c r="J118" s="199">
        <f>BK118</f>
        <v>0</v>
      </c>
      <c r="K118" s="40"/>
      <c r="L118" s="44"/>
      <c r="M118" s="103"/>
      <c r="N118" s="200"/>
      <c r="O118" s="104"/>
      <c r="P118" s="201">
        <f>P119</f>
        <v>0</v>
      </c>
      <c r="Q118" s="104"/>
      <c r="R118" s="201">
        <f>R119</f>
        <v>0</v>
      </c>
      <c r="S118" s="104"/>
      <c r="T118" s="202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75</v>
      </c>
      <c r="AU118" s="17" t="s">
        <v>122</v>
      </c>
      <c r="BK118" s="203">
        <f>BK119</f>
        <v>0</v>
      </c>
    </row>
    <row r="119" s="12" customFormat="1" ht="25.92" customHeight="1">
      <c r="A119" s="12"/>
      <c r="B119" s="204"/>
      <c r="C119" s="205"/>
      <c r="D119" s="206" t="s">
        <v>75</v>
      </c>
      <c r="E119" s="207" t="s">
        <v>248</v>
      </c>
      <c r="F119" s="207" t="s">
        <v>249</v>
      </c>
      <c r="G119" s="205"/>
      <c r="H119" s="205"/>
      <c r="I119" s="208"/>
      <c r="J119" s="209">
        <f>BK119</f>
        <v>0</v>
      </c>
      <c r="K119" s="205"/>
      <c r="L119" s="210"/>
      <c r="M119" s="211"/>
      <c r="N119" s="212"/>
      <c r="O119" s="212"/>
      <c r="P119" s="213">
        <f>P120</f>
        <v>0</v>
      </c>
      <c r="Q119" s="212"/>
      <c r="R119" s="213">
        <f>R120</f>
        <v>0</v>
      </c>
      <c r="S119" s="212"/>
      <c r="T119" s="214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5" t="s">
        <v>86</v>
      </c>
      <c r="AT119" s="216" t="s">
        <v>75</v>
      </c>
      <c r="AU119" s="216" t="s">
        <v>76</v>
      </c>
      <c r="AY119" s="215" t="s">
        <v>153</v>
      </c>
      <c r="BK119" s="217">
        <f>BK120</f>
        <v>0</v>
      </c>
    </row>
    <row r="120" s="12" customFormat="1" ht="22.8" customHeight="1">
      <c r="A120" s="12"/>
      <c r="B120" s="204"/>
      <c r="C120" s="205"/>
      <c r="D120" s="206" t="s">
        <v>75</v>
      </c>
      <c r="E120" s="218" t="s">
        <v>532</v>
      </c>
      <c r="F120" s="218" t="s">
        <v>533</v>
      </c>
      <c r="G120" s="205"/>
      <c r="H120" s="205"/>
      <c r="I120" s="208"/>
      <c r="J120" s="219">
        <f>BK120</f>
        <v>0</v>
      </c>
      <c r="K120" s="205"/>
      <c r="L120" s="210"/>
      <c r="M120" s="211"/>
      <c r="N120" s="212"/>
      <c r="O120" s="212"/>
      <c r="P120" s="213">
        <f>P121</f>
        <v>0</v>
      </c>
      <c r="Q120" s="212"/>
      <c r="R120" s="213">
        <f>R121</f>
        <v>0</v>
      </c>
      <c r="S120" s="212"/>
      <c r="T120" s="214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5" t="s">
        <v>86</v>
      </c>
      <c r="AT120" s="216" t="s">
        <v>75</v>
      </c>
      <c r="AU120" s="216" t="s">
        <v>84</v>
      </c>
      <c r="AY120" s="215" t="s">
        <v>153</v>
      </c>
      <c r="BK120" s="217">
        <f>BK121</f>
        <v>0</v>
      </c>
    </row>
    <row r="121" s="2" customFormat="1" ht="16.5" customHeight="1">
      <c r="A121" s="38"/>
      <c r="B121" s="39"/>
      <c r="C121" s="220" t="s">
        <v>84</v>
      </c>
      <c r="D121" s="220" t="s">
        <v>155</v>
      </c>
      <c r="E121" s="221" t="s">
        <v>534</v>
      </c>
      <c r="F121" s="222" t="s">
        <v>535</v>
      </c>
      <c r="G121" s="223" t="s">
        <v>536</v>
      </c>
      <c r="H121" s="224">
        <v>1</v>
      </c>
      <c r="I121" s="225"/>
      <c r="J121" s="226">
        <f>ROUND(I121*H121,2)</f>
        <v>0</v>
      </c>
      <c r="K121" s="227"/>
      <c r="L121" s="44"/>
      <c r="M121" s="281" t="s">
        <v>1</v>
      </c>
      <c r="N121" s="282" t="s">
        <v>41</v>
      </c>
      <c r="O121" s="283"/>
      <c r="P121" s="284">
        <f>O121*H121</f>
        <v>0</v>
      </c>
      <c r="Q121" s="284">
        <v>0</v>
      </c>
      <c r="R121" s="284">
        <f>Q121*H121</f>
        <v>0</v>
      </c>
      <c r="S121" s="284">
        <v>0</v>
      </c>
      <c r="T121" s="285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2" t="s">
        <v>229</v>
      </c>
      <c r="AT121" s="232" t="s">
        <v>155</v>
      </c>
      <c r="AU121" s="232" t="s">
        <v>86</v>
      </c>
      <c r="AY121" s="17" t="s">
        <v>153</v>
      </c>
      <c r="BE121" s="233">
        <f>IF(N121="základní",J121,0)</f>
        <v>0</v>
      </c>
      <c r="BF121" s="233">
        <f>IF(N121="snížená",J121,0)</f>
        <v>0</v>
      </c>
      <c r="BG121" s="233">
        <f>IF(N121="zákl. přenesená",J121,0)</f>
        <v>0</v>
      </c>
      <c r="BH121" s="233">
        <f>IF(N121="sníž. přenesená",J121,0)</f>
        <v>0</v>
      </c>
      <c r="BI121" s="233">
        <f>IF(N121="nulová",J121,0)</f>
        <v>0</v>
      </c>
      <c r="BJ121" s="17" t="s">
        <v>84</v>
      </c>
      <c r="BK121" s="233">
        <f>ROUND(I121*H121,2)</f>
        <v>0</v>
      </c>
      <c r="BL121" s="17" t="s">
        <v>229</v>
      </c>
      <c r="BM121" s="232" t="s">
        <v>537</v>
      </c>
    </row>
    <row r="122" s="2" customFormat="1" ht="6.96" customHeight="1">
      <c r="A122" s="38"/>
      <c r="B122" s="66"/>
      <c r="C122" s="67"/>
      <c r="D122" s="67"/>
      <c r="E122" s="67"/>
      <c r="F122" s="67"/>
      <c r="G122" s="67"/>
      <c r="H122" s="67"/>
      <c r="I122" s="67"/>
      <c r="J122" s="67"/>
      <c r="K122" s="67"/>
      <c r="L122" s="44"/>
      <c r="M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</sheetData>
  <sheetProtection sheet="1" autoFilter="0" formatColumns="0" formatRows="0" objects="1" scenarios="1" spinCount="100000" saltValue="XkLiDili8THJdJVG2Vw/JNu3MHX6a9elarWT7AkScyc1SIs11wfi4A+G+OsaoWqj3968LOWxCMVSWpPns7vGQQ==" hashValue="L67zanG7HhWkZdun/NBKgg/FP1c5rMpa411vlyM5HZB/UlNuQfDWGAfmQPNW6rTLvI+QhKhVCcI5sZ4YrqZ51w==" algorithmName="SHA-512" password="CC35"/>
  <autoFilter ref="C117:K121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109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26.25" customHeight="1">
      <c r="B7" s="20"/>
      <c r="E7" s="142" t="str">
        <f>'Rekapitulace stavby'!K6</f>
        <v>REKONSTRUKCE ČÁSTI SUTERÉNU OBJEKTU ZŠ KOMENSKÉHO, KOMENSKÉHO NÁMĚSTÍ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116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538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29. 8. 2022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ROUND((SUM(BE120:BE130)),  2)</f>
        <v>0</v>
      </c>
      <c r="G33" s="38"/>
      <c r="H33" s="38"/>
      <c r="I33" s="156">
        <v>0.20999999999999999</v>
      </c>
      <c r="J33" s="155">
        <f>ROUND(((SUM(BE120:BE130))*I33),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ROUND((SUM(BF120:BF130)),  2)</f>
        <v>0</v>
      </c>
      <c r="G34" s="38"/>
      <c r="H34" s="38"/>
      <c r="I34" s="156">
        <v>0.14999999999999999</v>
      </c>
      <c r="J34" s="155">
        <f>ROUND(((SUM(BF120:BF130))*I34),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ROUND((SUM(BG120:BG130)),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ROUND((SUM(BH120:BH130)),  2)</f>
        <v>0</v>
      </c>
      <c r="G36" s="38"/>
      <c r="H36" s="38"/>
      <c r="I36" s="156">
        <v>0.14999999999999999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ROUND((SUM(BI120:BI130)),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5" t="str">
        <f>E7</f>
        <v>REKONSTRUKCE ČÁSTI SUTERÉNU OBJEKTU ZŠ KOMENSKÉHO, KOMENSKÉHO NÁMĚSTÍ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VRN - Vedlejší a ostatní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st.p.č. 527</v>
      </c>
      <c r="G89" s="40"/>
      <c r="H89" s="40"/>
      <c r="I89" s="32" t="s">
        <v>22</v>
      </c>
      <c r="J89" s="79" t="str">
        <f>IF(J12="","",J12)</f>
        <v>29. 8. 2022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Děčín</v>
      </c>
      <c r="G91" s="40"/>
      <c r="H91" s="40"/>
      <c r="I91" s="32" t="s">
        <v>30</v>
      </c>
      <c r="J91" s="36" t="str">
        <f>E21</f>
        <v>NORDARCH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Jan Duben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119</v>
      </c>
      <c r="D94" s="177"/>
      <c r="E94" s="177"/>
      <c r="F94" s="177"/>
      <c r="G94" s="177"/>
      <c r="H94" s="177"/>
      <c r="I94" s="177"/>
      <c r="J94" s="178" t="s">
        <v>120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121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122</v>
      </c>
    </row>
    <row r="97" s="9" customFormat="1" ht="24.96" customHeight="1">
      <c r="A97" s="9"/>
      <c r="B97" s="180"/>
      <c r="C97" s="181"/>
      <c r="D97" s="182" t="s">
        <v>539</v>
      </c>
      <c r="E97" s="183"/>
      <c r="F97" s="183"/>
      <c r="G97" s="183"/>
      <c r="H97" s="183"/>
      <c r="I97" s="183"/>
      <c r="J97" s="184">
        <f>J121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540</v>
      </c>
      <c r="E98" s="189"/>
      <c r="F98" s="189"/>
      <c r="G98" s="189"/>
      <c r="H98" s="189"/>
      <c r="I98" s="189"/>
      <c r="J98" s="190">
        <f>J122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541</v>
      </c>
      <c r="E99" s="189"/>
      <c r="F99" s="189"/>
      <c r="G99" s="189"/>
      <c r="H99" s="189"/>
      <c r="I99" s="189"/>
      <c r="J99" s="190">
        <f>J125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542</v>
      </c>
      <c r="E100" s="189"/>
      <c r="F100" s="189"/>
      <c r="G100" s="189"/>
      <c r="H100" s="189"/>
      <c r="I100" s="189"/>
      <c r="J100" s="190">
        <f>J128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138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6.25" customHeight="1">
      <c r="A110" s="38"/>
      <c r="B110" s="39"/>
      <c r="C110" s="40"/>
      <c r="D110" s="40"/>
      <c r="E110" s="175" t="str">
        <f>E7</f>
        <v>REKONSTRUKCE ČÁSTI SUTERÉNU OBJEKTU ZŠ KOMENSKÉHO, KOMENSKÉHO NÁMĚSTÍ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VRN - Vedlejší a ostatní náklady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>st.p.č. 527</v>
      </c>
      <c r="G114" s="40"/>
      <c r="H114" s="40"/>
      <c r="I114" s="32" t="s">
        <v>22</v>
      </c>
      <c r="J114" s="79" t="str">
        <f>IF(J12="","",J12)</f>
        <v>29. 8. 2022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24</v>
      </c>
      <c r="D116" s="40"/>
      <c r="E116" s="40"/>
      <c r="F116" s="27" t="str">
        <f>E15</f>
        <v>Statutární město Děčín</v>
      </c>
      <c r="G116" s="40"/>
      <c r="H116" s="40"/>
      <c r="I116" s="32" t="s">
        <v>30</v>
      </c>
      <c r="J116" s="36" t="str">
        <f>E21</f>
        <v>NORDARCH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Ing. Jan Duben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2"/>
      <c r="B119" s="193"/>
      <c r="C119" s="194" t="s">
        <v>139</v>
      </c>
      <c r="D119" s="195" t="s">
        <v>61</v>
      </c>
      <c r="E119" s="195" t="s">
        <v>57</v>
      </c>
      <c r="F119" s="195" t="s">
        <v>58</v>
      </c>
      <c r="G119" s="195" t="s">
        <v>140</v>
      </c>
      <c r="H119" s="195" t="s">
        <v>141</v>
      </c>
      <c r="I119" s="195" t="s">
        <v>142</v>
      </c>
      <c r="J119" s="196" t="s">
        <v>120</v>
      </c>
      <c r="K119" s="197" t="s">
        <v>143</v>
      </c>
      <c r="L119" s="198"/>
      <c r="M119" s="100" t="s">
        <v>1</v>
      </c>
      <c r="N119" s="101" t="s">
        <v>40</v>
      </c>
      <c r="O119" s="101" t="s">
        <v>144</v>
      </c>
      <c r="P119" s="101" t="s">
        <v>145</v>
      </c>
      <c r="Q119" s="101" t="s">
        <v>146</v>
      </c>
      <c r="R119" s="101" t="s">
        <v>147</v>
      </c>
      <c r="S119" s="101" t="s">
        <v>148</v>
      </c>
      <c r="T119" s="102" t="s">
        <v>149</v>
      </c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</row>
    <row r="120" s="2" customFormat="1" ht="22.8" customHeight="1">
      <c r="A120" s="38"/>
      <c r="B120" s="39"/>
      <c r="C120" s="107" t="s">
        <v>150</v>
      </c>
      <c r="D120" s="40"/>
      <c r="E120" s="40"/>
      <c r="F120" s="40"/>
      <c r="G120" s="40"/>
      <c r="H120" s="40"/>
      <c r="I120" s="40"/>
      <c r="J120" s="199">
        <f>BK120</f>
        <v>0</v>
      </c>
      <c r="K120" s="40"/>
      <c r="L120" s="44"/>
      <c r="M120" s="103"/>
      <c r="N120" s="200"/>
      <c r="O120" s="104"/>
      <c r="P120" s="201">
        <f>P121</f>
        <v>0</v>
      </c>
      <c r="Q120" s="104"/>
      <c r="R120" s="201">
        <f>R121</f>
        <v>0</v>
      </c>
      <c r="S120" s="104"/>
      <c r="T120" s="202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122</v>
      </c>
      <c r="BK120" s="203">
        <f>BK121</f>
        <v>0</v>
      </c>
    </row>
    <row r="121" s="12" customFormat="1" ht="25.92" customHeight="1">
      <c r="A121" s="12"/>
      <c r="B121" s="204"/>
      <c r="C121" s="205"/>
      <c r="D121" s="206" t="s">
        <v>75</v>
      </c>
      <c r="E121" s="207" t="s">
        <v>102</v>
      </c>
      <c r="F121" s="207" t="s">
        <v>543</v>
      </c>
      <c r="G121" s="205"/>
      <c r="H121" s="205"/>
      <c r="I121" s="208"/>
      <c r="J121" s="209">
        <f>BK121</f>
        <v>0</v>
      </c>
      <c r="K121" s="205"/>
      <c r="L121" s="210"/>
      <c r="M121" s="211"/>
      <c r="N121" s="212"/>
      <c r="O121" s="212"/>
      <c r="P121" s="213">
        <f>P122+P125+P128</f>
        <v>0</v>
      </c>
      <c r="Q121" s="212"/>
      <c r="R121" s="213">
        <f>R122+R125+R128</f>
        <v>0</v>
      </c>
      <c r="S121" s="212"/>
      <c r="T121" s="214">
        <f>T122+T125+T128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5" t="s">
        <v>177</v>
      </c>
      <c r="AT121" s="216" t="s">
        <v>75</v>
      </c>
      <c r="AU121" s="216" t="s">
        <v>76</v>
      </c>
      <c r="AY121" s="215" t="s">
        <v>153</v>
      </c>
      <c r="BK121" s="217">
        <f>BK122+BK125+BK128</f>
        <v>0</v>
      </c>
    </row>
    <row r="122" s="12" customFormat="1" ht="22.8" customHeight="1">
      <c r="A122" s="12"/>
      <c r="B122" s="204"/>
      <c r="C122" s="205"/>
      <c r="D122" s="206" t="s">
        <v>75</v>
      </c>
      <c r="E122" s="218" t="s">
        <v>544</v>
      </c>
      <c r="F122" s="218" t="s">
        <v>545</v>
      </c>
      <c r="G122" s="205"/>
      <c r="H122" s="205"/>
      <c r="I122" s="208"/>
      <c r="J122" s="219">
        <f>BK122</f>
        <v>0</v>
      </c>
      <c r="K122" s="205"/>
      <c r="L122" s="210"/>
      <c r="M122" s="211"/>
      <c r="N122" s="212"/>
      <c r="O122" s="212"/>
      <c r="P122" s="213">
        <f>SUM(P123:P124)</f>
        <v>0</v>
      </c>
      <c r="Q122" s="212"/>
      <c r="R122" s="213">
        <f>SUM(R123:R124)</f>
        <v>0</v>
      </c>
      <c r="S122" s="212"/>
      <c r="T122" s="214">
        <f>SUM(T123:T124)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177</v>
      </c>
      <c r="AT122" s="216" t="s">
        <v>75</v>
      </c>
      <c r="AU122" s="216" t="s">
        <v>84</v>
      </c>
      <c r="AY122" s="215" t="s">
        <v>153</v>
      </c>
      <c r="BK122" s="217">
        <f>SUM(BK123:BK124)</f>
        <v>0</v>
      </c>
    </row>
    <row r="123" s="2" customFormat="1" ht="16.5" customHeight="1">
      <c r="A123" s="38"/>
      <c r="B123" s="39"/>
      <c r="C123" s="220" t="s">
        <v>84</v>
      </c>
      <c r="D123" s="220" t="s">
        <v>155</v>
      </c>
      <c r="E123" s="221" t="s">
        <v>546</v>
      </c>
      <c r="F123" s="222" t="s">
        <v>545</v>
      </c>
      <c r="G123" s="223" t="s">
        <v>547</v>
      </c>
      <c r="H123" s="224">
        <v>1</v>
      </c>
      <c r="I123" s="225"/>
      <c r="J123" s="226">
        <f>ROUND(I123*H123,2)</f>
        <v>0</v>
      </c>
      <c r="K123" s="227"/>
      <c r="L123" s="44"/>
      <c r="M123" s="228" t="s">
        <v>1</v>
      </c>
      <c r="N123" s="229" t="s">
        <v>41</v>
      </c>
      <c r="O123" s="91"/>
      <c r="P123" s="230">
        <f>O123*H123</f>
        <v>0</v>
      </c>
      <c r="Q123" s="230">
        <v>0</v>
      </c>
      <c r="R123" s="230">
        <f>Q123*H123</f>
        <v>0</v>
      </c>
      <c r="S123" s="230">
        <v>0</v>
      </c>
      <c r="T123" s="231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2" t="s">
        <v>548</v>
      </c>
      <c r="AT123" s="232" t="s">
        <v>155</v>
      </c>
      <c r="AU123" s="232" t="s">
        <v>86</v>
      </c>
      <c r="AY123" s="17" t="s">
        <v>153</v>
      </c>
      <c r="BE123" s="233">
        <f>IF(N123="základní",J123,0)</f>
        <v>0</v>
      </c>
      <c r="BF123" s="233">
        <f>IF(N123="snížená",J123,0)</f>
        <v>0</v>
      </c>
      <c r="BG123" s="233">
        <f>IF(N123="zákl. přenesená",J123,0)</f>
        <v>0</v>
      </c>
      <c r="BH123" s="233">
        <f>IF(N123="sníž. přenesená",J123,0)</f>
        <v>0</v>
      </c>
      <c r="BI123" s="233">
        <f>IF(N123="nulová",J123,0)</f>
        <v>0</v>
      </c>
      <c r="BJ123" s="17" t="s">
        <v>84</v>
      </c>
      <c r="BK123" s="233">
        <f>ROUND(I123*H123,2)</f>
        <v>0</v>
      </c>
      <c r="BL123" s="17" t="s">
        <v>548</v>
      </c>
      <c r="BM123" s="232" t="s">
        <v>549</v>
      </c>
    </row>
    <row r="124" s="13" customFormat="1">
      <c r="A124" s="13"/>
      <c r="B124" s="234"/>
      <c r="C124" s="235"/>
      <c r="D124" s="236" t="s">
        <v>161</v>
      </c>
      <c r="E124" s="237" t="s">
        <v>1</v>
      </c>
      <c r="F124" s="238" t="s">
        <v>550</v>
      </c>
      <c r="G124" s="235"/>
      <c r="H124" s="239">
        <v>1</v>
      </c>
      <c r="I124" s="240"/>
      <c r="J124" s="235"/>
      <c r="K124" s="235"/>
      <c r="L124" s="241"/>
      <c r="M124" s="242"/>
      <c r="N124" s="243"/>
      <c r="O124" s="243"/>
      <c r="P124" s="243"/>
      <c r="Q124" s="243"/>
      <c r="R124" s="243"/>
      <c r="S124" s="243"/>
      <c r="T124" s="24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5" t="s">
        <v>161</v>
      </c>
      <c r="AU124" s="245" t="s">
        <v>86</v>
      </c>
      <c r="AV124" s="13" t="s">
        <v>86</v>
      </c>
      <c r="AW124" s="13" t="s">
        <v>32</v>
      </c>
      <c r="AX124" s="13" t="s">
        <v>84</v>
      </c>
      <c r="AY124" s="245" t="s">
        <v>153</v>
      </c>
    </row>
    <row r="125" s="12" customFormat="1" ht="22.8" customHeight="1">
      <c r="A125" s="12"/>
      <c r="B125" s="204"/>
      <c r="C125" s="205"/>
      <c r="D125" s="206" t="s">
        <v>75</v>
      </c>
      <c r="E125" s="218" t="s">
        <v>551</v>
      </c>
      <c r="F125" s="218" t="s">
        <v>552</v>
      </c>
      <c r="G125" s="205"/>
      <c r="H125" s="205"/>
      <c r="I125" s="208"/>
      <c r="J125" s="219">
        <f>BK125</f>
        <v>0</v>
      </c>
      <c r="K125" s="205"/>
      <c r="L125" s="210"/>
      <c r="M125" s="211"/>
      <c r="N125" s="212"/>
      <c r="O125" s="212"/>
      <c r="P125" s="213">
        <f>SUM(P126:P127)</f>
        <v>0</v>
      </c>
      <c r="Q125" s="212"/>
      <c r="R125" s="213">
        <f>SUM(R126:R127)</f>
        <v>0</v>
      </c>
      <c r="S125" s="212"/>
      <c r="T125" s="214">
        <f>SUM(T126:T127)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5" t="s">
        <v>177</v>
      </c>
      <c r="AT125" s="216" t="s">
        <v>75</v>
      </c>
      <c r="AU125" s="216" t="s">
        <v>84</v>
      </c>
      <c r="AY125" s="215" t="s">
        <v>153</v>
      </c>
      <c r="BK125" s="217">
        <f>SUM(BK126:BK127)</f>
        <v>0</v>
      </c>
    </row>
    <row r="126" s="2" customFormat="1" ht="16.5" customHeight="1">
      <c r="A126" s="38"/>
      <c r="B126" s="39"/>
      <c r="C126" s="220" t="s">
        <v>86</v>
      </c>
      <c r="D126" s="220" t="s">
        <v>155</v>
      </c>
      <c r="E126" s="221" t="s">
        <v>553</v>
      </c>
      <c r="F126" s="222" t="s">
        <v>552</v>
      </c>
      <c r="G126" s="223" t="s">
        <v>547</v>
      </c>
      <c r="H126" s="224">
        <v>1</v>
      </c>
      <c r="I126" s="225"/>
      <c r="J126" s="226">
        <f>ROUND(I126*H126,2)</f>
        <v>0</v>
      </c>
      <c r="K126" s="227"/>
      <c r="L126" s="44"/>
      <c r="M126" s="228" t="s">
        <v>1</v>
      </c>
      <c r="N126" s="229" t="s">
        <v>41</v>
      </c>
      <c r="O126" s="91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2" t="s">
        <v>548</v>
      </c>
      <c r="AT126" s="232" t="s">
        <v>155</v>
      </c>
      <c r="AU126" s="232" t="s">
        <v>86</v>
      </c>
      <c r="AY126" s="17" t="s">
        <v>153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7" t="s">
        <v>84</v>
      </c>
      <c r="BK126" s="233">
        <f>ROUND(I126*H126,2)</f>
        <v>0</v>
      </c>
      <c r="BL126" s="17" t="s">
        <v>548</v>
      </c>
      <c r="BM126" s="232" t="s">
        <v>554</v>
      </c>
    </row>
    <row r="127" s="13" customFormat="1">
      <c r="A127" s="13"/>
      <c r="B127" s="234"/>
      <c r="C127" s="235"/>
      <c r="D127" s="236" t="s">
        <v>161</v>
      </c>
      <c r="E127" s="237" t="s">
        <v>1</v>
      </c>
      <c r="F127" s="238" t="s">
        <v>555</v>
      </c>
      <c r="G127" s="235"/>
      <c r="H127" s="239">
        <v>1</v>
      </c>
      <c r="I127" s="240"/>
      <c r="J127" s="235"/>
      <c r="K127" s="235"/>
      <c r="L127" s="241"/>
      <c r="M127" s="242"/>
      <c r="N127" s="243"/>
      <c r="O127" s="243"/>
      <c r="P127" s="243"/>
      <c r="Q127" s="243"/>
      <c r="R127" s="243"/>
      <c r="S127" s="243"/>
      <c r="T127" s="24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5" t="s">
        <v>161</v>
      </c>
      <c r="AU127" s="245" t="s">
        <v>86</v>
      </c>
      <c r="AV127" s="13" t="s">
        <v>86</v>
      </c>
      <c r="AW127" s="13" t="s">
        <v>32</v>
      </c>
      <c r="AX127" s="13" t="s">
        <v>84</v>
      </c>
      <c r="AY127" s="245" t="s">
        <v>153</v>
      </c>
    </row>
    <row r="128" s="12" customFormat="1" ht="22.8" customHeight="1">
      <c r="A128" s="12"/>
      <c r="B128" s="204"/>
      <c r="C128" s="205"/>
      <c r="D128" s="206" t="s">
        <v>75</v>
      </c>
      <c r="E128" s="218" t="s">
        <v>556</v>
      </c>
      <c r="F128" s="218" t="s">
        <v>557</v>
      </c>
      <c r="G128" s="205"/>
      <c r="H128" s="205"/>
      <c r="I128" s="208"/>
      <c r="J128" s="219">
        <f>BK128</f>
        <v>0</v>
      </c>
      <c r="K128" s="205"/>
      <c r="L128" s="210"/>
      <c r="M128" s="211"/>
      <c r="N128" s="212"/>
      <c r="O128" s="212"/>
      <c r="P128" s="213">
        <f>SUM(P129:P130)</f>
        <v>0</v>
      </c>
      <c r="Q128" s="212"/>
      <c r="R128" s="213">
        <f>SUM(R129:R130)</f>
        <v>0</v>
      </c>
      <c r="S128" s="212"/>
      <c r="T128" s="214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177</v>
      </c>
      <c r="AT128" s="216" t="s">
        <v>75</v>
      </c>
      <c r="AU128" s="216" t="s">
        <v>84</v>
      </c>
      <c r="AY128" s="215" t="s">
        <v>153</v>
      </c>
      <c r="BK128" s="217">
        <f>SUM(BK129:BK130)</f>
        <v>0</v>
      </c>
    </row>
    <row r="129" s="2" customFormat="1" ht="16.5" customHeight="1">
      <c r="A129" s="38"/>
      <c r="B129" s="39"/>
      <c r="C129" s="220" t="s">
        <v>163</v>
      </c>
      <c r="D129" s="220" t="s">
        <v>155</v>
      </c>
      <c r="E129" s="221" t="s">
        <v>558</v>
      </c>
      <c r="F129" s="222" t="s">
        <v>557</v>
      </c>
      <c r="G129" s="223" t="s">
        <v>547</v>
      </c>
      <c r="H129" s="224">
        <v>1</v>
      </c>
      <c r="I129" s="225"/>
      <c r="J129" s="226">
        <f>ROUND(I129*H129,2)</f>
        <v>0</v>
      </c>
      <c r="K129" s="227"/>
      <c r="L129" s="44"/>
      <c r="M129" s="228" t="s">
        <v>1</v>
      </c>
      <c r="N129" s="229" t="s">
        <v>41</v>
      </c>
      <c r="O129" s="91"/>
      <c r="P129" s="230">
        <f>O129*H129</f>
        <v>0</v>
      </c>
      <c r="Q129" s="230">
        <v>0</v>
      </c>
      <c r="R129" s="230">
        <f>Q129*H129</f>
        <v>0</v>
      </c>
      <c r="S129" s="230">
        <v>0</v>
      </c>
      <c r="T129" s="231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2" t="s">
        <v>548</v>
      </c>
      <c r="AT129" s="232" t="s">
        <v>155</v>
      </c>
      <c r="AU129" s="232" t="s">
        <v>86</v>
      </c>
      <c r="AY129" s="17" t="s">
        <v>153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7" t="s">
        <v>84</v>
      </c>
      <c r="BK129" s="233">
        <f>ROUND(I129*H129,2)</f>
        <v>0</v>
      </c>
      <c r="BL129" s="17" t="s">
        <v>548</v>
      </c>
      <c r="BM129" s="232" t="s">
        <v>559</v>
      </c>
    </row>
    <row r="130" s="13" customFormat="1">
      <c r="A130" s="13"/>
      <c r="B130" s="234"/>
      <c r="C130" s="235"/>
      <c r="D130" s="236" t="s">
        <v>161</v>
      </c>
      <c r="E130" s="237" t="s">
        <v>1</v>
      </c>
      <c r="F130" s="238" t="s">
        <v>560</v>
      </c>
      <c r="G130" s="235"/>
      <c r="H130" s="239">
        <v>1</v>
      </c>
      <c r="I130" s="240"/>
      <c r="J130" s="235"/>
      <c r="K130" s="235"/>
      <c r="L130" s="241"/>
      <c r="M130" s="278"/>
      <c r="N130" s="279"/>
      <c r="O130" s="279"/>
      <c r="P130" s="279"/>
      <c r="Q130" s="279"/>
      <c r="R130" s="279"/>
      <c r="S130" s="279"/>
      <c r="T130" s="28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5" t="s">
        <v>161</v>
      </c>
      <c r="AU130" s="245" t="s">
        <v>86</v>
      </c>
      <c r="AV130" s="13" t="s">
        <v>86</v>
      </c>
      <c r="AW130" s="13" t="s">
        <v>32</v>
      </c>
      <c r="AX130" s="13" t="s">
        <v>84</v>
      </c>
      <c r="AY130" s="245" t="s">
        <v>153</v>
      </c>
    </row>
    <row r="131" s="2" customFormat="1" ht="6.96" customHeight="1">
      <c r="A131" s="38"/>
      <c r="B131" s="66"/>
      <c r="C131" s="67"/>
      <c r="D131" s="67"/>
      <c r="E131" s="67"/>
      <c r="F131" s="67"/>
      <c r="G131" s="67"/>
      <c r="H131" s="67"/>
      <c r="I131" s="67"/>
      <c r="J131" s="67"/>
      <c r="K131" s="67"/>
      <c r="L131" s="44"/>
      <c r="M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</sheetData>
  <sheetProtection sheet="1" autoFilter="0" formatColumns="0" formatRows="0" objects="1" scenarios="1" spinCount="100000" saltValue="DZC4E2VxgTGlLUwP0Al75G4BhBQx72vQroVgM3EV4BjZ/U8mb5+gSAdsETQr0N/IREeNbF6fjdNhBU8msuXDPA==" hashValue="3RwValdDngTyhQwwPwOBn2vgXi1cSTXoS8aJ1pTpi1vaprthVsTbK38BxfDd2TxED/SeNLqOk0gBJeggwBzloA==" algorithmName="SHA-512" password="CC35"/>
  <autoFilter ref="C119:K130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0"/>
    </row>
    <row r="4" s="1" customFormat="1" ht="24.96" customHeight="1">
      <c r="B4" s="20"/>
      <c r="C4" s="139" t="s">
        <v>561</v>
      </c>
      <c r="H4" s="20"/>
    </row>
    <row r="5" s="1" customFormat="1" ht="12" customHeight="1">
      <c r="B5" s="20"/>
      <c r="C5" s="286" t="s">
        <v>13</v>
      </c>
      <c r="D5" s="148" t="s">
        <v>14</v>
      </c>
      <c r="E5" s="1"/>
      <c r="F5" s="1"/>
      <c r="H5" s="20"/>
    </row>
    <row r="6" s="1" customFormat="1" ht="36.96" customHeight="1">
      <c r="B6" s="20"/>
      <c r="C6" s="287" t="s">
        <v>16</v>
      </c>
      <c r="D6" s="288" t="s">
        <v>17</v>
      </c>
      <c r="E6" s="1"/>
      <c r="F6" s="1"/>
      <c r="H6" s="20"/>
    </row>
    <row r="7" s="1" customFormat="1" ht="24.75" customHeight="1">
      <c r="B7" s="20"/>
      <c r="C7" s="141" t="s">
        <v>22</v>
      </c>
      <c r="D7" s="145" t="str">
        <f>'Rekapitulace stavby'!AN8</f>
        <v>29. 8. 2022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2"/>
      <c r="B9" s="289"/>
      <c r="C9" s="290" t="s">
        <v>57</v>
      </c>
      <c r="D9" s="291" t="s">
        <v>58</v>
      </c>
      <c r="E9" s="291" t="s">
        <v>140</v>
      </c>
      <c r="F9" s="292" t="s">
        <v>562</v>
      </c>
      <c r="G9" s="192"/>
      <c r="H9" s="289"/>
    </row>
    <row r="10" s="2" customFormat="1" ht="26.4" customHeight="1">
      <c r="A10" s="38"/>
      <c r="B10" s="44"/>
      <c r="C10" s="293" t="s">
        <v>14</v>
      </c>
      <c r="D10" s="293" t="s">
        <v>17</v>
      </c>
      <c r="E10" s="38"/>
      <c r="F10" s="38"/>
      <c r="G10" s="38"/>
      <c r="H10" s="44"/>
    </row>
    <row r="11" s="2" customFormat="1" ht="16.8" customHeight="1">
      <c r="A11" s="38"/>
      <c r="B11" s="44"/>
      <c r="C11" s="294" t="s">
        <v>114</v>
      </c>
      <c r="D11" s="295" t="s">
        <v>1</v>
      </c>
      <c r="E11" s="296" t="s">
        <v>1</v>
      </c>
      <c r="F11" s="297">
        <v>148.827</v>
      </c>
      <c r="G11" s="38"/>
      <c r="H11" s="44"/>
    </row>
    <row r="12" s="2" customFormat="1" ht="16.8" customHeight="1">
      <c r="A12" s="38"/>
      <c r="B12" s="44"/>
      <c r="C12" s="298" t="s">
        <v>1</v>
      </c>
      <c r="D12" s="298" t="s">
        <v>374</v>
      </c>
      <c r="E12" s="17" t="s">
        <v>1</v>
      </c>
      <c r="F12" s="299">
        <v>55.579999999999998</v>
      </c>
      <c r="G12" s="38"/>
      <c r="H12" s="44"/>
    </row>
    <row r="13" s="2" customFormat="1">
      <c r="A13" s="38"/>
      <c r="B13" s="44"/>
      <c r="C13" s="298" t="s">
        <v>1</v>
      </c>
      <c r="D13" s="298" t="s">
        <v>421</v>
      </c>
      <c r="E13" s="17" t="s">
        <v>1</v>
      </c>
      <c r="F13" s="299">
        <v>53.228000000000002</v>
      </c>
      <c r="G13" s="38"/>
      <c r="H13" s="44"/>
    </row>
    <row r="14" s="2" customFormat="1" ht="16.8" customHeight="1">
      <c r="A14" s="38"/>
      <c r="B14" s="44"/>
      <c r="C14" s="298" t="s">
        <v>1</v>
      </c>
      <c r="D14" s="298" t="s">
        <v>445</v>
      </c>
      <c r="E14" s="17" t="s">
        <v>1</v>
      </c>
      <c r="F14" s="299">
        <v>40.018999999999998</v>
      </c>
      <c r="G14" s="38"/>
      <c r="H14" s="44"/>
    </row>
    <row r="15" s="2" customFormat="1" ht="16.8" customHeight="1">
      <c r="A15" s="38"/>
      <c r="B15" s="44"/>
      <c r="C15" s="298" t="s">
        <v>114</v>
      </c>
      <c r="D15" s="298" t="s">
        <v>375</v>
      </c>
      <c r="E15" s="17" t="s">
        <v>1</v>
      </c>
      <c r="F15" s="299">
        <v>148.827</v>
      </c>
      <c r="G15" s="38"/>
      <c r="H15" s="44"/>
    </row>
    <row r="16" s="2" customFormat="1" ht="16.8" customHeight="1">
      <c r="A16" s="38"/>
      <c r="B16" s="44"/>
      <c r="C16" s="294" t="s">
        <v>105</v>
      </c>
      <c r="D16" s="295" t="s">
        <v>1</v>
      </c>
      <c r="E16" s="296" t="s">
        <v>1</v>
      </c>
      <c r="F16" s="297">
        <v>142.369</v>
      </c>
      <c r="G16" s="38"/>
      <c r="H16" s="44"/>
    </row>
    <row r="17" s="2" customFormat="1">
      <c r="A17" s="38"/>
      <c r="B17" s="44"/>
      <c r="C17" s="298" t="s">
        <v>105</v>
      </c>
      <c r="D17" s="298" t="s">
        <v>563</v>
      </c>
      <c r="E17" s="17" t="s">
        <v>1</v>
      </c>
      <c r="F17" s="299">
        <v>142.369</v>
      </c>
      <c r="G17" s="38"/>
      <c r="H17" s="44"/>
    </row>
    <row r="18" s="2" customFormat="1" ht="16.8" customHeight="1">
      <c r="A18" s="38"/>
      <c r="B18" s="44"/>
      <c r="C18" s="294" t="s">
        <v>110</v>
      </c>
      <c r="D18" s="295" t="s">
        <v>1</v>
      </c>
      <c r="E18" s="296" t="s">
        <v>1</v>
      </c>
      <c r="F18" s="297">
        <v>833.74800000000005</v>
      </c>
      <c r="G18" s="38"/>
      <c r="H18" s="44"/>
    </row>
    <row r="19" s="2" customFormat="1">
      <c r="A19" s="38"/>
      <c r="B19" s="44"/>
      <c r="C19" s="298" t="s">
        <v>110</v>
      </c>
      <c r="D19" s="298" t="s">
        <v>564</v>
      </c>
      <c r="E19" s="17" t="s">
        <v>1</v>
      </c>
      <c r="F19" s="299">
        <v>833.74800000000005</v>
      </c>
      <c r="G19" s="38"/>
      <c r="H19" s="44"/>
    </row>
    <row r="20" s="2" customFormat="1" ht="16.8" customHeight="1">
      <c r="A20" s="38"/>
      <c r="B20" s="44"/>
      <c r="C20" s="294" t="s">
        <v>107</v>
      </c>
      <c r="D20" s="295" t="s">
        <v>1</v>
      </c>
      <c r="E20" s="296" t="s">
        <v>1</v>
      </c>
      <c r="F20" s="297">
        <v>298.39999999999998</v>
      </c>
      <c r="G20" s="38"/>
      <c r="H20" s="44"/>
    </row>
    <row r="21" s="2" customFormat="1" ht="16.8" customHeight="1">
      <c r="A21" s="38"/>
      <c r="B21" s="44"/>
      <c r="C21" s="298" t="s">
        <v>107</v>
      </c>
      <c r="D21" s="298" t="s">
        <v>565</v>
      </c>
      <c r="E21" s="17" t="s">
        <v>1</v>
      </c>
      <c r="F21" s="299">
        <v>298.39999999999998</v>
      </c>
      <c r="G21" s="38"/>
      <c r="H21" s="44"/>
    </row>
    <row r="22" s="2" customFormat="1" ht="16.8" customHeight="1">
      <c r="A22" s="38"/>
      <c r="B22" s="44"/>
      <c r="C22" s="294" t="s">
        <v>112</v>
      </c>
      <c r="D22" s="295" t="s">
        <v>1</v>
      </c>
      <c r="E22" s="296" t="s">
        <v>1</v>
      </c>
      <c r="F22" s="297">
        <v>293.17000000000002</v>
      </c>
      <c r="G22" s="38"/>
      <c r="H22" s="44"/>
    </row>
    <row r="23" s="2" customFormat="1" ht="16.8" customHeight="1">
      <c r="A23" s="38"/>
      <c r="B23" s="44"/>
      <c r="C23" s="298" t="s">
        <v>112</v>
      </c>
      <c r="D23" s="298" t="s">
        <v>566</v>
      </c>
      <c r="E23" s="17" t="s">
        <v>1</v>
      </c>
      <c r="F23" s="299">
        <v>293.17000000000002</v>
      </c>
      <c r="G23" s="38"/>
      <c r="H23" s="44"/>
    </row>
    <row r="24" s="2" customFormat="1" ht="16.8" customHeight="1">
      <c r="A24" s="38"/>
      <c r="B24" s="44"/>
      <c r="C24" s="294" t="s">
        <v>567</v>
      </c>
      <c r="D24" s="295" t="s">
        <v>1</v>
      </c>
      <c r="E24" s="296" t="s">
        <v>1</v>
      </c>
      <c r="F24" s="297">
        <v>293.17000000000002</v>
      </c>
      <c r="G24" s="38"/>
      <c r="H24" s="44"/>
    </row>
    <row r="25" s="2" customFormat="1" ht="16.8" customHeight="1">
      <c r="A25" s="38"/>
      <c r="B25" s="44"/>
      <c r="C25" s="298" t="s">
        <v>567</v>
      </c>
      <c r="D25" s="298" t="s">
        <v>568</v>
      </c>
      <c r="E25" s="17" t="s">
        <v>1</v>
      </c>
      <c r="F25" s="299">
        <v>293.17000000000002</v>
      </c>
      <c r="G25" s="38"/>
      <c r="H25" s="44"/>
    </row>
    <row r="26" s="2" customFormat="1" ht="26.4" customHeight="1">
      <c r="A26" s="38"/>
      <c r="B26" s="44"/>
      <c r="C26" s="293" t="s">
        <v>569</v>
      </c>
      <c r="D26" s="293" t="s">
        <v>82</v>
      </c>
      <c r="E26" s="38"/>
      <c r="F26" s="38"/>
      <c r="G26" s="38"/>
      <c r="H26" s="44"/>
    </row>
    <row r="27" s="2" customFormat="1" ht="16.8" customHeight="1">
      <c r="A27" s="38"/>
      <c r="B27" s="44"/>
      <c r="C27" s="294" t="s">
        <v>114</v>
      </c>
      <c r="D27" s="295" t="s">
        <v>1</v>
      </c>
      <c r="E27" s="296" t="s">
        <v>1</v>
      </c>
      <c r="F27" s="297">
        <v>55.579999999999998</v>
      </c>
      <c r="G27" s="38"/>
      <c r="H27" s="44"/>
    </row>
    <row r="28" s="2" customFormat="1" ht="16.8" customHeight="1">
      <c r="A28" s="38"/>
      <c r="B28" s="44"/>
      <c r="C28" s="298" t="s">
        <v>1</v>
      </c>
      <c r="D28" s="298" t="s">
        <v>374</v>
      </c>
      <c r="E28" s="17" t="s">
        <v>1</v>
      </c>
      <c r="F28" s="299">
        <v>55.579999999999998</v>
      </c>
      <c r="G28" s="38"/>
      <c r="H28" s="44"/>
    </row>
    <row r="29" s="2" customFormat="1" ht="16.8" customHeight="1">
      <c r="A29" s="38"/>
      <c r="B29" s="44"/>
      <c r="C29" s="298" t="s">
        <v>114</v>
      </c>
      <c r="D29" s="298" t="s">
        <v>375</v>
      </c>
      <c r="E29" s="17" t="s">
        <v>1</v>
      </c>
      <c r="F29" s="299">
        <v>55.579999999999998</v>
      </c>
      <c r="G29" s="38"/>
      <c r="H29" s="44"/>
    </row>
    <row r="30" s="2" customFormat="1" ht="16.8" customHeight="1">
      <c r="A30" s="38"/>
      <c r="B30" s="44"/>
      <c r="C30" s="300" t="s">
        <v>570</v>
      </c>
      <c r="D30" s="38"/>
      <c r="E30" s="38"/>
      <c r="F30" s="38"/>
      <c r="G30" s="38"/>
      <c r="H30" s="44"/>
    </row>
    <row r="31" s="2" customFormat="1" ht="16.8" customHeight="1">
      <c r="A31" s="38"/>
      <c r="B31" s="44"/>
      <c r="C31" s="298" t="s">
        <v>371</v>
      </c>
      <c r="D31" s="298" t="s">
        <v>372</v>
      </c>
      <c r="E31" s="17" t="s">
        <v>158</v>
      </c>
      <c r="F31" s="299">
        <v>55.579999999999998</v>
      </c>
      <c r="G31" s="38"/>
      <c r="H31" s="44"/>
    </row>
    <row r="32" s="2" customFormat="1" ht="16.8" customHeight="1">
      <c r="A32" s="38"/>
      <c r="B32" s="44"/>
      <c r="C32" s="298" t="s">
        <v>377</v>
      </c>
      <c r="D32" s="298" t="s">
        <v>378</v>
      </c>
      <c r="E32" s="17" t="s">
        <v>158</v>
      </c>
      <c r="F32" s="299">
        <v>111.16</v>
      </c>
      <c r="G32" s="38"/>
      <c r="H32" s="44"/>
    </row>
    <row r="33" s="2" customFormat="1" ht="16.8" customHeight="1">
      <c r="A33" s="38"/>
      <c r="B33" s="44"/>
      <c r="C33" s="294" t="s">
        <v>105</v>
      </c>
      <c r="D33" s="295" t="s">
        <v>1</v>
      </c>
      <c r="E33" s="296" t="s">
        <v>1</v>
      </c>
      <c r="F33" s="297">
        <v>27.280000000000001</v>
      </c>
      <c r="G33" s="38"/>
      <c r="H33" s="44"/>
    </row>
    <row r="34" s="2" customFormat="1" ht="16.8" customHeight="1">
      <c r="A34" s="38"/>
      <c r="B34" s="44"/>
      <c r="C34" s="298" t="s">
        <v>105</v>
      </c>
      <c r="D34" s="298" t="s">
        <v>168</v>
      </c>
      <c r="E34" s="17" t="s">
        <v>1</v>
      </c>
      <c r="F34" s="299">
        <v>27.280000000000001</v>
      </c>
      <c r="G34" s="38"/>
      <c r="H34" s="44"/>
    </row>
    <row r="35" s="2" customFormat="1" ht="16.8" customHeight="1">
      <c r="A35" s="38"/>
      <c r="B35" s="44"/>
      <c r="C35" s="300" t="s">
        <v>570</v>
      </c>
      <c r="D35" s="38"/>
      <c r="E35" s="38"/>
      <c r="F35" s="38"/>
      <c r="G35" s="38"/>
      <c r="H35" s="44"/>
    </row>
    <row r="36" s="2" customFormat="1" ht="16.8" customHeight="1">
      <c r="A36" s="38"/>
      <c r="B36" s="44"/>
      <c r="C36" s="298" t="s">
        <v>165</v>
      </c>
      <c r="D36" s="298" t="s">
        <v>166</v>
      </c>
      <c r="E36" s="17" t="s">
        <v>158</v>
      </c>
      <c r="F36" s="299">
        <v>27.280000000000001</v>
      </c>
      <c r="G36" s="38"/>
      <c r="H36" s="44"/>
    </row>
    <row r="37" s="2" customFormat="1" ht="16.8" customHeight="1">
      <c r="A37" s="38"/>
      <c r="B37" s="44"/>
      <c r="C37" s="298" t="s">
        <v>181</v>
      </c>
      <c r="D37" s="298" t="s">
        <v>182</v>
      </c>
      <c r="E37" s="17" t="s">
        <v>158</v>
      </c>
      <c r="F37" s="299">
        <v>27.280000000000001</v>
      </c>
      <c r="G37" s="38"/>
      <c r="H37" s="44"/>
    </row>
    <row r="38" s="2" customFormat="1" ht="16.8" customHeight="1">
      <c r="A38" s="38"/>
      <c r="B38" s="44"/>
      <c r="C38" s="298" t="s">
        <v>193</v>
      </c>
      <c r="D38" s="298" t="s">
        <v>194</v>
      </c>
      <c r="E38" s="17" t="s">
        <v>158</v>
      </c>
      <c r="F38" s="299">
        <v>78.920000000000002</v>
      </c>
      <c r="G38" s="38"/>
      <c r="H38" s="44"/>
    </row>
    <row r="39" s="2" customFormat="1" ht="16.8" customHeight="1">
      <c r="A39" s="38"/>
      <c r="B39" s="44"/>
      <c r="C39" s="298" t="s">
        <v>198</v>
      </c>
      <c r="D39" s="298" t="s">
        <v>199</v>
      </c>
      <c r="E39" s="17" t="s">
        <v>158</v>
      </c>
      <c r="F39" s="299">
        <v>27.280000000000001</v>
      </c>
      <c r="G39" s="38"/>
      <c r="H39" s="44"/>
    </row>
    <row r="40" s="2" customFormat="1" ht="16.8" customHeight="1">
      <c r="A40" s="38"/>
      <c r="B40" s="44"/>
      <c r="C40" s="294" t="s">
        <v>110</v>
      </c>
      <c r="D40" s="295" t="s">
        <v>1</v>
      </c>
      <c r="E40" s="296" t="s">
        <v>1</v>
      </c>
      <c r="F40" s="297">
        <v>106.2</v>
      </c>
      <c r="G40" s="38"/>
      <c r="H40" s="44"/>
    </row>
    <row r="41" s="2" customFormat="1" ht="16.8" customHeight="1">
      <c r="A41" s="38"/>
      <c r="B41" s="44"/>
      <c r="C41" s="298" t="s">
        <v>110</v>
      </c>
      <c r="D41" s="298" t="s">
        <v>222</v>
      </c>
      <c r="E41" s="17" t="s">
        <v>1</v>
      </c>
      <c r="F41" s="299">
        <v>106.2</v>
      </c>
      <c r="G41" s="38"/>
      <c r="H41" s="44"/>
    </row>
    <row r="42" s="2" customFormat="1" ht="16.8" customHeight="1">
      <c r="A42" s="38"/>
      <c r="B42" s="44"/>
      <c r="C42" s="300" t="s">
        <v>570</v>
      </c>
      <c r="D42" s="38"/>
      <c r="E42" s="38"/>
      <c r="F42" s="38"/>
      <c r="G42" s="38"/>
      <c r="H42" s="44"/>
    </row>
    <row r="43" s="2" customFormat="1">
      <c r="A43" s="38"/>
      <c r="B43" s="44"/>
      <c r="C43" s="298" t="s">
        <v>219</v>
      </c>
      <c r="D43" s="298" t="s">
        <v>220</v>
      </c>
      <c r="E43" s="17" t="s">
        <v>158</v>
      </c>
      <c r="F43" s="299">
        <v>106.2</v>
      </c>
      <c r="G43" s="38"/>
      <c r="H43" s="44"/>
    </row>
    <row r="44" s="2" customFormat="1" ht="16.8" customHeight="1">
      <c r="A44" s="38"/>
      <c r="B44" s="44"/>
      <c r="C44" s="298" t="s">
        <v>185</v>
      </c>
      <c r="D44" s="298" t="s">
        <v>186</v>
      </c>
      <c r="E44" s="17" t="s">
        <v>158</v>
      </c>
      <c r="F44" s="299">
        <v>106.2</v>
      </c>
      <c r="G44" s="38"/>
      <c r="H44" s="44"/>
    </row>
    <row r="45" s="2" customFormat="1" ht="16.8" customHeight="1">
      <c r="A45" s="38"/>
      <c r="B45" s="44"/>
      <c r="C45" s="298" t="s">
        <v>189</v>
      </c>
      <c r="D45" s="298" t="s">
        <v>190</v>
      </c>
      <c r="E45" s="17" t="s">
        <v>158</v>
      </c>
      <c r="F45" s="299">
        <v>106.2</v>
      </c>
      <c r="G45" s="38"/>
      <c r="H45" s="44"/>
    </row>
    <row r="46" s="2" customFormat="1" ht="16.8" customHeight="1">
      <c r="A46" s="38"/>
      <c r="B46" s="44"/>
      <c r="C46" s="298" t="s">
        <v>193</v>
      </c>
      <c r="D46" s="298" t="s">
        <v>194</v>
      </c>
      <c r="E46" s="17" t="s">
        <v>158</v>
      </c>
      <c r="F46" s="299">
        <v>78.920000000000002</v>
      </c>
      <c r="G46" s="38"/>
      <c r="H46" s="44"/>
    </row>
    <row r="47" s="2" customFormat="1">
      <c r="A47" s="38"/>
      <c r="B47" s="44"/>
      <c r="C47" s="298" t="s">
        <v>382</v>
      </c>
      <c r="D47" s="298" t="s">
        <v>383</v>
      </c>
      <c r="E47" s="17" t="s">
        <v>158</v>
      </c>
      <c r="F47" s="299">
        <v>175.02000000000001</v>
      </c>
      <c r="G47" s="38"/>
      <c r="H47" s="44"/>
    </row>
    <row r="48" s="2" customFormat="1" ht="16.8" customHeight="1">
      <c r="A48" s="38"/>
      <c r="B48" s="44"/>
      <c r="C48" s="298" t="s">
        <v>389</v>
      </c>
      <c r="D48" s="298" t="s">
        <v>390</v>
      </c>
      <c r="E48" s="17" t="s">
        <v>158</v>
      </c>
      <c r="F48" s="299">
        <v>525.05999999999995</v>
      </c>
      <c r="G48" s="38"/>
      <c r="H48" s="44"/>
    </row>
    <row r="49" s="2" customFormat="1" ht="16.8" customHeight="1">
      <c r="A49" s="38"/>
      <c r="B49" s="44"/>
      <c r="C49" s="294" t="s">
        <v>107</v>
      </c>
      <c r="D49" s="295" t="s">
        <v>1</v>
      </c>
      <c r="E49" s="296" t="s">
        <v>1</v>
      </c>
      <c r="F49" s="297">
        <v>68.819999999999993</v>
      </c>
      <c r="G49" s="38"/>
      <c r="H49" s="44"/>
    </row>
    <row r="50" s="2" customFormat="1" ht="16.8" customHeight="1">
      <c r="A50" s="38"/>
      <c r="B50" s="44"/>
      <c r="C50" s="298" t="s">
        <v>107</v>
      </c>
      <c r="D50" s="298" t="s">
        <v>162</v>
      </c>
      <c r="E50" s="17" t="s">
        <v>1</v>
      </c>
      <c r="F50" s="299">
        <v>68.819999999999993</v>
      </c>
      <c r="G50" s="38"/>
      <c r="H50" s="44"/>
    </row>
    <row r="51" s="2" customFormat="1" ht="16.8" customHeight="1">
      <c r="A51" s="38"/>
      <c r="B51" s="44"/>
      <c r="C51" s="300" t="s">
        <v>570</v>
      </c>
      <c r="D51" s="38"/>
      <c r="E51" s="38"/>
      <c r="F51" s="38"/>
      <c r="G51" s="38"/>
      <c r="H51" s="44"/>
    </row>
    <row r="52" s="2" customFormat="1">
      <c r="A52" s="38"/>
      <c r="B52" s="44"/>
      <c r="C52" s="298" t="s">
        <v>215</v>
      </c>
      <c r="D52" s="298" t="s">
        <v>216</v>
      </c>
      <c r="E52" s="17" t="s">
        <v>158</v>
      </c>
      <c r="F52" s="299">
        <v>68.819999999999993</v>
      </c>
      <c r="G52" s="38"/>
      <c r="H52" s="44"/>
    </row>
    <row r="53" s="2" customFormat="1" ht="16.8" customHeight="1">
      <c r="A53" s="38"/>
      <c r="B53" s="44"/>
      <c r="C53" s="298" t="s">
        <v>171</v>
      </c>
      <c r="D53" s="298" t="s">
        <v>172</v>
      </c>
      <c r="E53" s="17" t="s">
        <v>158</v>
      </c>
      <c r="F53" s="299">
        <v>68.819999999999993</v>
      </c>
      <c r="G53" s="38"/>
      <c r="H53" s="44"/>
    </row>
    <row r="54" s="2" customFormat="1" ht="16.8" customHeight="1">
      <c r="A54" s="38"/>
      <c r="B54" s="44"/>
      <c r="C54" s="298" t="s">
        <v>174</v>
      </c>
      <c r="D54" s="298" t="s">
        <v>175</v>
      </c>
      <c r="E54" s="17" t="s">
        <v>158</v>
      </c>
      <c r="F54" s="299">
        <v>68.819999999999993</v>
      </c>
      <c r="G54" s="38"/>
      <c r="H54" s="44"/>
    </row>
    <row r="55" s="2" customFormat="1" ht="16.8" customHeight="1">
      <c r="A55" s="38"/>
      <c r="B55" s="44"/>
      <c r="C55" s="298" t="s">
        <v>178</v>
      </c>
      <c r="D55" s="298" t="s">
        <v>179</v>
      </c>
      <c r="E55" s="17" t="s">
        <v>158</v>
      </c>
      <c r="F55" s="299">
        <v>68.819999999999993</v>
      </c>
      <c r="G55" s="38"/>
      <c r="H55" s="44"/>
    </row>
    <row r="56" s="2" customFormat="1">
      <c r="A56" s="38"/>
      <c r="B56" s="44"/>
      <c r="C56" s="298" t="s">
        <v>382</v>
      </c>
      <c r="D56" s="298" t="s">
        <v>383</v>
      </c>
      <c r="E56" s="17" t="s">
        <v>158</v>
      </c>
      <c r="F56" s="299">
        <v>175.02000000000001</v>
      </c>
      <c r="G56" s="38"/>
      <c r="H56" s="44"/>
    </row>
    <row r="57" s="2" customFormat="1" ht="16.8" customHeight="1">
      <c r="A57" s="38"/>
      <c r="B57" s="44"/>
      <c r="C57" s="298" t="s">
        <v>389</v>
      </c>
      <c r="D57" s="298" t="s">
        <v>390</v>
      </c>
      <c r="E57" s="17" t="s">
        <v>158</v>
      </c>
      <c r="F57" s="299">
        <v>525.05999999999995</v>
      </c>
      <c r="G57" s="38"/>
      <c r="H57" s="44"/>
    </row>
    <row r="58" s="2" customFormat="1" ht="16.8" customHeight="1">
      <c r="A58" s="38"/>
      <c r="B58" s="44"/>
      <c r="C58" s="294" t="s">
        <v>112</v>
      </c>
      <c r="D58" s="295" t="s">
        <v>1</v>
      </c>
      <c r="E58" s="296" t="s">
        <v>1</v>
      </c>
      <c r="F58" s="297">
        <v>67.730000000000004</v>
      </c>
      <c r="G58" s="38"/>
      <c r="H58" s="44"/>
    </row>
    <row r="59" s="2" customFormat="1" ht="16.8" customHeight="1">
      <c r="A59" s="38"/>
      <c r="B59" s="44"/>
      <c r="C59" s="298" t="s">
        <v>112</v>
      </c>
      <c r="D59" s="298" t="s">
        <v>344</v>
      </c>
      <c r="E59" s="17" t="s">
        <v>1</v>
      </c>
      <c r="F59" s="299">
        <v>67.730000000000004</v>
      </c>
      <c r="G59" s="38"/>
      <c r="H59" s="44"/>
    </row>
    <row r="60" s="2" customFormat="1" ht="16.8" customHeight="1">
      <c r="A60" s="38"/>
      <c r="B60" s="44"/>
      <c r="C60" s="300" t="s">
        <v>570</v>
      </c>
      <c r="D60" s="38"/>
      <c r="E60" s="38"/>
      <c r="F60" s="38"/>
      <c r="G60" s="38"/>
      <c r="H60" s="44"/>
    </row>
    <row r="61" s="2" customFormat="1" ht="16.8" customHeight="1">
      <c r="A61" s="38"/>
      <c r="B61" s="44"/>
      <c r="C61" s="298" t="s">
        <v>341</v>
      </c>
      <c r="D61" s="298" t="s">
        <v>342</v>
      </c>
      <c r="E61" s="17" t="s">
        <v>158</v>
      </c>
      <c r="F61" s="299">
        <v>67.730000000000004</v>
      </c>
      <c r="G61" s="38"/>
      <c r="H61" s="44"/>
    </row>
    <row r="62" s="2" customFormat="1" ht="16.8" customHeight="1">
      <c r="A62" s="38"/>
      <c r="B62" s="44"/>
      <c r="C62" s="298" t="s">
        <v>356</v>
      </c>
      <c r="D62" s="298" t="s">
        <v>357</v>
      </c>
      <c r="E62" s="17" t="s">
        <v>158</v>
      </c>
      <c r="F62" s="299">
        <v>67.730000000000004</v>
      </c>
      <c r="G62" s="38"/>
      <c r="H62" s="44"/>
    </row>
    <row r="63" s="2" customFormat="1" ht="16.8" customHeight="1">
      <c r="A63" s="38"/>
      <c r="B63" s="44"/>
      <c r="C63" s="294" t="s">
        <v>567</v>
      </c>
      <c r="D63" s="295" t="s">
        <v>1</v>
      </c>
      <c r="E63" s="296" t="s">
        <v>1</v>
      </c>
      <c r="F63" s="297">
        <v>293.17000000000002</v>
      </c>
      <c r="G63" s="38"/>
      <c r="H63" s="44"/>
    </row>
    <row r="64" s="2" customFormat="1" ht="26.4" customHeight="1">
      <c r="A64" s="38"/>
      <c r="B64" s="44"/>
      <c r="C64" s="293" t="s">
        <v>571</v>
      </c>
      <c r="D64" s="293" t="s">
        <v>88</v>
      </c>
      <c r="E64" s="38"/>
      <c r="F64" s="38"/>
      <c r="G64" s="38"/>
      <c r="H64" s="44"/>
    </row>
    <row r="65" s="2" customFormat="1" ht="16.8" customHeight="1">
      <c r="A65" s="38"/>
      <c r="B65" s="44"/>
      <c r="C65" s="294" t="s">
        <v>114</v>
      </c>
      <c r="D65" s="295" t="s">
        <v>1</v>
      </c>
      <c r="E65" s="296" t="s">
        <v>1</v>
      </c>
      <c r="F65" s="297">
        <v>53.228000000000002</v>
      </c>
      <c r="G65" s="38"/>
      <c r="H65" s="44"/>
    </row>
    <row r="66" s="2" customFormat="1">
      <c r="A66" s="38"/>
      <c r="B66" s="44"/>
      <c r="C66" s="298" t="s">
        <v>1</v>
      </c>
      <c r="D66" s="298" t="s">
        <v>421</v>
      </c>
      <c r="E66" s="17" t="s">
        <v>1</v>
      </c>
      <c r="F66" s="299">
        <v>53.228000000000002</v>
      </c>
      <c r="G66" s="38"/>
      <c r="H66" s="44"/>
    </row>
    <row r="67" s="2" customFormat="1" ht="16.8" customHeight="1">
      <c r="A67" s="38"/>
      <c r="B67" s="44"/>
      <c r="C67" s="298" t="s">
        <v>114</v>
      </c>
      <c r="D67" s="298" t="s">
        <v>375</v>
      </c>
      <c r="E67" s="17" t="s">
        <v>1</v>
      </c>
      <c r="F67" s="299">
        <v>53.228000000000002</v>
      </c>
      <c r="G67" s="38"/>
      <c r="H67" s="44"/>
    </row>
    <row r="68" s="2" customFormat="1" ht="16.8" customHeight="1">
      <c r="A68" s="38"/>
      <c r="B68" s="44"/>
      <c r="C68" s="300" t="s">
        <v>570</v>
      </c>
      <c r="D68" s="38"/>
      <c r="E68" s="38"/>
      <c r="F68" s="38"/>
      <c r="G68" s="38"/>
      <c r="H68" s="44"/>
    </row>
    <row r="69" s="2" customFormat="1" ht="16.8" customHeight="1">
      <c r="A69" s="38"/>
      <c r="B69" s="44"/>
      <c r="C69" s="298" t="s">
        <v>371</v>
      </c>
      <c r="D69" s="298" t="s">
        <v>372</v>
      </c>
      <c r="E69" s="17" t="s">
        <v>158</v>
      </c>
      <c r="F69" s="299">
        <v>53.228000000000002</v>
      </c>
      <c r="G69" s="38"/>
      <c r="H69" s="44"/>
    </row>
    <row r="70" s="2" customFormat="1" ht="16.8" customHeight="1">
      <c r="A70" s="38"/>
      <c r="B70" s="44"/>
      <c r="C70" s="298" t="s">
        <v>377</v>
      </c>
      <c r="D70" s="298" t="s">
        <v>378</v>
      </c>
      <c r="E70" s="17" t="s">
        <v>158</v>
      </c>
      <c r="F70" s="299">
        <v>106.456</v>
      </c>
      <c r="G70" s="38"/>
      <c r="H70" s="44"/>
    </row>
    <row r="71" s="2" customFormat="1" ht="16.8" customHeight="1">
      <c r="A71" s="38"/>
      <c r="B71" s="44"/>
      <c r="C71" s="294" t="s">
        <v>105</v>
      </c>
      <c r="D71" s="295" t="s">
        <v>1</v>
      </c>
      <c r="E71" s="296" t="s">
        <v>1</v>
      </c>
      <c r="F71" s="297">
        <v>24.768000000000001</v>
      </c>
      <c r="G71" s="38"/>
      <c r="H71" s="44"/>
    </row>
    <row r="72" s="2" customFormat="1" ht="16.8" customHeight="1">
      <c r="A72" s="38"/>
      <c r="B72" s="44"/>
      <c r="C72" s="298" t="s">
        <v>105</v>
      </c>
      <c r="D72" s="298" t="s">
        <v>400</v>
      </c>
      <c r="E72" s="17" t="s">
        <v>1</v>
      </c>
      <c r="F72" s="299">
        <v>24.768000000000001</v>
      </c>
      <c r="G72" s="38"/>
      <c r="H72" s="44"/>
    </row>
    <row r="73" s="2" customFormat="1" ht="16.8" customHeight="1">
      <c r="A73" s="38"/>
      <c r="B73" s="44"/>
      <c r="C73" s="300" t="s">
        <v>570</v>
      </c>
      <c r="D73" s="38"/>
      <c r="E73" s="38"/>
      <c r="F73" s="38"/>
      <c r="G73" s="38"/>
      <c r="H73" s="44"/>
    </row>
    <row r="74" s="2" customFormat="1" ht="16.8" customHeight="1">
      <c r="A74" s="38"/>
      <c r="B74" s="44"/>
      <c r="C74" s="298" t="s">
        <v>165</v>
      </c>
      <c r="D74" s="298" t="s">
        <v>166</v>
      </c>
      <c r="E74" s="17" t="s">
        <v>158</v>
      </c>
      <c r="F74" s="299">
        <v>24.768000000000001</v>
      </c>
      <c r="G74" s="38"/>
      <c r="H74" s="44"/>
    </row>
    <row r="75" s="2" customFormat="1" ht="16.8" customHeight="1">
      <c r="A75" s="38"/>
      <c r="B75" s="44"/>
      <c r="C75" s="298" t="s">
        <v>181</v>
      </c>
      <c r="D75" s="298" t="s">
        <v>182</v>
      </c>
      <c r="E75" s="17" t="s">
        <v>158</v>
      </c>
      <c r="F75" s="299">
        <v>24.768000000000001</v>
      </c>
      <c r="G75" s="38"/>
      <c r="H75" s="44"/>
    </row>
    <row r="76" s="2" customFormat="1" ht="16.8" customHeight="1">
      <c r="A76" s="38"/>
      <c r="B76" s="44"/>
      <c r="C76" s="298" t="s">
        <v>193</v>
      </c>
      <c r="D76" s="298" t="s">
        <v>194</v>
      </c>
      <c r="E76" s="17" t="s">
        <v>158</v>
      </c>
      <c r="F76" s="299">
        <v>177.66</v>
      </c>
      <c r="G76" s="38"/>
      <c r="H76" s="44"/>
    </row>
    <row r="77" s="2" customFormat="1" ht="16.8" customHeight="1">
      <c r="A77" s="38"/>
      <c r="B77" s="44"/>
      <c r="C77" s="298" t="s">
        <v>198</v>
      </c>
      <c r="D77" s="298" t="s">
        <v>199</v>
      </c>
      <c r="E77" s="17" t="s">
        <v>158</v>
      </c>
      <c r="F77" s="299">
        <v>24.768000000000001</v>
      </c>
      <c r="G77" s="38"/>
      <c r="H77" s="44"/>
    </row>
    <row r="78" s="2" customFormat="1" ht="16.8" customHeight="1">
      <c r="A78" s="38"/>
      <c r="B78" s="44"/>
      <c r="C78" s="294" t="s">
        <v>110</v>
      </c>
      <c r="D78" s="295" t="s">
        <v>1</v>
      </c>
      <c r="E78" s="296" t="s">
        <v>1</v>
      </c>
      <c r="F78" s="297">
        <v>202.428</v>
      </c>
      <c r="G78" s="38"/>
      <c r="H78" s="44"/>
    </row>
    <row r="79" s="2" customFormat="1" ht="16.8" customHeight="1">
      <c r="A79" s="38"/>
      <c r="B79" s="44"/>
      <c r="C79" s="298" t="s">
        <v>110</v>
      </c>
      <c r="D79" s="298" t="s">
        <v>401</v>
      </c>
      <c r="E79" s="17" t="s">
        <v>1</v>
      </c>
      <c r="F79" s="299">
        <v>202.428</v>
      </c>
      <c r="G79" s="38"/>
      <c r="H79" s="44"/>
    </row>
    <row r="80" s="2" customFormat="1" ht="16.8" customHeight="1">
      <c r="A80" s="38"/>
      <c r="B80" s="44"/>
      <c r="C80" s="300" t="s">
        <v>570</v>
      </c>
      <c r="D80" s="38"/>
      <c r="E80" s="38"/>
      <c r="F80" s="38"/>
      <c r="G80" s="38"/>
      <c r="H80" s="44"/>
    </row>
    <row r="81" s="2" customFormat="1">
      <c r="A81" s="38"/>
      <c r="B81" s="44"/>
      <c r="C81" s="298" t="s">
        <v>219</v>
      </c>
      <c r="D81" s="298" t="s">
        <v>220</v>
      </c>
      <c r="E81" s="17" t="s">
        <v>158</v>
      </c>
      <c r="F81" s="299">
        <v>202.428</v>
      </c>
      <c r="G81" s="38"/>
      <c r="H81" s="44"/>
    </row>
    <row r="82" s="2" customFormat="1" ht="16.8" customHeight="1">
      <c r="A82" s="38"/>
      <c r="B82" s="44"/>
      <c r="C82" s="298" t="s">
        <v>185</v>
      </c>
      <c r="D82" s="298" t="s">
        <v>186</v>
      </c>
      <c r="E82" s="17" t="s">
        <v>158</v>
      </c>
      <c r="F82" s="299">
        <v>202.428</v>
      </c>
      <c r="G82" s="38"/>
      <c r="H82" s="44"/>
    </row>
    <row r="83" s="2" customFormat="1" ht="16.8" customHeight="1">
      <c r="A83" s="38"/>
      <c r="B83" s="44"/>
      <c r="C83" s="298" t="s">
        <v>189</v>
      </c>
      <c r="D83" s="298" t="s">
        <v>190</v>
      </c>
      <c r="E83" s="17" t="s">
        <v>158</v>
      </c>
      <c r="F83" s="299">
        <v>202.428</v>
      </c>
      <c r="G83" s="38"/>
      <c r="H83" s="44"/>
    </row>
    <row r="84" s="2" customFormat="1" ht="16.8" customHeight="1">
      <c r="A84" s="38"/>
      <c r="B84" s="44"/>
      <c r="C84" s="298" t="s">
        <v>193</v>
      </c>
      <c r="D84" s="298" t="s">
        <v>194</v>
      </c>
      <c r="E84" s="17" t="s">
        <v>158</v>
      </c>
      <c r="F84" s="299">
        <v>177.66</v>
      </c>
      <c r="G84" s="38"/>
      <c r="H84" s="44"/>
    </row>
    <row r="85" s="2" customFormat="1">
      <c r="A85" s="38"/>
      <c r="B85" s="44"/>
      <c r="C85" s="298" t="s">
        <v>382</v>
      </c>
      <c r="D85" s="298" t="s">
        <v>383</v>
      </c>
      <c r="E85" s="17" t="s">
        <v>158</v>
      </c>
      <c r="F85" s="299">
        <v>265.428</v>
      </c>
      <c r="G85" s="38"/>
      <c r="H85" s="44"/>
    </row>
    <row r="86" s="2" customFormat="1" ht="16.8" customHeight="1">
      <c r="A86" s="38"/>
      <c r="B86" s="44"/>
      <c r="C86" s="298" t="s">
        <v>389</v>
      </c>
      <c r="D86" s="298" t="s">
        <v>390</v>
      </c>
      <c r="E86" s="17" t="s">
        <v>158</v>
      </c>
      <c r="F86" s="299">
        <v>796.28399999999999</v>
      </c>
      <c r="G86" s="38"/>
      <c r="H86" s="44"/>
    </row>
    <row r="87" s="2" customFormat="1" ht="16.8" customHeight="1">
      <c r="A87" s="38"/>
      <c r="B87" s="44"/>
      <c r="C87" s="294" t="s">
        <v>107</v>
      </c>
      <c r="D87" s="295" t="s">
        <v>1</v>
      </c>
      <c r="E87" s="296" t="s">
        <v>1</v>
      </c>
      <c r="F87" s="297">
        <v>63</v>
      </c>
      <c r="G87" s="38"/>
      <c r="H87" s="44"/>
    </row>
    <row r="88" s="2" customFormat="1" ht="16.8" customHeight="1">
      <c r="A88" s="38"/>
      <c r="B88" s="44"/>
      <c r="C88" s="298" t="s">
        <v>107</v>
      </c>
      <c r="D88" s="298" t="s">
        <v>399</v>
      </c>
      <c r="E88" s="17" t="s">
        <v>1</v>
      </c>
      <c r="F88" s="299">
        <v>63</v>
      </c>
      <c r="G88" s="38"/>
      <c r="H88" s="44"/>
    </row>
    <row r="89" s="2" customFormat="1" ht="16.8" customHeight="1">
      <c r="A89" s="38"/>
      <c r="B89" s="44"/>
      <c r="C89" s="300" t="s">
        <v>570</v>
      </c>
      <c r="D89" s="38"/>
      <c r="E89" s="38"/>
      <c r="F89" s="38"/>
      <c r="G89" s="38"/>
      <c r="H89" s="44"/>
    </row>
    <row r="90" s="2" customFormat="1">
      <c r="A90" s="38"/>
      <c r="B90" s="44"/>
      <c r="C90" s="298" t="s">
        <v>215</v>
      </c>
      <c r="D90" s="298" t="s">
        <v>216</v>
      </c>
      <c r="E90" s="17" t="s">
        <v>158</v>
      </c>
      <c r="F90" s="299">
        <v>63</v>
      </c>
      <c r="G90" s="38"/>
      <c r="H90" s="44"/>
    </row>
    <row r="91" s="2" customFormat="1" ht="16.8" customHeight="1">
      <c r="A91" s="38"/>
      <c r="B91" s="44"/>
      <c r="C91" s="298" t="s">
        <v>171</v>
      </c>
      <c r="D91" s="298" t="s">
        <v>172</v>
      </c>
      <c r="E91" s="17" t="s">
        <v>158</v>
      </c>
      <c r="F91" s="299">
        <v>63</v>
      </c>
      <c r="G91" s="38"/>
      <c r="H91" s="44"/>
    </row>
    <row r="92" s="2" customFormat="1" ht="16.8" customHeight="1">
      <c r="A92" s="38"/>
      <c r="B92" s="44"/>
      <c r="C92" s="298" t="s">
        <v>174</v>
      </c>
      <c r="D92" s="298" t="s">
        <v>175</v>
      </c>
      <c r="E92" s="17" t="s">
        <v>158</v>
      </c>
      <c r="F92" s="299">
        <v>63</v>
      </c>
      <c r="G92" s="38"/>
      <c r="H92" s="44"/>
    </row>
    <row r="93" s="2" customFormat="1" ht="16.8" customHeight="1">
      <c r="A93" s="38"/>
      <c r="B93" s="44"/>
      <c r="C93" s="298" t="s">
        <v>178</v>
      </c>
      <c r="D93" s="298" t="s">
        <v>179</v>
      </c>
      <c r="E93" s="17" t="s">
        <v>158</v>
      </c>
      <c r="F93" s="299">
        <v>63</v>
      </c>
      <c r="G93" s="38"/>
      <c r="H93" s="44"/>
    </row>
    <row r="94" s="2" customFormat="1">
      <c r="A94" s="38"/>
      <c r="B94" s="44"/>
      <c r="C94" s="298" t="s">
        <v>382</v>
      </c>
      <c r="D94" s="298" t="s">
        <v>383</v>
      </c>
      <c r="E94" s="17" t="s">
        <v>158</v>
      </c>
      <c r="F94" s="299">
        <v>265.428</v>
      </c>
      <c r="G94" s="38"/>
      <c r="H94" s="44"/>
    </row>
    <row r="95" s="2" customFormat="1" ht="16.8" customHeight="1">
      <c r="A95" s="38"/>
      <c r="B95" s="44"/>
      <c r="C95" s="298" t="s">
        <v>389</v>
      </c>
      <c r="D95" s="298" t="s">
        <v>390</v>
      </c>
      <c r="E95" s="17" t="s">
        <v>158</v>
      </c>
      <c r="F95" s="299">
        <v>796.28399999999999</v>
      </c>
      <c r="G95" s="38"/>
      <c r="H95" s="44"/>
    </row>
    <row r="96" s="2" customFormat="1" ht="16.8" customHeight="1">
      <c r="A96" s="38"/>
      <c r="B96" s="44"/>
      <c r="C96" s="294" t="s">
        <v>112</v>
      </c>
      <c r="D96" s="295" t="s">
        <v>1</v>
      </c>
      <c r="E96" s="296" t="s">
        <v>1</v>
      </c>
      <c r="F96" s="297">
        <v>61.649999999999999</v>
      </c>
      <c r="G96" s="38"/>
      <c r="H96" s="44"/>
    </row>
    <row r="97" s="2" customFormat="1" ht="16.8" customHeight="1">
      <c r="A97" s="38"/>
      <c r="B97" s="44"/>
      <c r="C97" s="298" t="s">
        <v>112</v>
      </c>
      <c r="D97" s="298" t="s">
        <v>417</v>
      </c>
      <c r="E97" s="17" t="s">
        <v>1</v>
      </c>
      <c r="F97" s="299">
        <v>61.649999999999999</v>
      </c>
      <c r="G97" s="38"/>
      <c r="H97" s="44"/>
    </row>
    <row r="98" s="2" customFormat="1" ht="16.8" customHeight="1">
      <c r="A98" s="38"/>
      <c r="B98" s="44"/>
      <c r="C98" s="300" t="s">
        <v>570</v>
      </c>
      <c r="D98" s="38"/>
      <c r="E98" s="38"/>
      <c r="F98" s="38"/>
      <c r="G98" s="38"/>
      <c r="H98" s="44"/>
    </row>
    <row r="99" s="2" customFormat="1" ht="16.8" customHeight="1">
      <c r="A99" s="38"/>
      <c r="B99" s="44"/>
      <c r="C99" s="298" t="s">
        <v>341</v>
      </c>
      <c r="D99" s="298" t="s">
        <v>342</v>
      </c>
      <c r="E99" s="17" t="s">
        <v>158</v>
      </c>
      <c r="F99" s="299">
        <v>61.649999999999999</v>
      </c>
      <c r="G99" s="38"/>
      <c r="H99" s="44"/>
    </row>
    <row r="100" s="2" customFormat="1" ht="16.8" customHeight="1">
      <c r="A100" s="38"/>
      <c r="B100" s="44"/>
      <c r="C100" s="298" t="s">
        <v>356</v>
      </c>
      <c r="D100" s="298" t="s">
        <v>357</v>
      </c>
      <c r="E100" s="17" t="s">
        <v>158</v>
      </c>
      <c r="F100" s="299">
        <v>61.649999999999999</v>
      </c>
      <c r="G100" s="38"/>
      <c r="H100" s="44"/>
    </row>
    <row r="101" s="2" customFormat="1" ht="16.8" customHeight="1">
      <c r="A101" s="38"/>
      <c r="B101" s="44"/>
      <c r="C101" s="294" t="s">
        <v>567</v>
      </c>
      <c r="D101" s="295" t="s">
        <v>1</v>
      </c>
      <c r="E101" s="296" t="s">
        <v>1</v>
      </c>
      <c r="F101" s="297">
        <v>293.17000000000002</v>
      </c>
      <c r="G101" s="38"/>
      <c r="H101" s="44"/>
    </row>
    <row r="102" s="2" customFormat="1" ht="26.4" customHeight="1">
      <c r="A102" s="38"/>
      <c r="B102" s="44"/>
      <c r="C102" s="293" t="s">
        <v>572</v>
      </c>
      <c r="D102" s="293" t="s">
        <v>91</v>
      </c>
      <c r="E102" s="38"/>
      <c r="F102" s="38"/>
      <c r="G102" s="38"/>
      <c r="H102" s="44"/>
    </row>
    <row r="103" s="2" customFormat="1" ht="16.8" customHeight="1">
      <c r="A103" s="38"/>
      <c r="B103" s="44"/>
      <c r="C103" s="294" t="s">
        <v>114</v>
      </c>
      <c r="D103" s="295" t="s">
        <v>1</v>
      </c>
      <c r="E103" s="296" t="s">
        <v>1</v>
      </c>
      <c r="F103" s="297">
        <v>40.018999999999998</v>
      </c>
      <c r="G103" s="38"/>
      <c r="H103" s="44"/>
    </row>
    <row r="104" s="2" customFormat="1" ht="16.8" customHeight="1">
      <c r="A104" s="38"/>
      <c r="B104" s="44"/>
      <c r="C104" s="298" t="s">
        <v>1</v>
      </c>
      <c r="D104" s="298" t="s">
        <v>445</v>
      </c>
      <c r="E104" s="17" t="s">
        <v>1</v>
      </c>
      <c r="F104" s="299">
        <v>40.018999999999998</v>
      </c>
      <c r="G104" s="38"/>
      <c r="H104" s="44"/>
    </row>
    <row r="105" s="2" customFormat="1" ht="16.8" customHeight="1">
      <c r="A105" s="38"/>
      <c r="B105" s="44"/>
      <c r="C105" s="298" t="s">
        <v>114</v>
      </c>
      <c r="D105" s="298" t="s">
        <v>375</v>
      </c>
      <c r="E105" s="17" t="s">
        <v>1</v>
      </c>
      <c r="F105" s="299">
        <v>40.018999999999998</v>
      </c>
      <c r="G105" s="38"/>
      <c r="H105" s="44"/>
    </row>
    <row r="106" s="2" customFormat="1" ht="16.8" customHeight="1">
      <c r="A106" s="38"/>
      <c r="B106" s="44"/>
      <c r="C106" s="300" t="s">
        <v>570</v>
      </c>
      <c r="D106" s="38"/>
      <c r="E106" s="38"/>
      <c r="F106" s="38"/>
      <c r="G106" s="38"/>
      <c r="H106" s="44"/>
    </row>
    <row r="107" s="2" customFormat="1" ht="16.8" customHeight="1">
      <c r="A107" s="38"/>
      <c r="B107" s="44"/>
      <c r="C107" s="298" t="s">
        <v>371</v>
      </c>
      <c r="D107" s="298" t="s">
        <v>372</v>
      </c>
      <c r="E107" s="17" t="s">
        <v>158</v>
      </c>
      <c r="F107" s="299">
        <v>40.018999999999998</v>
      </c>
      <c r="G107" s="38"/>
      <c r="H107" s="44"/>
    </row>
    <row r="108" s="2" customFormat="1" ht="16.8" customHeight="1">
      <c r="A108" s="38"/>
      <c r="B108" s="44"/>
      <c r="C108" s="298" t="s">
        <v>377</v>
      </c>
      <c r="D108" s="298" t="s">
        <v>378</v>
      </c>
      <c r="E108" s="17" t="s">
        <v>158</v>
      </c>
      <c r="F108" s="299">
        <v>80.037999999999997</v>
      </c>
      <c r="G108" s="38"/>
      <c r="H108" s="44"/>
    </row>
    <row r="109" s="2" customFormat="1" ht="16.8" customHeight="1">
      <c r="A109" s="38"/>
      <c r="B109" s="44"/>
      <c r="C109" s="294" t="s">
        <v>105</v>
      </c>
      <c r="D109" s="295" t="s">
        <v>1</v>
      </c>
      <c r="E109" s="296" t="s">
        <v>1</v>
      </c>
      <c r="F109" s="297">
        <v>42.037999999999997</v>
      </c>
      <c r="G109" s="38"/>
      <c r="H109" s="44"/>
    </row>
    <row r="110" s="2" customFormat="1">
      <c r="A110" s="38"/>
      <c r="B110" s="44"/>
      <c r="C110" s="298" t="s">
        <v>105</v>
      </c>
      <c r="D110" s="298" t="s">
        <v>431</v>
      </c>
      <c r="E110" s="17" t="s">
        <v>1</v>
      </c>
      <c r="F110" s="299">
        <v>42.037999999999997</v>
      </c>
      <c r="G110" s="38"/>
      <c r="H110" s="44"/>
    </row>
    <row r="111" s="2" customFormat="1" ht="16.8" customHeight="1">
      <c r="A111" s="38"/>
      <c r="B111" s="44"/>
      <c r="C111" s="300" t="s">
        <v>570</v>
      </c>
      <c r="D111" s="38"/>
      <c r="E111" s="38"/>
      <c r="F111" s="38"/>
      <c r="G111" s="38"/>
      <c r="H111" s="44"/>
    </row>
    <row r="112" s="2" customFormat="1" ht="16.8" customHeight="1">
      <c r="A112" s="38"/>
      <c r="B112" s="44"/>
      <c r="C112" s="298" t="s">
        <v>165</v>
      </c>
      <c r="D112" s="298" t="s">
        <v>166</v>
      </c>
      <c r="E112" s="17" t="s">
        <v>158</v>
      </c>
      <c r="F112" s="299">
        <v>42.037999999999997</v>
      </c>
      <c r="G112" s="38"/>
      <c r="H112" s="44"/>
    </row>
    <row r="113" s="2" customFormat="1" ht="16.8" customHeight="1">
      <c r="A113" s="38"/>
      <c r="B113" s="44"/>
      <c r="C113" s="298" t="s">
        <v>181</v>
      </c>
      <c r="D113" s="298" t="s">
        <v>182</v>
      </c>
      <c r="E113" s="17" t="s">
        <v>158</v>
      </c>
      <c r="F113" s="299">
        <v>42.037999999999997</v>
      </c>
      <c r="G113" s="38"/>
      <c r="H113" s="44"/>
    </row>
    <row r="114" s="2" customFormat="1" ht="16.8" customHeight="1">
      <c r="A114" s="38"/>
      <c r="B114" s="44"/>
      <c r="C114" s="298" t="s">
        <v>193</v>
      </c>
      <c r="D114" s="298" t="s">
        <v>194</v>
      </c>
      <c r="E114" s="17" t="s">
        <v>158</v>
      </c>
      <c r="F114" s="299">
        <v>126.02200000000001</v>
      </c>
      <c r="G114" s="38"/>
      <c r="H114" s="44"/>
    </row>
    <row r="115" s="2" customFormat="1" ht="16.8" customHeight="1">
      <c r="A115" s="38"/>
      <c r="B115" s="44"/>
      <c r="C115" s="298" t="s">
        <v>198</v>
      </c>
      <c r="D115" s="298" t="s">
        <v>199</v>
      </c>
      <c r="E115" s="17" t="s">
        <v>158</v>
      </c>
      <c r="F115" s="299">
        <v>42.037999999999997</v>
      </c>
      <c r="G115" s="38"/>
      <c r="H115" s="44"/>
    </row>
    <row r="116" s="2" customFormat="1" ht="16.8" customHeight="1">
      <c r="A116" s="38"/>
      <c r="B116" s="44"/>
      <c r="C116" s="294" t="s">
        <v>110</v>
      </c>
      <c r="D116" s="295" t="s">
        <v>1</v>
      </c>
      <c r="E116" s="296" t="s">
        <v>1</v>
      </c>
      <c r="F116" s="297">
        <v>168.06</v>
      </c>
      <c r="G116" s="38"/>
      <c r="H116" s="44"/>
    </row>
    <row r="117" s="2" customFormat="1">
      <c r="A117" s="38"/>
      <c r="B117" s="44"/>
      <c r="C117" s="298" t="s">
        <v>110</v>
      </c>
      <c r="D117" s="298" t="s">
        <v>432</v>
      </c>
      <c r="E117" s="17" t="s">
        <v>1</v>
      </c>
      <c r="F117" s="299">
        <v>168.06</v>
      </c>
      <c r="G117" s="38"/>
      <c r="H117" s="44"/>
    </row>
    <row r="118" s="2" customFormat="1" ht="16.8" customHeight="1">
      <c r="A118" s="38"/>
      <c r="B118" s="44"/>
      <c r="C118" s="300" t="s">
        <v>570</v>
      </c>
      <c r="D118" s="38"/>
      <c r="E118" s="38"/>
      <c r="F118" s="38"/>
      <c r="G118" s="38"/>
      <c r="H118" s="44"/>
    </row>
    <row r="119" s="2" customFormat="1">
      <c r="A119" s="38"/>
      <c r="B119" s="44"/>
      <c r="C119" s="298" t="s">
        <v>219</v>
      </c>
      <c r="D119" s="298" t="s">
        <v>220</v>
      </c>
      <c r="E119" s="17" t="s">
        <v>158</v>
      </c>
      <c r="F119" s="299">
        <v>168.06</v>
      </c>
      <c r="G119" s="38"/>
      <c r="H119" s="44"/>
    </row>
    <row r="120" s="2" customFormat="1" ht="16.8" customHeight="1">
      <c r="A120" s="38"/>
      <c r="B120" s="44"/>
      <c r="C120" s="298" t="s">
        <v>185</v>
      </c>
      <c r="D120" s="298" t="s">
        <v>186</v>
      </c>
      <c r="E120" s="17" t="s">
        <v>158</v>
      </c>
      <c r="F120" s="299">
        <v>168.06</v>
      </c>
      <c r="G120" s="38"/>
      <c r="H120" s="44"/>
    </row>
    <row r="121" s="2" customFormat="1" ht="16.8" customHeight="1">
      <c r="A121" s="38"/>
      <c r="B121" s="44"/>
      <c r="C121" s="298" t="s">
        <v>189</v>
      </c>
      <c r="D121" s="298" t="s">
        <v>190</v>
      </c>
      <c r="E121" s="17" t="s">
        <v>158</v>
      </c>
      <c r="F121" s="299">
        <v>168.06</v>
      </c>
      <c r="G121" s="38"/>
      <c r="H121" s="44"/>
    </row>
    <row r="122" s="2" customFormat="1" ht="16.8" customHeight="1">
      <c r="A122" s="38"/>
      <c r="B122" s="44"/>
      <c r="C122" s="298" t="s">
        <v>193</v>
      </c>
      <c r="D122" s="298" t="s">
        <v>194</v>
      </c>
      <c r="E122" s="17" t="s">
        <v>158</v>
      </c>
      <c r="F122" s="299">
        <v>126.02200000000001</v>
      </c>
      <c r="G122" s="38"/>
      <c r="H122" s="44"/>
    </row>
    <row r="123" s="2" customFormat="1">
      <c r="A123" s="38"/>
      <c r="B123" s="44"/>
      <c r="C123" s="298" t="s">
        <v>382</v>
      </c>
      <c r="D123" s="298" t="s">
        <v>383</v>
      </c>
      <c r="E123" s="17" t="s">
        <v>158</v>
      </c>
      <c r="F123" s="299">
        <v>221.16</v>
      </c>
      <c r="G123" s="38"/>
      <c r="H123" s="44"/>
    </row>
    <row r="124" s="2" customFormat="1" ht="16.8" customHeight="1">
      <c r="A124" s="38"/>
      <c r="B124" s="44"/>
      <c r="C124" s="298" t="s">
        <v>389</v>
      </c>
      <c r="D124" s="298" t="s">
        <v>390</v>
      </c>
      <c r="E124" s="17" t="s">
        <v>158</v>
      </c>
      <c r="F124" s="299">
        <v>663.48000000000002</v>
      </c>
      <c r="G124" s="38"/>
      <c r="H124" s="44"/>
    </row>
    <row r="125" s="2" customFormat="1" ht="16.8" customHeight="1">
      <c r="A125" s="38"/>
      <c r="B125" s="44"/>
      <c r="C125" s="294" t="s">
        <v>107</v>
      </c>
      <c r="D125" s="295" t="s">
        <v>1</v>
      </c>
      <c r="E125" s="296" t="s">
        <v>1</v>
      </c>
      <c r="F125" s="297">
        <v>53.100000000000001</v>
      </c>
      <c r="G125" s="38"/>
      <c r="H125" s="44"/>
    </row>
    <row r="126" s="2" customFormat="1" ht="16.8" customHeight="1">
      <c r="A126" s="38"/>
      <c r="B126" s="44"/>
      <c r="C126" s="298" t="s">
        <v>107</v>
      </c>
      <c r="D126" s="298" t="s">
        <v>430</v>
      </c>
      <c r="E126" s="17" t="s">
        <v>1</v>
      </c>
      <c r="F126" s="299">
        <v>53.100000000000001</v>
      </c>
      <c r="G126" s="38"/>
      <c r="H126" s="44"/>
    </row>
    <row r="127" s="2" customFormat="1" ht="16.8" customHeight="1">
      <c r="A127" s="38"/>
      <c r="B127" s="44"/>
      <c r="C127" s="300" t="s">
        <v>570</v>
      </c>
      <c r="D127" s="38"/>
      <c r="E127" s="38"/>
      <c r="F127" s="38"/>
      <c r="G127" s="38"/>
      <c r="H127" s="44"/>
    </row>
    <row r="128" s="2" customFormat="1">
      <c r="A128" s="38"/>
      <c r="B128" s="44"/>
      <c r="C128" s="298" t="s">
        <v>215</v>
      </c>
      <c r="D128" s="298" t="s">
        <v>216</v>
      </c>
      <c r="E128" s="17" t="s">
        <v>158</v>
      </c>
      <c r="F128" s="299">
        <v>53.100000000000001</v>
      </c>
      <c r="G128" s="38"/>
      <c r="H128" s="44"/>
    </row>
    <row r="129" s="2" customFormat="1" ht="16.8" customHeight="1">
      <c r="A129" s="38"/>
      <c r="B129" s="44"/>
      <c r="C129" s="298" t="s">
        <v>171</v>
      </c>
      <c r="D129" s="298" t="s">
        <v>172</v>
      </c>
      <c r="E129" s="17" t="s">
        <v>158</v>
      </c>
      <c r="F129" s="299">
        <v>53.100000000000001</v>
      </c>
      <c r="G129" s="38"/>
      <c r="H129" s="44"/>
    </row>
    <row r="130" s="2" customFormat="1" ht="16.8" customHeight="1">
      <c r="A130" s="38"/>
      <c r="B130" s="44"/>
      <c r="C130" s="298" t="s">
        <v>174</v>
      </c>
      <c r="D130" s="298" t="s">
        <v>175</v>
      </c>
      <c r="E130" s="17" t="s">
        <v>158</v>
      </c>
      <c r="F130" s="299">
        <v>53.100000000000001</v>
      </c>
      <c r="G130" s="38"/>
      <c r="H130" s="44"/>
    </row>
    <row r="131" s="2" customFormat="1" ht="16.8" customHeight="1">
      <c r="A131" s="38"/>
      <c r="B131" s="44"/>
      <c r="C131" s="298" t="s">
        <v>178</v>
      </c>
      <c r="D131" s="298" t="s">
        <v>179</v>
      </c>
      <c r="E131" s="17" t="s">
        <v>158</v>
      </c>
      <c r="F131" s="299">
        <v>53.100000000000001</v>
      </c>
      <c r="G131" s="38"/>
      <c r="H131" s="44"/>
    </row>
    <row r="132" s="2" customFormat="1">
      <c r="A132" s="38"/>
      <c r="B132" s="44"/>
      <c r="C132" s="298" t="s">
        <v>382</v>
      </c>
      <c r="D132" s="298" t="s">
        <v>383</v>
      </c>
      <c r="E132" s="17" t="s">
        <v>158</v>
      </c>
      <c r="F132" s="299">
        <v>221.16</v>
      </c>
      <c r="G132" s="38"/>
      <c r="H132" s="44"/>
    </row>
    <row r="133" s="2" customFormat="1" ht="16.8" customHeight="1">
      <c r="A133" s="38"/>
      <c r="B133" s="44"/>
      <c r="C133" s="298" t="s">
        <v>389</v>
      </c>
      <c r="D133" s="298" t="s">
        <v>390</v>
      </c>
      <c r="E133" s="17" t="s">
        <v>158</v>
      </c>
      <c r="F133" s="299">
        <v>663.48000000000002</v>
      </c>
      <c r="G133" s="38"/>
      <c r="H133" s="44"/>
    </row>
    <row r="134" s="2" customFormat="1" ht="16.8" customHeight="1">
      <c r="A134" s="38"/>
      <c r="B134" s="44"/>
      <c r="C134" s="294" t="s">
        <v>112</v>
      </c>
      <c r="D134" s="295" t="s">
        <v>1</v>
      </c>
      <c r="E134" s="296" t="s">
        <v>1</v>
      </c>
      <c r="F134" s="297">
        <v>50.600000000000001</v>
      </c>
      <c r="G134" s="38"/>
      <c r="H134" s="44"/>
    </row>
    <row r="135" s="2" customFormat="1" ht="16.8" customHeight="1">
      <c r="A135" s="38"/>
      <c r="B135" s="44"/>
      <c r="C135" s="298" t="s">
        <v>112</v>
      </c>
      <c r="D135" s="298" t="s">
        <v>441</v>
      </c>
      <c r="E135" s="17" t="s">
        <v>1</v>
      </c>
      <c r="F135" s="299">
        <v>50.600000000000001</v>
      </c>
      <c r="G135" s="38"/>
      <c r="H135" s="44"/>
    </row>
    <row r="136" s="2" customFormat="1" ht="16.8" customHeight="1">
      <c r="A136" s="38"/>
      <c r="B136" s="44"/>
      <c r="C136" s="300" t="s">
        <v>570</v>
      </c>
      <c r="D136" s="38"/>
      <c r="E136" s="38"/>
      <c r="F136" s="38"/>
      <c r="G136" s="38"/>
      <c r="H136" s="44"/>
    </row>
    <row r="137" s="2" customFormat="1" ht="16.8" customHeight="1">
      <c r="A137" s="38"/>
      <c r="B137" s="44"/>
      <c r="C137" s="298" t="s">
        <v>341</v>
      </c>
      <c r="D137" s="298" t="s">
        <v>342</v>
      </c>
      <c r="E137" s="17" t="s">
        <v>158</v>
      </c>
      <c r="F137" s="299">
        <v>50.600000000000001</v>
      </c>
      <c r="G137" s="38"/>
      <c r="H137" s="44"/>
    </row>
    <row r="138" s="2" customFormat="1" ht="16.8" customHeight="1">
      <c r="A138" s="38"/>
      <c r="B138" s="44"/>
      <c r="C138" s="298" t="s">
        <v>356</v>
      </c>
      <c r="D138" s="298" t="s">
        <v>357</v>
      </c>
      <c r="E138" s="17" t="s">
        <v>158</v>
      </c>
      <c r="F138" s="299">
        <v>50.600000000000001</v>
      </c>
      <c r="G138" s="38"/>
      <c r="H138" s="44"/>
    </row>
    <row r="139" s="2" customFormat="1" ht="16.8" customHeight="1">
      <c r="A139" s="38"/>
      <c r="B139" s="44"/>
      <c r="C139" s="294" t="s">
        <v>567</v>
      </c>
      <c r="D139" s="295" t="s">
        <v>1</v>
      </c>
      <c r="E139" s="296" t="s">
        <v>1</v>
      </c>
      <c r="F139" s="297">
        <v>293.17000000000002</v>
      </c>
      <c r="G139" s="38"/>
      <c r="H139" s="44"/>
    </row>
    <row r="140" s="2" customFormat="1" ht="26.4" customHeight="1">
      <c r="A140" s="38"/>
      <c r="B140" s="44"/>
      <c r="C140" s="293" t="s">
        <v>573</v>
      </c>
      <c r="D140" s="293" t="s">
        <v>94</v>
      </c>
      <c r="E140" s="38"/>
      <c r="F140" s="38"/>
      <c r="G140" s="38"/>
      <c r="H140" s="44"/>
    </row>
    <row r="141" s="2" customFormat="1" ht="16.8" customHeight="1">
      <c r="A141" s="38"/>
      <c r="B141" s="44"/>
      <c r="C141" s="294" t="s">
        <v>114</v>
      </c>
      <c r="D141" s="295" t="s">
        <v>1</v>
      </c>
      <c r="E141" s="296" t="s">
        <v>1</v>
      </c>
      <c r="F141" s="297">
        <v>148.827</v>
      </c>
      <c r="G141" s="38"/>
      <c r="H141" s="44"/>
    </row>
    <row r="142" s="2" customFormat="1" ht="16.8" customHeight="1">
      <c r="A142" s="38"/>
      <c r="B142" s="44"/>
      <c r="C142" s="298" t="s">
        <v>1</v>
      </c>
      <c r="D142" s="298" t="s">
        <v>374</v>
      </c>
      <c r="E142" s="17" t="s">
        <v>1</v>
      </c>
      <c r="F142" s="299">
        <v>55.579999999999998</v>
      </c>
      <c r="G142" s="38"/>
      <c r="H142" s="44"/>
    </row>
    <row r="143" s="2" customFormat="1">
      <c r="A143" s="38"/>
      <c r="B143" s="44"/>
      <c r="C143" s="298" t="s">
        <v>1</v>
      </c>
      <c r="D143" s="298" t="s">
        <v>421</v>
      </c>
      <c r="E143" s="17" t="s">
        <v>1</v>
      </c>
      <c r="F143" s="299">
        <v>53.228000000000002</v>
      </c>
      <c r="G143" s="38"/>
      <c r="H143" s="44"/>
    </row>
    <row r="144" s="2" customFormat="1" ht="16.8" customHeight="1">
      <c r="A144" s="38"/>
      <c r="B144" s="44"/>
      <c r="C144" s="298" t="s">
        <v>1</v>
      </c>
      <c r="D144" s="298" t="s">
        <v>445</v>
      </c>
      <c r="E144" s="17" t="s">
        <v>1</v>
      </c>
      <c r="F144" s="299">
        <v>40.018999999999998</v>
      </c>
      <c r="G144" s="38"/>
      <c r="H144" s="44"/>
    </row>
    <row r="145" s="2" customFormat="1" ht="16.8" customHeight="1">
      <c r="A145" s="38"/>
      <c r="B145" s="44"/>
      <c r="C145" s="298" t="s">
        <v>114</v>
      </c>
      <c r="D145" s="298" t="s">
        <v>375</v>
      </c>
      <c r="E145" s="17" t="s">
        <v>1</v>
      </c>
      <c r="F145" s="299">
        <v>148.827</v>
      </c>
      <c r="G145" s="38"/>
      <c r="H145" s="44"/>
    </row>
    <row r="146" s="2" customFormat="1" ht="16.8" customHeight="1">
      <c r="A146" s="38"/>
      <c r="B146" s="44"/>
      <c r="C146" s="294" t="s">
        <v>105</v>
      </c>
      <c r="D146" s="295" t="s">
        <v>1</v>
      </c>
      <c r="E146" s="296" t="s">
        <v>1</v>
      </c>
      <c r="F146" s="297">
        <v>142.369</v>
      </c>
      <c r="G146" s="38"/>
      <c r="H146" s="44"/>
    </row>
    <row r="147" s="2" customFormat="1">
      <c r="A147" s="38"/>
      <c r="B147" s="44"/>
      <c r="C147" s="298" t="s">
        <v>105</v>
      </c>
      <c r="D147" s="298" t="s">
        <v>563</v>
      </c>
      <c r="E147" s="17" t="s">
        <v>1</v>
      </c>
      <c r="F147" s="299">
        <v>142.369</v>
      </c>
      <c r="G147" s="38"/>
      <c r="H147" s="44"/>
    </row>
    <row r="148" s="2" customFormat="1" ht="16.8" customHeight="1">
      <c r="A148" s="38"/>
      <c r="B148" s="44"/>
      <c r="C148" s="294" t="s">
        <v>110</v>
      </c>
      <c r="D148" s="295" t="s">
        <v>1</v>
      </c>
      <c r="E148" s="296" t="s">
        <v>1</v>
      </c>
      <c r="F148" s="297">
        <v>233.84399999999999</v>
      </c>
      <c r="G148" s="38"/>
      <c r="H148" s="44"/>
    </row>
    <row r="149" s="2" customFormat="1">
      <c r="A149" s="38"/>
      <c r="B149" s="44"/>
      <c r="C149" s="298" t="s">
        <v>110</v>
      </c>
      <c r="D149" s="298" t="s">
        <v>481</v>
      </c>
      <c r="E149" s="17" t="s">
        <v>1</v>
      </c>
      <c r="F149" s="299">
        <v>233.84399999999999</v>
      </c>
      <c r="G149" s="38"/>
      <c r="H149" s="44"/>
    </row>
    <row r="150" s="2" customFormat="1" ht="16.8" customHeight="1">
      <c r="A150" s="38"/>
      <c r="B150" s="44"/>
      <c r="C150" s="300" t="s">
        <v>570</v>
      </c>
      <c r="D150" s="38"/>
      <c r="E150" s="38"/>
      <c r="F150" s="38"/>
      <c r="G150" s="38"/>
      <c r="H150" s="44"/>
    </row>
    <row r="151" s="2" customFormat="1">
      <c r="A151" s="38"/>
      <c r="B151" s="44"/>
      <c r="C151" s="298" t="s">
        <v>219</v>
      </c>
      <c r="D151" s="298" t="s">
        <v>220</v>
      </c>
      <c r="E151" s="17" t="s">
        <v>158</v>
      </c>
      <c r="F151" s="299">
        <v>233.84399999999999</v>
      </c>
      <c r="G151" s="38"/>
      <c r="H151" s="44"/>
    </row>
    <row r="152" s="2" customFormat="1" ht="16.8" customHeight="1">
      <c r="A152" s="38"/>
      <c r="B152" s="44"/>
      <c r="C152" s="298" t="s">
        <v>185</v>
      </c>
      <c r="D152" s="298" t="s">
        <v>186</v>
      </c>
      <c r="E152" s="17" t="s">
        <v>158</v>
      </c>
      <c r="F152" s="299">
        <v>233.84399999999999</v>
      </c>
      <c r="G152" s="38"/>
      <c r="H152" s="44"/>
    </row>
    <row r="153" s="2" customFormat="1" ht="16.8" customHeight="1">
      <c r="A153" s="38"/>
      <c r="B153" s="44"/>
      <c r="C153" s="298" t="s">
        <v>189</v>
      </c>
      <c r="D153" s="298" t="s">
        <v>190</v>
      </c>
      <c r="E153" s="17" t="s">
        <v>158</v>
      </c>
      <c r="F153" s="299">
        <v>233.84399999999999</v>
      </c>
      <c r="G153" s="38"/>
      <c r="H153" s="44"/>
    </row>
    <row r="154" s="2" customFormat="1" ht="16.8" customHeight="1">
      <c r="A154" s="38"/>
      <c r="B154" s="44"/>
      <c r="C154" s="298" t="s">
        <v>193</v>
      </c>
      <c r="D154" s="298" t="s">
        <v>194</v>
      </c>
      <c r="E154" s="17" t="s">
        <v>158</v>
      </c>
      <c r="F154" s="299">
        <v>233.84399999999999</v>
      </c>
      <c r="G154" s="38"/>
      <c r="H154" s="44"/>
    </row>
    <row r="155" s="2" customFormat="1">
      <c r="A155" s="38"/>
      <c r="B155" s="44"/>
      <c r="C155" s="298" t="s">
        <v>382</v>
      </c>
      <c r="D155" s="298" t="s">
        <v>383</v>
      </c>
      <c r="E155" s="17" t="s">
        <v>158</v>
      </c>
      <c r="F155" s="299">
        <v>311.12400000000002</v>
      </c>
      <c r="G155" s="38"/>
      <c r="H155" s="44"/>
    </row>
    <row r="156" s="2" customFormat="1" ht="16.8" customHeight="1">
      <c r="A156" s="38"/>
      <c r="B156" s="44"/>
      <c r="C156" s="298" t="s">
        <v>389</v>
      </c>
      <c r="D156" s="298" t="s">
        <v>390</v>
      </c>
      <c r="E156" s="17" t="s">
        <v>158</v>
      </c>
      <c r="F156" s="299">
        <v>933.37199999999996</v>
      </c>
      <c r="G156" s="38"/>
      <c r="H156" s="44"/>
    </row>
    <row r="157" s="2" customFormat="1" ht="16.8" customHeight="1">
      <c r="A157" s="38"/>
      <c r="B157" s="44"/>
      <c r="C157" s="294" t="s">
        <v>107</v>
      </c>
      <c r="D157" s="295" t="s">
        <v>1</v>
      </c>
      <c r="E157" s="296" t="s">
        <v>1</v>
      </c>
      <c r="F157" s="297">
        <v>77.280000000000001</v>
      </c>
      <c r="G157" s="38"/>
      <c r="H157" s="44"/>
    </row>
    <row r="158" s="2" customFormat="1" ht="16.8" customHeight="1">
      <c r="A158" s="38"/>
      <c r="B158" s="44"/>
      <c r="C158" s="298" t="s">
        <v>107</v>
      </c>
      <c r="D158" s="298" t="s">
        <v>451</v>
      </c>
      <c r="E158" s="17" t="s">
        <v>1</v>
      </c>
      <c r="F158" s="299">
        <v>77.280000000000001</v>
      </c>
      <c r="G158" s="38"/>
      <c r="H158" s="44"/>
    </row>
    <row r="159" s="2" customFormat="1" ht="16.8" customHeight="1">
      <c r="A159" s="38"/>
      <c r="B159" s="44"/>
      <c r="C159" s="300" t="s">
        <v>570</v>
      </c>
      <c r="D159" s="38"/>
      <c r="E159" s="38"/>
      <c r="F159" s="38"/>
      <c r="G159" s="38"/>
      <c r="H159" s="44"/>
    </row>
    <row r="160" s="2" customFormat="1">
      <c r="A160" s="38"/>
      <c r="B160" s="44"/>
      <c r="C160" s="298" t="s">
        <v>215</v>
      </c>
      <c r="D160" s="298" t="s">
        <v>216</v>
      </c>
      <c r="E160" s="17" t="s">
        <v>158</v>
      </c>
      <c r="F160" s="299">
        <v>77.280000000000001</v>
      </c>
      <c r="G160" s="38"/>
      <c r="H160" s="44"/>
    </row>
    <row r="161" s="2" customFormat="1" ht="16.8" customHeight="1">
      <c r="A161" s="38"/>
      <c r="B161" s="44"/>
      <c r="C161" s="298" t="s">
        <v>171</v>
      </c>
      <c r="D161" s="298" t="s">
        <v>172</v>
      </c>
      <c r="E161" s="17" t="s">
        <v>158</v>
      </c>
      <c r="F161" s="299">
        <v>77.280000000000001</v>
      </c>
      <c r="G161" s="38"/>
      <c r="H161" s="44"/>
    </row>
    <row r="162" s="2" customFormat="1" ht="16.8" customHeight="1">
      <c r="A162" s="38"/>
      <c r="B162" s="44"/>
      <c r="C162" s="298" t="s">
        <v>174</v>
      </c>
      <c r="D162" s="298" t="s">
        <v>175</v>
      </c>
      <c r="E162" s="17" t="s">
        <v>158</v>
      </c>
      <c r="F162" s="299">
        <v>77.280000000000001</v>
      </c>
      <c r="G162" s="38"/>
      <c r="H162" s="44"/>
    </row>
    <row r="163" s="2" customFormat="1" ht="16.8" customHeight="1">
      <c r="A163" s="38"/>
      <c r="B163" s="44"/>
      <c r="C163" s="298" t="s">
        <v>178</v>
      </c>
      <c r="D163" s="298" t="s">
        <v>179</v>
      </c>
      <c r="E163" s="17" t="s">
        <v>158</v>
      </c>
      <c r="F163" s="299">
        <v>77.280000000000001</v>
      </c>
      <c r="G163" s="38"/>
      <c r="H163" s="44"/>
    </row>
    <row r="164" s="2" customFormat="1">
      <c r="A164" s="38"/>
      <c r="B164" s="44"/>
      <c r="C164" s="298" t="s">
        <v>382</v>
      </c>
      <c r="D164" s="298" t="s">
        <v>383</v>
      </c>
      <c r="E164" s="17" t="s">
        <v>158</v>
      </c>
      <c r="F164" s="299">
        <v>311.12400000000002</v>
      </c>
      <c r="G164" s="38"/>
      <c r="H164" s="44"/>
    </row>
    <row r="165" s="2" customFormat="1" ht="16.8" customHeight="1">
      <c r="A165" s="38"/>
      <c r="B165" s="44"/>
      <c r="C165" s="298" t="s">
        <v>389</v>
      </c>
      <c r="D165" s="298" t="s">
        <v>390</v>
      </c>
      <c r="E165" s="17" t="s">
        <v>158</v>
      </c>
      <c r="F165" s="299">
        <v>933.37199999999996</v>
      </c>
      <c r="G165" s="38"/>
      <c r="H165" s="44"/>
    </row>
    <row r="166" s="2" customFormat="1" ht="16.8" customHeight="1">
      <c r="A166" s="38"/>
      <c r="B166" s="44"/>
      <c r="C166" s="294" t="s">
        <v>112</v>
      </c>
      <c r="D166" s="295" t="s">
        <v>1</v>
      </c>
      <c r="E166" s="296" t="s">
        <v>1</v>
      </c>
      <c r="F166" s="297">
        <v>78.519999999999996</v>
      </c>
      <c r="G166" s="38"/>
      <c r="H166" s="44"/>
    </row>
    <row r="167" s="2" customFormat="1" ht="16.8" customHeight="1">
      <c r="A167" s="38"/>
      <c r="B167" s="44"/>
      <c r="C167" s="298" t="s">
        <v>112</v>
      </c>
      <c r="D167" s="298" t="s">
        <v>505</v>
      </c>
      <c r="E167" s="17" t="s">
        <v>1</v>
      </c>
      <c r="F167" s="299">
        <v>78.519999999999996</v>
      </c>
      <c r="G167" s="38"/>
      <c r="H167" s="44"/>
    </row>
    <row r="168" s="2" customFormat="1" ht="16.8" customHeight="1">
      <c r="A168" s="38"/>
      <c r="B168" s="44"/>
      <c r="C168" s="300" t="s">
        <v>570</v>
      </c>
      <c r="D168" s="38"/>
      <c r="E168" s="38"/>
      <c r="F168" s="38"/>
      <c r="G168" s="38"/>
      <c r="H168" s="44"/>
    </row>
    <row r="169" s="2" customFormat="1" ht="16.8" customHeight="1">
      <c r="A169" s="38"/>
      <c r="B169" s="44"/>
      <c r="C169" s="298" t="s">
        <v>341</v>
      </c>
      <c r="D169" s="298" t="s">
        <v>342</v>
      </c>
      <c r="E169" s="17" t="s">
        <v>158</v>
      </c>
      <c r="F169" s="299">
        <v>78.519999999999996</v>
      </c>
      <c r="G169" s="38"/>
      <c r="H169" s="44"/>
    </row>
    <row r="170" s="2" customFormat="1" ht="16.8" customHeight="1">
      <c r="A170" s="38"/>
      <c r="B170" s="44"/>
      <c r="C170" s="298" t="s">
        <v>356</v>
      </c>
      <c r="D170" s="298" t="s">
        <v>357</v>
      </c>
      <c r="E170" s="17" t="s">
        <v>158</v>
      </c>
      <c r="F170" s="299">
        <v>78.519999999999996</v>
      </c>
      <c r="G170" s="38"/>
      <c r="H170" s="44"/>
    </row>
    <row r="171" s="2" customFormat="1" ht="16.8" customHeight="1">
      <c r="A171" s="38"/>
      <c r="B171" s="44"/>
      <c r="C171" s="294" t="s">
        <v>567</v>
      </c>
      <c r="D171" s="295" t="s">
        <v>1</v>
      </c>
      <c r="E171" s="296" t="s">
        <v>1</v>
      </c>
      <c r="F171" s="297">
        <v>293.17000000000002</v>
      </c>
      <c r="G171" s="38"/>
      <c r="H171" s="44"/>
    </row>
    <row r="172" s="2" customFormat="1" ht="26.4" customHeight="1">
      <c r="A172" s="38"/>
      <c r="B172" s="44"/>
      <c r="C172" s="293" t="s">
        <v>574</v>
      </c>
      <c r="D172" s="293" t="s">
        <v>97</v>
      </c>
      <c r="E172" s="38"/>
      <c r="F172" s="38"/>
      <c r="G172" s="38"/>
      <c r="H172" s="44"/>
    </row>
    <row r="173" s="2" customFormat="1" ht="16.8" customHeight="1">
      <c r="A173" s="38"/>
      <c r="B173" s="44"/>
      <c r="C173" s="294" t="s">
        <v>114</v>
      </c>
      <c r="D173" s="295" t="s">
        <v>1</v>
      </c>
      <c r="E173" s="296" t="s">
        <v>1</v>
      </c>
      <c r="F173" s="297">
        <v>148.827</v>
      </c>
      <c r="G173" s="38"/>
      <c r="H173" s="44"/>
    </row>
    <row r="174" s="2" customFormat="1" ht="16.8" customHeight="1">
      <c r="A174" s="38"/>
      <c r="B174" s="44"/>
      <c r="C174" s="298" t="s">
        <v>1</v>
      </c>
      <c r="D174" s="298" t="s">
        <v>374</v>
      </c>
      <c r="E174" s="17" t="s">
        <v>1</v>
      </c>
      <c r="F174" s="299">
        <v>55.579999999999998</v>
      </c>
      <c r="G174" s="38"/>
      <c r="H174" s="44"/>
    </row>
    <row r="175" s="2" customFormat="1">
      <c r="A175" s="38"/>
      <c r="B175" s="44"/>
      <c r="C175" s="298" t="s">
        <v>1</v>
      </c>
      <c r="D175" s="298" t="s">
        <v>421</v>
      </c>
      <c r="E175" s="17" t="s">
        <v>1</v>
      </c>
      <c r="F175" s="299">
        <v>53.228000000000002</v>
      </c>
      <c r="G175" s="38"/>
      <c r="H175" s="44"/>
    </row>
    <row r="176" s="2" customFormat="1" ht="16.8" customHeight="1">
      <c r="A176" s="38"/>
      <c r="B176" s="44"/>
      <c r="C176" s="298" t="s">
        <v>1</v>
      </c>
      <c r="D176" s="298" t="s">
        <v>445</v>
      </c>
      <c r="E176" s="17" t="s">
        <v>1</v>
      </c>
      <c r="F176" s="299">
        <v>40.018999999999998</v>
      </c>
      <c r="G176" s="38"/>
      <c r="H176" s="44"/>
    </row>
    <row r="177" s="2" customFormat="1" ht="16.8" customHeight="1">
      <c r="A177" s="38"/>
      <c r="B177" s="44"/>
      <c r="C177" s="298" t="s">
        <v>114</v>
      </c>
      <c r="D177" s="298" t="s">
        <v>375</v>
      </c>
      <c r="E177" s="17" t="s">
        <v>1</v>
      </c>
      <c r="F177" s="299">
        <v>148.827</v>
      </c>
      <c r="G177" s="38"/>
      <c r="H177" s="44"/>
    </row>
    <row r="178" s="2" customFormat="1" ht="16.8" customHeight="1">
      <c r="A178" s="38"/>
      <c r="B178" s="44"/>
      <c r="C178" s="294" t="s">
        <v>105</v>
      </c>
      <c r="D178" s="295" t="s">
        <v>1</v>
      </c>
      <c r="E178" s="296" t="s">
        <v>1</v>
      </c>
      <c r="F178" s="297">
        <v>32.859999999999999</v>
      </c>
      <c r="G178" s="38"/>
      <c r="H178" s="44"/>
    </row>
    <row r="179" s="2" customFormat="1" ht="16.8" customHeight="1">
      <c r="A179" s="38"/>
      <c r="B179" s="44"/>
      <c r="C179" s="298" t="s">
        <v>105</v>
      </c>
      <c r="D179" s="298" t="s">
        <v>515</v>
      </c>
      <c r="E179" s="17" t="s">
        <v>1</v>
      </c>
      <c r="F179" s="299">
        <v>32.859999999999999</v>
      </c>
      <c r="G179" s="38"/>
      <c r="H179" s="44"/>
    </row>
    <row r="180" s="2" customFormat="1" ht="16.8" customHeight="1">
      <c r="A180" s="38"/>
      <c r="B180" s="44"/>
      <c r="C180" s="300" t="s">
        <v>570</v>
      </c>
      <c r="D180" s="38"/>
      <c r="E180" s="38"/>
      <c r="F180" s="38"/>
      <c r="G180" s="38"/>
      <c r="H180" s="44"/>
    </row>
    <row r="181" s="2" customFormat="1" ht="16.8" customHeight="1">
      <c r="A181" s="38"/>
      <c r="B181" s="44"/>
      <c r="C181" s="298" t="s">
        <v>165</v>
      </c>
      <c r="D181" s="298" t="s">
        <v>166</v>
      </c>
      <c r="E181" s="17" t="s">
        <v>158</v>
      </c>
      <c r="F181" s="299">
        <v>32.859999999999999</v>
      </c>
      <c r="G181" s="38"/>
      <c r="H181" s="44"/>
    </row>
    <row r="182" s="2" customFormat="1" ht="16.8" customHeight="1">
      <c r="A182" s="38"/>
      <c r="B182" s="44"/>
      <c r="C182" s="298" t="s">
        <v>181</v>
      </c>
      <c r="D182" s="298" t="s">
        <v>182</v>
      </c>
      <c r="E182" s="17" t="s">
        <v>158</v>
      </c>
      <c r="F182" s="299">
        <v>32.859999999999999</v>
      </c>
      <c r="G182" s="38"/>
      <c r="H182" s="44"/>
    </row>
    <row r="183" s="2" customFormat="1" ht="16.8" customHeight="1">
      <c r="A183" s="38"/>
      <c r="B183" s="44"/>
      <c r="C183" s="298" t="s">
        <v>193</v>
      </c>
      <c r="D183" s="298" t="s">
        <v>194</v>
      </c>
      <c r="E183" s="17" t="s">
        <v>158</v>
      </c>
      <c r="F183" s="299">
        <v>82.950000000000003</v>
      </c>
      <c r="G183" s="38"/>
      <c r="H183" s="44"/>
    </row>
    <row r="184" s="2" customFormat="1" ht="16.8" customHeight="1">
      <c r="A184" s="38"/>
      <c r="B184" s="44"/>
      <c r="C184" s="298" t="s">
        <v>198</v>
      </c>
      <c r="D184" s="298" t="s">
        <v>199</v>
      </c>
      <c r="E184" s="17" t="s">
        <v>158</v>
      </c>
      <c r="F184" s="299">
        <v>32.859999999999999</v>
      </c>
      <c r="G184" s="38"/>
      <c r="H184" s="44"/>
    </row>
    <row r="185" s="2" customFormat="1" ht="16.8" customHeight="1">
      <c r="A185" s="38"/>
      <c r="B185" s="44"/>
      <c r="C185" s="294" t="s">
        <v>110</v>
      </c>
      <c r="D185" s="295" t="s">
        <v>1</v>
      </c>
      <c r="E185" s="296" t="s">
        <v>1</v>
      </c>
      <c r="F185" s="297">
        <v>115.81</v>
      </c>
      <c r="G185" s="38"/>
      <c r="H185" s="44"/>
    </row>
    <row r="186" s="2" customFormat="1" ht="16.8" customHeight="1">
      <c r="A186" s="38"/>
      <c r="B186" s="44"/>
      <c r="C186" s="298" t="s">
        <v>110</v>
      </c>
      <c r="D186" s="298" t="s">
        <v>519</v>
      </c>
      <c r="E186" s="17" t="s">
        <v>1</v>
      </c>
      <c r="F186" s="299">
        <v>115.81</v>
      </c>
      <c r="G186" s="38"/>
      <c r="H186" s="44"/>
    </row>
    <row r="187" s="2" customFormat="1" ht="16.8" customHeight="1">
      <c r="A187" s="38"/>
      <c r="B187" s="44"/>
      <c r="C187" s="300" t="s">
        <v>570</v>
      </c>
      <c r="D187" s="38"/>
      <c r="E187" s="38"/>
      <c r="F187" s="38"/>
      <c r="G187" s="38"/>
      <c r="H187" s="44"/>
    </row>
    <row r="188" s="2" customFormat="1">
      <c r="A188" s="38"/>
      <c r="B188" s="44"/>
      <c r="C188" s="298" t="s">
        <v>219</v>
      </c>
      <c r="D188" s="298" t="s">
        <v>220</v>
      </c>
      <c r="E188" s="17" t="s">
        <v>158</v>
      </c>
      <c r="F188" s="299">
        <v>115.81</v>
      </c>
      <c r="G188" s="38"/>
      <c r="H188" s="44"/>
    </row>
    <row r="189" s="2" customFormat="1" ht="16.8" customHeight="1">
      <c r="A189" s="38"/>
      <c r="B189" s="44"/>
      <c r="C189" s="298" t="s">
        <v>185</v>
      </c>
      <c r="D189" s="298" t="s">
        <v>186</v>
      </c>
      <c r="E189" s="17" t="s">
        <v>158</v>
      </c>
      <c r="F189" s="299">
        <v>115.81</v>
      </c>
      <c r="G189" s="38"/>
      <c r="H189" s="44"/>
    </row>
    <row r="190" s="2" customFormat="1" ht="16.8" customHeight="1">
      <c r="A190" s="38"/>
      <c r="B190" s="44"/>
      <c r="C190" s="298" t="s">
        <v>189</v>
      </c>
      <c r="D190" s="298" t="s">
        <v>190</v>
      </c>
      <c r="E190" s="17" t="s">
        <v>158</v>
      </c>
      <c r="F190" s="299">
        <v>115.81</v>
      </c>
      <c r="G190" s="38"/>
      <c r="H190" s="44"/>
    </row>
    <row r="191" s="2" customFormat="1" ht="16.8" customHeight="1">
      <c r="A191" s="38"/>
      <c r="B191" s="44"/>
      <c r="C191" s="298" t="s">
        <v>193</v>
      </c>
      <c r="D191" s="298" t="s">
        <v>194</v>
      </c>
      <c r="E191" s="17" t="s">
        <v>158</v>
      </c>
      <c r="F191" s="299">
        <v>82.950000000000003</v>
      </c>
      <c r="G191" s="38"/>
      <c r="H191" s="44"/>
    </row>
    <row r="192" s="2" customFormat="1">
      <c r="A192" s="38"/>
      <c r="B192" s="44"/>
      <c r="C192" s="298" t="s">
        <v>382</v>
      </c>
      <c r="D192" s="298" t="s">
        <v>383</v>
      </c>
      <c r="E192" s="17" t="s">
        <v>158</v>
      </c>
      <c r="F192" s="299">
        <v>152.00999999999999</v>
      </c>
      <c r="G192" s="38"/>
      <c r="H192" s="44"/>
    </row>
    <row r="193" s="2" customFormat="1" ht="16.8" customHeight="1">
      <c r="A193" s="38"/>
      <c r="B193" s="44"/>
      <c r="C193" s="298" t="s">
        <v>389</v>
      </c>
      <c r="D193" s="298" t="s">
        <v>390</v>
      </c>
      <c r="E193" s="17" t="s">
        <v>158</v>
      </c>
      <c r="F193" s="299">
        <v>456.02999999999997</v>
      </c>
      <c r="G193" s="38"/>
      <c r="H193" s="44"/>
    </row>
    <row r="194" s="2" customFormat="1" ht="16.8" customHeight="1">
      <c r="A194" s="38"/>
      <c r="B194" s="44"/>
      <c r="C194" s="294" t="s">
        <v>107</v>
      </c>
      <c r="D194" s="295" t="s">
        <v>1</v>
      </c>
      <c r="E194" s="296" t="s">
        <v>1</v>
      </c>
      <c r="F194" s="297">
        <v>36.200000000000003</v>
      </c>
      <c r="G194" s="38"/>
      <c r="H194" s="44"/>
    </row>
    <row r="195" s="2" customFormat="1" ht="16.8" customHeight="1">
      <c r="A195" s="38"/>
      <c r="B195" s="44"/>
      <c r="C195" s="298" t="s">
        <v>107</v>
      </c>
      <c r="D195" s="298" t="s">
        <v>518</v>
      </c>
      <c r="E195" s="17" t="s">
        <v>1</v>
      </c>
      <c r="F195" s="299">
        <v>36.200000000000003</v>
      </c>
      <c r="G195" s="38"/>
      <c r="H195" s="44"/>
    </row>
    <row r="196" s="2" customFormat="1" ht="16.8" customHeight="1">
      <c r="A196" s="38"/>
      <c r="B196" s="44"/>
      <c r="C196" s="300" t="s">
        <v>570</v>
      </c>
      <c r="D196" s="38"/>
      <c r="E196" s="38"/>
      <c r="F196" s="38"/>
      <c r="G196" s="38"/>
      <c r="H196" s="44"/>
    </row>
    <row r="197" s="2" customFormat="1">
      <c r="A197" s="38"/>
      <c r="B197" s="44"/>
      <c r="C197" s="298" t="s">
        <v>215</v>
      </c>
      <c r="D197" s="298" t="s">
        <v>216</v>
      </c>
      <c r="E197" s="17" t="s">
        <v>158</v>
      </c>
      <c r="F197" s="299">
        <v>36.200000000000003</v>
      </c>
      <c r="G197" s="38"/>
      <c r="H197" s="44"/>
    </row>
    <row r="198" s="2" customFormat="1" ht="16.8" customHeight="1">
      <c r="A198" s="38"/>
      <c r="B198" s="44"/>
      <c r="C198" s="298" t="s">
        <v>171</v>
      </c>
      <c r="D198" s="298" t="s">
        <v>172</v>
      </c>
      <c r="E198" s="17" t="s">
        <v>158</v>
      </c>
      <c r="F198" s="299">
        <v>36.200000000000003</v>
      </c>
      <c r="G198" s="38"/>
      <c r="H198" s="44"/>
    </row>
    <row r="199" s="2" customFormat="1" ht="16.8" customHeight="1">
      <c r="A199" s="38"/>
      <c r="B199" s="44"/>
      <c r="C199" s="298" t="s">
        <v>174</v>
      </c>
      <c r="D199" s="298" t="s">
        <v>175</v>
      </c>
      <c r="E199" s="17" t="s">
        <v>158</v>
      </c>
      <c r="F199" s="299">
        <v>36.200000000000003</v>
      </c>
      <c r="G199" s="38"/>
      <c r="H199" s="44"/>
    </row>
    <row r="200" s="2" customFormat="1" ht="16.8" customHeight="1">
      <c r="A200" s="38"/>
      <c r="B200" s="44"/>
      <c r="C200" s="298" t="s">
        <v>178</v>
      </c>
      <c r="D200" s="298" t="s">
        <v>179</v>
      </c>
      <c r="E200" s="17" t="s">
        <v>158</v>
      </c>
      <c r="F200" s="299">
        <v>36.200000000000003</v>
      </c>
      <c r="G200" s="38"/>
      <c r="H200" s="44"/>
    </row>
    <row r="201" s="2" customFormat="1">
      <c r="A201" s="38"/>
      <c r="B201" s="44"/>
      <c r="C201" s="298" t="s">
        <v>382</v>
      </c>
      <c r="D201" s="298" t="s">
        <v>383</v>
      </c>
      <c r="E201" s="17" t="s">
        <v>158</v>
      </c>
      <c r="F201" s="299">
        <v>152.00999999999999</v>
      </c>
      <c r="G201" s="38"/>
      <c r="H201" s="44"/>
    </row>
    <row r="202" s="2" customFormat="1" ht="16.8" customHeight="1">
      <c r="A202" s="38"/>
      <c r="B202" s="44"/>
      <c r="C202" s="298" t="s">
        <v>389</v>
      </c>
      <c r="D202" s="298" t="s">
        <v>390</v>
      </c>
      <c r="E202" s="17" t="s">
        <v>158</v>
      </c>
      <c r="F202" s="299">
        <v>456.02999999999997</v>
      </c>
      <c r="G202" s="38"/>
      <c r="H202" s="44"/>
    </row>
    <row r="203" s="2" customFormat="1" ht="16.8" customHeight="1">
      <c r="A203" s="38"/>
      <c r="B203" s="44"/>
      <c r="C203" s="294" t="s">
        <v>112</v>
      </c>
      <c r="D203" s="295" t="s">
        <v>1</v>
      </c>
      <c r="E203" s="296" t="s">
        <v>1</v>
      </c>
      <c r="F203" s="297">
        <v>34.670000000000002</v>
      </c>
      <c r="G203" s="38"/>
      <c r="H203" s="44"/>
    </row>
    <row r="204" s="2" customFormat="1" ht="16.8" customHeight="1">
      <c r="A204" s="38"/>
      <c r="B204" s="44"/>
      <c r="C204" s="298" t="s">
        <v>112</v>
      </c>
      <c r="D204" s="298" t="s">
        <v>521</v>
      </c>
      <c r="E204" s="17" t="s">
        <v>1</v>
      </c>
      <c r="F204" s="299">
        <v>34.670000000000002</v>
      </c>
      <c r="G204" s="38"/>
      <c r="H204" s="44"/>
    </row>
    <row r="205" s="2" customFormat="1" ht="16.8" customHeight="1">
      <c r="A205" s="38"/>
      <c r="B205" s="44"/>
      <c r="C205" s="300" t="s">
        <v>570</v>
      </c>
      <c r="D205" s="38"/>
      <c r="E205" s="38"/>
      <c r="F205" s="38"/>
      <c r="G205" s="38"/>
      <c r="H205" s="44"/>
    </row>
    <row r="206" s="2" customFormat="1" ht="16.8" customHeight="1">
      <c r="A206" s="38"/>
      <c r="B206" s="44"/>
      <c r="C206" s="298" t="s">
        <v>341</v>
      </c>
      <c r="D206" s="298" t="s">
        <v>342</v>
      </c>
      <c r="E206" s="17" t="s">
        <v>158</v>
      </c>
      <c r="F206" s="299">
        <v>34.670000000000002</v>
      </c>
      <c r="G206" s="38"/>
      <c r="H206" s="44"/>
    </row>
    <row r="207" s="2" customFormat="1" ht="16.8" customHeight="1">
      <c r="A207" s="38"/>
      <c r="B207" s="44"/>
      <c r="C207" s="298" t="s">
        <v>356</v>
      </c>
      <c r="D207" s="298" t="s">
        <v>357</v>
      </c>
      <c r="E207" s="17" t="s">
        <v>158</v>
      </c>
      <c r="F207" s="299">
        <v>34.670000000000002</v>
      </c>
      <c r="G207" s="38"/>
      <c r="H207" s="44"/>
    </row>
    <row r="208" s="2" customFormat="1" ht="16.8" customHeight="1">
      <c r="A208" s="38"/>
      <c r="B208" s="44"/>
      <c r="C208" s="294" t="s">
        <v>567</v>
      </c>
      <c r="D208" s="295" t="s">
        <v>1</v>
      </c>
      <c r="E208" s="296" t="s">
        <v>1</v>
      </c>
      <c r="F208" s="297">
        <v>293.17000000000002</v>
      </c>
      <c r="G208" s="38"/>
      <c r="H208" s="44"/>
    </row>
    <row r="209" s="2" customFormat="1" ht="7.44" customHeight="1">
      <c r="A209" s="38"/>
      <c r="B209" s="171"/>
      <c r="C209" s="172"/>
      <c r="D209" s="172"/>
      <c r="E209" s="172"/>
      <c r="F209" s="172"/>
      <c r="G209" s="172"/>
      <c r="H209" s="44"/>
    </row>
    <row r="210" s="2" customFormat="1">
      <c r="A210" s="38"/>
      <c r="B210" s="38"/>
      <c r="C210" s="38"/>
      <c r="D210" s="38"/>
      <c r="E210" s="38"/>
      <c r="F210" s="38"/>
      <c r="G210" s="38"/>
      <c r="H210" s="38"/>
    </row>
  </sheetData>
  <sheetProtection sheet="1" formatColumns="0" formatRows="0" objects="1" scenarios="1" spinCount="100000" saltValue="jPePdp5U9AiTne4Nh5WdQWYnIgGRxCUGfVEK3drCZIeoseF35jB0SmuqJNPSSshgUOdNaI99Cp+5xZNtmn9g7A==" hashValue="YwDcT7QZjJTfFMi8nYmgLCQv02/Tqh8qOBO4la0qHOlhsuc3h+hrGe/oa5UJxMahNHHAIz8+OLmz3RPRkbQ6Ew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Duben</dc:creator>
  <cp:lastModifiedBy>Jan Duben</cp:lastModifiedBy>
  <dcterms:created xsi:type="dcterms:W3CDTF">2022-10-06T05:59:28Z</dcterms:created>
  <dcterms:modified xsi:type="dcterms:W3CDTF">2022-10-06T05:59:50Z</dcterms:modified>
</cp:coreProperties>
</file>