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L:\_Flash\ Behina\2025\Hala Březová\Final R01\"/>
    </mc:Choice>
  </mc:AlternateContent>
  <bookViews>
    <workbookView xWindow="0" yWindow="0" windowWidth="0" windowHeight="0"/>
  </bookViews>
  <sheets>
    <sheet name="Rekapitulace stavby" sheetId="1" r:id="rId1"/>
    <sheet name="D.1.2.5 - Silnoproudá ele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'D.1.2.5 - Silnoproudá ele...'!$C$120:$K$198</definedName>
    <definedName name="_xlnm.Print_Area" localSheetId="1">'D.1.2.5 - Silnoproudá ele...'!$C$4:$J$76,'D.1.2.5 - Silnoproudá ele...'!$C$82:$J$102,'D.1.2.5 - Silnoproudá ele...'!$C$108:$K$198</definedName>
    <definedName name="_xlnm.Print_Titles" localSheetId="1">'D.1.2.5 - Silnoproudá ele...'!$120:$120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111"/>
  <c i="1" r="L90"/>
  <c r="AM90"/>
  <c r="AM89"/>
  <c r="L89"/>
  <c r="AM87"/>
  <c r="L87"/>
  <c r="L85"/>
  <c r="L84"/>
  <c i="2" r="J196"/>
  <c r="BK183"/>
  <c r="J172"/>
  <c r="BK165"/>
  <c r="BK138"/>
  <c r="J198"/>
  <c r="BK189"/>
  <c r="BK184"/>
  <c r="J178"/>
  <c r="J173"/>
  <c r="J153"/>
  <c r="BK142"/>
  <c r="J131"/>
  <c r="J195"/>
  <c r="J184"/>
  <c r="BK169"/>
  <c r="J149"/>
  <c r="J141"/>
  <c r="J170"/>
  <c r="J151"/>
  <c r="J143"/>
  <c r="J123"/>
  <c r="J142"/>
  <c r="J127"/>
  <c r="BK174"/>
  <c r="J166"/>
  <c r="BK147"/>
  <c r="J133"/>
  <c r="BK123"/>
  <c r="J194"/>
  <c r="BK186"/>
  <c r="BK177"/>
  <c r="BK163"/>
  <c r="BK152"/>
  <c r="BK127"/>
  <c r="BK195"/>
  <c r="J186"/>
  <c r="J183"/>
  <c r="J177"/>
  <c r="BK155"/>
  <c r="J147"/>
  <c r="BK133"/>
  <c r="BK188"/>
  <c r="BK180"/>
  <c r="BK161"/>
  <c r="J145"/>
  <c r="BK135"/>
  <c r="BK153"/>
  <c r="BK136"/>
  <c r="J125"/>
  <c r="BK158"/>
  <c r="BK154"/>
  <c r="J140"/>
  <c r="J124"/>
  <c r="J171"/>
  <c r="J154"/>
  <c r="J139"/>
  <c r="BK128"/>
  <c r="BK192"/>
  <c r="J185"/>
  <c r="J179"/>
  <c r="J169"/>
  <c r="BK156"/>
  <c r="BK130"/>
  <c r="BK197"/>
  <c r="J193"/>
  <c r="J188"/>
  <c r="J180"/>
  <c r="J168"/>
  <c r="BK148"/>
  <c r="J134"/>
  <c r="J197"/>
  <c r="J187"/>
  <c r="BK178"/>
  <c r="BK167"/>
  <c r="J156"/>
  <c r="BK140"/>
  <c r="BK168"/>
  <c r="J152"/>
  <c r="BK143"/>
  <c r="BK131"/>
  <c r="J161"/>
  <c r="J146"/>
  <c r="J137"/>
  <c r="J129"/>
  <c r="J175"/>
  <c r="J155"/>
  <c r="BK137"/>
  <c r="BK124"/>
  <c r="BK193"/>
  <c r="BK191"/>
  <c r="BK181"/>
  <c r="J167"/>
  <c r="J157"/>
  <c r="BK125"/>
  <c r="BK194"/>
  <c r="BK187"/>
  <c r="BK179"/>
  <c r="BK172"/>
  <c r="BK151"/>
  <c r="BK141"/>
  <c r="J189"/>
  <c r="J174"/>
  <c r="J162"/>
  <c r="J148"/>
  <c r="BK132"/>
  <c r="J159"/>
  <c r="J144"/>
  <c r="J132"/>
  <c r="BK175"/>
  <c r="J150"/>
  <c r="BK134"/>
  <c r="J126"/>
  <c r="J165"/>
  <c r="BK144"/>
  <c r="J130"/>
  <c i="1" r="AS94"/>
  <c i="2" r="BK198"/>
  <c r="BK171"/>
  <c r="J158"/>
  <c r="BK149"/>
  <c r="BK196"/>
  <c r="J191"/>
  <c r="BK185"/>
  <c r="J181"/>
  <c r="J176"/>
  <c r="BK162"/>
  <c r="BK126"/>
  <c r="J192"/>
  <c r="BK176"/>
  <c r="J163"/>
  <c r="BK157"/>
  <c r="BK146"/>
  <c r="J136"/>
  <c r="BK166"/>
  <c r="BK150"/>
  <c r="BK139"/>
  <c r="J128"/>
  <c r="BK170"/>
  <c r="BK145"/>
  <c r="J135"/>
  <c r="BK173"/>
  <c r="BK159"/>
  <c r="J138"/>
  <c r="BK129"/>
  <c l="1" r="P164"/>
  <c r="R164"/>
  <c r="T182"/>
  <c r="BK160"/>
  <c r="J160"/>
  <c r="J98"/>
  <c r="BK164"/>
  <c r="J164"/>
  <c r="J99"/>
  <c r="R182"/>
  <c r="R160"/>
  <c r="R122"/>
  <c r="R121"/>
  <c r="T160"/>
  <c r="T122"/>
  <c r="T121"/>
  <c r="BK182"/>
  <c r="J182"/>
  <c r="J100"/>
  <c r="R190"/>
  <c r="P160"/>
  <c r="P122"/>
  <c r="P121"/>
  <c i="1" r="AU95"/>
  <c i="2" r="T164"/>
  <c r="P182"/>
  <c r="BK190"/>
  <c r="J190"/>
  <c r="J101"/>
  <c r="P190"/>
  <c r="T190"/>
  <c r="BK122"/>
  <c r="J122"/>
  <c r="J97"/>
  <c r="J89"/>
  <c r="J92"/>
  <c r="BE132"/>
  <c r="BE136"/>
  <c r="BE140"/>
  <c r="BE142"/>
  <c r="BE150"/>
  <c r="BE157"/>
  <c r="BE158"/>
  <c r="F92"/>
  <c r="BE123"/>
  <c r="BE141"/>
  <c r="BE149"/>
  <c r="BE153"/>
  <c r="BE159"/>
  <c r="BE162"/>
  <c r="BE169"/>
  <c r="BE171"/>
  <c r="E85"/>
  <c r="BE127"/>
  <c r="BE133"/>
  <c r="BE135"/>
  <c r="BE138"/>
  <c r="BE146"/>
  <c r="BE165"/>
  <c r="BE172"/>
  <c r="BE173"/>
  <c r="BE174"/>
  <c r="BE176"/>
  <c r="BE131"/>
  <c r="BE139"/>
  <c r="BE143"/>
  <c r="BE144"/>
  <c r="BE147"/>
  <c r="BE148"/>
  <c r="BE151"/>
  <c r="BE168"/>
  <c r="BE175"/>
  <c r="BE179"/>
  <c r="BE184"/>
  <c r="BE187"/>
  <c r="BE193"/>
  <c r="BE125"/>
  <c r="BE128"/>
  <c r="BE130"/>
  <c r="BE145"/>
  <c r="BE152"/>
  <c r="BE154"/>
  <c r="BE156"/>
  <c r="BE161"/>
  <c r="BE163"/>
  <c r="BE167"/>
  <c r="BE178"/>
  <c r="BE183"/>
  <c r="BE186"/>
  <c r="BE188"/>
  <c r="BE191"/>
  <c r="BE194"/>
  <c r="BE197"/>
  <c r="BE124"/>
  <c r="BE126"/>
  <c r="BE129"/>
  <c r="BE134"/>
  <c r="BE137"/>
  <c r="BE155"/>
  <c r="BE166"/>
  <c r="BE170"/>
  <c r="BE177"/>
  <c r="BE180"/>
  <c r="BE181"/>
  <c r="BE185"/>
  <c r="BE189"/>
  <c r="BE192"/>
  <c r="BE195"/>
  <c r="BE196"/>
  <c r="BE198"/>
  <c r="F37"/>
  <c i="1" r="BD95"/>
  <c r="BD94"/>
  <c r="W33"/>
  <c i="2" r="J34"/>
  <c i="1" r="AW95"/>
  <c i="2" r="F36"/>
  <c i="1" r="BC95"/>
  <c r="BC94"/>
  <c r="AY94"/>
  <c i="2" r="F34"/>
  <c i="1" r="BA95"/>
  <c r="BA94"/>
  <c r="W30"/>
  <c i="2" r="F35"/>
  <c i="1" r="BB95"/>
  <c r="BB94"/>
  <c r="W31"/>
  <c r="AU94"/>
  <c i="2" l="1" r="BK121"/>
  <c r="J121"/>
  <c r="J96"/>
  <c i="1" r="AW94"/>
  <c r="AK30"/>
  <c i="2" r="J33"/>
  <c i="1" r="AV95"/>
  <c r="AT95"/>
  <c r="AX94"/>
  <c r="W32"/>
  <c i="2" r="F33"/>
  <c i="1" r="AZ95"/>
  <c r="AZ94"/>
  <c r="W29"/>
  <c i="2" l="1" r="J30"/>
  <c i="1" r="AG95"/>
  <c r="AG94"/>
  <c r="AK26"/>
  <c r="AV94"/>
  <c r="AK29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<sst xmlns="http://schemas.openxmlformats.org/spreadsheetml/2006/main">
  <si>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</si>
  <si>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</si>
  <si>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</si>
  <si>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</si>
  <si>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</si>
  <si>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{e969e7ba-dcdc-45f6-9f86-81e1a97c8b2e}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</si>
  <si>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</si>
  <si>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</si>
  <si>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</si>
  <si>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</si>
  <si>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</si>
  <si>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</si>
  <si>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</si>
  <si>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314/2025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</si>
  <si>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</si>
  <si>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</si>
  <si>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vstupní haly ZŠ a MŠ Březová</t>
  </si>
  <si>
    <t>KSO:</t>
  </si>
  <si>
    <t>CC-CZ:</t>
  </si>
  <si>
    <t>Místo:</t>
  </si>
  <si>
    <t xml:space="preserve"> </t>
  </si>
  <si>
    <t>Datum:</t>
  </si>
  <si>
    <t>18. 2. 2025</t>
  </si>
  <si>
    <t>Zadavatel:</t>
  </si>
  <si>
    <t>IČ:</t>
  </si>
  <si>
    <t>00261238</t>
  </si>
  <si>
    <t>Statutární město Děčín</t>
  </si>
  <si>
    <t>DIČ:</t>
  </si>
  <si>
    <t>CZ00261238</t>
  </si>
  <si>
    <t>Uchazeč:</t>
  </si>
  <si>
    <t>Vyplň údaj</t>
  </si>
  <si>
    <t>Projektant:</t>
  </si>
  <si>
    <t>63756943</t>
  </si>
  <si>
    <t>Tomáš Behina</t>
  </si>
  <si>
    <t>CZ7409282793</t>
  </si>
  <si>
    <t>True</t>
  </si>
  <si>
    <t>Zpracovatel:</t>
  </si>
  <si>
    <t>Poznámka:</t>
  </si>
  <si>
    <t>Je-li v technických specifikacích uveden odkaz na konkrétní výrobek, materiál, technologii příp. na obchodní firmu, tak se má za to, že se jedná o vymezení minimálních požadovaných standardů výrobku, technologie či materiálu. V tomto případě je účastník ZŘ oprávněn v nabídce uvést i jiné, kvalitativně a technicky obdobné řešení, které splňuje minimálně požadované standardy a odpovídá uvedeným parametrům.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</si>
  <si>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</si>
  <si>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</si>
  <si>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</si>
  <si>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</si>
  <si>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</si>
  <si>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</si>
  <si>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</si>
  <si>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</si>
  <si>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</si>
  <si>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</si>
  <si>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</si>
  <si>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</si>
  <si>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</si>
  <si>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</si>
  <si>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</si>
  <si>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</si>
  <si>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</si>
  <si>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</si>
  <si>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</si>
  <si>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</si>
  <si>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</si>
  <si>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</si>
  <si>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</si>
  <si>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</si>
  <si>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</si>
  <si>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</si>
  <si>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</si>
  <si>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</si>
  <si>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</si>
  <si>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</si>
  <si>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</si>
  <si>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</si>
  <si>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</si>
  <si>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</si>
  <si>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</si>
  <si>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</si>
  <si>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</si>
  <si>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</si>
  <si>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</si>
  <si>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</si>
  <si>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</si>
  <si>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</si>
  <si>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</si>
  <si>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</si>
  <si>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</si>
  <si>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D.1.2.5</t>
  </si>
  <si>
    <t>Silnoproudá elektrotechnika</t>
  </si>
  <si>
    <t>STA</t>
  </si>
  <si>
    <t>1</t>
  </si>
  <si>
    <t>{e21ece37-145e-46f5-8382-cbfc8171fe13}</t>
  </si>
  <si>
    <t>2</t>
  </si>
  <si>
    <t>KRYCÍ LIST SOUPISU PRACÍ</t>
  </si>
  <si>
    <t>Objekt:</t>
  </si>
  <si>
    <t>D.1.2.5 - Silnoproudá elektrotechnika</t>
  </si>
  <si>
    <t>REKAPITULACE ČLENĚNÍ SOUPISU PRACÍ</t>
  </si>
  <si>
    <t>Kód dílu - Popis</t>
  </si>
  <si>
    <t>Cena celkem [CZK]</t>
  </si>
  <si>
    <t>Náklady ze soupisu prací</t>
  </si>
  <si>
    <t>-1</t>
  </si>
  <si>
    <t>741 - Elektroinstalace - silnoproud</t>
  </si>
  <si>
    <t xml:space="preserve">    RJ8 - Doplnění rozváděče - RJ8</t>
  </si>
  <si>
    <t xml:space="preserve">    RJ81 - Rozváděč - RJ81</t>
  </si>
  <si>
    <t>46-M - Zemní práce při extr.mont.pracích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</si>
  <si>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</si>
  <si>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</si>
  <si>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</si>
  <si>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</si>
  <si>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</si>
  <si>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</si>
  <si>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</si>
  <si>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</si>
  <si>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</si>
  <si>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</si>
  <si>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</si>
  <si>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</si>
  <si>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</si>
  <si>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</si>
  <si>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741</t>
  </si>
  <si>
    <t>Elektroinstalace - silnoproud</t>
  </si>
  <si>
    <t>ROZPOCET</t>
  </si>
  <si>
    <t>K</t>
  </si>
  <si>
    <t>741372062</t>
  </si>
  <si>
    <t>Montáž svítidlo LED interiérové přisazené stropní hranaté nebo kruhové přes 0,09 do 0,36 m2 se zapojením vodičů</t>
  </si>
  <si>
    <t>kus</t>
  </si>
  <si>
    <t>CS ÚRS 2025 01</t>
  </si>
  <si>
    <t>4</t>
  </si>
  <si>
    <t>538626527</t>
  </si>
  <si>
    <t>M</t>
  </si>
  <si>
    <t>A</t>
  </si>
  <si>
    <t>Svítidlo A - stropní LED45,5W, 6350lm, CRI80, 4000K, 1483x175x47mm</t>
  </si>
  <si>
    <t>ks</t>
  </si>
  <si>
    <t>512</t>
  </si>
  <si>
    <t>-677754809</t>
  </si>
  <si>
    <t>3</t>
  </si>
  <si>
    <t>B</t>
  </si>
  <si>
    <t>Svítidlo B - LED 230-240V 24W/840 Ø388 mm IP44</t>
  </si>
  <si>
    <t>1403240373</t>
  </si>
  <si>
    <t>741372061</t>
  </si>
  <si>
    <t>Montáž svítidlo LED interiérové přisazené stropní hranaté nebo kruhové do 0,09 m2 se zapojením vodičů</t>
  </si>
  <si>
    <t>1160017273</t>
  </si>
  <si>
    <t>5</t>
  </si>
  <si>
    <t>N</t>
  </si>
  <si>
    <t>Svítidlo N - nouuové 3W</t>
  </si>
  <si>
    <t>1790933502</t>
  </si>
  <si>
    <t>6</t>
  </si>
  <si>
    <t>741112061</t>
  </si>
  <si>
    <t>Montáž krabice přístrojová zapuštěná plastová kruhová</t>
  </si>
  <si>
    <t>-644081177</t>
  </si>
  <si>
    <t>7</t>
  </si>
  <si>
    <t>34571451</t>
  </si>
  <si>
    <t>krabice pod omítku PVC přístrojová kruhová D 70mm hluboká</t>
  </si>
  <si>
    <t>128</t>
  </si>
  <si>
    <t>-1685039311</t>
  </si>
  <si>
    <t>8</t>
  </si>
  <si>
    <t>741310112</t>
  </si>
  <si>
    <t>Montáž ovladač (polo)zapuštěný bezšroubové připojení 0/1-tlačítkový zapínací/vypínací se zapojením vodičů</t>
  </si>
  <si>
    <t>-1041231478</t>
  </si>
  <si>
    <t>9</t>
  </si>
  <si>
    <t>34539021</t>
  </si>
  <si>
    <t>přístroj ovládače zapínacího, řazení 1/0, 1/0S, 1/0So bezšroubové svorky</t>
  </si>
  <si>
    <t>837185784</t>
  </si>
  <si>
    <t>10</t>
  </si>
  <si>
    <t>34539049</t>
  </si>
  <si>
    <t>kryt spínače jednoduchý</t>
  </si>
  <si>
    <t>-450393775</t>
  </si>
  <si>
    <t>11</t>
  </si>
  <si>
    <t>34539059</t>
  </si>
  <si>
    <t>rámeček jednonásobný</t>
  </si>
  <si>
    <t>-2091108598</t>
  </si>
  <si>
    <t>741311004</t>
  </si>
  <si>
    <t>Montáž čidlo pohybu nástěnné se zapojením vodičů</t>
  </si>
  <si>
    <t>279949539</t>
  </si>
  <si>
    <t>13</t>
  </si>
  <si>
    <t>SP1</t>
  </si>
  <si>
    <t>Snímač pohybu stropní</t>
  </si>
  <si>
    <t>-90263397</t>
  </si>
  <si>
    <t>14</t>
  </si>
  <si>
    <t>SP2</t>
  </si>
  <si>
    <t>Snímač pohybu nástěnné</t>
  </si>
  <si>
    <t>-484223915</t>
  </si>
  <si>
    <t>15</t>
  </si>
  <si>
    <t>M005</t>
  </si>
  <si>
    <t>Senzor zabezpečovacího systému, konkrétní typ bude zvolen dle stávajícího systému</t>
  </si>
  <si>
    <t>18950790</t>
  </si>
  <si>
    <t>16</t>
  </si>
  <si>
    <t>742220402</t>
  </si>
  <si>
    <t>Programování systému na jeden detektor PZTS</t>
  </si>
  <si>
    <t>205301400</t>
  </si>
  <si>
    <t>17</t>
  </si>
  <si>
    <t>741313002</t>
  </si>
  <si>
    <t>Montáž zásuvka (polo)zapuštěná bezšroubové připojení 2P+PE dvojí zapojení - průběžná se zapojením vodičů</t>
  </si>
  <si>
    <t>511976351</t>
  </si>
  <si>
    <t>18</t>
  </si>
  <si>
    <t>34555241</t>
  </si>
  <si>
    <t>přístroj zásuvky zapuštěné jednonásobné, krytka s clonkami, bezšroubové svorky</t>
  </si>
  <si>
    <t>-1993696460</t>
  </si>
  <si>
    <t>19</t>
  </si>
  <si>
    <t>742124002</t>
  </si>
  <si>
    <t>Montáž kabelů datových FTP, UTP, STP pro vnitřní rozvody do trubky</t>
  </si>
  <si>
    <t>m</t>
  </si>
  <si>
    <t>64</t>
  </si>
  <si>
    <t>-304629733</t>
  </si>
  <si>
    <t>20</t>
  </si>
  <si>
    <t>34121268</t>
  </si>
  <si>
    <t>kabel datový bezhalogenový třída reakce na oheň B2cas1d1a1 jádro Cu plné (U/UTP) kategorie 6</t>
  </si>
  <si>
    <t>256</t>
  </si>
  <si>
    <t>-1110415893</t>
  </si>
  <si>
    <t>741110021</t>
  </si>
  <si>
    <t>Montáž trubka plastová tuhá D přes 16 do 23 mm uložená pod omítku</t>
  </si>
  <si>
    <t>1291754095</t>
  </si>
  <si>
    <t>22</t>
  </si>
  <si>
    <t>34571063</t>
  </si>
  <si>
    <t>trubka elektroinstalační ohebná z PVC bílá d 23mm</t>
  </si>
  <si>
    <t>-1053189527</t>
  </si>
  <si>
    <t>23</t>
  </si>
  <si>
    <t>741122011</t>
  </si>
  <si>
    <t>Montáž kabel Cu bez ukončení uložený pod omítku plný kulatý 2x1,5 až 2,5 mm2 (např. CYKY)</t>
  </si>
  <si>
    <t>-1132069978</t>
  </si>
  <si>
    <t>24</t>
  </si>
  <si>
    <t>34111116</t>
  </si>
  <si>
    <t>kabel silový oheň retardující bezhalogenový bez funkční schopnosti při požáru třída reakce na oheň B2cas1d1a1 jádro Cu 0,6/1kV (1-CXKH-R B2) 2x1,5mm2</t>
  </si>
  <si>
    <t>368655816</t>
  </si>
  <si>
    <t>25</t>
  </si>
  <si>
    <t>741122015</t>
  </si>
  <si>
    <t>Montáž kabel Cu bez ukončení uložený pod omítku plný kulatý 3x1,5 mm2 (např. CYKY)</t>
  </si>
  <si>
    <t>-1249783949</t>
  </si>
  <si>
    <t>26</t>
  </si>
  <si>
    <t>34111123</t>
  </si>
  <si>
    <t>kabel silový oheň retardující bezhalogenový bez funkční schopnosti při požáru třída reakce na oheň B2cas1d1a1 jádro Cu 0,6/1kV (1-CXKH-R B2) 3x1,5mm2</t>
  </si>
  <si>
    <t>-1900293760</t>
  </si>
  <si>
    <t>27</t>
  </si>
  <si>
    <t>741122016</t>
  </si>
  <si>
    <t>Montáž kabel Cu bez ukončení uložený pod omítku plný kulatý 3x2,5 až 6 mm2 (např. CYKY)</t>
  </si>
  <si>
    <t>1718864129</t>
  </si>
  <si>
    <t>28</t>
  </si>
  <si>
    <t>34111124</t>
  </si>
  <si>
    <t>kabel silový oheň retardující bezhalogenový bez funkční schopnosti při požáru třída reakce na oheň B2cas1d1a1 jádro Cu 0,6/1kV (1-CXKH-R B2) 3x2,5mm2</t>
  </si>
  <si>
    <t>1284120431</t>
  </si>
  <si>
    <t>29</t>
  </si>
  <si>
    <t>741122032</t>
  </si>
  <si>
    <t>Montáž kabel Cu bez ukončení uložený pod omítku plný kulatý 5x4 až 6 mm2 (např. CYKY)</t>
  </si>
  <si>
    <t>2067166455</t>
  </si>
  <si>
    <t>30</t>
  </si>
  <si>
    <t>34111166</t>
  </si>
  <si>
    <t>kabel silový oheň retardující bezhalogenový bez funkční schopnosti při požáru třída reakce na oheň B2cas1d1a1 jádro Cu 0,6/1kV (1-CXKH-R B2) 5x6mm2</t>
  </si>
  <si>
    <t>-1630297928</t>
  </si>
  <si>
    <t>31</t>
  </si>
  <si>
    <t>741122041</t>
  </si>
  <si>
    <t>Montáž kabel Cu bez ukončení uložený pod omítku plný kulatý 7x1,5 až 2,5 mm2 (např. CYKY)</t>
  </si>
  <si>
    <t>-491723896</t>
  </si>
  <si>
    <t>32</t>
  </si>
  <si>
    <t>34111177</t>
  </si>
  <si>
    <t>kabel silový oheň retardující bezhalogenový bez funkční schopnosti při požáru třída reakce na oheň B2cas1d1a1 jádro Cu 0,6/1kV (1-CXKH-R B2) 7x1,5mm2</t>
  </si>
  <si>
    <t>-32610748</t>
  </si>
  <si>
    <t>33</t>
  </si>
  <si>
    <t>741120001</t>
  </si>
  <si>
    <t>Montáž vodič Cu izolovaný plný a laněný žíla 0,35-6 mm2 pod omítku (např. CY)</t>
  </si>
  <si>
    <t>221322706</t>
  </si>
  <si>
    <t>34</t>
  </si>
  <si>
    <t>51787</t>
  </si>
  <si>
    <t>H07Z-K 4 zž</t>
  </si>
  <si>
    <t>-1696760374</t>
  </si>
  <si>
    <t>35</t>
  </si>
  <si>
    <t>K001</t>
  </si>
  <si>
    <t>Demontáže</t>
  </si>
  <si>
    <t>kpl</t>
  </si>
  <si>
    <t>-1281676858</t>
  </si>
  <si>
    <t>36</t>
  </si>
  <si>
    <t>741210102</t>
  </si>
  <si>
    <t>Montáž rozvaděčů litinových, hliníkových nebo plastových sestava do 100 kg</t>
  </si>
  <si>
    <t>1403295346</t>
  </si>
  <si>
    <t>37</t>
  </si>
  <si>
    <t>741810001</t>
  </si>
  <si>
    <t>Celková prohlídka elektrického rozvodu a zařízení do 100 000,- Kč</t>
  </si>
  <si>
    <t>439641649</t>
  </si>
  <si>
    <t>RJ8</t>
  </si>
  <si>
    <t>Doplnění rozváděče - RJ8</t>
  </si>
  <si>
    <t>38</t>
  </si>
  <si>
    <t>168000</t>
  </si>
  <si>
    <t>Jistič 20B/3 10kA</t>
  </si>
  <si>
    <t>KS</t>
  </si>
  <si>
    <t>-1318860136</t>
  </si>
  <si>
    <t>39</t>
  </si>
  <si>
    <t>PMRJ8</t>
  </si>
  <si>
    <t>Podružný materiál</t>
  </si>
  <si>
    <t>2090542198</t>
  </si>
  <si>
    <t>40</t>
  </si>
  <si>
    <t>MORJ8</t>
  </si>
  <si>
    <t>Montáže a protokoly</t>
  </si>
  <si>
    <t>294999342</t>
  </si>
  <si>
    <t>RJ81</t>
  </si>
  <si>
    <t>Rozváděč - RJ81</t>
  </si>
  <si>
    <t>41</t>
  </si>
  <si>
    <t>168001</t>
  </si>
  <si>
    <t>Skříň 4-EIS IP40</t>
  </si>
  <si>
    <t>-2076786929</t>
  </si>
  <si>
    <t>42</t>
  </si>
  <si>
    <t>168002</t>
  </si>
  <si>
    <t>Bočnice rámu (1KS=1PÁR)</t>
  </si>
  <si>
    <t>-1647624268</t>
  </si>
  <si>
    <t>43</t>
  </si>
  <si>
    <t>168003</t>
  </si>
  <si>
    <t>Lišta přístrojová</t>
  </si>
  <si>
    <t>-1641734124</t>
  </si>
  <si>
    <t>44</t>
  </si>
  <si>
    <t>168004</t>
  </si>
  <si>
    <t>Příchytka upevňovací vodivá</t>
  </si>
  <si>
    <t>PÁR</t>
  </si>
  <si>
    <t>-81433707</t>
  </si>
  <si>
    <t>45</t>
  </si>
  <si>
    <t>168005</t>
  </si>
  <si>
    <t>Příchytka upevňovací izolační</t>
  </si>
  <si>
    <t>-348755279</t>
  </si>
  <si>
    <t>46</t>
  </si>
  <si>
    <t>168006</t>
  </si>
  <si>
    <t>Deska 600/150-45 krycí</t>
  </si>
  <si>
    <t>-543970225</t>
  </si>
  <si>
    <t>47</t>
  </si>
  <si>
    <t>168007</t>
  </si>
  <si>
    <t>Deska 600/050-BL krycí</t>
  </si>
  <si>
    <t>-2057662829</t>
  </si>
  <si>
    <t>48</t>
  </si>
  <si>
    <t>168008</t>
  </si>
  <si>
    <t>Záslepka 12TE lámatelná hrubě žebr.b.</t>
  </si>
  <si>
    <t>1519304362</t>
  </si>
  <si>
    <t>49</t>
  </si>
  <si>
    <t>168009</t>
  </si>
  <si>
    <t>Spínač 20/3 3TE</t>
  </si>
  <si>
    <t>-120841825</t>
  </si>
  <si>
    <t>50</t>
  </si>
  <si>
    <t>168010</t>
  </si>
  <si>
    <t>Svodič přepětí</t>
  </si>
  <si>
    <t>1122342664</t>
  </si>
  <si>
    <t>51</t>
  </si>
  <si>
    <t>168011</t>
  </si>
  <si>
    <t>Relé impulsní</t>
  </si>
  <si>
    <t>1991589120</t>
  </si>
  <si>
    <t>52</t>
  </si>
  <si>
    <t>168012</t>
  </si>
  <si>
    <t>Relé instalační</t>
  </si>
  <si>
    <t>999583213</t>
  </si>
  <si>
    <t>53</t>
  </si>
  <si>
    <t>168013</t>
  </si>
  <si>
    <t>Chránič 16B/1N/0,03-A 10kA</t>
  </si>
  <si>
    <t>959447300</t>
  </si>
  <si>
    <t>54</t>
  </si>
  <si>
    <t>168014</t>
  </si>
  <si>
    <t>Jistič 10B/1 10kA</t>
  </si>
  <si>
    <t>244376700</t>
  </si>
  <si>
    <t>55</t>
  </si>
  <si>
    <t>168015</t>
  </si>
  <si>
    <t>Schránka na dokumenty A4</t>
  </si>
  <si>
    <t>978609693</t>
  </si>
  <si>
    <t>56</t>
  </si>
  <si>
    <t>PMRJ81</t>
  </si>
  <si>
    <t>323314112</t>
  </si>
  <si>
    <t>57</t>
  </si>
  <si>
    <t>MORJ81</t>
  </si>
  <si>
    <t>449066076</t>
  </si>
  <si>
    <t>46-M</t>
  </si>
  <si>
    <t>Zemní práce při extr.mont.pracích</t>
  </si>
  <si>
    <t>58</t>
  </si>
  <si>
    <t>468091311</t>
  </si>
  <si>
    <t>Vysekání kapes a výklenků ve zdivu cihelném pro krabice 7x7x5 cm</t>
  </si>
  <si>
    <t>-1055591927</t>
  </si>
  <si>
    <t>59</t>
  </si>
  <si>
    <t>468101411</t>
  </si>
  <si>
    <t>Vysekání rýh pro montáž trubek a kabelů v cihelných zdech hl do 3 cm a š do 3 cm</t>
  </si>
  <si>
    <t>-352046261</t>
  </si>
  <si>
    <t>60</t>
  </si>
  <si>
    <t>460941211</t>
  </si>
  <si>
    <t>Vyplnění a omítnutí rýh při elektroinstalacích ve stěnách hl do 3 cm a š do 3 cm</t>
  </si>
  <si>
    <t>1410270379</t>
  </si>
  <si>
    <t>61</t>
  </si>
  <si>
    <t>468101312</t>
  </si>
  <si>
    <t>Vysekání rýh pro montáž trubek a kabelů v betonových podlahách a mazaninách hl do 5 cm a š přes 5 do 7 cm</t>
  </si>
  <si>
    <t>-1890106319</t>
  </si>
  <si>
    <t>62</t>
  </si>
  <si>
    <t>460941312</t>
  </si>
  <si>
    <t>Vyplnění a začištění rýh při elektroinstalacích v betonových podlahách a mazaninách hl do 5 cm a š přes 5 do 7 cm</t>
  </si>
  <si>
    <t>607768006</t>
  </si>
  <si>
    <t>63</t>
  </si>
  <si>
    <t>468081311</t>
  </si>
  <si>
    <t>Vybourání otvorů pro elektroinstalace ve zdivu cihelném pl do 0,0225 m2 tl do 15 cm</t>
  </si>
  <si>
    <t>1585308783</t>
  </si>
  <si>
    <t>468081321</t>
  </si>
  <si>
    <t>Vybourání otvorů pro elektroinstalace ve zdivu cihelném pl přes 0,0225 do 0,09 m2 tl do 15 cm</t>
  </si>
  <si>
    <t>-953422875</t>
  </si>
  <si>
    <t>VRN</t>
  </si>
  <si>
    <t>Vedlejší rozpočtové náklady</t>
  </si>
  <si>
    <t>65</t>
  </si>
  <si>
    <t>141R00</t>
  </si>
  <si>
    <t>Přirážka za podružný materiál</t>
  </si>
  <si>
    <t>%</t>
  </si>
  <si>
    <t>-520683819</t>
  </si>
  <si>
    <t>66</t>
  </si>
  <si>
    <t>013254000</t>
  </si>
  <si>
    <t>Dokumentace skutečného provedení stavby</t>
  </si>
  <si>
    <t>1024</t>
  </si>
  <si>
    <t>640978077</t>
  </si>
  <si>
    <t>67</t>
  </si>
  <si>
    <t>034002000</t>
  </si>
  <si>
    <t>Zabezpečení staveniště</t>
  </si>
  <si>
    <t>-1558984686</t>
  </si>
  <si>
    <t>68</t>
  </si>
  <si>
    <t>065002000</t>
  </si>
  <si>
    <t>Mimostaveništní doprava materiálů, výrobků a strojů</t>
  </si>
  <si>
    <t>-1457499048</t>
  </si>
  <si>
    <t>69</t>
  </si>
  <si>
    <t>071103000</t>
  </si>
  <si>
    <t>Provoz investora</t>
  </si>
  <si>
    <t>-945033354</t>
  </si>
  <si>
    <t>70</t>
  </si>
  <si>
    <t>201R00</t>
  </si>
  <si>
    <t>Podíl přidružených výkonů</t>
  </si>
  <si>
    <t>1998008292</t>
  </si>
  <si>
    <t>71</t>
  </si>
  <si>
    <t>202R00</t>
  </si>
  <si>
    <t>Zednické výpomoci</t>
  </si>
  <si>
    <t>235262544</t>
  </si>
  <si>
    <t>72</t>
  </si>
  <si>
    <t>00R00</t>
  </si>
  <si>
    <t>Likvidace odpadu, odvoz suti a vybouraných hmot na skládku,</t>
  </si>
  <si>
    <t>1243533178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</si>
</sst>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4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4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6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32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34</v>
      </c>
      <c r="AO17" s="19"/>
      <c r="AP17" s="19"/>
      <c r="AQ17" s="19"/>
      <c r="AR17" s="17"/>
      <c r="BE17" s="28"/>
      <c r="BS17" s="14" t="s">
        <v>35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36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35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47.25" customHeight="1">
      <c r="B23" s="18"/>
      <c r="C23" s="19"/>
      <c r="D23" s="19"/>
      <c r="E23" s="33" t="s">
        <v>38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40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41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42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43</v>
      </c>
      <c r="E29" s="44"/>
      <c r="F29" s="29" t="s">
        <v>44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45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46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47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48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50</v>
      </c>
      <c r="U35" s="51"/>
      <c r="V35" s="51"/>
      <c r="W35" s="51"/>
      <c r="X35" s="53" t="s">
        <v>51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52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53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54</v>
      </c>
      <c r="AI60" s="39"/>
      <c r="AJ60" s="39"/>
      <c r="AK60" s="39"/>
      <c r="AL60" s="39"/>
      <c r="AM60" s="61" t="s">
        <v>55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56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57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54</v>
      </c>
      <c r="AI75" s="39"/>
      <c r="AJ75" s="39"/>
      <c r="AK75" s="39"/>
      <c r="AL75" s="39"/>
      <c r="AM75" s="61" t="s">
        <v>55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12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314/2025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15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Stavební úpravy vstupní haly ZŠ a MŠ Březová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76" t="str">
        <f>IF(AN8= "","",AN8)</f>
        <v>18. 2. 2025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Statutární město Děčín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>Tomáš Behina</v>
      </c>
      <c r="AN89" s="68"/>
      <c r="AO89" s="68"/>
      <c r="AP89" s="68"/>
      <c r="AQ89" s="37"/>
      <c r="AR89" s="41"/>
      <c r="AS89" s="78" t="s">
        <v>59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36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60</v>
      </c>
      <c r="D92" s="91"/>
      <c r="E92" s="91"/>
      <c r="F92" s="91"/>
      <c r="G92" s="91"/>
      <c r="H92" s="92"/>
      <c r="I92" s="93" t="s">
        <v>61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62</v>
      </c>
      <c r="AH92" s="91"/>
      <c r="AI92" s="91"/>
      <c r="AJ92" s="91"/>
      <c r="AK92" s="91"/>
      <c r="AL92" s="91"/>
      <c r="AM92" s="91"/>
      <c r="AN92" s="93" t="s">
        <v>63</v>
      </c>
      <c r="AO92" s="91"/>
      <c r="AP92" s="95"/>
      <c r="AQ92" s="96" t="s">
        <v>64</v>
      </c>
      <c r="AR92" s="41"/>
      <c r="AS92" s="97" t="s">
        <v>65</v>
      </c>
      <c r="AT92" s="98" t="s">
        <v>66</v>
      </c>
      <c r="AU92" s="98" t="s">
        <v>67</v>
      </c>
      <c r="AV92" s="98" t="s">
        <v>68</v>
      </c>
      <c r="AW92" s="98" t="s">
        <v>69</v>
      </c>
      <c r="AX92" s="98" t="s">
        <v>70</v>
      </c>
      <c r="AY92" s="98" t="s">
        <v>71</v>
      </c>
      <c r="AZ92" s="98" t="s">
        <v>72</v>
      </c>
      <c r="BA92" s="98" t="s">
        <v>73</v>
      </c>
      <c r="BB92" s="98" t="s">
        <v>74</v>
      </c>
      <c r="BC92" s="98" t="s">
        <v>75</v>
      </c>
      <c r="BD92" s="99" t="s">
        <v>76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77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78</v>
      </c>
      <c r="BT94" s="114" t="s">
        <v>79</v>
      </c>
      <c r="BU94" s="115" t="s">
        <v>80</v>
      </c>
      <c r="BV94" s="114" t="s">
        <v>81</v>
      </c>
      <c r="BW94" s="114" t="s">
        <v>5</v>
      </c>
      <c r="BX94" s="114" t="s">
        <v>82</v>
      </c>
      <c r="CL94" s="114" t="s">
        <v>1</v>
      </c>
    </row>
    <row r="95" s="7" customFormat="1" ht="16.5" customHeight="1">
      <c r="A95" s="116" t="s">
        <v>83</v>
      </c>
      <c r="B95" s="117"/>
      <c r="C95" s="118"/>
      <c r="D95" s="119" t="s">
        <v>84</v>
      </c>
      <c r="E95" s="119"/>
      <c r="F95" s="119"/>
      <c r="G95" s="119"/>
      <c r="H95" s="119"/>
      <c r="I95" s="120"/>
      <c r="J95" s="119" t="s">
        <v>85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'D.1.2.5 - Silnoproudá ele...'!J30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86</v>
      </c>
      <c r="AR95" s="123"/>
      <c r="AS95" s="124">
        <v>0</v>
      </c>
      <c r="AT95" s="125">
        <f>ROUND(SUM(AV95:AW95),2)</f>
        <v>0</v>
      </c>
      <c r="AU95" s="126">
        <f>'D.1.2.5 - Silnoproudá ele...'!P121</f>
        <v>0</v>
      </c>
      <c r="AV95" s="125">
        <f>'D.1.2.5 - Silnoproudá ele...'!J33</f>
        <v>0</v>
      </c>
      <c r="AW95" s="125">
        <f>'D.1.2.5 - Silnoproudá ele...'!J34</f>
        <v>0</v>
      </c>
      <c r="AX95" s="125">
        <f>'D.1.2.5 - Silnoproudá ele...'!J35</f>
        <v>0</v>
      </c>
      <c r="AY95" s="125">
        <f>'D.1.2.5 - Silnoproudá ele...'!J36</f>
        <v>0</v>
      </c>
      <c r="AZ95" s="125">
        <f>'D.1.2.5 - Silnoproudá ele...'!F33</f>
        <v>0</v>
      </c>
      <c r="BA95" s="125">
        <f>'D.1.2.5 - Silnoproudá ele...'!F34</f>
        <v>0</v>
      </c>
      <c r="BB95" s="125">
        <f>'D.1.2.5 - Silnoproudá ele...'!F35</f>
        <v>0</v>
      </c>
      <c r="BC95" s="125">
        <f>'D.1.2.5 - Silnoproudá ele...'!F36</f>
        <v>0</v>
      </c>
      <c r="BD95" s="127">
        <f>'D.1.2.5 - Silnoproudá ele...'!F37</f>
        <v>0</v>
      </c>
      <c r="BE95" s="7"/>
      <c r="BT95" s="128" t="s">
        <v>87</v>
      </c>
      <c r="BV95" s="128" t="s">
        <v>81</v>
      </c>
      <c r="BW95" s="128" t="s">
        <v>88</v>
      </c>
      <c r="BX95" s="128" t="s">
        <v>5</v>
      </c>
      <c r="CL95" s="128" t="s">
        <v>1</v>
      </c>
      <c r="CM95" s="128" t="s">
        <v>89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Oav75fdtdMvpp6+IxjUy9r+q/Die2yXieRRDLu0DDKZPp7LkAU/BDxlRb99se8GxC9eeWnLEsz+dKxd+ZxHeLw==" hashValue="V10LzAFXraj0UcY1a1ZCABeW7GeJAGNvw4Ad19/1frp6Xacf9Rqw/s7TCEzMHXyP+JVVEvLr8tDyBjNakwqC3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D.1.2.5 - Silnoproudá el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89</v>
      </c>
    </row>
    <row r="4" s="1" customFormat="1" ht="24.96" customHeight="1">
      <c r="B4" s="17"/>
      <c r="D4" s="131" t="s">
        <v>90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15</v>
      </c>
      <c r="L6" s="17"/>
    </row>
    <row r="7" s="1" customFormat="1" ht="16.5" customHeight="1">
      <c r="B7" s="17"/>
      <c r="E7" s="134" t="str">
        <f>'Rekapitulace stavby'!K6</f>
        <v>Stavební úpravy vstupní haly ZŠ a MŠ Březová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91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92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17</v>
      </c>
      <c r="E11" s="35"/>
      <c r="F11" s="136" t="s">
        <v>1</v>
      </c>
      <c r="G11" s="35"/>
      <c r="H11" s="35"/>
      <c r="I11" s="133" t="s">
        <v>18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19</v>
      </c>
      <c r="E12" s="35"/>
      <c r="F12" s="136" t="s">
        <v>20</v>
      </c>
      <c r="G12" s="35"/>
      <c r="H12" s="35"/>
      <c r="I12" s="133" t="s">
        <v>21</v>
      </c>
      <c r="J12" s="137" t="str">
        <f>'Rekapitulace stavby'!AN8</f>
        <v>18. 2. 2025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23</v>
      </c>
      <c r="E14" s="35"/>
      <c r="F14" s="35"/>
      <c r="G14" s="35"/>
      <c r="H14" s="35"/>
      <c r="I14" s="133" t="s">
        <v>24</v>
      </c>
      <c r="J14" s="136" t="s">
        <v>25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">
        <v>26</v>
      </c>
      <c r="F15" s="35"/>
      <c r="G15" s="35"/>
      <c r="H15" s="35"/>
      <c r="I15" s="133" t="s">
        <v>27</v>
      </c>
      <c r="J15" s="136" t="s">
        <v>28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29</v>
      </c>
      <c r="E17" s="35"/>
      <c r="F17" s="35"/>
      <c r="G17" s="35"/>
      <c r="H17" s="35"/>
      <c r="I17" s="133" t="s">
        <v>24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31</v>
      </c>
      <c r="E20" s="35"/>
      <c r="F20" s="35"/>
      <c r="G20" s="35"/>
      <c r="H20" s="35"/>
      <c r="I20" s="133" t="s">
        <v>24</v>
      </c>
      <c r="J20" s="136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">
        <v>33</v>
      </c>
      <c r="F21" s="35"/>
      <c r="G21" s="35"/>
      <c r="H21" s="35"/>
      <c r="I21" s="133" t="s">
        <v>27</v>
      </c>
      <c r="J21" s="136" t="s">
        <v>34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36</v>
      </c>
      <c r="E23" s="35"/>
      <c r="F23" s="35"/>
      <c r="G23" s="35"/>
      <c r="H23" s="35"/>
      <c r="I23" s="133" t="s">
        <v>24</v>
      </c>
      <c r="J23" s="136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tr">
        <f>IF('Rekapitulace stavby'!E20="","",'Rekapitulace stavby'!E20)</f>
        <v xml:space="preserve"> </v>
      </c>
      <c r="F24" s="35"/>
      <c r="G24" s="35"/>
      <c r="H24" s="35"/>
      <c r="I24" s="133" t="s">
        <v>27</v>
      </c>
      <c r="J24" s="136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71.25" customHeight="1">
      <c r="A27" s="138"/>
      <c r="B27" s="139"/>
      <c r="C27" s="138"/>
      <c r="D27" s="138"/>
      <c r="E27" s="140" t="s">
        <v>38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39</v>
      </c>
      <c r="E30" s="35"/>
      <c r="F30" s="35"/>
      <c r="G30" s="35"/>
      <c r="H30" s="35"/>
      <c r="I30" s="35"/>
      <c r="J30" s="144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41</v>
      </c>
      <c r="G32" s="35"/>
      <c r="H32" s="35"/>
      <c r="I32" s="145" t="s">
        <v>40</v>
      </c>
      <c r="J32" s="145" t="s">
        <v>42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43</v>
      </c>
      <c r="E33" s="133" t="s">
        <v>44</v>
      </c>
      <c r="F33" s="147">
        <f>ROUND((SUM(BE121:BE198)),  2)</f>
        <v>0</v>
      </c>
      <c r="G33" s="35"/>
      <c r="H33" s="35"/>
      <c r="I33" s="148">
        <v>0.20999999999999999</v>
      </c>
      <c r="J33" s="147">
        <f>ROUND(((SUM(BE121:BE198))*I33),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45</v>
      </c>
      <c r="F34" s="147">
        <f>ROUND((SUM(BF121:BF198)),  2)</f>
        <v>0</v>
      </c>
      <c r="G34" s="35"/>
      <c r="H34" s="35"/>
      <c r="I34" s="148">
        <v>0.12</v>
      </c>
      <c r="J34" s="147">
        <f>ROUND(((SUM(BF121:BF198))*I34),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46</v>
      </c>
      <c r="F35" s="147">
        <f>ROUND((SUM(BG121:BG198)),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47</v>
      </c>
      <c r="F36" s="147">
        <f>ROUND((SUM(BH121:BH198)),  2)</f>
        <v>0</v>
      </c>
      <c r="G36" s="35"/>
      <c r="H36" s="35"/>
      <c r="I36" s="148">
        <v>0.12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48</v>
      </c>
      <c r="F37" s="147">
        <f>ROUND((SUM(BI121:BI198)),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52</v>
      </c>
      <c r="E50" s="157"/>
      <c r="F50" s="157"/>
      <c r="G50" s="156" t="s">
        <v>53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54</v>
      </c>
      <c r="E61" s="159"/>
      <c r="F61" s="160" t="s">
        <v>55</v>
      </c>
      <c r="G61" s="158" t="s">
        <v>54</v>
      </c>
      <c r="H61" s="159"/>
      <c r="I61" s="159"/>
      <c r="J61" s="161" t="s">
        <v>55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56</v>
      </c>
      <c r="E65" s="162"/>
      <c r="F65" s="162"/>
      <c r="G65" s="156" t="s">
        <v>57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54</v>
      </c>
      <c r="E76" s="159"/>
      <c r="F76" s="160" t="s">
        <v>55</v>
      </c>
      <c r="G76" s="158" t="s">
        <v>54</v>
      </c>
      <c r="H76" s="159"/>
      <c r="I76" s="159"/>
      <c r="J76" s="161" t="s">
        <v>55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93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67" t="str">
        <f>E7</f>
        <v>Stavební úpravy vstupní haly ZŠ a MŠ Březová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D.1.2.5 - Silnoproudá elektrotechnika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76" t="str">
        <f>IF(J12="","",J12)</f>
        <v>18. 2. 2025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Statutární město Děčín</v>
      </c>
      <c r="G91" s="37"/>
      <c r="H91" s="37"/>
      <c r="I91" s="29" t="s">
        <v>31</v>
      </c>
      <c r="J91" s="33" t="str">
        <f>E21</f>
        <v>Tomáš Behina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36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94</v>
      </c>
      <c r="D94" s="169"/>
      <c r="E94" s="169"/>
      <c r="F94" s="169"/>
      <c r="G94" s="169"/>
      <c r="H94" s="169"/>
      <c r="I94" s="169"/>
      <c r="J94" s="170" t="s">
        <v>95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96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97</v>
      </c>
    </row>
    <row r="97" s="9" customFormat="1" ht="24.96" customHeight="1">
      <c r="A97" s="9"/>
      <c r="B97" s="172"/>
      <c r="C97" s="173"/>
      <c r="D97" s="174" t="s">
        <v>98</v>
      </c>
      <c r="E97" s="175"/>
      <c r="F97" s="175"/>
      <c r="G97" s="175"/>
      <c r="H97" s="175"/>
      <c r="I97" s="175"/>
      <c r="J97" s="176">
        <f>J122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8"/>
      <c r="C98" s="179"/>
      <c r="D98" s="180" t="s">
        <v>99</v>
      </c>
      <c r="E98" s="181"/>
      <c r="F98" s="181"/>
      <c r="G98" s="181"/>
      <c r="H98" s="181"/>
      <c r="I98" s="181"/>
      <c r="J98" s="182">
        <f>J160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100</v>
      </c>
      <c r="E99" s="181"/>
      <c r="F99" s="181"/>
      <c r="G99" s="181"/>
      <c r="H99" s="181"/>
      <c r="I99" s="181"/>
      <c r="J99" s="182">
        <f>J164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2"/>
      <c r="C100" s="173"/>
      <c r="D100" s="174" t="s">
        <v>101</v>
      </c>
      <c r="E100" s="175"/>
      <c r="F100" s="175"/>
      <c r="G100" s="175"/>
      <c r="H100" s="175"/>
      <c r="I100" s="175"/>
      <c r="J100" s="176">
        <f>J182</f>
        <v>0</v>
      </c>
      <c r="K100" s="173"/>
      <c r="L100" s="17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2"/>
      <c r="C101" s="173"/>
      <c r="D101" s="174" t="s">
        <v>102</v>
      </c>
      <c r="E101" s="175"/>
      <c r="F101" s="175"/>
      <c r="G101" s="175"/>
      <c r="H101" s="175"/>
      <c r="I101" s="175"/>
      <c r="J101" s="176">
        <f>J190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103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67" t="str">
        <f>E7</f>
        <v>Stavební úpravy vstupní haly ZŠ a MŠ Březová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91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D.1.2.5 - Silnoproudá elektrotechnika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 xml:space="preserve"> </v>
      </c>
      <c r="G115" s="37"/>
      <c r="H115" s="37"/>
      <c r="I115" s="29" t="s">
        <v>21</v>
      </c>
      <c r="J115" s="76" t="str">
        <f>IF(J12="","",J12)</f>
        <v>18. 2. 2025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23</v>
      </c>
      <c r="D117" s="37"/>
      <c r="E117" s="37"/>
      <c r="F117" s="24" t="str">
        <f>E15</f>
        <v>Statutární město Děčín</v>
      </c>
      <c r="G117" s="37"/>
      <c r="H117" s="37"/>
      <c r="I117" s="29" t="s">
        <v>31</v>
      </c>
      <c r="J117" s="33" t="str">
        <f>E21</f>
        <v>Tomáš Behina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29</v>
      </c>
      <c r="D118" s="37"/>
      <c r="E118" s="37"/>
      <c r="F118" s="24" t="str">
        <f>IF(E18="","",E18)</f>
        <v>Vyplň údaj</v>
      </c>
      <c r="G118" s="37"/>
      <c r="H118" s="37"/>
      <c r="I118" s="29" t="s">
        <v>36</v>
      </c>
      <c r="J118" s="33" t="str">
        <f>E24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4"/>
      <c r="B120" s="185"/>
      <c r="C120" s="186" t="s">
        <v>104</v>
      </c>
      <c r="D120" s="187" t="s">
        <v>64</v>
      </c>
      <c r="E120" s="187" t="s">
        <v>60</v>
      </c>
      <c r="F120" s="187" t="s">
        <v>61</v>
      </c>
      <c r="G120" s="187" t="s">
        <v>105</v>
      </c>
      <c r="H120" s="187" t="s">
        <v>106</v>
      </c>
      <c r="I120" s="187" t="s">
        <v>107</v>
      </c>
      <c r="J120" s="187" t="s">
        <v>95</v>
      </c>
      <c r="K120" s="188" t="s">
        <v>108</v>
      </c>
      <c r="L120" s="189"/>
      <c r="M120" s="97" t="s">
        <v>1</v>
      </c>
      <c r="N120" s="98" t="s">
        <v>43</v>
      </c>
      <c r="O120" s="98" t="s">
        <v>109</v>
      </c>
      <c r="P120" s="98" t="s">
        <v>110</v>
      </c>
      <c r="Q120" s="98" t="s">
        <v>111</v>
      </c>
      <c r="R120" s="98" t="s">
        <v>112</v>
      </c>
      <c r="S120" s="98" t="s">
        <v>113</v>
      </c>
      <c r="T120" s="99" t="s">
        <v>114</v>
      </c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</row>
    <row r="121" s="2" customFormat="1" ht="22.8" customHeight="1">
      <c r="A121" s="35"/>
      <c r="B121" s="36"/>
      <c r="C121" s="104" t="s">
        <v>115</v>
      </c>
      <c r="D121" s="37"/>
      <c r="E121" s="37"/>
      <c r="F121" s="37"/>
      <c r="G121" s="37"/>
      <c r="H121" s="37"/>
      <c r="I121" s="37"/>
      <c r="J121" s="190">
        <f>BK121</f>
        <v>0</v>
      </c>
      <c r="K121" s="37"/>
      <c r="L121" s="41"/>
      <c r="M121" s="100"/>
      <c r="N121" s="191"/>
      <c r="O121" s="101"/>
      <c r="P121" s="192">
        <f>P122+P182+P190</f>
        <v>0</v>
      </c>
      <c r="Q121" s="101"/>
      <c r="R121" s="192">
        <f>R122+R182+R190</f>
        <v>0.58361000000000007</v>
      </c>
      <c r="S121" s="101"/>
      <c r="T121" s="193">
        <f>T122+T182+T190</f>
        <v>0.75775000000000003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78</v>
      </c>
      <c r="AU121" s="14" t="s">
        <v>97</v>
      </c>
      <c r="BK121" s="194">
        <f>BK122+BK182+BK190</f>
        <v>0</v>
      </c>
    </row>
    <row r="122" s="12" customFormat="1" ht="25.92" customHeight="1">
      <c r="A122" s="12"/>
      <c r="B122" s="195"/>
      <c r="C122" s="196"/>
      <c r="D122" s="197" t="s">
        <v>78</v>
      </c>
      <c r="E122" s="198" t="s">
        <v>116</v>
      </c>
      <c r="F122" s="198" t="s">
        <v>117</v>
      </c>
      <c r="G122" s="196"/>
      <c r="H122" s="196"/>
      <c r="I122" s="199"/>
      <c r="J122" s="200">
        <f>BK122</f>
        <v>0</v>
      </c>
      <c r="K122" s="196"/>
      <c r="L122" s="201"/>
      <c r="M122" s="202"/>
      <c r="N122" s="203"/>
      <c r="O122" s="203"/>
      <c r="P122" s="204">
        <f>P123+SUM(P124:P160)+P164</f>
        <v>0</v>
      </c>
      <c r="Q122" s="203"/>
      <c r="R122" s="204">
        <f>R123+SUM(R124:R160)+R164</f>
        <v>0.096409999999999996</v>
      </c>
      <c r="S122" s="203"/>
      <c r="T122" s="205">
        <f>T123+SUM(T124:T160)+T164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6" t="s">
        <v>89</v>
      </c>
      <c r="AT122" s="207" t="s">
        <v>78</v>
      </c>
      <c r="AU122" s="207" t="s">
        <v>79</v>
      </c>
      <c r="AY122" s="206" t="s">
        <v>118</v>
      </c>
      <c r="BK122" s="208">
        <f>BK123+SUM(BK124:BK160)+BK164</f>
        <v>0</v>
      </c>
    </row>
    <row r="123" s="2" customFormat="1" ht="37.8" customHeight="1">
      <c r="A123" s="35"/>
      <c r="B123" s="36"/>
      <c r="C123" s="209" t="s">
        <v>87</v>
      </c>
      <c r="D123" s="209" t="s">
        <v>119</v>
      </c>
      <c r="E123" s="210" t="s">
        <v>120</v>
      </c>
      <c r="F123" s="211" t="s">
        <v>121</v>
      </c>
      <c r="G123" s="212" t="s">
        <v>122</v>
      </c>
      <c r="H123" s="213">
        <v>10</v>
      </c>
      <c r="I123" s="214"/>
      <c r="J123" s="213">
        <f>ROUND(I123*H123,2)</f>
        <v>0</v>
      </c>
      <c r="K123" s="211" t="s">
        <v>123</v>
      </c>
      <c r="L123" s="41"/>
      <c r="M123" s="215" t="s">
        <v>1</v>
      </c>
      <c r="N123" s="216" t="s">
        <v>44</v>
      </c>
      <c r="O123" s="88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19" t="s">
        <v>124</v>
      </c>
      <c r="AT123" s="219" t="s">
        <v>119</v>
      </c>
      <c r="AU123" s="219" t="s">
        <v>87</v>
      </c>
      <c r="AY123" s="14" t="s">
        <v>118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14" t="s">
        <v>87</v>
      </c>
      <c r="BK123" s="220">
        <f>ROUND(I123*H123,2)</f>
        <v>0</v>
      </c>
      <c r="BL123" s="14" t="s">
        <v>124</v>
      </c>
      <c r="BM123" s="219" t="s">
        <v>125</v>
      </c>
    </row>
    <row r="124" s="2" customFormat="1" ht="24.15" customHeight="1">
      <c r="A124" s="35"/>
      <c r="B124" s="36"/>
      <c r="C124" s="221" t="s">
        <v>89</v>
      </c>
      <c r="D124" s="221" t="s">
        <v>126</v>
      </c>
      <c r="E124" s="222" t="s">
        <v>127</v>
      </c>
      <c r="F124" s="223" t="s">
        <v>128</v>
      </c>
      <c r="G124" s="224" t="s">
        <v>129</v>
      </c>
      <c r="H124" s="225">
        <v>6</v>
      </c>
      <c r="I124" s="226"/>
      <c r="J124" s="225">
        <f>ROUND(I124*H124,2)</f>
        <v>0</v>
      </c>
      <c r="K124" s="223" t="s">
        <v>1</v>
      </c>
      <c r="L124" s="227"/>
      <c r="M124" s="228" t="s">
        <v>1</v>
      </c>
      <c r="N124" s="229" t="s">
        <v>44</v>
      </c>
      <c r="O124" s="88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19" t="s">
        <v>130</v>
      </c>
      <c r="AT124" s="219" t="s">
        <v>126</v>
      </c>
      <c r="AU124" s="219" t="s">
        <v>87</v>
      </c>
      <c r="AY124" s="14" t="s">
        <v>118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14" t="s">
        <v>87</v>
      </c>
      <c r="BK124" s="220">
        <f>ROUND(I124*H124,2)</f>
        <v>0</v>
      </c>
      <c r="BL124" s="14" t="s">
        <v>130</v>
      </c>
      <c r="BM124" s="219" t="s">
        <v>131</v>
      </c>
    </row>
    <row r="125" s="2" customFormat="1" ht="21.75" customHeight="1">
      <c r="A125" s="35"/>
      <c r="B125" s="36"/>
      <c r="C125" s="221" t="s">
        <v>132</v>
      </c>
      <c r="D125" s="221" t="s">
        <v>126</v>
      </c>
      <c r="E125" s="222" t="s">
        <v>133</v>
      </c>
      <c r="F125" s="223" t="s">
        <v>134</v>
      </c>
      <c r="G125" s="224" t="s">
        <v>129</v>
      </c>
      <c r="H125" s="225">
        <v>4</v>
      </c>
      <c r="I125" s="226"/>
      <c r="J125" s="225">
        <f>ROUND(I125*H125,2)</f>
        <v>0</v>
      </c>
      <c r="K125" s="223" t="s">
        <v>1</v>
      </c>
      <c r="L125" s="227"/>
      <c r="M125" s="228" t="s">
        <v>1</v>
      </c>
      <c r="N125" s="229" t="s">
        <v>44</v>
      </c>
      <c r="O125" s="88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19" t="s">
        <v>130</v>
      </c>
      <c r="AT125" s="219" t="s">
        <v>126</v>
      </c>
      <c r="AU125" s="219" t="s">
        <v>87</v>
      </c>
      <c r="AY125" s="14" t="s">
        <v>118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14" t="s">
        <v>87</v>
      </c>
      <c r="BK125" s="220">
        <f>ROUND(I125*H125,2)</f>
        <v>0</v>
      </c>
      <c r="BL125" s="14" t="s">
        <v>130</v>
      </c>
      <c r="BM125" s="219" t="s">
        <v>135</v>
      </c>
    </row>
    <row r="126" s="2" customFormat="1" ht="33" customHeight="1">
      <c r="A126" s="35"/>
      <c r="B126" s="36"/>
      <c r="C126" s="209" t="s">
        <v>124</v>
      </c>
      <c r="D126" s="209" t="s">
        <v>119</v>
      </c>
      <c r="E126" s="210" t="s">
        <v>136</v>
      </c>
      <c r="F126" s="211" t="s">
        <v>137</v>
      </c>
      <c r="G126" s="212" t="s">
        <v>122</v>
      </c>
      <c r="H126" s="213">
        <v>3</v>
      </c>
      <c r="I126" s="214"/>
      <c r="J126" s="213">
        <f>ROUND(I126*H126,2)</f>
        <v>0</v>
      </c>
      <c r="K126" s="211" t="s">
        <v>123</v>
      </c>
      <c r="L126" s="41"/>
      <c r="M126" s="215" t="s">
        <v>1</v>
      </c>
      <c r="N126" s="216" t="s">
        <v>44</v>
      </c>
      <c r="O126" s="88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19" t="s">
        <v>124</v>
      </c>
      <c r="AT126" s="219" t="s">
        <v>119</v>
      </c>
      <c r="AU126" s="219" t="s">
        <v>87</v>
      </c>
      <c r="AY126" s="14" t="s">
        <v>118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14" t="s">
        <v>87</v>
      </c>
      <c r="BK126" s="220">
        <f>ROUND(I126*H126,2)</f>
        <v>0</v>
      </c>
      <c r="BL126" s="14" t="s">
        <v>124</v>
      </c>
      <c r="BM126" s="219" t="s">
        <v>138</v>
      </c>
    </row>
    <row r="127" s="2" customFormat="1" ht="16.5" customHeight="1">
      <c r="A127" s="35"/>
      <c r="B127" s="36"/>
      <c r="C127" s="221" t="s">
        <v>139</v>
      </c>
      <c r="D127" s="221" t="s">
        <v>126</v>
      </c>
      <c r="E127" s="222" t="s">
        <v>140</v>
      </c>
      <c r="F127" s="223" t="s">
        <v>141</v>
      </c>
      <c r="G127" s="224" t="s">
        <v>129</v>
      </c>
      <c r="H127" s="225">
        <v>3</v>
      </c>
      <c r="I127" s="226"/>
      <c r="J127" s="225">
        <f>ROUND(I127*H127,2)</f>
        <v>0</v>
      </c>
      <c r="K127" s="223" t="s">
        <v>1</v>
      </c>
      <c r="L127" s="227"/>
      <c r="M127" s="228" t="s">
        <v>1</v>
      </c>
      <c r="N127" s="229" t="s">
        <v>44</v>
      </c>
      <c r="O127" s="88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9" t="s">
        <v>130</v>
      </c>
      <c r="AT127" s="219" t="s">
        <v>126</v>
      </c>
      <c r="AU127" s="219" t="s">
        <v>87</v>
      </c>
      <c r="AY127" s="14" t="s">
        <v>118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14" t="s">
        <v>87</v>
      </c>
      <c r="BK127" s="220">
        <f>ROUND(I127*H127,2)</f>
        <v>0</v>
      </c>
      <c r="BL127" s="14" t="s">
        <v>130</v>
      </c>
      <c r="BM127" s="219" t="s">
        <v>142</v>
      </c>
    </row>
    <row r="128" s="2" customFormat="1" ht="21.75" customHeight="1">
      <c r="A128" s="35"/>
      <c r="B128" s="36"/>
      <c r="C128" s="209" t="s">
        <v>143</v>
      </c>
      <c r="D128" s="209" t="s">
        <v>119</v>
      </c>
      <c r="E128" s="210" t="s">
        <v>144</v>
      </c>
      <c r="F128" s="211" t="s">
        <v>145</v>
      </c>
      <c r="G128" s="212" t="s">
        <v>122</v>
      </c>
      <c r="H128" s="213">
        <v>15</v>
      </c>
      <c r="I128" s="214"/>
      <c r="J128" s="213">
        <f>ROUND(I128*H128,2)</f>
        <v>0</v>
      </c>
      <c r="K128" s="211" t="s">
        <v>123</v>
      </c>
      <c r="L128" s="41"/>
      <c r="M128" s="215" t="s">
        <v>1</v>
      </c>
      <c r="N128" s="216" t="s">
        <v>44</v>
      </c>
      <c r="O128" s="88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9" t="s">
        <v>124</v>
      </c>
      <c r="AT128" s="219" t="s">
        <v>119</v>
      </c>
      <c r="AU128" s="219" t="s">
        <v>87</v>
      </c>
      <c r="AY128" s="14" t="s">
        <v>118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14" t="s">
        <v>87</v>
      </c>
      <c r="BK128" s="220">
        <f>ROUND(I128*H128,2)</f>
        <v>0</v>
      </c>
      <c r="BL128" s="14" t="s">
        <v>124</v>
      </c>
      <c r="BM128" s="219" t="s">
        <v>146</v>
      </c>
    </row>
    <row r="129" s="2" customFormat="1" ht="24.15" customHeight="1">
      <c r="A129" s="35"/>
      <c r="B129" s="36"/>
      <c r="C129" s="221" t="s">
        <v>147</v>
      </c>
      <c r="D129" s="221" t="s">
        <v>126</v>
      </c>
      <c r="E129" s="222" t="s">
        <v>148</v>
      </c>
      <c r="F129" s="223" t="s">
        <v>149</v>
      </c>
      <c r="G129" s="224" t="s">
        <v>122</v>
      </c>
      <c r="H129" s="225">
        <v>15</v>
      </c>
      <c r="I129" s="226"/>
      <c r="J129" s="225">
        <f>ROUND(I129*H129,2)</f>
        <v>0</v>
      </c>
      <c r="K129" s="223" t="s">
        <v>123</v>
      </c>
      <c r="L129" s="227"/>
      <c r="M129" s="228" t="s">
        <v>1</v>
      </c>
      <c r="N129" s="229" t="s">
        <v>44</v>
      </c>
      <c r="O129" s="88"/>
      <c r="P129" s="217">
        <f>O129*H129</f>
        <v>0</v>
      </c>
      <c r="Q129" s="217">
        <v>5.0000000000000002E-05</v>
      </c>
      <c r="R129" s="217">
        <f>Q129*H129</f>
        <v>0.00075000000000000002</v>
      </c>
      <c r="S129" s="217">
        <v>0</v>
      </c>
      <c r="T129" s="218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9" t="s">
        <v>150</v>
      </c>
      <c r="AT129" s="219" t="s">
        <v>126</v>
      </c>
      <c r="AU129" s="219" t="s">
        <v>87</v>
      </c>
      <c r="AY129" s="14" t="s">
        <v>118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14" t="s">
        <v>87</v>
      </c>
      <c r="BK129" s="220">
        <f>ROUND(I129*H129,2)</f>
        <v>0</v>
      </c>
      <c r="BL129" s="14" t="s">
        <v>150</v>
      </c>
      <c r="BM129" s="219" t="s">
        <v>151</v>
      </c>
    </row>
    <row r="130" s="2" customFormat="1" ht="33" customHeight="1">
      <c r="A130" s="35"/>
      <c r="B130" s="36"/>
      <c r="C130" s="209" t="s">
        <v>152</v>
      </c>
      <c r="D130" s="209" t="s">
        <v>119</v>
      </c>
      <c r="E130" s="210" t="s">
        <v>153</v>
      </c>
      <c r="F130" s="211" t="s">
        <v>154</v>
      </c>
      <c r="G130" s="212" t="s">
        <v>122</v>
      </c>
      <c r="H130" s="213">
        <v>3</v>
      </c>
      <c r="I130" s="214"/>
      <c r="J130" s="213">
        <f>ROUND(I130*H130,2)</f>
        <v>0</v>
      </c>
      <c r="K130" s="211" t="s">
        <v>123</v>
      </c>
      <c r="L130" s="41"/>
      <c r="M130" s="215" t="s">
        <v>1</v>
      </c>
      <c r="N130" s="216" t="s">
        <v>44</v>
      </c>
      <c r="O130" s="88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9" t="s">
        <v>130</v>
      </c>
      <c r="AT130" s="219" t="s">
        <v>119</v>
      </c>
      <c r="AU130" s="219" t="s">
        <v>87</v>
      </c>
      <c r="AY130" s="14" t="s">
        <v>118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14" t="s">
        <v>87</v>
      </c>
      <c r="BK130" s="220">
        <f>ROUND(I130*H130,2)</f>
        <v>0</v>
      </c>
      <c r="BL130" s="14" t="s">
        <v>130</v>
      </c>
      <c r="BM130" s="219" t="s">
        <v>155</v>
      </c>
    </row>
    <row r="131" s="2" customFormat="1" ht="24.15" customHeight="1">
      <c r="A131" s="35"/>
      <c r="B131" s="36"/>
      <c r="C131" s="221" t="s">
        <v>156</v>
      </c>
      <c r="D131" s="221" t="s">
        <v>126</v>
      </c>
      <c r="E131" s="222" t="s">
        <v>157</v>
      </c>
      <c r="F131" s="223" t="s">
        <v>158</v>
      </c>
      <c r="G131" s="224" t="s">
        <v>122</v>
      </c>
      <c r="H131" s="225">
        <v>3</v>
      </c>
      <c r="I131" s="226"/>
      <c r="J131" s="225">
        <f>ROUND(I131*H131,2)</f>
        <v>0</v>
      </c>
      <c r="K131" s="223" t="s">
        <v>123</v>
      </c>
      <c r="L131" s="227"/>
      <c r="M131" s="228" t="s">
        <v>1</v>
      </c>
      <c r="N131" s="229" t="s">
        <v>44</v>
      </c>
      <c r="O131" s="88"/>
      <c r="P131" s="217">
        <f>O131*H131</f>
        <v>0</v>
      </c>
      <c r="Q131" s="217">
        <v>4.0000000000000003E-05</v>
      </c>
      <c r="R131" s="217">
        <f>Q131*H131</f>
        <v>0.00012000000000000002</v>
      </c>
      <c r="S131" s="217">
        <v>0</v>
      </c>
      <c r="T131" s="21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9" t="s">
        <v>150</v>
      </c>
      <c r="AT131" s="219" t="s">
        <v>126</v>
      </c>
      <c r="AU131" s="219" t="s">
        <v>87</v>
      </c>
      <c r="AY131" s="14" t="s">
        <v>118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14" t="s">
        <v>87</v>
      </c>
      <c r="BK131" s="220">
        <f>ROUND(I131*H131,2)</f>
        <v>0</v>
      </c>
      <c r="BL131" s="14" t="s">
        <v>150</v>
      </c>
      <c r="BM131" s="219" t="s">
        <v>159</v>
      </c>
    </row>
    <row r="132" s="2" customFormat="1" ht="16.5" customHeight="1">
      <c r="A132" s="35"/>
      <c r="B132" s="36"/>
      <c r="C132" s="221" t="s">
        <v>160</v>
      </c>
      <c r="D132" s="221" t="s">
        <v>126</v>
      </c>
      <c r="E132" s="222" t="s">
        <v>161</v>
      </c>
      <c r="F132" s="223" t="s">
        <v>162</v>
      </c>
      <c r="G132" s="224" t="s">
        <v>122</v>
      </c>
      <c r="H132" s="225">
        <v>3</v>
      </c>
      <c r="I132" s="226"/>
      <c r="J132" s="225">
        <f>ROUND(I132*H132,2)</f>
        <v>0</v>
      </c>
      <c r="K132" s="223" t="s">
        <v>123</v>
      </c>
      <c r="L132" s="227"/>
      <c r="M132" s="228" t="s">
        <v>1</v>
      </c>
      <c r="N132" s="229" t="s">
        <v>44</v>
      </c>
      <c r="O132" s="88"/>
      <c r="P132" s="217">
        <f>O132*H132</f>
        <v>0</v>
      </c>
      <c r="Q132" s="217">
        <v>3.0000000000000001E-05</v>
      </c>
      <c r="R132" s="217">
        <f>Q132*H132</f>
        <v>9.0000000000000006E-05</v>
      </c>
      <c r="S132" s="217">
        <v>0</v>
      </c>
      <c r="T132" s="218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9" t="s">
        <v>150</v>
      </c>
      <c r="AT132" s="219" t="s">
        <v>126</v>
      </c>
      <c r="AU132" s="219" t="s">
        <v>87</v>
      </c>
      <c r="AY132" s="14" t="s">
        <v>118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14" t="s">
        <v>87</v>
      </c>
      <c r="BK132" s="220">
        <f>ROUND(I132*H132,2)</f>
        <v>0</v>
      </c>
      <c r="BL132" s="14" t="s">
        <v>150</v>
      </c>
      <c r="BM132" s="219" t="s">
        <v>163</v>
      </c>
    </row>
    <row r="133" s="2" customFormat="1" ht="16.5" customHeight="1">
      <c r="A133" s="35"/>
      <c r="B133" s="36"/>
      <c r="C133" s="221" t="s">
        <v>164</v>
      </c>
      <c r="D133" s="221" t="s">
        <v>126</v>
      </c>
      <c r="E133" s="222" t="s">
        <v>165</v>
      </c>
      <c r="F133" s="223" t="s">
        <v>166</v>
      </c>
      <c r="G133" s="224" t="s">
        <v>122</v>
      </c>
      <c r="H133" s="225">
        <v>15</v>
      </c>
      <c r="I133" s="226"/>
      <c r="J133" s="225">
        <f>ROUND(I133*H133,2)</f>
        <v>0</v>
      </c>
      <c r="K133" s="223" t="s">
        <v>123</v>
      </c>
      <c r="L133" s="227"/>
      <c r="M133" s="228" t="s">
        <v>1</v>
      </c>
      <c r="N133" s="229" t="s">
        <v>44</v>
      </c>
      <c r="O133" s="88"/>
      <c r="P133" s="217">
        <f>O133*H133</f>
        <v>0</v>
      </c>
      <c r="Q133" s="217">
        <v>1.0000000000000001E-05</v>
      </c>
      <c r="R133" s="217">
        <f>Q133*H133</f>
        <v>0.00015000000000000001</v>
      </c>
      <c r="S133" s="217">
        <v>0</v>
      </c>
      <c r="T133" s="21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9" t="s">
        <v>150</v>
      </c>
      <c r="AT133" s="219" t="s">
        <v>126</v>
      </c>
      <c r="AU133" s="219" t="s">
        <v>87</v>
      </c>
      <c r="AY133" s="14" t="s">
        <v>118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14" t="s">
        <v>87</v>
      </c>
      <c r="BK133" s="220">
        <f>ROUND(I133*H133,2)</f>
        <v>0</v>
      </c>
      <c r="BL133" s="14" t="s">
        <v>150</v>
      </c>
      <c r="BM133" s="219" t="s">
        <v>167</v>
      </c>
    </row>
    <row r="134" s="2" customFormat="1" ht="21.75" customHeight="1">
      <c r="A134" s="35"/>
      <c r="B134" s="36"/>
      <c r="C134" s="209" t="s">
        <v>8</v>
      </c>
      <c r="D134" s="209" t="s">
        <v>119</v>
      </c>
      <c r="E134" s="210" t="s">
        <v>168</v>
      </c>
      <c r="F134" s="211" t="s">
        <v>169</v>
      </c>
      <c r="G134" s="212" t="s">
        <v>122</v>
      </c>
      <c r="H134" s="213">
        <v>8</v>
      </c>
      <c r="I134" s="214"/>
      <c r="J134" s="213">
        <f>ROUND(I134*H134,2)</f>
        <v>0</v>
      </c>
      <c r="K134" s="211" t="s">
        <v>123</v>
      </c>
      <c r="L134" s="41"/>
      <c r="M134" s="215" t="s">
        <v>1</v>
      </c>
      <c r="N134" s="216" t="s">
        <v>44</v>
      </c>
      <c r="O134" s="88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9" t="s">
        <v>124</v>
      </c>
      <c r="AT134" s="219" t="s">
        <v>119</v>
      </c>
      <c r="AU134" s="219" t="s">
        <v>87</v>
      </c>
      <c r="AY134" s="14" t="s">
        <v>118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14" t="s">
        <v>87</v>
      </c>
      <c r="BK134" s="220">
        <f>ROUND(I134*H134,2)</f>
        <v>0</v>
      </c>
      <c r="BL134" s="14" t="s">
        <v>124</v>
      </c>
      <c r="BM134" s="219" t="s">
        <v>170</v>
      </c>
    </row>
    <row r="135" s="2" customFormat="1" ht="16.5" customHeight="1">
      <c r="A135" s="35"/>
      <c r="B135" s="36"/>
      <c r="C135" s="221" t="s">
        <v>171</v>
      </c>
      <c r="D135" s="221" t="s">
        <v>126</v>
      </c>
      <c r="E135" s="222" t="s">
        <v>172</v>
      </c>
      <c r="F135" s="223" t="s">
        <v>173</v>
      </c>
      <c r="G135" s="224" t="s">
        <v>129</v>
      </c>
      <c r="H135" s="225">
        <v>2</v>
      </c>
      <c r="I135" s="226"/>
      <c r="J135" s="225">
        <f>ROUND(I135*H135,2)</f>
        <v>0</v>
      </c>
      <c r="K135" s="223" t="s">
        <v>1</v>
      </c>
      <c r="L135" s="227"/>
      <c r="M135" s="228" t="s">
        <v>1</v>
      </c>
      <c r="N135" s="229" t="s">
        <v>44</v>
      </c>
      <c r="O135" s="88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9" t="s">
        <v>130</v>
      </c>
      <c r="AT135" s="219" t="s">
        <v>126</v>
      </c>
      <c r="AU135" s="219" t="s">
        <v>87</v>
      </c>
      <c r="AY135" s="14" t="s">
        <v>118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14" t="s">
        <v>87</v>
      </c>
      <c r="BK135" s="220">
        <f>ROUND(I135*H135,2)</f>
        <v>0</v>
      </c>
      <c r="BL135" s="14" t="s">
        <v>130</v>
      </c>
      <c r="BM135" s="219" t="s">
        <v>174</v>
      </c>
    </row>
    <row r="136" s="2" customFormat="1" ht="16.5" customHeight="1">
      <c r="A136" s="35"/>
      <c r="B136" s="36"/>
      <c r="C136" s="221" t="s">
        <v>175</v>
      </c>
      <c r="D136" s="221" t="s">
        <v>126</v>
      </c>
      <c r="E136" s="222" t="s">
        <v>176</v>
      </c>
      <c r="F136" s="223" t="s">
        <v>177</v>
      </c>
      <c r="G136" s="224" t="s">
        <v>129</v>
      </c>
      <c r="H136" s="225">
        <v>4</v>
      </c>
      <c r="I136" s="226"/>
      <c r="J136" s="225">
        <f>ROUND(I136*H136,2)</f>
        <v>0</v>
      </c>
      <c r="K136" s="223" t="s">
        <v>1</v>
      </c>
      <c r="L136" s="227"/>
      <c r="M136" s="228" t="s">
        <v>1</v>
      </c>
      <c r="N136" s="229" t="s">
        <v>44</v>
      </c>
      <c r="O136" s="88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9" t="s">
        <v>130</v>
      </c>
      <c r="AT136" s="219" t="s">
        <v>126</v>
      </c>
      <c r="AU136" s="219" t="s">
        <v>87</v>
      </c>
      <c r="AY136" s="14" t="s">
        <v>118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14" t="s">
        <v>87</v>
      </c>
      <c r="BK136" s="220">
        <f>ROUND(I136*H136,2)</f>
        <v>0</v>
      </c>
      <c r="BL136" s="14" t="s">
        <v>130</v>
      </c>
      <c r="BM136" s="219" t="s">
        <v>178</v>
      </c>
    </row>
    <row r="137" s="2" customFormat="1" ht="24.15" customHeight="1">
      <c r="A137" s="35"/>
      <c r="B137" s="36"/>
      <c r="C137" s="221" t="s">
        <v>179</v>
      </c>
      <c r="D137" s="221" t="s">
        <v>126</v>
      </c>
      <c r="E137" s="222" t="s">
        <v>180</v>
      </c>
      <c r="F137" s="223" t="s">
        <v>181</v>
      </c>
      <c r="G137" s="224" t="s">
        <v>129</v>
      </c>
      <c r="H137" s="225">
        <v>2</v>
      </c>
      <c r="I137" s="226"/>
      <c r="J137" s="225">
        <f>ROUND(I137*H137,2)</f>
        <v>0</v>
      </c>
      <c r="K137" s="223" t="s">
        <v>1</v>
      </c>
      <c r="L137" s="227"/>
      <c r="M137" s="228" t="s">
        <v>1</v>
      </c>
      <c r="N137" s="229" t="s">
        <v>44</v>
      </c>
      <c r="O137" s="88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9" t="s">
        <v>130</v>
      </c>
      <c r="AT137" s="219" t="s">
        <v>126</v>
      </c>
      <c r="AU137" s="219" t="s">
        <v>87</v>
      </c>
      <c r="AY137" s="14" t="s">
        <v>118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14" t="s">
        <v>87</v>
      </c>
      <c r="BK137" s="220">
        <f>ROUND(I137*H137,2)</f>
        <v>0</v>
      </c>
      <c r="BL137" s="14" t="s">
        <v>130</v>
      </c>
      <c r="BM137" s="219" t="s">
        <v>182</v>
      </c>
    </row>
    <row r="138" s="2" customFormat="1" ht="16.5" customHeight="1">
      <c r="A138" s="35"/>
      <c r="B138" s="36"/>
      <c r="C138" s="209" t="s">
        <v>183</v>
      </c>
      <c r="D138" s="209" t="s">
        <v>119</v>
      </c>
      <c r="E138" s="210" t="s">
        <v>184</v>
      </c>
      <c r="F138" s="211" t="s">
        <v>185</v>
      </c>
      <c r="G138" s="212" t="s">
        <v>122</v>
      </c>
      <c r="H138" s="213">
        <v>2</v>
      </c>
      <c r="I138" s="214"/>
      <c r="J138" s="213">
        <f>ROUND(I138*H138,2)</f>
        <v>0</v>
      </c>
      <c r="K138" s="211" t="s">
        <v>123</v>
      </c>
      <c r="L138" s="41"/>
      <c r="M138" s="215" t="s">
        <v>1</v>
      </c>
      <c r="N138" s="216" t="s">
        <v>44</v>
      </c>
      <c r="O138" s="88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9" t="s">
        <v>130</v>
      </c>
      <c r="AT138" s="219" t="s">
        <v>119</v>
      </c>
      <c r="AU138" s="219" t="s">
        <v>87</v>
      </c>
      <c r="AY138" s="14" t="s">
        <v>118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14" t="s">
        <v>87</v>
      </c>
      <c r="BK138" s="220">
        <f>ROUND(I138*H138,2)</f>
        <v>0</v>
      </c>
      <c r="BL138" s="14" t="s">
        <v>130</v>
      </c>
      <c r="BM138" s="219" t="s">
        <v>186</v>
      </c>
    </row>
    <row r="139" s="2" customFormat="1" ht="33" customHeight="1">
      <c r="A139" s="35"/>
      <c r="B139" s="36"/>
      <c r="C139" s="209" t="s">
        <v>187</v>
      </c>
      <c r="D139" s="209" t="s">
        <v>119</v>
      </c>
      <c r="E139" s="210" t="s">
        <v>188</v>
      </c>
      <c r="F139" s="211" t="s">
        <v>189</v>
      </c>
      <c r="G139" s="212" t="s">
        <v>122</v>
      </c>
      <c r="H139" s="213">
        <v>8</v>
      </c>
      <c r="I139" s="214"/>
      <c r="J139" s="213">
        <f>ROUND(I139*H139,2)</f>
        <v>0</v>
      </c>
      <c r="K139" s="211" t="s">
        <v>123</v>
      </c>
      <c r="L139" s="41"/>
      <c r="M139" s="215" t="s">
        <v>1</v>
      </c>
      <c r="N139" s="216" t="s">
        <v>44</v>
      </c>
      <c r="O139" s="88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9" t="s">
        <v>124</v>
      </c>
      <c r="AT139" s="219" t="s">
        <v>119</v>
      </c>
      <c r="AU139" s="219" t="s">
        <v>87</v>
      </c>
      <c r="AY139" s="14" t="s">
        <v>118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4" t="s">
        <v>87</v>
      </c>
      <c r="BK139" s="220">
        <f>ROUND(I139*H139,2)</f>
        <v>0</v>
      </c>
      <c r="BL139" s="14" t="s">
        <v>124</v>
      </c>
      <c r="BM139" s="219" t="s">
        <v>190</v>
      </c>
    </row>
    <row r="140" s="2" customFormat="1" ht="24.15" customHeight="1">
      <c r="A140" s="35"/>
      <c r="B140" s="36"/>
      <c r="C140" s="221" t="s">
        <v>191</v>
      </c>
      <c r="D140" s="221" t="s">
        <v>126</v>
      </c>
      <c r="E140" s="222" t="s">
        <v>192</v>
      </c>
      <c r="F140" s="223" t="s">
        <v>193</v>
      </c>
      <c r="G140" s="224" t="s">
        <v>122</v>
      </c>
      <c r="H140" s="225">
        <v>8</v>
      </c>
      <c r="I140" s="226"/>
      <c r="J140" s="225">
        <f>ROUND(I140*H140,2)</f>
        <v>0</v>
      </c>
      <c r="K140" s="223" t="s">
        <v>123</v>
      </c>
      <c r="L140" s="227"/>
      <c r="M140" s="228" t="s">
        <v>1</v>
      </c>
      <c r="N140" s="229" t="s">
        <v>44</v>
      </c>
      <c r="O140" s="88"/>
      <c r="P140" s="217">
        <f>O140*H140</f>
        <v>0</v>
      </c>
      <c r="Q140" s="217">
        <v>6.0000000000000002E-05</v>
      </c>
      <c r="R140" s="217">
        <f>Q140*H140</f>
        <v>0.00048000000000000001</v>
      </c>
      <c r="S140" s="217">
        <v>0</v>
      </c>
      <c r="T140" s="21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9" t="s">
        <v>150</v>
      </c>
      <c r="AT140" s="219" t="s">
        <v>126</v>
      </c>
      <c r="AU140" s="219" t="s">
        <v>87</v>
      </c>
      <c r="AY140" s="14" t="s">
        <v>118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14" t="s">
        <v>87</v>
      </c>
      <c r="BK140" s="220">
        <f>ROUND(I140*H140,2)</f>
        <v>0</v>
      </c>
      <c r="BL140" s="14" t="s">
        <v>150</v>
      </c>
      <c r="BM140" s="219" t="s">
        <v>194</v>
      </c>
    </row>
    <row r="141" s="2" customFormat="1" ht="24.15" customHeight="1">
      <c r="A141" s="35"/>
      <c r="B141" s="36"/>
      <c r="C141" s="209" t="s">
        <v>195</v>
      </c>
      <c r="D141" s="209" t="s">
        <v>119</v>
      </c>
      <c r="E141" s="210" t="s">
        <v>196</v>
      </c>
      <c r="F141" s="211" t="s">
        <v>197</v>
      </c>
      <c r="G141" s="212" t="s">
        <v>198</v>
      </c>
      <c r="H141" s="213">
        <v>193</v>
      </c>
      <c r="I141" s="214"/>
      <c r="J141" s="213">
        <f>ROUND(I141*H141,2)</f>
        <v>0</v>
      </c>
      <c r="K141" s="211" t="s">
        <v>123</v>
      </c>
      <c r="L141" s="41"/>
      <c r="M141" s="215" t="s">
        <v>1</v>
      </c>
      <c r="N141" s="216" t="s">
        <v>44</v>
      </c>
      <c r="O141" s="88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9" t="s">
        <v>199</v>
      </c>
      <c r="AT141" s="219" t="s">
        <v>119</v>
      </c>
      <c r="AU141" s="219" t="s">
        <v>87</v>
      </c>
      <c r="AY141" s="14" t="s">
        <v>118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14" t="s">
        <v>87</v>
      </c>
      <c r="BK141" s="220">
        <f>ROUND(I141*H141,2)</f>
        <v>0</v>
      </c>
      <c r="BL141" s="14" t="s">
        <v>199</v>
      </c>
      <c r="BM141" s="219" t="s">
        <v>200</v>
      </c>
    </row>
    <row r="142" s="2" customFormat="1" ht="33" customHeight="1">
      <c r="A142" s="35"/>
      <c r="B142" s="36"/>
      <c r="C142" s="221" t="s">
        <v>201</v>
      </c>
      <c r="D142" s="221" t="s">
        <v>126</v>
      </c>
      <c r="E142" s="222" t="s">
        <v>202</v>
      </c>
      <c r="F142" s="223" t="s">
        <v>203</v>
      </c>
      <c r="G142" s="224" t="s">
        <v>198</v>
      </c>
      <c r="H142" s="225">
        <v>193</v>
      </c>
      <c r="I142" s="226"/>
      <c r="J142" s="225">
        <f>ROUND(I142*H142,2)</f>
        <v>0</v>
      </c>
      <c r="K142" s="223" t="s">
        <v>123</v>
      </c>
      <c r="L142" s="227"/>
      <c r="M142" s="228" t="s">
        <v>1</v>
      </c>
      <c r="N142" s="229" t="s">
        <v>44</v>
      </c>
      <c r="O142" s="88"/>
      <c r="P142" s="217">
        <f>O142*H142</f>
        <v>0</v>
      </c>
      <c r="Q142" s="217">
        <v>6.0000000000000002E-05</v>
      </c>
      <c r="R142" s="217">
        <f>Q142*H142</f>
        <v>0.01158</v>
      </c>
      <c r="S142" s="217">
        <v>0</v>
      </c>
      <c r="T142" s="21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9" t="s">
        <v>204</v>
      </c>
      <c r="AT142" s="219" t="s">
        <v>126</v>
      </c>
      <c r="AU142" s="219" t="s">
        <v>87</v>
      </c>
      <c r="AY142" s="14" t="s">
        <v>118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14" t="s">
        <v>87</v>
      </c>
      <c r="BK142" s="220">
        <f>ROUND(I142*H142,2)</f>
        <v>0</v>
      </c>
      <c r="BL142" s="14" t="s">
        <v>199</v>
      </c>
      <c r="BM142" s="219" t="s">
        <v>205</v>
      </c>
    </row>
    <row r="143" s="2" customFormat="1" ht="24.15" customHeight="1">
      <c r="A143" s="35"/>
      <c r="B143" s="36"/>
      <c r="C143" s="209" t="s">
        <v>7</v>
      </c>
      <c r="D143" s="209" t="s">
        <v>119</v>
      </c>
      <c r="E143" s="210" t="s">
        <v>206</v>
      </c>
      <c r="F143" s="211" t="s">
        <v>207</v>
      </c>
      <c r="G143" s="212" t="s">
        <v>198</v>
      </c>
      <c r="H143" s="213">
        <v>193</v>
      </c>
      <c r="I143" s="214"/>
      <c r="J143" s="213">
        <f>ROUND(I143*H143,2)</f>
        <v>0</v>
      </c>
      <c r="K143" s="211" t="s">
        <v>123</v>
      </c>
      <c r="L143" s="41"/>
      <c r="M143" s="215" t="s">
        <v>1</v>
      </c>
      <c r="N143" s="216" t="s">
        <v>44</v>
      </c>
      <c r="O143" s="88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9" t="s">
        <v>124</v>
      </c>
      <c r="AT143" s="219" t="s">
        <v>119</v>
      </c>
      <c r="AU143" s="219" t="s">
        <v>87</v>
      </c>
      <c r="AY143" s="14" t="s">
        <v>118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4" t="s">
        <v>87</v>
      </c>
      <c r="BK143" s="220">
        <f>ROUND(I143*H143,2)</f>
        <v>0</v>
      </c>
      <c r="BL143" s="14" t="s">
        <v>124</v>
      </c>
      <c r="BM143" s="219" t="s">
        <v>208</v>
      </c>
    </row>
    <row r="144" s="2" customFormat="1" ht="21.75" customHeight="1">
      <c r="A144" s="35"/>
      <c r="B144" s="36"/>
      <c r="C144" s="221" t="s">
        <v>209</v>
      </c>
      <c r="D144" s="221" t="s">
        <v>126</v>
      </c>
      <c r="E144" s="222" t="s">
        <v>210</v>
      </c>
      <c r="F144" s="223" t="s">
        <v>211</v>
      </c>
      <c r="G144" s="224" t="s">
        <v>198</v>
      </c>
      <c r="H144" s="225">
        <v>193</v>
      </c>
      <c r="I144" s="226"/>
      <c r="J144" s="225">
        <f>ROUND(I144*H144,2)</f>
        <v>0</v>
      </c>
      <c r="K144" s="223" t="s">
        <v>123</v>
      </c>
      <c r="L144" s="227"/>
      <c r="M144" s="228" t="s">
        <v>1</v>
      </c>
      <c r="N144" s="229" t="s">
        <v>44</v>
      </c>
      <c r="O144" s="88"/>
      <c r="P144" s="217">
        <f>O144*H144</f>
        <v>0</v>
      </c>
      <c r="Q144" s="217">
        <v>6.9999999999999994E-05</v>
      </c>
      <c r="R144" s="217">
        <f>Q144*H144</f>
        <v>0.013509999999999999</v>
      </c>
      <c r="S144" s="217">
        <v>0</v>
      </c>
      <c r="T144" s="21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9" t="s">
        <v>152</v>
      </c>
      <c r="AT144" s="219" t="s">
        <v>126</v>
      </c>
      <c r="AU144" s="219" t="s">
        <v>87</v>
      </c>
      <c r="AY144" s="14" t="s">
        <v>118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14" t="s">
        <v>87</v>
      </c>
      <c r="BK144" s="220">
        <f>ROUND(I144*H144,2)</f>
        <v>0</v>
      </c>
      <c r="BL144" s="14" t="s">
        <v>124</v>
      </c>
      <c r="BM144" s="219" t="s">
        <v>212</v>
      </c>
    </row>
    <row r="145" s="2" customFormat="1" ht="33" customHeight="1">
      <c r="A145" s="35"/>
      <c r="B145" s="36"/>
      <c r="C145" s="209" t="s">
        <v>213</v>
      </c>
      <c r="D145" s="209" t="s">
        <v>119</v>
      </c>
      <c r="E145" s="210" t="s">
        <v>214</v>
      </c>
      <c r="F145" s="211" t="s">
        <v>215</v>
      </c>
      <c r="G145" s="212" t="s">
        <v>198</v>
      </c>
      <c r="H145" s="213">
        <v>60</v>
      </c>
      <c r="I145" s="214"/>
      <c r="J145" s="213">
        <f>ROUND(I145*H145,2)</f>
        <v>0</v>
      </c>
      <c r="K145" s="211" t="s">
        <v>123</v>
      </c>
      <c r="L145" s="41"/>
      <c r="M145" s="215" t="s">
        <v>1</v>
      </c>
      <c r="N145" s="216" t="s">
        <v>44</v>
      </c>
      <c r="O145" s="88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9" t="s">
        <v>130</v>
      </c>
      <c r="AT145" s="219" t="s">
        <v>119</v>
      </c>
      <c r="AU145" s="219" t="s">
        <v>87</v>
      </c>
      <c r="AY145" s="14" t="s">
        <v>118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14" t="s">
        <v>87</v>
      </c>
      <c r="BK145" s="220">
        <f>ROUND(I145*H145,2)</f>
        <v>0</v>
      </c>
      <c r="BL145" s="14" t="s">
        <v>130</v>
      </c>
      <c r="BM145" s="219" t="s">
        <v>216</v>
      </c>
    </row>
    <row r="146" s="2" customFormat="1" ht="49.05" customHeight="1">
      <c r="A146" s="35"/>
      <c r="B146" s="36"/>
      <c r="C146" s="221" t="s">
        <v>217</v>
      </c>
      <c r="D146" s="221" t="s">
        <v>126</v>
      </c>
      <c r="E146" s="222" t="s">
        <v>218</v>
      </c>
      <c r="F146" s="223" t="s">
        <v>219</v>
      </c>
      <c r="G146" s="224" t="s">
        <v>198</v>
      </c>
      <c r="H146" s="225">
        <v>60</v>
      </c>
      <c r="I146" s="226"/>
      <c r="J146" s="225">
        <f>ROUND(I146*H146,2)</f>
        <v>0</v>
      </c>
      <c r="K146" s="223" t="s">
        <v>123</v>
      </c>
      <c r="L146" s="227"/>
      <c r="M146" s="228" t="s">
        <v>1</v>
      </c>
      <c r="N146" s="229" t="s">
        <v>44</v>
      </c>
      <c r="O146" s="88"/>
      <c r="P146" s="217">
        <f>O146*H146</f>
        <v>0</v>
      </c>
      <c r="Q146" s="217">
        <v>0.00011</v>
      </c>
      <c r="R146" s="217">
        <f>Q146*H146</f>
        <v>0.0066</v>
      </c>
      <c r="S146" s="217">
        <v>0</v>
      </c>
      <c r="T146" s="21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9" t="s">
        <v>130</v>
      </c>
      <c r="AT146" s="219" t="s">
        <v>126</v>
      </c>
      <c r="AU146" s="219" t="s">
        <v>87</v>
      </c>
      <c r="AY146" s="14" t="s">
        <v>118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14" t="s">
        <v>87</v>
      </c>
      <c r="BK146" s="220">
        <f>ROUND(I146*H146,2)</f>
        <v>0</v>
      </c>
      <c r="BL146" s="14" t="s">
        <v>130</v>
      </c>
      <c r="BM146" s="219" t="s">
        <v>220</v>
      </c>
    </row>
    <row r="147" s="2" customFormat="1" ht="24.15" customHeight="1">
      <c r="A147" s="35"/>
      <c r="B147" s="36"/>
      <c r="C147" s="209" t="s">
        <v>221</v>
      </c>
      <c r="D147" s="209" t="s">
        <v>119</v>
      </c>
      <c r="E147" s="210" t="s">
        <v>222</v>
      </c>
      <c r="F147" s="211" t="s">
        <v>223</v>
      </c>
      <c r="G147" s="212" t="s">
        <v>198</v>
      </c>
      <c r="H147" s="213">
        <v>90</v>
      </c>
      <c r="I147" s="214"/>
      <c r="J147" s="213">
        <f>ROUND(I147*H147,2)</f>
        <v>0</v>
      </c>
      <c r="K147" s="211" t="s">
        <v>123</v>
      </c>
      <c r="L147" s="41"/>
      <c r="M147" s="215" t="s">
        <v>1</v>
      </c>
      <c r="N147" s="216" t="s">
        <v>44</v>
      </c>
      <c r="O147" s="88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9" t="s">
        <v>130</v>
      </c>
      <c r="AT147" s="219" t="s">
        <v>119</v>
      </c>
      <c r="AU147" s="219" t="s">
        <v>87</v>
      </c>
      <c r="AY147" s="14" t="s">
        <v>118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14" t="s">
        <v>87</v>
      </c>
      <c r="BK147" s="220">
        <f>ROUND(I147*H147,2)</f>
        <v>0</v>
      </c>
      <c r="BL147" s="14" t="s">
        <v>130</v>
      </c>
      <c r="BM147" s="219" t="s">
        <v>224</v>
      </c>
    </row>
    <row r="148" s="2" customFormat="1" ht="49.05" customHeight="1">
      <c r="A148" s="35"/>
      <c r="B148" s="36"/>
      <c r="C148" s="221" t="s">
        <v>225</v>
      </c>
      <c r="D148" s="221" t="s">
        <v>126</v>
      </c>
      <c r="E148" s="222" t="s">
        <v>226</v>
      </c>
      <c r="F148" s="223" t="s">
        <v>227</v>
      </c>
      <c r="G148" s="224" t="s">
        <v>198</v>
      </c>
      <c r="H148" s="225">
        <v>90</v>
      </c>
      <c r="I148" s="226"/>
      <c r="J148" s="225">
        <f>ROUND(I148*H148,2)</f>
        <v>0</v>
      </c>
      <c r="K148" s="223" t="s">
        <v>123</v>
      </c>
      <c r="L148" s="227"/>
      <c r="M148" s="228" t="s">
        <v>1</v>
      </c>
      <c r="N148" s="229" t="s">
        <v>44</v>
      </c>
      <c r="O148" s="88"/>
      <c r="P148" s="217">
        <f>O148*H148</f>
        <v>0</v>
      </c>
      <c r="Q148" s="217">
        <v>0.00012999999999999999</v>
      </c>
      <c r="R148" s="217">
        <f>Q148*H148</f>
        <v>0.011699999999999999</v>
      </c>
      <c r="S148" s="217">
        <v>0</v>
      </c>
      <c r="T148" s="21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9" t="s">
        <v>130</v>
      </c>
      <c r="AT148" s="219" t="s">
        <v>126</v>
      </c>
      <c r="AU148" s="219" t="s">
        <v>87</v>
      </c>
      <c r="AY148" s="14" t="s">
        <v>118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14" t="s">
        <v>87</v>
      </c>
      <c r="BK148" s="220">
        <f>ROUND(I148*H148,2)</f>
        <v>0</v>
      </c>
      <c r="BL148" s="14" t="s">
        <v>130</v>
      </c>
      <c r="BM148" s="219" t="s">
        <v>228</v>
      </c>
    </row>
    <row r="149" s="2" customFormat="1" ht="33" customHeight="1">
      <c r="A149" s="35"/>
      <c r="B149" s="36"/>
      <c r="C149" s="209" t="s">
        <v>229</v>
      </c>
      <c r="D149" s="209" t="s">
        <v>119</v>
      </c>
      <c r="E149" s="210" t="s">
        <v>230</v>
      </c>
      <c r="F149" s="211" t="s">
        <v>231</v>
      </c>
      <c r="G149" s="212" t="s">
        <v>198</v>
      </c>
      <c r="H149" s="213">
        <v>179</v>
      </c>
      <c r="I149" s="214"/>
      <c r="J149" s="213">
        <f>ROUND(I149*H149,2)</f>
        <v>0</v>
      </c>
      <c r="K149" s="211" t="s">
        <v>123</v>
      </c>
      <c r="L149" s="41"/>
      <c r="M149" s="215" t="s">
        <v>1</v>
      </c>
      <c r="N149" s="216" t="s">
        <v>44</v>
      </c>
      <c r="O149" s="88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9" t="s">
        <v>130</v>
      </c>
      <c r="AT149" s="219" t="s">
        <v>119</v>
      </c>
      <c r="AU149" s="219" t="s">
        <v>87</v>
      </c>
      <c r="AY149" s="14" t="s">
        <v>118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4" t="s">
        <v>87</v>
      </c>
      <c r="BK149" s="220">
        <f>ROUND(I149*H149,2)</f>
        <v>0</v>
      </c>
      <c r="BL149" s="14" t="s">
        <v>130</v>
      </c>
      <c r="BM149" s="219" t="s">
        <v>232</v>
      </c>
    </row>
    <row r="150" s="2" customFormat="1" ht="49.05" customHeight="1">
      <c r="A150" s="35"/>
      <c r="B150" s="36"/>
      <c r="C150" s="221" t="s">
        <v>233</v>
      </c>
      <c r="D150" s="221" t="s">
        <v>126</v>
      </c>
      <c r="E150" s="222" t="s">
        <v>234</v>
      </c>
      <c r="F150" s="223" t="s">
        <v>235</v>
      </c>
      <c r="G150" s="224" t="s">
        <v>198</v>
      </c>
      <c r="H150" s="225">
        <v>179</v>
      </c>
      <c r="I150" s="226"/>
      <c r="J150" s="225">
        <f>ROUND(I150*H150,2)</f>
        <v>0</v>
      </c>
      <c r="K150" s="223" t="s">
        <v>123</v>
      </c>
      <c r="L150" s="227"/>
      <c r="M150" s="228" t="s">
        <v>1</v>
      </c>
      <c r="N150" s="229" t="s">
        <v>44</v>
      </c>
      <c r="O150" s="88"/>
      <c r="P150" s="217">
        <f>O150*H150</f>
        <v>0</v>
      </c>
      <c r="Q150" s="217">
        <v>0.00017000000000000001</v>
      </c>
      <c r="R150" s="217">
        <f>Q150*H150</f>
        <v>0.030430000000000002</v>
      </c>
      <c r="S150" s="217">
        <v>0</v>
      </c>
      <c r="T150" s="21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9" t="s">
        <v>130</v>
      </c>
      <c r="AT150" s="219" t="s">
        <v>126</v>
      </c>
      <c r="AU150" s="219" t="s">
        <v>87</v>
      </c>
      <c r="AY150" s="14" t="s">
        <v>118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14" t="s">
        <v>87</v>
      </c>
      <c r="BK150" s="220">
        <f>ROUND(I150*H150,2)</f>
        <v>0</v>
      </c>
      <c r="BL150" s="14" t="s">
        <v>130</v>
      </c>
      <c r="BM150" s="219" t="s">
        <v>236</v>
      </c>
    </row>
    <row r="151" s="2" customFormat="1" ht="24.15" customHeight="1">
      <c r="A151" s="35"/>
      <c r="B151" s="36"/>
      <c r="C151" s="209" t="s">
        <v>237</v>
      </c>
      <c r="D151" s="209" t="s">
        <v>119</v>
      </c>
      <c r="E151" s="210" t="s">
        <v>238</v>
      </c>
      <c r="F151" s="211" t="s">
        <v>239</v>
      </c>
      <c r="G151" s="212" t="s">
        <v>198</v>
      </c>
      <c r="H151" s="213">
        <v>5</v>
      </c>
      <c r="I151" s="214"/>
      <c r="J151" s="213">
        <f>ROUND(I151*H151,2)</f>
        <v>0</v>
      </c>
      <c r="K151" s="211" t="s">
        <v>123</v>
      </c>
      <c r="L151" s="41"/>
      <c r="M151" s="215" t="s">
        <v>1</v>
      </c>
      <c r="N151" s="216" t="s">
        <v>44</v>
      </c>
      <c r="O151" s="88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9" t="s">
        <v>130</v>
      </c>
      <c r="AT151" s="219" t="s">
        <v>119</v>
      </c>
      <c r="AU151" s="219" t="s">
        <v>87</v>
      </c>
      <c r="AY151" s="14" t="s">
        <v>118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14" t="s">
        <v>87</v>
      </c>
      <c r="BK151" s="220">
        <f>ROUND(I151*H151,2)</f>
        <v>0</v>
      </c>
      <c r="BL151" s="14" t="s">
        <v>130</v>
      </c>
      <c r="BM151" s="219" t="s">
        <v>240</v>
      </c>
    </row>
    <row r="152" s="2" customFormat="1" ht="44.25" customHeight="1">
      <c r="A152" s="35"/>
      <c r="B152" s="36"/>
      <c r="C152" s="221" t="s">
        <v>241</v>
      </c>
      <c r="D152" s="221" t="s">
        <v>126</v>
      </c>
      <c r="E152" s="222" t="s">
        <v>242</v>
      </c>
      <c r="F152" s="223" t="s">
        <v>243</v>
      </c>
      <c r="G152" s="224" t="s">
        <v>198</v>
      </c>
      <c r="H152" s="225">
        <v>5</v>
      </c>
      <c r="I152" s="226"/>
      <c r="J152" s="225">
        <f>ROUND(I152*H152,2)</f>
        <v>0</v>
      </c>
      <c r="K152" s="223" t="s">
        <v>123</v>
      </c>
      <c r="L152" s="227"/>
      <c r="M152" s="228" t="s">
        <v>1</v>
      </c>
      <c r="N152" s="229" t="s">
        <v>44</v>
      </c>
      <c r="O152" s="88"/>
      <c r="P152" s="217">
        <f>O152*H152</f>
        <v>0</v>
      </c>
      <c r="Q152" s="217">
        <v>0.00046000000000000001</v>
      </c>
      <c r="R152" s="217">
        <f>Q152*H152</f>
        <v>0.0023</v>
      </c>
      <c r="S152" s="217">
        <v>0</v>
      </c>
      <c r="T152" s="21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9" t="s">
        <v>130</v>
      </c>
      <c r="AT152" s="219" t="s">
        <v>126</v>
      </c>
      <c r="AU152" s="219" t="s">
        <v>87</v>
      </c>
      <c r="AY152" s="14" t="s">
        <v>118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14" t="s">
        <v>87</v>
      </c>
      <c r="BK152" s="220">
        <f>ROUND(I152*H152,2)</f>
        <v>0</v>
      </c>
      <c r="BL152" s="14" t="s">
        <v>130</v>
      </c>
      <c r="BM152" s="219" t="s">
        <v>244</v>
      </c>
    </row>
    <row r="153" s="2" customFormat="1" ht="33" customHeight="1">
      <c r="A153" s="35"/>
      <c r="B153" s="36"/>
      <c r="C153" s="209" t="s">
        <v>245</v>
      </c>
      <c r="D153" s="209" t="s">
        <v>119</v>
      </c>
      <c r="E153" s="210" t="s">
        <v>246</v>
      </c>
      <c r="F153" s="211" t="s">
        <v>247</v>
      </c>
      <c r="G153" s="212" t="s">
        <v>198</v>
      </c>
      <c r="H153" s="213">
        <v>85</v>
      </c>
      <c r="I153" s="214"/>
      <c r="J153" s="213">
        <f>ROUND(I153*H153,2)</f>
        <v>0</v>
      </c>
      <c r="K153" s="211" t="s">
        <v>123</v>
      </c>
      <c r="L153" s="41"/>
      <c r="M153" s="215" t="s">
        <v>1</v>
      </c>
      <c r="N153" s="216" t="s">
        <v>44</v>
      </c>
      <c r="O153" s="88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9" t="s">
        <v>130</v>
      </c>
      <c r="AT153" s="219" t="s">
        <v>119</v>
      </c>
      <c r="AU153" s="219" t="s">
        <v>87</v>
      </c>
      <c r="AY153" s="14" t="s">
        <v>118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14" t="s">
        <v>87</v>
      </c>
      <c r="BK153" s="220">
        <f>ROUND(I153*H153,2)</f>
        <v>0</v>
      </c>
      <c r="BL153" s="14" t="s">
        <v>130</v>
      </c>
      <c r="BM153" s="219" t="s">
        <v>248</v>
      </c>
    </row>
    <row r="154" s="2" customFormat="1" ht="49.05" customHeight="1">
      <c r="A154" s="35"/>
      <c r="B154" s="36"/>
      <c r="C154" s="221" t="s">
        <v>249</v>
      </c>
      <c r="D154" s="221" t="s">
        <v>126</v>
      </c>
      <c r="E154" s="222" t="s">
        <v>250</v>
      </c>
      <c r="F154" s="223" t="s">
        <v>251</v>
      </c>
      <c r="G154" s="224" t="s">
        <v>198</v>
      </c>
      <c r="H154" s="225">
        <v>85</v>
      </c>
      <c r="I154" s="226"/>
      <c r="J154" s="225">
        <f>ROUND(I154*H154,2)</f>
        <v>0</v>
      </c>
      <c r="K154" s="223" t="s">
        <v>123</v>
      </c>
      <c r="L154" s="227"/>
      <c r="M154" s="228" t="s">
        <v>1</v>
      </c>
      <c r="N154" s="229" t="s">
        <v>44</v>
      </c>
      <c r="O154" s="88"/>
      <c r="P154" s="217">
        <f>O154*H154</f>
        <v>0</v>
      </c>
      <c r="Q154" s="217">
        <v>0.00022000000000000001</v>
      </c>
      <c r="R154" s="217">
        <f>Q154*H154</f>
        <v>0.018700000000000001</v>
      </c>
      <c r="S154" s="217">
        <v>0</v>
      </c>
      <c r="T154" s="21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9" t="s">
        <v>130</v>
      </c>
      <c r="AT154" s="219" t="s">
        <v>126</v>
      </c>
      <c r="AU154" s="219" t="s">
        <v>87</v>
      </c>
      <c r="AY154" s="14" t="s">
        <v>118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14" t="s">
        <v>87</v>
      </c>
      <c r="BK154" s="220">
        <f>ROUND(I154*H154,2)</f>
        <v>0</v>
      </c>
      <c r="BL154" s="14" t="s">
        <v>130</v>
      </c>
      <c r="BM154" s="219" t="s">
        <v>252</v>
      </c>
    </row>
    <row r="155" s="2" customFormat="1" ht="24.15" customHeight="1">
      <c r="A155" s="35"/>
      <c r="B155" s="36"/>
      <c r="C155" s="209" t="s">
        <v>253</v>
      </c>
      <c r="D155" s="209" t="s">
        <v>119</v>
      </c>
      <c r="E155" s="210" t="s">
        <v>254</v>
      </c>
      <c r="F155" s="211" t="s">
        <v>255</v>
      </c>
      <c r="G155" s="212" t="s">
        <v>198</v>
      </c>
      <c r="H155" s="213">
        <v>55</v>
      </c>
      <c r="I155" s="214"/>
      <c r="J155" s="213">
        <f>ROUND(I155*H155,2)</f>
        <v>0</v>
      </c>
      <c r="K155" s="211" t="s">
        <v>123</v>
      </c>
      <c r="L155" s="41"/>
      <c r="M155" s="215" t="s">
        <v>1</v>
      </c>
      <c r="N155" s="216" t="s">
        <v>44</v>
      </c>
      <c r="O155" s="88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9" t="s">
        <v>124</v>
      </c>
      <c r="AT155" s="219" t="s">
        <v>119</v>
      </c>
      <c r="AU155" s="219" t="s">
        <v>87</v>
      </c>
      <c r="AY155" s="14" t="s">
        <v>118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14" t="s">
        <v>87</v>
      </c>
      <c r="BK155" s="220">
        <f>ROUND(I155*H155,2)</f>
        <v>0</v>
      </c>
      <c r="BL155" s="14" t="s">
        <v>124</v>
      </c>
      <c r="BM155" s="219" t="s">
        <v>256</v>
      </c>
    </row>
    <row r="156" s="2" customFormat="1" ht="16.5" customHeight="1">
      <c r="A156" s="35"/>
      <c r="B156" s="36"/>
      <c r="C156" s="221" t="s">
        <v>257</v>
      </c>
      <c r="D156" s="221" t="s">
        <v>126</v>
      </c>
      <c r="E156" s="222" t="s">
        <v>258</v>
      </c>
      <c r="F156" s="223" t="s">
        <v>259</v>
      </c>
      <c r="G156" s="224" t="s">
        <v>198</v>
      </c>
      <c r="H156" s="225">
        <v>55</v>
      </c>
      <c r="I156" s="226"/>
      <c r="J156" s="225">
        <f>ROUND(I156*H156,2)</f>
        <v>0</v>
      </c>
      <c r="K156" s="223" t="s">
        <v>1</v>
      </c>
      <c r="L156" s="227"/>
      <c r="M156" s="228" t="s">
        <v>1</v>
      </c>
      <c r="N156" s="229" t="s">
        <v>44</v>
      </c>
      <c r="O156" s="88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9" t="s">
        <v>130</v>
      </c>
      <c r="AT156" s="219" t="s">
        <v>126</v>
      </c>
      <c r="AU156" s="219" t="s">
        <v>87</v>
      </c>
      <c r="AY156" s="14" t="s">
        <v>118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14" t="s">
        <v>87</v>
      </c>
      <c r="BK156" s="220">
        <f>ROUND(I156*H156,2)</f>
        <v>0</v>
      </c>
      <c r="BL156" s="14" t="s">
        <v>130</v>
      </c>
      <c r="BM156" s="219" t="s">
        <v>260</v>
      </c>
    </row>
    <row r="157" s="2" customFormat="1" ht="16.5" customHeight="1">
      <c r="A157" s="35"/>
      <c r="B157" s="36"/>
      <c r="C157" s="209" t="s">
        <v>261</v>
      </c>
      <c r="D157" s="209" t="s">
        <v>119</v>
      </c>
      <c r="E157" s="210" t="s">
        <v>262</v>
      </c>
      <c r="F157" s="211" t="s">
        <v>263</v>
      </c>
      <c r="G157" s="212" t="s">
        <v>264</v>
      </c>
      <c r="H157" s="213">
        <v>1</v>
      </c>
      <c r="I157" s="214"/>
      <c r="J157" s="213">
        <f>ROUND(I157*H157,2)</f>
        <v>0</v>
      </c>
      <c r="K157" s="211" t="s">
        <v>1</v>
      </c>
      <c r="L157" s="41"/>
      <c r="M157" s="215" t="s">
        <v>1</v>
      </c>
      <c r="N157" s="216" t="s">
        <v>44</v>
      </c>
      <c r="O157" s="88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9" t="s">
        <v>124</v>
      </c>
      <c r="AT157" s="219" t="s">
        <v>119</v>
      </c>
      <c r="AU157" s="219" t="s">
        <v>87</v>
      </c>
      <c r="AY157" s="14" t="s">
        <v>118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14" t="s">
        <v>87</v>
      </c>
      <c r="BK157" s="220">
        <f>ROUND(I157*H157,2)</f>
        <v>0</v>
      </c>
      <c r="BL157" s="14" t="s">
        <v>124</v>
      </c>
      <c r="BM157" s="219" t="s">
        <v>265</v>
      </c>
    </row>
    <row r="158" s="2" customFormat="1" ht="24.15" customHeight="1">
      <c r="A158" s="35"/>
      <c r="B158" s="36"/>
      <c r="C158" s="209" t="s">
        <v>266</v>
      </c>
      <c r="D158" s="209" t="s">
        <v>119</v>
      </c>
      <c r="E158" s="210" t="s">
        <v>267</v>
      </c>
      <c r="F158" s="211" t="s">
        <v>268</v>
      </c>
      <c r="G158" s="212" t="s">
        <v>122</v>
      </c>
      <c r="H158" s="213">
        <v>1</v>
      </c>
      <c r="I158" s="214"/>
      <c r="J158" s="213">
        <f>ROUND(I158*H158,2)</f>
        <v>0</v>
      </c>
      <c r="K158" s="211" t="s">
        <v>123</v>
      </c>
      <c r="L158" s="41"/>
      <c r="M158" s="215" t="s">
        <v>1</v>
      </c>
      <c r="N158" s="216" t="s">
        <v>44</v>
      </c>
      <c r="O158" s="88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9" t="s">
        <v>130</v>
      </c>
      <c r="AT158" s="219" t="s">
        <v>119</v>
      </c>
      <c r="AU158" s="219" t="s">
        <v>87</v>
      </c>
      <c r="AY158" s="14" t="s">
        <v>118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14" t="s">
        <v>87</v>
      </c>
      <c r="BK158" s="220">
        <f>ROUND(I158*H158,2)</f>
        <v>0</v>
      </c>
      <c r="BL158" s="14" t="s">
        <v>130</v>
      </c>
      <c r="BM158" s="219" t="s">
        <v>269</v>
      </c>
    </row>
    <row r="159" s="2" customFormat="1" ht="24.15" customHeight="1">
      <c r="A159" s="35"/>
      <c r="B159" s="36"/>
      <c r="C159" s="209" t="s">
        <v>270</v>
      </c>
      <c r="D159" s="209" t="s">
        <v>119</v>
      </c>
      <c r="E159" s="210" t="s">
        <v>271</v>
      </c>
      <c r="F159" s="211" t="s">
        <v>272</v>
      </c>
      <c r="G159" s="212" t="s">
        <v>122</v>
      </c>
      <c r="H159" s="213">
        <v>1</v>
      </c>
      <c r="I159" s="214"/>
      <c r="J159" s="213">
        <f>ROUND(I159*H159,2)</f>
        <v>0</v>
      </c>
      <c r="K159" s="211" t="s">
        <v>123</v>
      </c>
      <c r="L159" s="41"/>
      <c r="M159" s="215" t="s">
        <v>1</v>
      </c>
      <c r="N159" s="216" t="s">
        <v>44</v>
      </c>
      <c r="O159" s="88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9" t="s">
        <v>130</v>
      </c>
      <c r="AT159" s="219" t="s">
        <v>119</v>
      </c>
      <c r="AU159" s="219" t="s">
        <v>87</v>
      </c>
      <c r="AY159" s="14" t="s">
        <v>118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14" t="s">
        <v>87</v>
      </c>
      <c r="BK159" s="220">
        <f>ROUND(I159*H159,2)</f>
        <v>0</v>
      </c>
      <c r="BL159" s="14" t="s">
        <v>130</v>
      </c>
      <c r="BM159" s="219" t="s">
        <v>273</v>
      </c>
    </row>
    <row r="160" s="12" customFormat="1" ht="22.8" customHeight="1">
      <c r="A160" s="12"/>
      <c r="B160" s="195"/>
      <c r="C160" s="196"/>
      <c r="D160" s="197" t="s">
        <v>78</v>
      </c>
      <c r="E160" s="230" t="s">
        <v>274</v>
      </c>
      <c r="F160" s="230" t="s">
        <v>275</v>
      </c>
      <c r="G160" s="196"/>
      <c r="H160" s="196"/>
      <c r="I160" s="199"/>
      <c r="J160" s="231">
        <f>BK160</f>
        <v>0</v>
      </c>
      <c r="K160" s="196"/>
      <c r="L160" s="201"/>
      <c r="M160" s="202"/>
      <c r="N160" s="203"/>
      <c r="O160" s="203"/>
      <c r="P160" s="204">
        <f>SUM(P161:P163)</f>
        <v>0</v>
      </c>
      <c r="Q160" s="203"/>
      <c r="R160" s="204">
        <f>SUM(R161:R163)</f>
        <v>0</v>
      </c>
      <c r="S160" s="203"/>
      <c r="T160" s="205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6" t="s">
        <v>87</v>
      </c>
      <c r="AT160" s="207" t="s">
        <v>78</v>
      </c>
      <c r="AU160" s="207" t="s">
        <v>87</v>
      </c>
      <c r="AY160" s="206" t="s">
        <v>118</v>
      </c>
      <c r="BK160" s="208">
        <f>SUM(BK161:BK163)</f>
        <v>0</v>
      </c>
    </row>
    <row r="161" s="2" customFormat="1" ht="16.5" customHeight="1">
      <c r="A161" s="35"/>
      <c r="B161" s="36"/>
      <c r="C161" s="221" t="s">
        <v>276</v>
      </c>
      <c r="D161" s="221" t="s">
        <v>126</v>
      </c>
      <c r="E161" s="222" t="s">
        <v>277</v>
      </c>
      <c r="F161" s="223" t="s">
        <v>278</v>
      </c>
      <c r="G161" s="224" t="s">
        <v>279</v>
      </c>
      <c r="H161" s="225">
        <v>1</v>
      </c>
      <c r="I161" s="226"/>
      <c r="J161" s="225">
        <f>ROUND(I161*H161,2)</f>
        <v>0</v>
      </c>
      <c r="K161" s="223" t="s">
        <v>1</v>
      </c>
      <c r="L161" s="227"/>
      <c r="M161" s="228" t="s">
        <v>1</v>
      </c>
      <c r="N161" s="229" t="s">
        <v>44</v>
      </c>
      <c r="O161" s="88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9" t="s">
        <v>152</v>
      </c>
      <c r="AT161" s="219" t="s">
        <v>126</v>
      </c>
      <c r="AU161" s="219" t="s">
        <v>89</v>
      </c>
      <c r="AY161" s="14" t="s">
        <v>118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14" t="s">
        <v>87</v>
      </c>
      <c r="BK161" s="220">
        <f>ROUND(I161*H161,2)</f>
        <v>0</v>
      </c>
      <c r="BL161" s="14" t="s">
        <v>124</v>
      </c>
      <c r="BM161" s="219" t="s">
        <v>280</v>
      </c>
    </row>
    <row r="162" s="2" customFormat="1" ht="16.5" customHeight="1">
      <c r="A162" s="35"/>
      <c r="B162" s="36"/>
      <c r="C162" s="221" t="s">
        <v>281</v>
      </c>
      <c r="D162" s="221" t="s">
        <v>126</v>
      </c>
      <c r="E162" s="222" t="s">
        <v>282</v>
      </c>
      <c r="F162" s="223" t="s">
        <v>283</v>
      </c>
      <c r="G162" s="224" t="s">
        <v>264</v>
      </c>
      <c r="H162" s="225">
        <v>1</v>
      </c>
      <c r="I162" s="226"/>
      <c r="J162" s="225">
        <f>ROUND(I162*H162,2)</f>
        <v>0</v>
      </c>
      <c r="K162" s="223" t="s">
        <v>1</v>
      </c>
      <c r="L162" s="227"/>
      <c r="M162" s="228" t="s">
        <v>1</v>
      </c>
      <c r="N162" s="229" t="s">
        <v>44</v>
      </c>
      <c r="O162" s="88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9" t="s">
        <v>152</v>
      </c>
      <c r="AT162" s="219" t="s">
        <v>126</v>
      </c>
      <c r="AU162" s="219" t="s">
        <v>89</v>
      </c>
      <c r="AY162" s="14" t="s">
        <v>118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14" t="s">
        <v>87</v>
      </c>
      <c r="BK162" s="220">
        <f>ROUND(I162*H162,2)</f>
        <v>0</v>
      </c>
      <c r="BL162" s="14" t="s">
        <v>124</v>
      </c>
      <c r="BM162" s="219" t="s">
        <v>284</v>
      </c>
    </row>
    <row r="163" s="2" customFormat="1" ht="16.5" customHeight="1">
      <c r="A163" s="35"/>
      <c r="B163" s="36"/>
      <c r="C163" s="209" t="s">
        <v>285</v>
      </c>
      <c r="D163" s="209" t="s">
        <v>119</v>
      </c>
      <c r="E163" s="210" t="s">
        <v>286</v>
      </c>
      <c r="F163" s="211" t="s">
        <v>287</v>
      </c>
      <c r="G163" s="212" t="s">
        <v>264</v>
      </c>
      <c r="H163" s="213">
        <v>1</v>
      </c>
      <c r="I163" s="214"/>
      <c r="J163" s="213">
        <f>ROUND(I163*H163,2)</f>
        <v>0</v>
      </c>
      <c r="K163" s="211" t="s">
        <v>1</v>
      </c>
      <c r="L163" s="41"/>
      <c r="M163" s="215" t="s">
        <v>1</v>
      </c>
      <c r="N163" s="216" t="s">
        <v>44</v>
      </c>
      <c r="O163" s="88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9" t="s">
        <v>124</v>
      </c>
      <c r="AT163" s="219" t="s">
        <v>119</v>
      </c>
      <c r="AU163" s="219" t="s">
        <v>89</v>
      </c>
      <c r="AY163" s="14" t="s">
        <v>118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14" t="s">
        <v>87</v>
      </c>
      <c r="BK163" s="220">
        <f>ROUND(I163*H163,2)</f>
        <v>0</v>
      </c>
      <c r="BL163" s="14" t="s">
        <v>124</v>
      </c>
      <c r="BM163" s="219" t="s">
        <v>288</v>
      </c>
    </row>
    <row r="164" s="12" customFormat="1" ht="22.8" customHeight="1">
      <c r="A164" s="12"/>
      <c r="B164" s="195"/>
      <c r="C164" s="196"/>
      <c r="D164" s="197" t="s">
        <v>78</v>
      </c>
      <c r="E164" s="230" t="s">
        <v>289</v>
      </c>
      <c r="F164" s="230" t="s">
        <v>290</v>
      </c>
      <c r="G164" s="196"/>
      <c r="H164" s="196"/>
      <c r="I164" s="199"/>
      <c r="J164" s="231">
        <f>BK164</f>
        <v>0</v>
      </c>
      <c r="K164" s="196"/>
      <c r="L164" s="201"/>
      <c r="M164" s="202"/>
      <c r="N164" s="203"/>
      <c r="O164" s="203"/>
      <c r="P164" s="204">
        <f>SUM(P165:P181)</f>
        <v>0</v>
      </c>
      <c r="Q164" s="203"/>
      <c r="R164" s="204">
        <f>SUM(R165:R181)</f>
        <v>0</v>
      </c>
      <c r="S164" s="203"/>
      <c r="T164" s="205">
        <f>SUM(T165:T181)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6" t="s">
        <v>87</v>
      </c>
      <c r="AT164" s="207" t="s">
        <v>78</v>
      </c>
      <c r="AU164" s="207" t="s">
        <v>87</v>
      </c>
      <c r="AY164" s="206" t="s">
        <v>118</v>
      </c>
      <c r="BK164" s="208">
        <f>SUM(BK165:BK181)</f>
        <v>0</v>
      </c>
    </row>
    <row r="165" s="2" customFormat="1" ht="16.5" customHeight="1">
      <c r="A165" s="35"/>
      <c r="B165" s="36"/>
      <c r="C165" s="221" t="s">
        <v>291</v>
      </c>
      <c r="D165" s="221" t="s">
        <v>126</v>
      </c>
      <c r="E165" s="222" t="s">
        <v>292</v>
      </c>
      <c r="F165" s="223" t="s">
        <v>293</v>
      </c>
      <c r="G165" s="224" t="s">
        <v>279</v>
      </c>
      <c r="H165" s="225">
        <v>1</v>
      </c>
      <c r="I165" s="226"/>
      <c r="J165" s="225">
        <f>ROUND(I165*H165,2)</f>
        <v>0</v>
      </c>
      <c r="K165" s="223" t="s">
        <v>1</v>
      </c>
      <c r="L165" s="227"/>
      <c r="M165" s="228" t="s">
        <v>1</v>
      </c>
      <c r="N165" s="229" t="s">
        <v>44</v>
      </c>
      <c r="O165" s="88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9" t="s">
        <v>152</v>
      </c>
      <c r="AT165" s="219" t="s">
        <v>126</v>
      </c>
      <c r="AU165" s="219" t="s">
        <v>89</v>
      </c>
      <c r="AY165" s="14" t="s">
        <v>118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14" t="s">
        <v>87</v>
      </c>
      <c r="BK165" s="220">
        <f>ROUND(I165*H165,2)</f>
        <v>0</v>
      </c>
      <c r="BL165" s="14" t="s">
        <v>124</v>
      </c>
      <c r="BM165" s="219" t="s">
        <v>294</v>
      </c>
    </row>
    <row r="166" s="2" customFormat="1" ht="16.5" customHeight="1">
      <c r="A166" s="35"/>
      <c r="B166" s="36"/>
      <c r="C166" s="221" t="s">
        <v>295</v>
      </c>
      <c r="D166" s="221" t="s">
        <v>126</v>
      </c>
      <c r="E166" s="222" t="s">
        <v>296</v>
      </c>
      <c r="F166" s="223" t="s">
        <v>297</v>
      </c>
      <c r="G166" s="224" t="s">
        <v>279</v>
      </c>
      <c r="H166" s="225">
        <v>1</v>
      </c>
      <c r="I166" s="226"/>
      <c r="J166" s="225">
        <f>ROUND(I166*H166,2)</f>
        <v>0</v>
      </c>
      <c r="K166" s="223" t="s">
        <v>1</v>
      </c>
      <c r="L166" s="227"/>
      <c r="M166" s="228" t="s">
        <v>1</v>
      </c>
      <c r="N166" s="229" t="s">
        <v>44</v>
      </c>
      <c r="O166" s="88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9" t="s">
        <v>152</v>
      </c>
      <c r="AT166" s="219" t="s">
        <v>126</v>
      </c>
      <c r="AU166" s="219" t="s">
        <v>89</v>
      </c>
      <c r="AY166" s="14" t="s">
        <v>118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14" t="s">
        <v>87</v>
      </c>
      <c r="BK166" s="220">
        <f>ROUND(I166*H166,2)</f>
        <v>0</v>
      </c>
      <c r="BL166" s="14" t="s">
        <v>124</v>
      </c>
      <c r="BM166" s="219" t="s">
        <v>298</v>
      </c>
    </row>
    <row r="167" s="2" customFormat="1" ht="16.5" customHeight="1">
      <c r="A167" s="35"/>
      <c r="B167" s="36"/>
      <c r="C167" s="221" t="s">
        <v>299</v>
      </c>
      <c r="D167" s="221" t="s">
        <v>126</v>
      </c>
      <c r="E167" s="222" t="s">
        <v>300</v>
      </c>
      <c r="F167" s="223" t="s">
        <v>301</v>
      </c>
      <c r="G167" s="224" t="s">
        <v>279</v>
      </c>
      <c r="H167" s="225">
        <v>2</v>
      </c>
      <c r="I167" s="226"/>
      <c r="J167" s="225">
        <f>ROUND(I167*H167,2)</f>
        <v>0</v>
      </c>
      <c r="K167" s="223" t="s">
        <v>1</v>
      </c>
      <c r="L167" s="227"/>
      <c r="M167" s="228" t="s">
        <v>1</v>
      </c>
      <c r="N167" s="229" t="s">
        <v>44</v>
      </c>
      <c r="O167" s="88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9" t="s">
        <v>152</v>
      </c>
      <c r="AT167" s="219" t="s">
        <v>126</v>
      </c>
      <c r="AU167" s="219" t="s">
        <v>89</v>
      </c>
      <c r="AY167" s="14" t="s">
        <v>118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14" t="s">
        <v>87</v>
      </c>
      <c r="BK167" s="220">
        <f>ROUND(I167*H167,2)</f>
        <v>0</v>
      </c>
      <c r="BL167" s="14" t="s">
        <v>124</v>
      </c>
      <c r="BM167" s="219" t="s">
        <v>302</v>
      </c>
    </row>
    <row r="168" s="2" customFormat="1" ht="16.5" customHeight="1">
      <c r="A168" s="35"/>
      <c r="B168" s="36"/>
      <c r="C168" s="221" t="s">
        <v>303</v>
      </c>
      <c r="D168" s="221" t="s">
        <v>126</v>
      </c>
      <c r="E168" s="222" t="s">
        <v>304</v>
      </c>
      <c r="F168" s="223" t="s">
        <v>305</v>
      </c>
      <c r="G168" s="224" t="s">
        <v>306</v>
      </c>
      <c r="H168" s="225">
        <v>1</v>
      </c>
      <c r="I168" s="226"/>
      <c r="J168" s="225">
        <f>ROUND(I168*H168,2)</f>
        <v>0</v>
      </c>
      <c r="K168" s="223" t="s">
        <v>1</v>
      </c>
      <c r="L168" s="227"/>
      <c r="M168" s="228" t="s">
        <v>1</v>
      </c>
      <c r="N168" s="229" t="s">
        <v>44</v>
      </c>
      <c r="O168" s="88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9" t="s">
        <v>152</v>
      </c>
      <c r="AT168" s="219" t="s">
        <v>126</v>
      </c>
      <c r="AU168" s="219" t="s">
        <v>89</v>
      </c>
      <c r="AY168" s="14" t="s">
        <v>118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14" t="s">
        <v>87</v>
      </c>
      <c r="BK168" s="220">
        <f>ROUND(I168*H168,2)</f>
        <v>0</v>
      </c>
      <c r="BL168" s="14" t="s">
        <v>124</v>
      </c>
      <c r="BM168" s="219" t="s">
        <v>307</v>
      </c>
    </row>
    <row r="169" s="2" customFormat="1" ht="16.5" customHeight="1">
      <c r="A169" s="35"/>
      <c r="B169" s="36"/>
      <c r="C169" s="221" t="s">
        <v>308</v>
      </c>
      <c r="D169" s="221" t="s">
        <v>126</v>
      </c>
      <c r="E169" s="222" t="s">
        <v>309</v>
      </c>
      <c r="F169" s="223" t="s">
        <v>310</v>
      </c>
      <c r="G169" s="224" t="s">
        <v>306</v>
      </c>
      <c r="H169" s="225">
        <v>1</v>
      </c>
      <c r="I169" s="226"/>
      <c r="J169" s="225">
        <f>ROUND(I169*H169,2)</f>
        <v>0</v>
      </c>
      <c r="K169" s="223" t="s">
        <v>1</v>
      </c>
      <c r="L169" s="227"/>
      <c r="M169" s="228" t="s">
        <v>1</v>
      </c>
      <c r="N169" s="229" t="s">
        <v>44</v>
      </c>
      <c r="O169" s="88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9" t="s">
        <v>152</v>
      </c>
      <c r="AT169" s="219" t="s">
        <v>126</v>
      </c>
      <c r="AU169" s="219" t="s">
        <v>89</v>
      </c>
      <c r="AY169" s="14" t="s">
        <v>118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14" t="s">
        <v>87</v>
      </c>
      <c r="BK169" s="220">
        <f>ROUND(I169*H169,2)</f>
        <v>0</v>
      </c>
      <c r="BL169" s="14" t="s">
        <v>124</v>
      </c>
      <c r="BM169" s="219" t="s">
        <v>311</v>
      </c>
    </row>
    <row r="170" s="2" customFormat="1" ht="16.5" customHeight="1">
      <c r="A170" s="35"/>
      <c r="B170" s="36"/>
      <c r="C170" s="221" t="s">
        <v>312</v>
      </c>
      <c r="D170" s="221" t="s">
        <v>126</v>
      </c>
      <c r="E170" s="222" t="s">
        <v>313</v>
      </c>
      <c r="F170" s="223" t="s">
        <v>314</v>
      </c>
      <c r="G170" s="224" t="s">
        <v>279</v>
      </c>
      <c r="H170" s="225">
        <v>2</v>
      </c>
      <c r="I170" s="226"/>
      <c r="J170" s="225">
        <f>ROUND(I170*H170,2)</f>
        <v>0</v>
      </c>
      <c r="K170" s="223" t="s">
        <v>1</v>
      </c>
      <c r="L170" s="227"/>
      <c r="M170" s="228" t="s">
        <v>1</v>
      </c>
      <c r="N170" s="229" t="s">
        <v>44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9" t="s">
        <v>152</v>
      </c>
      <c r="AT170" s="219" t="s">
        <v>126</v>
      </c>
      <c r="AU170" s="219" t="s">
        <v>89</v>
      </c>
      <c r="AY170" s="14" t="s">
        <v>118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14" t="s">
        <v>87</v>
      </c>
      <c r="BK170" s="220">
        <f>ROUND(I170*H170,2)</f>
        <v>0</v>
      </c>
      <c r="BL170" s="14" t="s">
        <v>124</v>
      </c>
      <c r="BM170" s="219" t="s">
        <v>315</v>
      </c>
    </row>
    <row r="171" s="2" customFormat="1" ht="16.5" customHeight="1">
      <c r="A171" s="35"/>
      <c r="B171" s="36"/>
      <c r="C171" s="221" t="s">
        <v>316</v>
      </c>
      <c r="D171" s="221" t="s">
        <v>126</v>
      </c>
      <c r="E171" s="222" t="s">
        <v>317</v>
      </c>
      <c r="F171" s="223" t="s">
        <v>318</v>
      </c>
      <c r="G171" s="224" t="s">
        <v>279</v>
      </c>
      <c r="H171" s="225">
        <v>1</v>
      </c>
      <c r="I171" s="226"/>
      <c r="J171" s="225">
        <f>ROUND(I171*H171,2)</f>
        <v>0</v>
      </c>
      <c r="K171" s="223" t="s">
        <v>1</v>
      </c>
      <c r="L171" s="227"/>
      <c r="M171" s="228" t="s">
        <v>1</v>
      </c>
      <c r="N171" s="229" t="s">
        <v>44</v>
      </c>
      <c r="O171" s="88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9" t="s">
        <v>152</v>
      </c>
      <c r="AT171" s="219" t="s">
        <v>126</v>
      </c>
      <c r="AU171" s="219" t="s">
        <v>89</v>
      </c>
      <c r="AY171" s="14" t="s">
        <v>118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14" t="s">
        <v>87</v>
      </c>
      <c r="BK171" s="220">
        <f>ROUND(I171*H171,2)</f>
        <v>0</v>
      </c>
      <c r="BL171" s="14" t="s">
        <v>124</v>
      </c>
      <c r="BM171" s="219" t="s">
        <v>319</v>
      </c>
    </row>
    <row r="172" s="2" customFormat="1" ht="16.5" customHeight="1">
      <c r="A172" s="35"/>
      <c r="B172" s="36"/>
      <c r="C172" s="221" t="s">
        <v>320</v>
      </c>
      <c r="D172" s="221" t="s">
        <v>126</v>
      </c>
      <c r="E172" s="222" t="s">
        <v>321</v>
      </c>
      <c r="F172" s="223" t="s">
        <v>322</v>
      </c>
      <c r="G172" s="224" t="s">
        <v>279</v>
      </c>
      <c r="H172" s="225">
        <v>3</v>
      </c>
      <c r="I172" s="226"/>
      <c r="J172" s="225">
        <f>ROUND(I172*H172,2)</f>
        <v>0</v>
      </c>
      <c r="K172" s="223" t="s">
        <v>1</v>
      </c>
      <c r="L172" s="227"/>
      <c r="M172" s="228" t="s">
        <v>1</v>
      </c>
      <c r="N172" s="229" t="s">
        <v>44</v>
      </c>
      <c r="O172" s="88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9" t="s">
        <v>152</v>
      </c>
      <c r="AT172" s="219" t="s">
        <v>126</v>
      </c>
      <c r="AU172" s="219" t="s">
        <v>89</v>
      </c>
      <c r="AY172" s="14" t="s">
        <v>118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14" t="s">
        <v>87</v>
      </c>
      <c r="BK172" s="220">
        <f>ROUND(I172*H172,2)</f>
        <v>0</v>
      </c>
      <c r="BL172" s="14" t="s">
        <v>124</v>
      </c>
      <c r="BM172" s="219" t="s">
        <v>323</v>
      </c>
    </row>
    <row r="173" s="2" customFormat="1" ht="16.5" customHeight="1">
      <c r="A173" s="35"/>
      <c r="B173" s="36"/>
      <c r="C173" s="221" t="s">
        <v>324</v>
      </c>
      <c r="D173" s="221" t="s">
        <v>126</v>
      </c>
      <c r="E173" s="222" t="s">
        <v>325</v>
      </c>
      <c r="F173" s="223" t="s">
        <v>326</v>
      </c>
      <c r="G173" s="224" t="s">
        <v>279</v>
      </c>
      <c r="H173" s="225">
        <v>1</v>
      </c>
      <c r="I173" s="226"/>
      <c r="J173" s="225">
        <f>ROUND(I173*H173,2)</f>
        <v>0</v>
      </c>
      <c r="K173" s="223" t="s">
        <v>1</v>
      </c>
      <c r="L173" s="227"/>
      <c r="M173" s="228" t="s">
        <v>1</v>
      </c>
      <c r="N173" s="229" t="s">
        <v>44</v>
      </c>
      <c r="O173" s="88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9" t="s">
        <v>152</v>
      </c>
      <c r="AT173" s="219" t="s">
        <v>126</v>
      </c>
      <c r="AU173" s="219" t="s">
        <v>89</v>
      </c>
      <c r="AY173" s="14" t="s">
        <v>118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14" t="s">
        <v>87</v>
      </c>
      <c r="BK173" s="220">
        <f>ROUND(I173*H173,2)</f>
        <v>0</v>
      </c>
      <c r="BL173" s="14" t="s">
        <v>124</v>
      </c>
      <c r="BM173" s="219" t="s">
        <v>327</v>
      </c>
    </row>
    <row r="174" s="2" customFormat="1" ht="16.5" customHeight="1">
      <c r="A174" s="35"/>
      <c r="B174" s="36"/>
      <c r="C174" s="221" t="s">
        <v>328</v>
      </c>
      <c r="D174" s="221" t="s">
        <v>126</v>
      </c>
      <c r="E174" s="222" t="s">
        <v>329</v>
      </c>
      <c r="F174" s="223" t="s">
        <v>330</v>
      </c>
      <c r="G174" s="224" t="s">
        <v>279</v>
      </c>
      <c r="H174" s="225">
        <v>1</v>
      </c>
      <c r="I174" s="226"/>
      <c r="J174" s="225">
        <f>ROUND(I174*H174,2)</f>
        <v>0</v>
      </c>
      <c r="K174" s="223" t="s">
        <v>1</v>
      </c>
      <c r="L174" s="227"/>
      <c r="M174" s="228" t="s">
        <v>1</v>
      </c>
      <c r="N174" s="229" t="s">
        <v>44</v>
      </c>
      <c r="O174" s="88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9" t="s">
        <v>152</v>
      </c>
      <c r="AT174" s="219" t="s">
        <v>126</v>
      </c>
      <c r="AU174" s="219" t="s">
        <v>89</v>
      </c>
      <c r="AY174" s="14" t="s">
        <v>118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14" t="s">
        <v>87</v>
      </c>
      <c r="BK174" s="220">
        <f>ROUND(I174*H174,2)</f>
        <v>0</v>
      </c>
      <c r="BL174" s="14" t="s">
        <v>124</v>
      </c>
      <c r="BM174" s="219" t="s">
        <v>331</v>
      </c>
    </row>
    <row r="175" s="2" customFormat="1" ht="16.5" customHeight="1">
      <c r="A175" s="35"/>
      <c r="B175" s="36"/>
      <c r="C175" s="221" t="s">
        <v>332</v>
      </c>
      <c r="D175" s="221" t="s">
        <v>126</v>
      </c>
      <c r="E175" s="222" t="s">
        <v>333</v>
      </c>
      <c r="F175" s="223" t="s">
        <v>334</v>
      </c>
      <c r="G175" s="224" t="s">
        <v>279</v>
      </c>
      <c r="H175" s="225">
        <v>1</v>
      </c>
      <c r="I175" s="226"/>
      <c r="J175" s="225">
        <f>ROUND(I175*H175,2)</f>
        <v>0</v>
      </c>
      <c r="K175" s="223" t="s">
        <v>1</v>
      </c>
      <c r="L175" s="227"/>
      <c r="M175" s="228" t="s">
        <v>1</v>
      </c>
      <c r="N175" s="229" t="s">
        <v>44</v>
      </c>
      <c r="O175" s="88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9" t="s">
        <v>152</v>
      </c>
      <c r="AT175" s="219" t="s">
        <v>126</v>
      </c>
      <c r="AU175" s="219" t="s">
        <v>89</v>
      </c>
      <c r="AY175" s="14" t="s">
        <v>118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14" t="s">
        <v>87</v>
      </c>
      <c r="BK175" s="220">
        <f>ROUND(I175*H175,2)</f>
        <v>0</v>
      </c>
      <c r="BL175" s="14" t="s">
        <v>124</v>
      </c>
      <c r="BM175" s="219" t="s">
        <v>335</v>
      </c>
    </row>
    <row r="176" s="2" customFormat="1" ht="16.5" customHeight="1">
      <c r="A176" s="35"/>
      <c r="B176" s="36"/>
      <c r="C176" s="221" t="s">
        <v>336</v>
      </c>
      <c r="D176" s="221" t="s">
        <v>126</v>
      </c>
      <c r="E176" s="222" t="s">
        <v>337</v>
      </c>
      <c r="F176" s="223" t="s">
        <v>338</v>
      </c>
      <c r="G176" s="224" t="s">
        <v>279</v>
      </c>
      <c r="H176" s="225">
        <v>2</v>
      </c>
      <c r="I176" s="226"/>
      <c r="J176" s="225">
        <f>ROUND(I176*H176,2)</f>
        <v>0</v>
      </c>
      <c r="K176" s="223" t="s">
        <v>1</v>
      </c>
      <c r="L176" s="227"/>
      <c r="M176" s="228" t="s">
        <v>1</v>
      </c>
      <c r="N176" s="229" t="s">
        <v>44</v>
      </c>
      <c r="O176" s="88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9" t="s">
        <v>152</v>
      </c>
      <c r="AT176" s="219" t="s">
        <v>126</v>
      </c>
      <c r="AU176" s="219" t="s">
        <v>89</v>
      </c>
      <c r="AY176" s="14" t="s">
        <v>118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14" t="s">
        <v>87</v>
      </c>
      <c r="BK176" s="220">
        <f>ROUND(I176*H176,2)</f>
        <v>0</v>
      </c>
      <c r="BL176" s="14" t="s">
        <v>124</v>
      </c>
      <c r="BM176" s="219" t="s">
        <v>339</v>
      </c>
    </row>
    <row r="177" s="2" customFormat="1" ht="16.5" customHeight="1">
      <c r="A177" s="35"/>
      <c r="B177" s="36"/>
      <c r="C177" s="221" t="s">
        <v>340</v>
      </c>
      <c r="D177" s="221" t="s">
        <v>126</v>
      </c>
      <c r="E177" s="222" t="s">
        <v>341</v>
      </c>
      <c r="F177" s="223" t="s">
        <v>342</v>
      </c>
      <c r="G177" s="224" t="s">
        <v>279</v>
      </c>
      <c r="H177" s="225">
        <v>1</v>
      </c>
      <c r="I177" s="226"/>
      <c r="J177" s="225">
        <f>ROUND(I177*H177,2)</f>
        <v>0</v>
      </c>
      <c r="K177" s="223" t="s">
        <v>1</v>
      </c>
      <c r="L177" s="227"/>
      <c r="M177" s="228" t="s">
        <v>1</v>
      </c>
      <c r="N177" s="229" t="s">
        <v>44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9" t="s">
        <v>152</v>
      </c>
      <c r="AT177" s="219" t="s">
        <v>126</v>
      </c>
      <c r="AU177" s="219" t="s">
        <v>89</v>
      </c>
      <c r="AY177" s="14" t="s">
        <v>118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14" t="s">
        <v>87</v>
      </c>
      <c r="BK177" s="220">
        <f>ROUND(I177*H177,2)</f>
        <v>0</v>
      </c>
      <c r="BL177" s="14" t="s">
        <v>124</v>
      </c>
      <c r="BM177" s="219" t="s">
        <v>343</v>
      </c>
    </row>
    <row r="178" s="2" customFormat="1" ht="16.5" customHeight="1">
      <c r="A178" s="35"/>
      <c r="B178" s="36"/>
      <c r="C178" s="221" t="s">
        <v>344</v>
      </c>
      <c r="D178" s="221" t="s">
        <v>126</v>
      </c>
      <c r="E178" s="222" t="s">
        <v>345</v>
      </c>
      <c r="F178" s="223" t="s">
        <v>346</v>
      </c>
      <c r="G178" s="224" t="s">
        <v>279</v>
      </c>
      <c r="H178" s="225">
        <v>2</v>
      </c>
      <c r="I178" s="226"/>
      <c r="J178" s="225">
        <f>ROUND(I178*H178,2)</f>
        <v>0</v>
      </c>
      <c r="K178" s="223" t="s">
        <v>1</v>
      </c>
      <c r="L178" s="227"/>
      <c r="M178" s="228" t="s">
        <v>1</v>
      </c>
      <c r="N178" s="229" t="s">
        <v>44</v>
      </c>
      <c r="O178" s="88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9" t="s">
        <v>152</v>
      </c>
      <c r="AT178" s="219" t="s">
        <v>126</v>
      </c>
      <c r="AU178" s="219" t="s">
        <v>89</v>
      </c>
      <c r="AY178" s="14" t="s">
        <v>118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14" t="s">
        <v>87</v>
      </c>
      <c r="BK178" s="220">
        <f>ROUND(I178*H178,2)</f>
        <v>0</v>
      </c>
      <c r="BL178" s="14" t="s">
        <v>124</v>
      </c>
      <c r="BM178" s="219" t="s">
        <v>347</v>
      </c>
    </row>
    <row r="179" s="2" customFormat="1" ht="16.5" customHeight="1">
      <c r="A179" s="35"/>
      <c r="B179" s="36"/>
      <c r="C179" s="221" t="s">
        <v>348</v>
      </c>
      <c r="D179" s="221" t="s">
        <v>126</v>
      </c>
      <c r="E179" s="222" t="s">
        <v>349</v>
      </c>
      <c r="F179" s="223" t="s">
        <v>350</v>
      </c>
      <c r="G179" s="224" t="s">
        <v>279</v>
      </c>
      <c r="H179" s="225">
        <v>1</v>
      </c>
      <c r="I179" s="226"/>
      <c r="J179" s="225">
        <f>ROUND(I179*H179,2)</f>
        <v>0</v>
      </c>
      <c r="K179" s="223" t="s">
        <v>1</v>
      </c>
      <c r="L179" s="227"/>
      <c r="M179" s="228" t="s">
        <v>1</v>
      </c>
      <c r="N179" s="229" t="s">
        <v>44</v>
      </c>
      <c r="O179" s="88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9" t="s">
        <v>152</v>
      </c>
      <c r="AT179" s="219" t="s">
        <v>126</v>
      </c>
      <c r="AU179" s="219" t="s">
        <v>89</v>
      </c>
      <c r="AY179" s="14" t="s">
        <v>118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14" t="s">
        <v>87</v>
      </c>
      <c r="BK179" s="220">
        <f>ROUND(I179*H179,2)</f>
        <v>0</v>
      </c>
      <c r="BL179" s="14" t="s">
        <v>124</v>
      </c>
      <c r="BM179" s="219" t="s">
        <v>351</v>
      </c>
    </row>
    <row r="180" s="2" customFormat="1" ht="16.5" customHeight="1">
      <c r="A180" s="35"/>
      <c r="B180" s="36"/>
      <c r="C180" s="221" t="s">
        <v>352</v>
      </c>
      <c r="D180" s="221" t="s">
        <v>126</v>
      </c>
      <c r="E180" s="222" t="s">
        <v>353</v>
      </c>
      <c r="F180" s="223" t="s">
        <v>283</v>
      </c>
      <c r="G180" s="224" t="s">
        <v>264</v>
      </c>
      <c r="H180" s="225">
        <v>1</v>
      </c>
      <c r="I180" s="226"/>
      <c r="J180" s="225">
        <f>ROUND(I180*H180,2)</f>
        <v>0</v>
      </c>
      <c r="K180" s="223" t="s">
        <v>1</v>
      </c>
      <c r="L180" s="227"/>
      <c r="M180" s="228" t="s">
        <v>1</v>
      </c>
      <c r="N180" s="229" t="s">
        <v>44</v>
      </c>
      <c r="O180" s="88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9" t="s">
        <v>152</v>
      </c>
      <c r="AT180" s="219" t="s">
        <v>126</v>
      </c>
      <c r="AU180" s="219" t="s">
        <v>89</v>
      </c>
      <c r="AY180" s="14" t="s">
        <v>118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14" t="s">
        <v>87</v>
      </c>
      <c r="BK180" s="220">
        <f>ROUND(I180*H180,2)</f>
        <v>0</v>
      </c>
      <c r="BL180" s="14" t="s">
        <v>124</v>
      </c>
      <c r="BM180" s="219" t="s">
        <v>354</v>
      </c>
    </row>
    <row r="181" s="2" customFormat="1" ht="16.5" customHeight="1">
      <c r="A181" s="35"/>
      <c r="B181" s="36"/>
      <c r="C181" s="209" t="s">
        <v>355</v>
      </c>
      <c r="D181" s="209" t="s">
        <v>119</v>
      </c>
      <c r="E181" s="210" t="s">
        <v>356</v>
      </c>
      <c r="F181" s="211" t="s">
        <v>287</v>
      </c>
      <c r="G181" s="212" t="s">
        <v>264</v>
      </c>
      <c r="H181" s="213">
        <v>1</v>
      </c>
      <c r="I181" s="214"/>
      <c r="J181" s="213">
        <f>ROUND(I181*H181,2)</f>
        <v>0</v>
      </c>
      <c r="K181" s="211" t="s">
        <v>1</v>
      </c>
      <c r="L181" s="41"/>
      <c r="M181" s="215" t="s">
        <v>1</v>
      </c>
      <c r="N181" s="216" t="s">
        <v>44</v>
      </c>
      <c r="O181" s="88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9" t="s">
        <v>124</v>
      </c>
      <c r="AT181" s="219" t="s">
        <v>119</v>
      </c>
      <c r="AU181" s="219" t="s">
        <v>89</v>
      </c>
      <c r="AY181" s="14" t="s">
        <v>118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14" t="s">
        <v>87</v>
      </c>
      <c r="BK181" s="220">
        <f>ROUND(I181*H181,2)</f>
        <v>0</v>
      </c>
      <c r="BL181" s="14" t="s">
        <v>124</v>
      </c>
      <c r="BM181" s="219" t="s">
        <v>357</v>
      </c>
    </row>
    <row r="182" s="12" customFormat="1" ht="25.92" customHeight="1">
      <c r="A182" s="12"/>
      <c r="B182" s="195"/>
      <c r="C182" s="196"/>
      <c r="D182" s="197" t="s">
        <v>78</v>
      </c>
      <c r="E182" s="198" t="s">
        <v>358</v>
      </c>
      <c r="F182" s="198" t="s">
        <v>359</v>
      </c>
      <c r="G182" s="196"/>
      <c r="H182" s="196"/>
      <c r="I182" s="199"/>
      <c r="J182" s="200">
        <f>BK182</f>
        <v>0</v>
      </c>
      <c r="K182" s="196"/>
      <c r="L182" s="201"/>
      <c r="M182" s="202"/>
      <c r="N182" s="203"/>
      <c r="O182" s="203"/>
      <c r="P182" s="204">
        <f>SUM(P183:P189)</f>
        <v>0</v>
      </c>
      <c r="Q182" s="203"/>
      <c r="R182" s="204">
        <f>SUM(R183:R189)</f>
        <v>0.48720000000000008</v>
      </c>
      <c r="S182" s="203"/>
      <c r="T182" s="205">
        <f>SUM(T183:T189)</f>
        <v>0.75775000000000003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6" t="s">
        <v>132</v>
      </c>
      <c r="AT182" s="207" t="s">
        <v>78</v>
      </c>
      <c r="AU182" s="207" t="s">
        <v>79</v>
      </c>
      <c r="AY182" s="206" t="s">
        <v>118</v>
      </c>
      <c r="BK182" s="208">
        <f>SUM(BK183:BK189)</f>
        <v>0</v>
      </c>
    </row>
    <row r="183" s="2" customFormat="1" ht="24.15" customHeight="1">
      <c r="A183" s="35"/>
      <c r="B183" s="36"/>
      <c r="C183" s="209" t="s">
        <v>360</v>
      </c>
      <c r="D183" s="209" t="s">
        <v>119</v>
      </c>
      <c r="E183" s="210" t="s">
        <v>361</v>
      </c>
      <c r="F183" s="211" t="s">
        <v>362</v>
      </c>
      <c r="G183" s="212" t="s">
        <v>122</v>
      </c>
      <c r="H183" s="213">
        <v>15</v>
      </c>
      <c r="I183" s="214"/>
      <c r="J183" s="213">
        <f>ROUND(I183*H183,2)</f>
        <v>0</v>
      </c>
      <c r="K183" s="211" t="s">
        <v>123</v>
      </c>
      <c r="L183" s="41"/>
      <c r="M183" s="215" t="s">
        <v>1</v>
      </c>
      <c r="N183" s="216" t="s">
        <v>44</v>
      </c>
      <c r="O183" s="88"/>
      <c r="P183" s="217">
        <f>O183*H183</f>
        <v>0</v>
      </c>
      <c r="Q183" s="217">
        <v>0</v>
      </c>
      <c r="R183" s="217">
        <f>Q183*H183</f>
        <v>0</v>
      </c>
      <c r="S183" s="217">
        <v>5.0000000000000002E-05</v>
      </c>
      <c r="T183" s="218">
        <f>S183*H183</f>
        <v>0.00075000000000000002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9" t="s">
        <v>124</v>
      </c>
      <c r="AT183" s="219" t="s">
        <v>119</v>
      </c>
      <c r="AU183" s="219" t="s">
        <v>87</v>
      </c>
      <c r="AY183" s="14" t="s">
        <v>118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14" t="s">
        <v>87</v>
      </c>
      <c r="BK183" s="220">
        <f>ROUND(I183*H183,2)</f>
        <v>0</v>
      </c>
      <c r="BL183" s="14" t="s">
        <v>124</v>
      </c>
      <c r="BM183" s="219" t="s">
        <v>363</v>
      </c>
    </row>
    <row r="184" s="2" customFormat="1" ht="24.15" customHeight="1">
      <c r="A184" s="35"/>
      <c r="B184" s="36"/>
      <c r="C184" s="209" t="s">
        <v>364</v>
      </c>
      <c r="D184" s="209" t="s">
        <v>119</v>
      </c>
      <c r="E184" s="210" t="s">
        <v>365</v>
      </c>
      <c r="F184" s="211" t="s">
        <v>366</v>
      </c>
      <c r="G184" s="212" t="s">
        <v>198</v>
      </c>
      <c r="H184" s="213">
        <v>120</v>
      </c>
      <c r="I184" s="214"/>
      <c r="J184" s="213">
        <f>ROUND(I184*H184,2)</f>
        <v>0</v>
      </c>
      <c r="K184" s="211" t="s">
        <v>123</v>
      </c>
      <c r="L184" s="41"/>
      <c r="M184" s="215" t="s">
        <v>1</v>
      </c>
      <c r="N184" s="216" t="s">
        <v>44</v>
      </c>
      <c r="O184" s="88"/>
      <c r="P184" s="217">
        <f>O184*H184</f>
        <v>0</v>
      </c>
      <c r="Q184" s="217">
        <v>0</v>
      </c>
      <c r="R184" s="217">
        <f>Q184*H184</f>
        <v>0</v>
      </c>
      <c r="S184" s="217">
        <v>0.002</v>
      </c>
      <c r="T184" s="218">
        <f>S184*H184</f>
        <v>0.23999999999999999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9" t="s">
        <v>124</v>
      </c>
      <c r="AT184" s="219" t="s">
        <v>119</v>
      </c>
      <c r="AU184" s="219" t="s">
        <v>87</v>
      </c>
      <c r="AY184" s="14" t="s">
        <v>118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4" t="s">
        <v>87</v>
      </c>
      <c r="BK184" s="220">
        <f>ROUND(I184*H184,2)</f>
        <v>0</v>
      </c>
      <c r="BL184" s="14" t="s">
        <v>124</v>
      </c>
      <c r="BM184" s="219" t="s">
        <v>367</v>
      </c>
    </row>
    <row r="185" s="2" customFormat="1" ht="24.15" customHeight="1">
      <c r="A185" s="35"/>
      <c r="B185" s="36"/>
      <c r="C185" s="209" t="s">
        <v>368</v>
      </c>
      <c r="D185" s="209" t="s">
        <v>119</v>
      </c>
      <c r="E185" s="210" t="s">
        <v>369</v>
      </c>
      <c r="F185" s="211" t="s">
        <v>370</v>
      </c>
      <c r="G185" s="212" t="s">
        <v>198</v>
      </c>
      <c r="H185" s="213">
        <v>120</v>
      </c>
      <c r="I185" s="214"/>
      <c r="J185" s="213">
        <f>ROUND(I185*H185,2)</f>
        <v>0</v>
      </c>
      <c r="K185" s="211" t="s">
        <v>123</v>
      </c>
      <c r="L185" s="41"/>
      <c r="M185" s="215" t="s">
        <v>1</v>
      </c>
      <c r="N185" s="216" t="s">
        <v>44</v>
      </c>
      <c r="O185" s="88"/>
      <c r="P185" s="217">
        <f>O185*H185</f>
        <v>0</v>
      </c>
      <c r="Q185" s="217">
        <v>0.00014999999999999999</v>
      </c>
      <c r="R185" s="217">
        <f>Q185*H185</f>
        <v>0.017999999999999999</v>
      </c>
      <c r="S185" s="217">
        <v>0</v>
      </c>
      <c r="T185" s="218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9" t="s">
        <v>124</v>
      </c>
      <c r="AT185" s="219" t="s">
        <v>119</v>
      </c>
      <c r="AU185" s="219" t="s">
        <v>87</v>
      </c>
      <c r="AY185" s="14" t="s">
        <v>118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14" t="s">
        <v>87</v>
      </c>
      <c r="BK185" s="220">
        <f>ROUND(I185*H185,2)</f>
        <v>0</v>
      </c>
      <c r="BL185" s="14" t="s">
        <v>124</v>
      </c>
      <c r="BM185" s="219" t="s">
        <v>371</v>
      </c>
    </row>
    <row r="186" s="2" customFormat="1" ht="37.8" customHeight="1">
      <c r="A186" s="35"/>
      <c r="B186" s="36"/>
      <c r="C186" s="209" t="s">
        <v>372</v>
      </c>
      <c r="D186" s="209" t="s">
        <v>119</v>
      </c>
      <c r="E186" s="210" t="s">
        <v>373</v>
      </c>
      <c r="F186" s="211" t="s">
        <v>374</v>
      </c>
      <c r="G186" s="212" t="s">
        <v>198</v>
      </c>
      <c r="H186" s="213">
        <v>60</v>
      </c>
      <c r="I186" s="214"/>
      <c r="J186" s="213">
        <f>ROUND(I186*H186,2)</f>
        <v>0</v>
      </c>
      <c r="K186" s="211" t="s">
        <v>123</v>
      </c>
      <c r="L186" s="41"/>
      <c r="M186" s="215" t="s">
        <v>1</v>
      </c>
      <c r="N186" s="216" t="s">
        <v>44</v>
      </c>
      <c r="O186" s="88"/>
      <c r="P186" s="217">
        <f>O186*H186</f>
        <v>0</v>
      </c>
      <c r="Q186" s="217">
        <v>0</v>
      </c>
      <c r="R186" s="217">
        <f>Q186*H186</f>
        <v>0</v>
      </c>
      <c r="S186" s="217">
        <v>0.0080000000000000002</v>
      </c>
      <c r="T186" s="218">
        <f>S186*H186</f>
        <v>0.47999999999999998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9" t="s">
        <v>124</v>
      </c>
      <c r="AT186" s="219" t="s">
        <v>119</v>
      </c>
      <c r="AU186" s="219" t="s">
        <v>87</v>
      </c>
      <c r="AY186" s="14" t="s">
        <v>118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14" t="s">
        <v>87</v>
      </c>
      <c r="BK186" s="220">
        <f>ROUND(I186*H186,2)</f>
        <v>0</v>
      </c>
      <c r="BL186" s="14" t="s">
        <v>124</v>
      </c>
      <c r="BM186" s="219" t="s">
        <v>375</v>
      </c>
    </row>
    <row r="187" s="2" customFormat="1" ht="37.8" customHeight="1">
      <c r="A187" s="35"/>
      <c r="B187" s="36"/>
      <c r="C187" s="209" t="s">
        <v>376</v>
      </c>
      <c r="D187" s="209" t="s">
        <v>119</v>
      </c>
      <c r="E187" s="210" t="s">
        <v>377</v>
      </c>
      <c r="F187" s="211" t="s">
        <v>378</v>
      </c>
      <c r="G187" s="212" t="s">
        <v>198</v>
      </c>
      <c r="H187" s="213">
        <v>60</v>
      </c>
      <c r="I187" s="214"/>
      <c r="J187" s="213">
        <f>ROUND(I187*H187,2)</f>
        <v>0</v>
      </c>
      <c r="K187" s="211" t="s">
        <v>123</v>
      </c>
      <c r="L187" s="41"/>
      <c r="M187" s="215" t="s">
        <v>1</v>
      </c>
      <c r="N187" s="216" t="s">
        <v>44</v>
      </c>
      <c r="O187" s="88"/>
      <c r="P187" s="217">
        <f>O187*H187</f>
        <v>0</v>
      </c>
      <c r="Q187" s="217">
        <v>0.0078200000000000006</v>
      </c>
      <c r="R187" s="217">
        <f>Q187*H187</f>
        <v>0.46920000000000006</v>
      </c>
      <c r="S187" s="217">
        <v>0</v>
      </c>
      <c r="T187" s="21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9" t="s">
        <v>124</v>
      </c>
      <c r="AT187" s="219" t="s">
        <v>119</v>
      </c>
      <c r="AU187" s="219" t="s">
        <v>87</v>
      </c>
      <c r="AY187" s="14" t="s">
        <v>118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14" t="s">
        <v>87</v>
      </c>
      <c r="BK187" s="220">
        <f>ROUND(I187*H187,2)</f>
        <v>0</v>
      </c>
      <c r="BL187" s="14" t="s">
        <v>124</v>
      </c>
      <c r="BM187" s="219" t="s">
        <v>379</v>
      </c>
    </row>
    <row r="188" s="2" customFormat="1" ht="24.15" customHeight="1">
      <c r="A188" s="35"/>
      <c r="B188" s="36"/>
      <c r="C188" s="209" t="s">
        <v>380</v>
      </c>
      <c r="D188" s="209" t="s">
        <v>119</v>
      </c>
      <c r="E188" s="210" t="s">
        <v>381</v>
      </c>
      <c r="F188" s="211" t="s">
        <v>382</v>
      </c>
      <c r="G188" s="212" t="s">
        <v>122</v>
      </c>
      <c r="H188" s="213">
        <v>3</v>
      </c>
      <c r="I188" s="214"/>
      <c r="J188" s="213">
        <f>ROUND(I188*H188,2)</f>
        <v>0</v>
      </c>
      <c r="K188" s="211" t="s">
        <v>123</v>
      </c>
      <c r="L188" s="41"/>
      <c r="M188" s="215" t="s">
        <v>1</v>
      </c>
      <c r="N188" s="216" t="s">
        <v>44</v>
      </c>
      <c r="O188" s="88"/>
      <c r="P188" s="217">
        <f>O188*H188</f>
        <v>0</v>
      </c>
      <c r="Q188" s="217">
        <v>0</v>
      </c>
      <c r="R188" s="217">
        <f>Q188*H188</f>
        <v>0</v>
      </c>
      <c r="S188" s="217">
        <v>0.0040000000000000001</v>
      </c>
      <c r="T188" s="218">
        <f>S188*H188</f>
        <v>0.012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9" t="s">
        <v>130</v>
      </c>
      <c r="AT188" s="219" t="s">
        <v>119</v>
      </c>
      <c r="AU188" s="219" t="s">
        <v>87</v>
      </c>
      <c r="AY188" s="14" t="s">
        <v>118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14" t="s">
        <v>87</v>
      </c>
      <c r="BK188" s="220">
        <f>ROUND(I188*H188,2)</f>
        <v>0</v>
      </c>
      <c r="BL188" s="14" t="s">
        <v>130</v>
      </c>
      <c r="BM188" s="219" t="s">
        <v>383</v>
      </c>
    </row>
    <row r="189" s="2" customFormat="1" ht="33" customHeight="1">
      <c r="A189" s="35"/>
      <c r="B189" s="36"/>
      <c r="C189" s="209" t="s">
        <v>199</v>
      </c>
      <c r="D189" s="209" t="s">
        <v>119</v>
      </c>
      <c r="E189" s="210" t="s">
        <v>384</v>
      </c>
      <c r="F189" s="211" t="s">
        <v>385</v>
      </c>
      <c r="G189" s="212" t="s">
        <v>122</v>
      </c>
      <c r="H189" s="213">
        <v>1</v>
      </c>
      <c r="I189" s="214"/>
      <c r="J189" s="213">
        <f>ROUND(I189*H189,2)</f>
        <v>0</v>
      </c>
      <c r="K189" s="211" t="s">
        <v>123</v>
      </c>
      <c r="L189" s="41"/>
      <c r="M189" s="215" t="s">
        <v>1</v>
      </c>
      <c r="N189" s="216" t="s">
        <v>44</v>
      </c>
      <c r="O189" s="88"/>
      <c r="P189" s="217">
        <f>O189*H189</f>
        <v>0</v>
      </c>
      <c r="Q189" s="217">
        <v>0</v>
      </c>
      <c r="R189" s="217">
        <f>Q189*H189</f>
        <v>0</v>
      </c>
      <c r="S189" s="217">
        <v>0.025000000000000001</v>
      </c>
      <c r="T189" s="218">
        <f>S189*H189</f>
        <v>0.025000000000000001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9" t="s">
        <v>130</v>
      </c>
      <c r="AT189" s="219" t="s">
        <v>119</v>
      </c>
      <c r="AU189" s="219" t="s">
        <v>87</v>
      </c>
      <c r="AY189" s="14" t="s">
        <v>118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14" t="s">
        <v>87</v>
      </c>
      <c r="BK189" s="220">
        <f>ROUND(I189*H189,2)</f>
        <v>0</v>
      </c>
      <c r="BL189" s="14" t="s">
        <v>130</v>
      </c>
      <c r="BM189" s="219" t="s">
        <v>386</v>
      </c>
    </row>
    <row r="190" s="12" customFormat="1" ht="25.92" customHeight="1">
      <c r="A190" s="12"/>
      <c r="B190" s="195"/>
      <c r="C190" s="196"/>
      <c r="D190" s="197" t="s">
        <v>78</v>
      </c>
      <c r="E190" s="198" t="s">
        <v>387</v>
      </c>
      <c r="F190" s="198" t="s">
        <v>388</v>
      </c>
      <c r="G190" s="196"/>
      <c r="H190" s="196"/>
      <c r="I190" s="199"/>
      <c r="J190" s="200">
        <f>BK190</f>
        <v>0</v>
      </c>
      <c r="K190" s="196"/>
      <c r="L190" s="201"/>
      <c r="M190" s="202"/>
      <c r="N190" s="203"/>
      <c r="O190" s="203"/>
      <c r="P190" s="204">
        <f>SUM(P191:P198)</f>
        <v>0</v>
      </c>
      <c r="Q190" s="203"/>
      <c r="R190" s="204">
        <f>SUM(R191:R198)</f>
        <v>0</v>
      </c>
      <c r="S190" s="203"/>
      <c r="T190" s="205">
        <f>SUM(T191:T198)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6" t="s">
        <v>139</v>
      </c>
      <c r="AT190" s="207" t="s">
        <v>78</v>
      </c>
      <c r="AU190" s="207" t="s">
        <v>79</v>
      </c>
      <c r="AY190" s="206" t="s">
        <v>118</v>
      </c>
      <c r="BK190" s="208">
        <f>SUM(BK191:BK198)</f>
        <v>0</v>
      </c>
    </row>
    <row r="191" s="2" customFormat="1" ht="16.5" customHeight="1">
      <c r="A191" s="35"/>
      <c r="B191" s="36"/>
      <c r="C191" s="221" t="s">
        <v>389</v>
      </c>
      <c r="D191" s="221" t="s">
        <v>126</v>
      </c>
      <c r="E191" s="222" t="s">
        <v>390</v>
      </c>
      <c r="F191" s="223" t="s">
        <v>391</v>
      </c>
      <c r="G191" s="224" t="s">
        <v>392</v>
      </c>
      <c r="H191" s="226"/>
      <c r="I191" s="226"/>
      <c r="J191" s="225">
        <f>ROUND(I191*H191,2)</f>
        <v>0</v>
      </c>
      <c r="K191" s="223" t="s">
        <v>1</v>
      </c>
      <c r="L191" s="227"/>
      <c r="M191" s="228" t="s">
        <v>1</v>
      </c>
      <c r="N191" s="229" t="s">
        <v>44</v>
      </c>
      <c r="O191" s="88"/>
      <c r="P191" s="217">
        <f>O191*H191</f>
        <v>0</v>
      </c>
      <c r="Q191" s="217">
        <v>0</v>
      </c>
      <c r="R191" s="217">
        <f>Q191*H191</f>
        <v>0</v>
      </c>
      <c r="S191" s="217">
        <v>0</v>
      </c>
      <c r="T191" s="218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9" t="s">
        <v>152</v>
      </c>
      <c r="AT191" s="219" t="s">
        <v>126</v>
      </c>
      <c r="AU191" s="219" t="s">
        <v>87</v>
      </c>
      <c r="AY191" s="14" t="s">
        <v>118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14" t="s">
        <v>87</v>
      </c>
      <c r="BK191" s="220">
        <f>ROUND(I191*H191,2)</f>
        <v>0</v>
      </c>
      <c r="BL191" s="14" t="s">
        <v>124</v>
      </c>
      <c r="BM191" s="219" t="s">
        <v>393</v>
      </c>
    </row>
    <row r="192" s="2" customFormat="1" ht="16.5" customHeight="1">
      <c r="A192" s="35"/>
      <c r="B192" s="36"/>
      <c r="C192" s="209" t="s">
        <v>394</v>
      </c>
      <c r="D192" s="209" t="s">
        <v>119</v>
      </c>
      <c r="E192" s="210" t="s">
        <v>395</v>
      </c>
      <c r="F192" s="211" t="s">
        <v>396</v>
      </c>
      <c r="G192" s="212" t="s">
        <v>264</v>
      </c>
      <c r="H192" s="213">
        <v>1</v>
      </c>
      <c r="I192" s="214"/>
      <c r="J192" s="213">
        <f>ROUND(I192*H192,2)</f>
        <v>0</v>
      </c>
      <c r="K192" s="211" t="s">
        <v>123</v>
      </c>
      <c r="L192" s="41"/>
      <c r="M192" s="215" t="s">
        <v>1</v>
      </c>
      <c r="N192" s="216" t="s">
        <v>44</v>
      </c>
      <c r="O192" s="88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9" t="s">
        <v>397</v>
      </c>
      <c r="AT192" s="219" t="s">
        <v>119</v>
      </c>
      <c r="AU192" s="219" t="s">
        <v>87</v>
      </c>
      <c r="AY192" s="14" t="s">
        <v>118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4" t="s">
        <v>87</v>
      </c>
      <c r="BK192" s="220">
        <f>ROUND(I192*H192,2)</f>
        <v>0</v>
      </c>
      <c r="BL192" s="14" t="s">
        <v>397</v>
      </c>
      <c r="BM192" s="219" t="s">
        <v>398</v>
      </c>
    </row>
    <row r="193" s="2" customFormat="1" ht="16.5" customHeight="1">
      <c r="A193" s="35"/>
      <c r="B193" s="36"/>
      <c r="C193" s="209" t="s">
        <v>399</v>
      </c>
      <c r="D193" s="209" t="s">
        <v>119</v>
      </c>
      <c r="E193" s="210" t="s">
        <v>400</v>
      </c>
      <c r="F193" s="211" t="s">
        <v>401</v>
      </c>
      <c r="G193" s="212" t="s">
        <v>392</v>
      </c>
      <c r="H193" s="214"/>
      <c r="I193" s="214"/>
      <c r="J193" s="213">
        <f>ROUND(I193*H193,2)</f>
        <v>0</v>
      </c>
      <c r="K193" s="211" t="s">
        <v>123</v>
      </c>
      <c r="L193" s="41"/>
      <c r="M193" s="215" t="s">
        <v>1</v>
      </c>
      <c r="N193" s="216" t="s">
        <v>44</v>
      </c>
      <c r="O193" s="88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9" t="s">
        <v>397</v>
      </c>
      <c r="AT193" s="219" t="s">
        <v>119</v>
      </c>
      <c r="AU193" s="219" t="s">
        <v>87</v>
      </c>
      <c r="AY193" s="14" t="s">
        <v>118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14" t="s">
        <v>87</v>
      </c>
      <c r="BK193" s="220">
        <f>ROUND(I193*H193,2)</f>
        <v>0</v>
      </c>
      <c r="BL193" s="14" t="s">
        <v>397</v>
      </c>
      <c r="BM193" s="219" t="s">
        <v>402</v>
      </c>
    </row>
    <row r="194" s="2" customFormat="1" ht="21.75" customHeight="1">
      <c r="A194" s="35"/>
      <c r="B194" s="36"/>
      <c r="C194" s="209" t="s">
        <v>403</v>
      </c>
      <c r="D194" s="209" t="s">
        <v>119</v>
      </c>
      <c r="E194" s="210" t="s">
        <v>404</v>
      </c>
      <c r="F194" s="211" t="s">
        <v>405</v>
      </c>
      <c r="G194" s="212" t="s">
        <v>392</v>
      </c>
      <c r="H194" s="214"/>
      <c r="I194" s="214"/>
      <c r="J194" s="213">
        <f>ROUND(I194*H194,2)</f>
        <v>0</v>
      </c>
      <c r="K194" s="211" t="s">
        <v>123</v>
      </c>
      <c r="L194" s="41"/>
      <c r="M194" s="215" t="s">
        <v>1</v>
      </c>
      <c r="N194" s="216" t="s">
        <v>44</v>
      </c>
      <c r="O194" s="88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9" t="s">
        <v>397</v>
      </c>
      <c r="AT194" s="219" t="s">
        <v>119</v>
      </c>
      <c r="AU194" s="219" t="s">
        <v>87</v>
      </c>
      <c r="AY194" s="14" t="s">
        <v>118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14" t="s">
        <v>87</v>
      </c>
      <c r="BK194" s="220">
        <f>ROUND(I194*H194,2)</f>
        <v>0</v>
      </c>
      <c r="BL194" s="14" t="s">
        <v>397</v>
      </c>
      <c r="BM194" s="219" t="s">
        <v>406</v>
      </c>
    </row>
    <row r="195" s="2" customFormat="1" ht="16.5" customHeight="1">
      <c r="A195" s="35"/>
      <c r="B195" s="36"/>
      <c r="C195" s="209" t="s">
        <v>407</v>
      </c>
      <c r="D195" s="209" t="s">
        <v>119</v>
      </c>
      <c r="E195" s="210" t="s">
        <v>408</v>
      </c>
      <c r="F195" s="211" t="s">
        <v>409</v>
      </c>
      <c r="G195" s="212" t="s">
        <v>392</v>
      </c>
      <c r="H195" s="214"/>
      <c r="I195" s="214"/>
      <c r="J195" s="213">
        <f>ROUND(I195*H195,2)</f>
        <v>0</v>
      </c>
      <c r="K195" s="211" t="s">
        <v>123</v>
      </c>
      <c r="L195" s="41"/>
      <c r="M195" s="215" t="s">
        <v>1</v>
      </c>
      <c r="N195" s="216" t="s">
        <v>44</v>
      </c>
      <c r="O195" s="88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9" t="s">
        <v>397</v>
      </c>
      <c r="AT195" s="219" t="s">
        <v>119</v>
      </c>
      <c r="AU195" s="219" t="s">
        <v>87</v>
      </c>
      <c r="AY195" s="14" t="s">
        <v>118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14" t="s">
        <v>87</v>
      </c>
      <c r="BK195" s="220">
        <f>ROUND(I195*H195,2)</f>
        <v>0</v>
      </c>
      <c r="BL195" s="14" t="s">
        <v>397</v>
      </c>
      <c r="BM195" s="219" t="s">
        <v>410</v>
      </c>
    </row>
    <row r="196" s="2" customFormat="1" ht="16.5" customHeight="1">
      <c r="A196" s="35"/>
      <c r="B196" s="36"/>
      <c r="C196" s="209" t="s">
        <v>411</v>
      </c>
      <c r="D196" s="209" t="s">
        <v>119</v>
      </c>
      <c r="E196" s="210" t="s">
        <v>412</v>
      </c>
      <c r="F196" s="211" t="s">
        <v>413</v>
      </c>
      <c r="G196" s="212" t="s">
        <v>392</v>
      </c>
      <c r="H196" s="214"/>
      <c r="I196" s="214"/>
      <c r="J196" s="213">
        <f>ROUND(I196*H196,2)</f>
        <v>0</v>
      </c>
      <c r="K196" s="211" t="s">
        <v>1</v>
      </c>
      <c r="L196" s="41"/>
      <c r="M196" s="215" t="s">
        <v>1</v>
      </c>
      <c r="N196" s="216" t="s">
        <v>44</v>
      </c>
      <c r="O196" s="88"/>
      <c r="P196" s="217">
        <f>O196*H196</f>
        <v>0</v>
      </c>
      <c r="Q196" s="217">
        <v>0</v>
      </c>
      <c r="R196" s="217">
        <f>Q196*H196</f>
        <v>0</v>
      </c>
      <c r="S196" s="217">
        <v>0</v>
      </c>
      <c r="T196" s="218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9" t="s">
        <v>124</v>
      </c>
      <c r="AT196" s="219" t="s">
        <v>119</v>
      </c>
      <c r="AU196" s="219" t="s">
        <v>87</v>
      </c>
      <c r="AY196" s="14" t="s">
        <v>118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14" t="s">
        <v>87</v>
      </c>
      <c r="BK196" s="220">
        <f>ROUND(I196*H196,2)</f>
        <v>0</v>
      </c>
      <c r="BL196" s="14" t="s">
        <v>124</v>
      </c>
      <c r="BM196" s="219" t="s">
        <v>414</v>
      </c>
    </row>
    <row r="197" s="2" customFormat="1" ht="16.5" customHeight="1">
      <c r="A197" s="35"/>
      <c r="B197" s="36"/>
      <c r="C197" s="209" t="s">
        <v>415</v>
      </c>
      <c r="D197" s="209" t="s">
        <v>119</v>
      </c>
      <c r="E197" s="210" t="s">
        <v>416</v>
      </c>
      <c r="F197" s="211" t="s">
        <v>417</v>
      </c>
      <c r="G197" s="212" t="s">
        <v>392</v>
      </c>
      <c r="H197" s="214"/>
      <c r="I197" s="214"/>
      <c r="J197" s="213">
        <f>ROUND(I197*H197,2)</f>
        <v>0</v>
      </c>
      <c r="K197" s="211" t="s">
        <v>1</v>
      </c>
      <c r="L197" s="41"/>
      <c r="M197" s="215" t="s">
        <v>1</v>
      </c>
      <c r="N197" s="216" t="s">
        <v>44</v>
      </c>
      <c r="O197" s="88"/>
      <c r="P197" s="217">
        <f>O197*H197</f>
        <v>0</v>
      </c>
      <c r="Q197" s="217">
        <v>0</v>
      </c>
      <c r="R197" s="217">
        <f>Q197*H197</f>
        <v>0</v>
      </c>
      <c r="S197" s="217">
        <v>0</v>
      </c>
      <c r="T197" s="218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9" t="s">
        <v>124</v>
      </c>
      <c r="AT197" s="219" t="s">
        <v>119</v>
      </c>
      <c r="AU197" s="219" t="s">
        <v>87</v>
      </c>
      <c r="AY197" s="14" t="s">
        <v>118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14" t="s">
        <v>87</v>
      </c>
      <c r="BK197" s="220">
        <f>ROUND(I197*H197,2)</f>
        <v>0</v>
      </c>
      <c r="BL197" s="14" t="s">
        <v>124</v>
      </c>
      <c r="BM197" s="219" t="s">
        <v>418</v>
      </c>
    </row>
    <row r="198" s="2" customFormat="1" ht="24.15" customHeight="1">
      <c r="A198" s="35"/>
      <c r="B198" s="36"/>
      <c r="C198" s="209" t="s">
        <v>419</v>
      </c>
      <c r="D198" s="209" t="s">
        <v>119</v>
      </c>
      <c r="E198" s="210" t="s">
        <v>420</v>
      </c>
      <c r="F198" s="211" t="s">
        <v>421</v>
      </c>
      <c r="G198" s="212" t="s">
        <v>264</v>
      </c>
      <c r="H198" s="213">
        <v>1</v>
      </c>
      <c r="I198" s="214"/>
      <c r="J198" s="213">
        <f>ROUND(I198*H198,2)</f>
        <v>0</v>
      </c>
      <c r="K198" s="211" t="s">
        <v>1</v>
      </c>
      <c r="L198" s="41"/>
      <c r="M198" s="232" t="s">
        <v>1</v>
      </c>
      <c r="N198" s="233" t="s">
        <v>44</v>
      </c>
      <c r="O198" s="234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9" t="s">
        <v>124</v>
      </c>
      <c r="AT198" s="219" t="s">
        <v>119</v>
      </c>
      <c r="AU198" s="219" t="s">
        <v>87</v>
      </c>
      <c r="AY198" s="14" t="s">
        <v>118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14" t="s">
        <v>87</v>
      </c>
      <c r="BK198" s="220">
        <f>ROUND(I198*H198,2)</f>
        <v>0</v>
      </c>
      <c r="BL198" s="14" t="s">
        <v>124</v>
      </c>
      <c r="BM198" s="219" t="s">
        <v>422</v>
      </c>
    </row>
    <row r="199" s="2" customFormat="1" ht="6.96" customHeight="1">
      <c r="A199" s="35"/>
      <c r="B199" s="63"/>
      <c r="C199" s="64"/>
      <c r="D199" s="64"/>
      <c r="E199" s="64"/>
      <c r="F199" s="64"/>
      <c r="G199" s="64"/>
      <c r="H199" s="64"/>
      <c r="I199" s="64"/>
      <c r="J199" s="64"/>
      <c r="K199" s="64"/>
      <c r="L199" s="41"/>
      <c r="M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</row>
  </sheetData>
  <sheetProtection sheet="1" autoFilter="0" formatColumns="0" formatRows="0" objects="1" scenarios="1" spinCount="100000" saltValue="xEiNLk+S5fMThq8E6B2Z+1gPG3qpV0vc/WZ0LKJrDjoltbs7bSK1qHFR6GHXurQReDazeUeIHDgfmKietN+p/A==" hashValue="wSZBx6Rf4dShti6Gq/4xs3vGR+OONi/ujDO+DIulsV2yG4BMAHCcqzgB8DzmPAc0FbYoqGFF/MdgcCsAK4U6Jg==" algorithmName="SHA-512" password="CC35"/>
  <autoFilter ref="C120:K19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DESKTOP-SSUDDLJ\Adminn</dc:creator>
  <cp:lastModifiedBy>DESKTOP-SSUDDLJ\Adminn</cp:lastModifiedBy>
  <dcterms:created xsi:type="dcterms:W3CDTF">2025-03-07T19:34:21Z</dcterms:created>
  <dcterms:modified xsi:type="dcterms:W3CDTF">2025-03-07T19:34:22Z</dcterms:modified>
</cp:coreProperties>
</file>