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S.A.W. Consulting" reservationPassword="0"/>
  <workbookPr/>
  <bookViews>
    <workbookView xWindow="240" yWindow="120" windowWidth="14940" windowHeight="9225" activeTab="0"/>
  </bookViews>
  <sheets>
    <sheet name="Rekapitulace" sheetId="1" r:id="rId1"/>
    <sheet name="SO 000" sheetId="2" r:id="rId2"/>
    <sheet name="SO 201" sheetId="3" r:id="rId3"/>
    <sheet name="SO 301.1" sheetId="4" r:id="rId4"/>
    <sheet name="SO 301.2" sheetId="5" r:id="rId5"/>
    <sheet name="SO 451" sheetId="6" r:id="rId6"/>
  </sheets>
  <definedNames/>
  <calcPr/>
  <webPublishing/>
</workbook>
</file>

<file path=xl/sharedStrings.xml><?xml version="1.0" encoding="utf-8"?>
<sst xmlns="http://schemas.openxmlformats.org/spreadsheetml/2006/main" count="1536" uniqueCount="552">
  <si>
    <t>Rekapitulace ceny</t>
  </si>
  <si>
    <t>Stavba: 2022-011 - REKONSTRUKCE MOSTU DC-021 V UL. REVÍRNÍ, PROSTŘEDNÍ ŽLEB</t>
  </si>
  <si>
    <t xml:space="preserve">Varianta:  - 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</si>
  <si>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</si>
  <si>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</si>
  <si>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</si>
  <si>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</si>
  <si>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</si>
  <si>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</si>
  <si>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</si>
  <si>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</si>
  <si>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</si>
  <si>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</si>
  <si>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</si>
  <si>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2022-011</t>
  </si>
  <si>
    <t>REKONSTRUKCE MOSTU DC-021 V UL. REVÍRNÍ, PROSTŘEDNÍ ŽLEB</t>
  </si>
  <si>
    <t>O</t>
  </si>
  <si>
    <t>Rozpočet:</t>
  </si>
  <si>
    <t>0,00</t>
  </si>
  <si>
    <t>15,00</t>
  </si>
  <si>
    <t>21,00</t>
  </si>
  <si>
    <t>3</t>
  </si>
  <si>
    <t>2</t>
  </si>
  <si>
    <t>SO 000</t>
  </si>
  <si>
    <t>VEDLEJŠÍ A OSTATNÍ NÁKLADY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</si>
  <si>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</si>
  <si>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</si>
  <si>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</si>
  <si>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</si>
  <si>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</si>
  <si>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</si>
  <si>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</si>
  <si>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</si>
  <si>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</si>
  <si>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</si>
  <si>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</si>
  <si>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</si>
  <si>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</si>
  <si>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</si>
  <si>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</si>
  <si>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</si>
  <si>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</si>
  <si>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</si>
  <si>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</si>
  <si>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</si>
  <si>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02720</t>
  </si>
  <si>
    <t/>
  </si>
  <si>
    <t>POMOC PRÁCE ZŘÍZ NEBO ZAJIŠŤ REGULACI A OCHRANU DOPRAVY</t>
  </si>
  <si>
    <t>KČ</t>
  </si>
  <si>
    <t>PP</t>
  </si>
  <si>
    <t>OMEZENÍ DOPRAVY NA KOMUNIKACI JE BEZ ÚPLNÉ UZAVÍRKY. PRŮJEZD IZS JE ZAJIŠTĚN PO CELOU DOBU STAVBY. ČÁSTEČNÉ OMEZENÍ DOPRAVY JE POUZE KRÁTKODOBÉ A TO V DOBĚ FRÉZOVÁNÍ STÁVAJÍCÍCH VOZOVKOVÝCH VRSTEV A NÁSLEDNÉ POKLÁDKY NOVÝCH VOZOVKOVÝCH VRSTEV.</t>
  </si>
  <si>
    <t>VV</t>
  </si>
  <si>
    <t>TS</t>
  </si>
  <si>
    <t>Položka zahrnuje:  
- veškeré náklady spojené s objednatelem požadovanými zařízeními  
Položka nezahrnuje:  
- x</t>
  </si>
  <si>
    <t>02910</t>
  </si>
  <si>
    <t>OSTATNÍ POŽADAVKY - ZEMĚMĚŘIČSKÁ MĚŘENÍ</t>
  </si>
  <si>
    <t>ZAMĚŘENÍ SKUTEČNÉHO STAVU JAKO PODKLAD PRO DSPS</t>
  </si>
  <si>
    <t>Položka zahrnuje:  
- veškeré náklady spojené s objednatelem požadovanými pracemi  
Položka nezahrnuje:  
- x  
Způsob stanovení:  
- pro stanovení orientační investorské ceny určete jednotkovou cenu jako 1% odhadované ceny stavby</t>
  </si>
  <si>
    <t>02911</t>
  </si>
  <si>
    <t>OSTATNÍ POŽADAVKY - GEODETICKÉ ZAMĚŘENÍ</t>
  </si>
  <si>
    <t>SMĚROVÉ A VÝŠKOVÉ VYTYČENÍ STAVBY, VČETNĚ VYTYČENÍ INŽENÝRSKÝCH SÍTÍ</t>
  </si>
  <si>
    <t>Položka zahrnuje:  
- veškeré náklady spojené s objednatelem požadovanými pracemi  
Položka nezahrnuje:  
- x</t>
  </si>
  <si>
    <t>02943</t>
  </si>
  <si>
    <t>OSTATNÍ POŽADAVKY - VYPRACOVÁNÍ RDS</t>
  </si>
  <si>
    <t>REALIZAČNÍ DOKUMENTACE STAVBY</t>
  </si>
  <si>
    <t>02944</t>
  </si>
  <si>
    <t>OSTAT POŽADAVKY - DOKUMENTACE SKUTEČ PROVEDENÍ V DIGIT FORMĚ</t>
  </si>
  <si>
    <t>DOKUMENTACE SKUTEČNÉHO PROVEDENÍ V TIŠTĚNÉ I DIGITÁLNÍ FORMĚ</t>
  </si>
  <si>
    <t>02945</t>
  </si>
  <si>
    <t>OSTAT POŽADAVKY - GEOMETRICKÝ PLÁN</t>
  </si>
  <si>
    <t>PODKLADY PRO MAJETKOPRÁVNÍ VYPOŘÁDÁNÍ, GEOMETRICKÝ PLÁN BUDE POTVRZEN A SCHVÁLEN PŘÍSLUŠNÝM KATASTRÁLNÍM ÚŘADEM</t>
  </si>
  <si>
    <t>Položka zahrnuje:         
- přípravu podkladů, vyhotovení žádosti pro vklad na katastrální úřad  
- polní práce spojené s vyhotovením geometrického plánu  
- výpočetní a grafické kancelářské práce  
- úřední ověření výsledného elaborátu  
- schválení návrhu vkladu do katastru nemovitostí příslušným katastrálním úřadem  
Položka nezahrnuje:  
- x</t>
  </si>
  <si>
    <t>7</t>
  </si>
  <si>
    <t>02960</t>
  </si>
  <si>
    <t>OSTATNÍ POŽADAVKY - ODBORNÝ DOZOR</t>
  </si>
  <si>
    <t>ODBORNÝ GEOTECHNICKÝ DOHLED NA VYŽÁDÁNÍ ZHOTOVITELE</t>
  </si>
  <si>
    <t>8</t>
  </si>
  <si>
    <t>03100</t>
  </si>
  <si>
    <t>ZAŘÍZENÍ STAVENIŠTĚ - ZŘÍZENÍ, PROVOZ, DEMONTÁŽ</t>
  </si>
  <si>
    <t>Položka zahrnuje:  
 objednatelem povolené náklady na pořízení (event. pronájem), provozování, udržování a likvidaci zhotovitelova zařízení  
Položka nezahrnuje:  
- x</t>
  </si>
  <si>
    <t>SO 201</t>
  </si>
  <si>
    <t>REKONSTRUKCE MOSTU DC-021</t>
  </si>
  <si>
    <t>014102</t>
  </si>
  <si>
    <t>a</t>
  </si>
  <si>
    <t>POPLATKY ZA SKLÁDKU</t>
  </si>
  <si>
    <t>T</t>
  </si>
  <si>
    <t>VÝKOPEK, K FAKTURACI BUDOU DOLOŽENY VÁŽNÍ LÍSTKY ZE SKLÁDKY</t>
  </si>
  <si>
    <t>z pol. č. 17120: 265,94m3*1,8t/m3=478,692 [A]t</t>
  </si>
  <si>
    <t>Položka zahrnuje:  
- veškeré poplatky provozovateli skládky související s uložením odpadu na skládce.  
Položka nezahrnuje:  
- x</t>
  </si>
  <si>
    <t>b</t>
  </si>
  <si>
    <t>PROSTÝ BETON, K FAKTURACI BUDOU DOLOŽENY VÁŽNÍ LÍSTKY ZE SKLÁDKY</t>
  </si>
  <si>
    <t>z pol. č. 11315: 1,65m3*2,4t/m3=3,960 [A]t 
z pol. č. 96615: 3,672m3*2,4t/m3=8,813 [B]t 
z pol. č. 96687: 2ks*0,25t/ks=0,500 [C]t 
z pol. č. 969245: 3,0m*0,25t/m=0,750 [D]t 
Celkem: A+B+C+D=14,023 [E]t</t>
  </si>
  <si>
    <t>c</t>
  </si>
  <si>
    <t>ASFALT, K FAKTURACI BUDOU DOLOŽENY VÁŽNÍ LÍSTKY ZE SKLÁDKY</t>
  </si>
  <si>
    <t>z pol. č. 11333: 3,381m3*2,2t/m3=7,438 [A]t 
z pol. č. 11372: 41,87m3*2,2t/m3=92,114 [B]t 
odpočet pro pol. č. 56960: -2,4m3*2,2t/m3=-5,280 [C]t 
Celkem: A+B+C=94,272 [D]t</t>
  </si>
  <si>
    <t>d</t>
  </si>
  <si>
    <t>ŽELEZOBETON, K FAKTURACI BUDOU DOLOŽENY VÁŽNÍ LÍSTKY ZE SKLÁDKY</t>
  </si>
  <si>
    <t>z pol. č. 96616: 1,31m3*2,5t/m3=3,275 [A]t</t>
  </si>
  <si>
    <t>014211</t>
  </si>
  <si>
    <t>POPLATKY ZA ZEMNÍK - ORNICE</t>
  </si>
  <si>
    <t>M3</t>
  </si>
  <si>
    <t>z pol. č. 12573: 8,25m3=8,250 [A]m3</t>
  </si>
  <si>
    <t>Položka zahrnuje:  
- veškeré poplatky majiteli zemníku související s nákupem zeminy (nikoliv s otvírkou zemníku)  
Položka nezahrnuje:  
- x</t>
  </si>
  <si>
    <t>02750</t>
  </si>
  <si>
    <t>POMOC PRÁCE ZŘÍZ NEBO ZAJIŠŤ LEŠENÍ</t>
  </si>
  <si>
    <t>ODSTRANĚNÍ DOČASNÉHO PODEPŘENÍ MOSTU VČ. ODVOZU NA MÍSTO URČENÉ INVESTOREM</t>
  </si>
  <si>
    <t>029412</t>
  </si>
  <si>
    <t>OSTATNÍ POŽADAVKY - VYPRACOVÁNÍ MOSTNÍHO LISTU</t>
  </si>
  <si>
    <t>KUS</t>
  </si>
  <si>
    <t>02953</t>
  </si>
  <si>
    <t>OSTATNÍ POŽADAVKY - HLAVNÍ MOSTNÍ PROHLÍDKA</t>
  </si>
  <si>
    <t>PROVEDENÍ 1. MOSTNÍ PROHLÍDKY (DLE ČSN 73 6220 A 73 6221)</t>
  </si>
  <si>
    <t>Položka zahrnuje :  
- úkony dle ČSN 73 6221  
- provedení hlavní mostní prohlídky oprávněnou fyzickou nebo právnickou osobou  
- vyhotovení záznamu (protokolu), který jednoznačně definuje stav mostu  
Položka nezahrnuje:  
- x</t>
  </si>
  <si>
    <t>Zemní práce</t>
  </si>
  <si>
    <t>11120</t>
  </si>
  <si>
    <t>ODSTRANĚNÍ KŘOVIN</t>
  </si>
  <si>
    <t>M2</t>
  </si>
  <si>
    <t>MÝCENÍ SOUVISLE ZAPOJENÉHO POROSTU, VČ. LIKVIDACE ODPADU ZHOTOVITELEM</t>
  </si>
  <si>
    <t>40,0m2=40,000 [A]m2</t>
  </si>
  <si>
    <t>Položka zahrnuje:  
- odstranění křovin a stromů do průměru 100 mm  
- dopravu dřevin bez ohledu na vzdálenost  
- spálení na hromadách nebo štěpkování  
Položka nezahrnuje:  
- x</t>
  </si>
  <si>
    <t>11315</t>
  </si>
  <si>
    <t>ODSTRANĚNÍ KRYTU ZPEVNĚNÝCH PLOCH Z BETONU</t>
  </si>
  <si>
    <t>VČ. NALOŽENÍ, ODVOZU A ULOŽENÍ DO RECYKLAČNÍHO STŘEDISKA, POPLATEK ZA ULOŽENÍ UVEDEN V POLOŽCE 014102.b</t>
  </si>
  <si>
    <t>digitálně odměřeno z dispozičního výkresu 
odstranění nájezdu k domu č. p. 65: 5,5m2*0,3m=1,650 [A]m3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</si>
  <si>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</si>
  <si>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</t>
  </si>
  <si>
    <t>11333</t>
  </si>
  <si>
    <t>ODSTRANĚNÍ PODKLADU ZPEVNĚNÝCH PLOCH S ASFALT POJIVEM</t>
  </si>
  <si>
    <t>VČ. NALOŽENÍ, ODVOZU A ULOŽENÍ DO RECYKLAČNÍHO STŘEDISKA, POPLATEK ZA ULOŽENÍ UVEDEN V POLOŽCE 014102.c</t>
  </si>
  <si>
    <t>výspravy - předpoklad 10% z plochy, v tl. 70 mm: (90,0m2+43,0m2+350,0m2)*0,1*0,07m=3,381 [A]m3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</si>
  <si>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</t>
  </si>
  <si>
    <t>12</t>
  </si>
  <si>
    <t>11372</t>
  </si>
  <si>
    <t>FRÉZOVÁNÍ ZPEVNĚNÝCH PLOCH ASFALTOVÝCH</t>
  </si>
  <si>
    <t>VČ. NALOŽENÍ, ULOŽENÍ A ODVOZU PŘEBYTEČNÉHO MATERIÁLU DO RECYKLAČNÍHO STŘEDISKA, POPLATEK ZA SKLÁDKU UVEDEN V POLOŽCE 014102.c, NA STAVBĚ BUDE VYUŽITO DLE POL Č. 56960 - 2,4 M3</t>
  </si>
  <si>
    <t>digitálně odměřeno z dispozičního výkresu 
v tl. 110 mm: 205,0m2*0,11m=22,550 [A]m3 
v tl. 40 mm: (350,0m2+90,0m2+43,0m2)*0,04m=19,320 [B]m3 
Celkem: A+B=41,870 [C]m3</t>
  </si>
  <si>
    <t>13</t>
  </si>
  <si>
    <t>113766</t>
  </si>
  <si>
    <t>FRÉZOVÁNÍ DRÁŽKY PRŮŘEZU DO 800MM2 V ASFALTOVÉ VOZOVCE</t>
  </si>
  <si>
    <t>M</t>
  </si>
  <si>
    <t>VČ. LIKVIDACE VZNIKLÉHO ODPADU</t>
  </si>
  <si>
    <t>pro asf. zálivku 
ve vozovce v místě napojení na stávající vozovku: 3,6m+4,0m+2,85m+6,0m+6,0m=22,450 [A]m 
podél obrubníků: 37,0m+5,2m+5,5m=47,700 [B]m 
kolem šachty a vpusti u viaduktu: 3,14*1,0m+4*0,5m=5,140 [C]m 
Celkem: A+B+C=75,290 [D]m</t>
  </si>
  <si>
    <t>Položka zahrnuje:  
- veškerou manipulaci s vybouranou sutí a s vybouranými hmotami vč. uložení na skládku.  
Položka nezahrnuje:  
- x</t>
  </si>
  <si>
    <t>14</t>
  </si>
  <si>
    <t>11524</t>
  </si>
  <si>
    <t>PŘEVEDENÍ VODY POTRUBÍM DN 400 NEBO ŽLABY R.O. DO 1,4M</t>
  </si>
  <si>
    <t>HDPE DN 400 MM, ZATRUBNĚNÍ STÁVAJÍCÍ DROBNÉ VODOTEČE JDOUCÍ PODÉL ZÍDEK A OPĚRY VE SMĚRU NA CENTRUM MĚSTA DĚČÍN</t>
  </si>
  <si>
    <t>27,0m=27,000 [A]m</t>
  </si>
  <si>
    <t>Položka zahrnuje:  
- převedení vody na povrchu  
- zřízení, udržování a odstranění příslušného zařízení  
Položka nezahrnuje:  
- x  
Způsob měření:  
- převedení vody se uvádí buď průměrem potrubí (DN) nebo délkou rozvinutého obvodu žlabu (r.o.)</t>
  </si>
  <si>
    <t>15</t>
  </si>
  <si>
    <t>12110</t>
  </si>
  <si>
    <t>SEJMUTÍ ORNICE NEBO LESNÍ PŮDY</t>
  </si>
  <si>
    <t>V TL. 100 MM, BUDE POUŽITO NA STAVBĚ PRO ZPĚTNÉ OHUMUSOVÁNÍ</t>
  </si>
  <si>
    <t>digitálně odměřeno z dispozičního výkresu 
svahy vlevo: (24,0m2+58,0m2)*1,2koef.*0,1m=9,840 [A]m3 
svahy vpravo: (56,0m2+106,0m2)*1,2koef.*0,1m=19,440 [B]m3 
Celkem: A+B=29,280 [C]m3</t>
  </si>
  <si>
    <t>Položka zahrnuje:  
- sejmutí ornice bez ohledu na tloušťku vrstvy  
-  její vodorovnou dopravu  
Položka nezahrnuje:  
- uložení na trvalou skládku</t>
  </si>
  <si>
    <t>16</t>
  </si>
  <si>
    <t>12573</t>
  </si>
  <si>
    <t>VYKOPÁVKY ZE ZEMNÍKŮ A SKLÁDEK TŘ. I</t>
  </si>
  <si>
    <t>natěžení a dovoz chybějící ornice 
z pol. č. 18220: 37,53m3=37,530 [A]m3 
odpočet z pol. č. 12110: -29,28m3=-29,280 [C]m3 
Celkem: A+C=8,250 [D]m3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</si>
  <si>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ruční vykopávky, odstranění kořenů a napadávek  
- pažení, vzepření a rozepření vč. přepažování (vyjma pažení záporového a štětových stěn)  
- úpravu, ochranu a očištění dna, základové spáry, stěn a svahů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práce spojené s otvírkou zemníku</t>
  </si>
  <si>
    <t>17</t>
  </si>
  <si>
    <t>13173</t>
  </si>
  <si>
    <t>HLOUBENÍ JAM ZAPAŽ I NEPAŽ TŘ. I</t>
  </si>
  <si>
    <t>VČETNĚ NALOŽENÍ A ODVOZU DO RECYKLAČNÍHO STŘEDISKA, POPLATEK ZA ULOŽENÍ UVEDEN V POLOŽCE 014102.a</t>
  </si>
  <si>
    <t>digitálně odměřeno z dispozičního výkresu 
uvnitř stáv. otvoru: 2,4m2*4,5m=10,800 [A]m3 
výkop pro zárubní zdi vlevo: 
10,0m2*12,0m=120,000 [B]m3 
7,2m2*15,0m=108,000 [C]m3 
výkop pro zárubní zdi vpravo: 
7,5m2*2,5m=18,750 [D]m3 
10,0m2*7,0m=70,000 [E]m3 
mezi základy zárubních zdí vlevo: 1,8m2*16,0m=28,800 [F]m3 
mezi základy zárubních zdí vpravo: 1,8m2*7,5m=13,500 [G]m3 
odpočet konstrukcí 
kamenné zárubní zídky vlevo:  
-1,3m2*15,5m=-20,150 [I]m3 
-1,6m2*18,2m=-29,120 [J]m3 
-1,0m2*9,5m=-9,500 [K]m3 
-2,3m2*14,5m=-33,350 [L]m3 
kamenné čelo: -0,4m*1,8m*1,5m=-1,080 [M]m3 
opevnění svahu: -2,7m2*0,3m=-0,810 [N]m3 
kamenné křídlo na levé straně ve směru staničení do úrovně 1,0 m pod terénem: -2,2m2*4,5m=-9,900 [H]m3 
Celkem: A+B+C+D+E+F+G+I+J+K+L+M+N+H=265,940 [O]m3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</si>
  <si>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uložení zeminy (na skládku, do násypu) ani poplatky za skládku, vykazují se v položce č.0141**</t>
  </si>
  <si>
    <t>18</t>
  </si>
  <si>
    <t>17120</t>
  </si>
  <si>
    <t>ULOŽENÍ SYPANINY DO NÁSYPŮ A NA SKLÁDKY BEZ ZHUTNĚNÍ</t>
  </si>
  <si>
    <t>ULOŽENÍ NA TRVALOU SKLÁDKU</t>
  </si>
  <si>
    <t>z pol. č. 13173: 265,94m3=265,940 [A]m3</t>
  </si>
  <si>
    <t>Položka zahrnuje:  
- kompletní provedení zemní konstrukce do předepsaného tvaru  
- ošetření úložiště po celou dobu práce v něm vč. klimatických opatření  
- ztížení v okolí vedení, konstrukcí a objektů a jejich dočasné zajištění  
- ztížení provádění ve ztížených podmínkách a stísněných prostorech  
- ztížené ukládání sypaniny pod vodu  
- ukládání po vrstvách a po jiných nutných částech (figurách) vč. dosypávek  
- spouštění a nošení materiálu  
- úprava, očištění a ochrana podloží a svahů  
- svahování,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</si>
  <si>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19</t>
  </si>
  <si>
    <t>17380</t>
  </si>
  <si>
    <t>ZEMNÍ KRAJNICE A DOSYPÁVKY Z NAKUPOVANÝCH MATERIÁLŮ</t>
  </si>
  <si>
    <t>dosypání zemní krajnice: 0,08m2*21,3m+0,2m2*18,0m=5,304 [A]m3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</si>
  <si>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svahování, hutnění a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</si>
  <si>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20</t>
  </si>
  <si>
    <t>17481</t>
  </si>
  <si>
    <t>ZÁSYP JAM A RÝH Z NAKUPOVANÝCH MATERIÁLŮ</t>
  </si>
  <si>
    <t>ZÁSYP Z VELMI VHODNÉ ZEMINY, HUTNIT PO VRSTVÁCH TL. MAX. 300 MM</t>
  </si>
  <si>
    <t>digitálně odměřeno z dispozičního výkresu 
zásyp v rubu zárubních zdí: 
4,0m2*12,0m=48,000 [A]m3 
4,0m2*15,0m=60,000 [B]m3 
3,0m2*3,0m=9,000 [C]m3 
3,0m2*7,0m=21,000 [D]m3 
zásyp v lící zárubních zdí:  
2,3m2*(16,0m+8,0m)=55,200 [E]m3 
Celkem: A+B+C+D+E=193,200 [F]m3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</si>
  <si>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</si>
  <si>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21</t>
  </si>
  <si>
    <t>17581</t>
  </si>
  <si>
    <t>OBSYP POTRUBÍ A OBJEKTŮ Z NAKUPOVANÝCH MATERIÁLŮ</t>
  </si>
  <si>
    <t>ZHUTNĚNÝ OBSYP ZE ŠP FR. 0-8 MM</t>
  </si>
  <si>
    <t>digitálně odměřeno z dispozičního výkresu 
obsyp konstrukce - tl. 300 mm: 2,6m2*(1,6m+3,5m)=13,260 [A]m3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</si>
  <si>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a výplň jam a prohlubní v podloží  
- úprava, očištění, ochrana a zhutnění podloží  
- svahování, hutnění a uzavírání povrchů svahů  
- zřízení lavic na svazích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   
Způsob měření:  
- zemina vytlačená potrubím o DN 180mm se od kubatury obsypů neodečítá</t>
  </si>
  <si>
    <t>22</t>
  </si>
  <si>
    <t>ZÁSYP Z VELMI VHODNÉ ZEMINY, HUTNIT PO VRSTVÁCH TL. MAX. 300 MM, NA Id=0,90 NEBO 98%PS</t>
  </si>
  <si>
    <t>digitálně odměřeno z dispozičního výkresu 
16,0m2*4,0m=64,000 [A]m3 
23,0m2*8,5m=195,500 [B]m3 
Celkem: A+B=259,500 [C]m3</t>
  </si>
  <si>
    <t>23</t>
  </si>
  <si>
    <t>ŠP FR. 0-16 MM, TL. 2 X 150 MM</t>
  </si>
  <si>
    <t>ochranný obsyp u HDPE folie za rubem zárubních zdí: 
2*0,15m*1,0m*11,7m=3,510 [A]m3 
2*0,15m*1,2m*14,2m=5,112 [B]m3 
Celkem: A+B=8,622 [C]m3</t>
  </si>
  <si>
    <t>24</t>
  </si>
  <si>
    <t>ŠP FR. 8-32 MM, TL. 600 MM</t>
  </si>
  <si>
    <t>digitálně odměřeno z dispozičního výkresu 
ochranný obsyp za rubem opěrné zdi 
0,3m2*11,7m=3,510 [A]m3 
0,3m2*14,2m=4,260 [B]m3 
0,5m2*2,3m=1,150 [C]m3 
0,5m2*6,3m=3,150 [D]m3 
Celkem: A+B+C+D=12,070 [E]m3</t>
  </si>
  <si>
    <t>25</t>
  </si>
  <si>
    <t>18220</t>
  </si>
  <si>
    <t>ROZPROSTŘENÍ ORNICE VE SVAHU</t>
  </si>
  <si>
    <t>V TL. 150 MM, MATERIÁL ZE STAVBY</t>
  </si>
  <si>
    <t>digitálně odměřeno z dispozičního výkresu 
svahy vlevo: (6,6m2+6,1m2+9,8m2+50,0m2)*1,2koef.*0,15m=13,050 [A]m3 
svahy vpravo: (50,0m2+86,0m2)*1,2koef.*0,15m=24,480 [B]m3 
Celkem: A+B=37,530 [C]m3</t>
  </si>
  <si>
    <t>Položka zahrnuje:  
- nutné přemístění ornice z dočasných skládek vzdálených do 50m  
- rozprostření ornice v předepsané tloušťce ve svahu přes 1:5  
Položka nezahrnuje:  
- x</t>
  </si>
  <si>
    <t>26</t>
  </si>
  <si>
    <t>18242</t>
  </si>
  <si>
    <t>ZALOŽENÍ TRÁVNÍKU HYDROOSEVEM NA ORNICI</t>
  </si>
  <si>
    <t>digitálně odměřeno z dispozičního výkresu 
svahy vlevo: (6,6m2+6,1m2+9,8m2+50,0m2)*1,2koef.=87,000 [A]m2 
svahy vpravo: (50,0m2+86,0m2)*1,2koef.=163,200 [B]m2 
Celkem: A+B=250,200 [C]m2</t>
  </si>
  <si>
    <t>Položka zahrnuje:  
- dodání předepsané travní směsi, hydroosev na ornici, zalévání, první pokosení, to vše bez ohledu na sklon terénu  
Položka nezahrnuje:  
- x</t>
  </si>
  <si>
    <t>27</t>
  </si>
  <si>
    <t>18461</t>
  </si>
  <si>
    <t>MULČOVÁNÍ</t>
  </si>
  <si>
    <t>ROZPROSTŘENÍ MULČOVACÍ KŮRY</t>
  </si>
  <si>
    <t>plocha za novou podezdívkou s oplocením: 20,0m2=20,000 [A]m2</t>
  </si>
  <si>
    <t>Položka zahrnuje.  
- dodání a rozprostření mulčovací kůry nebo štěpky v předepsané tloušťce nebo mulčovací textilie bez ohledu na sklon terénu, stabilizaci mulče proti erozi, přísady proti vznícení mulče  
- naložení a odvoz odpadu  
Položka nezahrnuje:  
- x</t>
  </si>
  <si>
    <t>28</t>
  </si>
  <si>
    <t>184A1</t>
  </si>
  <si>
    <t>VYSAZOVÁNÍ KEŘŮ LISTNATÝCH S BALEM VČETNĚ VÝKOPU JAMKY</t>
  </si>
  <si>
    <t>VZROSTLEJŠÍ KEŘE</t>
  </si>
  <si>
    <t>3ks=3,000 [A]ks</t>
  </si>
  <si>
    <t>Položka zahrnuje:  
- dodávku projektem předepsaných  keřů  
- hloubení jamek (min. rozměry pro keře 30/30/30cm) s event. výměnou půdy, s hnojením anorganickým hnojivem a přídavkem organického hnojiva dle PD, zálivku,  a pod.  
- veškerý materiál, výrobky a polotovary, včetně mimostaveništní a vnitrostaveništní dopravy (rovněž přesuny), včetně naložení a složení, případně s uložením  
Položka nezahrnuje:  
- x</t>
  </si>
  <si>
    <t>29</t>
  </si>
  <si>
    <t>184A2</t>
  </si>
  <si>
    <t>VYSAZOVÁNÍ KEŘŮ LISTNATÝCH BEZ BALU VČETNĚ VÝKOPU JAMKY</t>
  </si>
  <si>
    <t>PŮDOPOKRYVNÉ KEŘE NEBO ROSTLINY</t>
  </si>
  <si>
    <t>10ks=10,000 [A]ks</t>
  </si>
  <si>
    <t>Základy</t>
  </si>
  <si>
    <t>30</t>
  </si>
  <si>
    <t>21331</t>
  </si>
  <si>
    <t>DRENÁŽNÍ VRSTVY Z BETONU MEZEROVITÉHO (DRENÁŽNÍHO)</t>
  </si>
  <si>
    <t>MCB8</t>
  </si>
  <si>
    <t>obsyp podélné drenáže: 0,09m2*(13,0m+15,0m)=2,520 [A]m3</t>
  </si>
  <si>
    <t>Položka zahrnuje:  
- dodávku předepsaného materiálu pro drenážní vrstvu, včetně mimostaveništní a vnitrostaveništní dopravy  
- provedení drenážní vrstvy předepsaných rozměrů a předepsaného tvaru  
Položka nezahrnuje:  
- x</t>
  </si>
  <si>
    <t>31</t>
  </si>
  <si>
    <t>272315</t>
  </si>
  <si>
    <t>ZÁKLADY Z PROSTÉHO BETONU DO C30/37</t>
  </si>
  <si>
    <t>C30/37-XA1, VČ. NÁTĚRU 1 X ALP + 2 X ALN</t>
  </si>
  <si>
    <t>základové pasy zárubních zdí: 
1,5m*0,8m*11,7m=14,040 [A]m3 
1,7m*0,8m*14,2m=19,312 [B]m3 
1,7m*0,8m*2,3m=3,128 [C]m3 
1,5m*0,8m*6,3m=7,560 [D]m3 
Celkem: A+B+C+D=44,040 [E]m3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</si>
  <si>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x</t>
  </si>
  <si>
    <t>32</t>
  </si>
  <si>
    <t>C30/37-XF3, VČ. NÁTĚRU 1 X ALP + 2 X ALN</t>
  </si>
  <si>
    <t>základový pas podezdívky oplocení: 0,6m*0,7m*16,0m=6,720 [A]m3</t>
  </si>
  <si>
    <t>33</t>
  </si>
  <si>
    <t>272365</t>
  </si>
  <si>
    <t>VÝZTUŽ ZÁKLADŮ Z OCELI 10505, B500B</t>
  </si>
  <si>
    <t>B500B</t>
  </si>
  <si>
    <t>spřahující výztuž základového pasu podezdívky, D 20 mm, dl. 1,9 m, á 300 mm: 2*1,9m*54ks*2,466kg/m/1000=0,506 [A]t 
spřahující výztuž základového pasu zídek, D 25 mm, dl. 3,0 m, á 300 mm: 3,0m*(39ks+48ks+21ks+8ks)*3,853kg/m/1000=1,341 [B]t 
Celkem: A+B=1,847 [C]t</t>
  </si>
  <si>
    <t>Položka:  
- zahrnuje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  
Položka nezahrnuje:  
- x</t>
  </si>
  <si>
    <t>34</t>
  </si>
  <si>
    <t>289973</t>
  </si>
  <si>
    <t>OPLÁŠTĚNÍ (ZPEVNĚNÍ) Z GEOSÍTÍ A GEOROHOŽÍ</t>
  </si>
  <si>
    <t>PROTIEROZNÍ KOKOSOVÁ ROHOŽ VČ. UKOTVENÍ</t>
  </si>
  <si>
    <t>Položka zahrnuje:  
- dodávku předepsané geosítě nebi georohože  
- úpravu, očištění a ochranu podkladu  
- přichycení k podkladu, případně zatížení  
- úpravy spojů a zajištění okrajů  
- úpravy pro odvodnění  
- nutné přesahy  
- mimostaveništní a vnitrostaveništní dopravu  
Položka nezahrnuje:  
- x   
Způsob měření:  
- přesahy se nezapočítávají do výměry</t>
  </si>
  <si>
    <t>35</t>
  </si>
  <si>
    <t>28997F</t>
  </si>
  <si>
    <t>OPLÁŠTĚNÍ (ZPEVNĚNÍ) Z GEOTEXTILIE DO 600G/M2</t>
  </si>
  <si>
    <t>ochranná geotextilie pod drenáží za rubem zárubních zdí 
1,4m*11,7m=16,380 [A]m2 
1,6m*14,2m=22,720 [B]m2 
Celkem: A+B=39,100 [C]m2</t>
  </si>
  <si>
    <t>Položka zahrnuje:  
- dodávku předepsané geotextilie  
- úpravu, očištění a ochranu podkladu  
- přichycení k podkladu, případně zatížení  
- úpravy spojů a zajištění okrajů  
- úpravy pro odvodnění  
- nutné přesahy  
- mimostaveništní a vnitrostaveništní dopravu  
Položka nezahrnuje:  
- x   
Způsob měření:  
- přesahy se nezapočítávají do výměry</t>
  </si>
  <si>
    <t>36</t>
  </si>
  <si>
    <t>28999</t>
  </si>
  <si>
    <t>OPLÁŠTĚNÍ (ZPEVNĚNÍ) Z FÓLIE</t>
  </si>
  <si>
    <t>HDPE FÓLIE TL. 2 MM</t>
  </si>
  <si>
    <t>těsnící folie za rubem zárubních zdí 
1,4m*11,7m=16,380 [A]m2 
1,6m*14,2m=22,720 [B]m2 
Celkem: A+B=39,100 [C]m2</t>
  </si>
  <si>
    <t>Položka zahrnuje:  
- dodávku předepsané fólie  
- úpravu, očištění a ochranu podkladu  
- přichycení k podkladu, případně zatížení  
- úpravy spojů a zajištění okrajů  
- úpravy pro odvodnění  
- nutné přesahy  
- mimostaveništní a vnitrostaveništní dopravu  
Položka nezahrnuje:  
- x   
Způsob měření:  
- přesahy se nezapočítávají do výměry</t>
  </si>
  <si>
    <t>Svislé konstrukce</t>
  </si>
  <si>
    <t>37</t>
  </si>
  <si>
    <t>31811</t>
  </si>
  <si>
    <t>ZDI ODDĚLOVACÍ A OHRADNÍ Z DÍLCŮ BETON</t>
  </si>
  <si>
    <t>JEDNOSTRANNĚ ŠTÍPANÉ TVAROVKY ŠEDÉ BARVY S BETONOVOU PREFABRIKOVANOU STŘÍŠKOU, VČ. VÝPLNĚNÍ BETONEM C30/37-XF3, 
VČ. VÝZTUŽE - DO KAŽDÉ LOŽNÉ SPÁRY 3 x D 12 MM</t>
  </si>
  <si>
    <t>podezdívka oplocení: 0,3m*1,0m*16,0m=4,800 [A]</t>
  </si>
  <si>
    <t>Položka zahrnuje:  
- dodání  dílce  požadovaného  tvaru  a  vlastností,  jeho  skladování,  doprava  a  osazení  do  definitivní polohy, včetně komplexní technologie výroby a montáže dílců, ošetření a ochrana dílců,  
- u dílců betonových  tuhé kovové prvky a závěsná oka,  
- úpravy a zařízení pro uložení a transport dílce,  
- veškeré požadované úpravy dílců, včetně doplňkových konstrukcí a vybavení,  
- sestavení dílce na stavbě včetně montážních zařízení, plošin a prahů a pod.,  
- výplň, těsnění a tmelení spár a spojů,  
- očištění a ošetření úložných ploch,  
- zednické výpomoce pro montáž dílců,  
- označení dílce výrobním štítkem nebo jiným způsobem,  
- úpravy dílce pro dodržení požadované přesnosti jeho osazení, včetně případných měření,  
- veškerá zařízení pro zajištění stability v každém okamžiku,  
- další práce dané případně specifikací k příslušnému prefabrik. dílci (úprava pohledových ploch, příp. rubových ploch, osazení měřících zařízení, zkoušení a měření dílců a pod.).  
Položka  nezahrnuje:  
- x</t>
  </si>
  <si>
    <t>38</t>
  </si>
  <si>
    <t>327212</t>
  </si>
  <si>
    <t>ZDI OPĚRNÉ, ZÁRUBNÍ, NÁBŘEŽNÍ Z LOMOVÉHO KAMENE NA MC</t>
  </si>
  <si>
    <t>UŽITÝ PÍSKOVEC ZE STAVBY, ŘÁDKOVÉ ZDIVO TL. 250 MM, VYZDĚNÉ NA VAZBU BĚHOUN - VAZÁK</t>
  </si>
  <si>
    <t>digitálně odměřeno z dispozičního výkresu 
kámen v líci zárubních zdí: 
0,4m2*11,7m=4,680 [A]m3 
0,4m2*14,2m=5,680 [B]m3 
0,4m2*2,3m=0,920 [C]m3 
0,4m2*6,3m=2,520 [D]m3 
Celkem: A+B+C+D=13,800 [E]m3</t>
  </si>
  <si>
    <t>Položka zahrnuje:  
- dodání předepsaného lomového kamene, jeho výběr a případnou úpravu  
- spojovacího materiálu  
- vyzdění do předepsaného tvaru  
- včetně mimostaveništní a vnitrostaveništní dopravy  
Položka nezahrnuje:  
- x</t>
  </si>
  <si>
    <t>39</t>
  </si>
  <si>
    <t>327315</t>
  </si>
  <si>
    <t>ZDI OPĚRNÉ, ZÁRUBNÍ, NÁBŘEŽNÍ Z PROSTÉHO BETONU DO C30/37</t>
  </si>
  <si>
    <t>C30/37-XF3</t>
  </si>
  <si>
    <t>digitálně odměřeno z dispozičního výkresu 
dříky zárubních zdí: 
0,6m2*11,7m=7,020 [A]m3 
0,6m2*14,2m=8,520 [B]m3 
0,75m2*2,3m=1,725 [C]m3 
0,6m2*6,3m=3,780 [D]m3 
Celkem: A+B+C+D=21,045 [E]m3</t>
  </si>
  <si>
    <t>40</t>
  </si>
  <si>
    <t>327366</t>
  </si>
  <si>
    <t>VÝZTUŽ ZDÍ OPĚRNÝCH, ZÁRUBNÍCH, NÁBŘEŽNÍCH Z KARI SÍTÍ</t>
  </si>
  <si>
    <t>výztuž zárubních zdí v líci i rubu: 
2*(1,6m*11,7m)*1,3přesahy*7,9kg/m2/1000=0,385 [A]t 
2*(1,6m*14,2m)*1,3přesahy*7,9kg/m2/1000=0,467 [B]t 
2*(1,7m*2,3m)*1,3přesahy*7,9kg/m2/1000=0,080 [C]t 
2*(1,5m*6,3m)*1,3přesahy*7,9kg/m2/1000=0,194 [D]t 
Celkem: A+B+C+D=1,126 [E]t</t>
  </si>
  <si>
    <t>Položka zahrnuje:  
-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proudů.  
Položka nezahrnuje:  
- x</t>
  </si>
  <si>
    <t>Vodorovné konstrukce</t>
  </si>
  <si>
    <t>41</t>
  </si>
  <si>
    <t>429173</t>
  </si>
  <si>
    <t>MOSTNÍ KONSTRUKCE PŘESÝPANÉ Z VLNITÝCH PLECHŮ, OBVOD 8M-10M</t>
  </si>
  <si>
    <t>FLEXIBILNÍ OCELOVÁ TROUBA Z VLNITÉHO PLECHU TL. 5 MM, VÝŠKA VLNY 200 X 55 MM, VČ. PKO, VČ. DOPRAVY, VČ. DŘEVĚNÉ ZAVÁŽECÍ DRÁHY</t>
  </si>
  <si>
    <t>17,14m=17,140 [A]m</t>
  </si>
  <si>
    <t>Položka zahrnuje:  
 - dodání, montáž, osazení konstrukce z vlnitého plechu bez ohledu na tvar a na typ vlny  
- předepsanou protikorozní ochranu  
- spojovací materiál  
- mimostaveništní a vnitrostaveništní dopravu  
Položka nezahrnuje:  
- zemní práce  
- podkladní konstrukce   
- izolaci</t>
  </si>
  <si>
    <t>42</t>
  </si>
  <si>
    <t>43131</t>
  </si>
  <si>
    <t>SCHODIŠŤ KONSTR Z PROST BETONU</t>
  </si>
  <si>
    <t>schod. zídky: 0,3m2*3,1m*2=1,860 [A]m3 
podkladní beton pod schod. stupni: 1,0m2*1,5m=1,500 [B]m3 
Celkem: A+B=3,360 [C]m3</t>
  </si>
  <si>
    <t>43</t>
  </si>
  <si>
    <t>434212</t>
  </si>
  <si>
    <t>SCHODIŠŤOVÉ STUPNĚ, Z LOMOVÉHO KAMENE NA MC</t>
  </si>
  <si>
    <t>UŽITÝ PÍSKOVEC ZE STAVBY</t>
  </si>
  <si>
    <t>10ks*0,19m*0,45m*1,5m=1,283 [A]m3</t>
  </si>
  <si>
    <t>Položka zahrnuje:  
- veškerý materiál, výrobky a polotovary  
- včetně mimostaveništní a vnitrostaveništní dopravy (rovněž přesuny)  
- včetně naložení a složení, případně s uložením.  
Položka nezahrnuje:  
- x</t>
  </si>
  <si>
    <t>44</t>
  </si>
  <si>
    <t>451312</t>
  </si>
  <si>
    <t>PODKLADNÍ A VÝPLŇOVÉ VRSTVY Z PROSTÉHO BETONU C12/15</t>
  </si>
  <si>
    <t>C12/15-X0</t>
  </si>
  <si>
    <t>podkladní beton pod základovými pasy zárubních zdí: 
1,8m*0,15m*11,7m=3,159 [A]m3 
2,0m*0,15m*14,2m=4,260 [B]m3 
2,0m*0,15m*2,3m=0,690 [C]m3 
1,8m*0,15m*6,3m=1,701 [D]m3 
podkladní beton pod drenáží: 0,1m2*(13,0m+15,0m)=2,800 [E]m3 
Celkem: A+B+C+D+E=12,610 [F]m3</t>
  </si>
  <si>
    <t>45</t>
  </si>
  <si>
    <t>451315</t>
  </si>
  <si>
    <t>PODKLADNÍ A VÝPLŇOVÉ VRSTVY Z PROSTÉHO BETONU C30/37</t>
  </si>
  <si>
    <t>C30/37nXF3, TL. 150 MM</t>
  </si>
  <si>
    <t>digitálně odměřeno z dispozičního výkresu 
pod dlažbu z pol. 465512: (8,0m2+30,0m2+35,0m2+1,7m2)*1,2*0,15m=13,446 [A]m3 
pod dlažbu z pol. č. 465513: 102,0m2*0,15m=15,300 [B]m3 
Celkem: A+B=28,746 [C]m3</t>
  </si>
  <si>
    <t>46</t>
  </si>
  <si>
    <t>45157</t>
  </si>
  <si>
    <t>PODKLADNÍ A VÝPLŇOVÉ VRSTVY Z KAMENIVA TĚŽENÉHO</t>
  </si>
  <si>
    <t>NEHUTNĚNÉ LOŽE ZE ŠP FR. 0-8 TL. 100 MM</t>
  </si>
  <si>
    <t>2,0m*5,5m*0,1m=1,100 [A]m3</t>
  </si>
  <si>
    <t>Položka zahrnuje:  
- dodávku předepsaného kameniva  
- mimostaveništní a vnitrostaveništní dopravu a jeho uložení  
- není-li v zadávací dokumentaci uvedeno jinak, jedná se o nakupovaný materiál  
Položka nezahrnuje:  
- x</t>
  </si>
  <si>
    <t>47</t>
  </si>
  <si>
    <t>ZHUTNĚNÉ LOŽE ZE ŠP FR. 0-32 TL. 200 MM, VČ. DOSYPÁVKY ZHUTNĚNÉ RUČNÍMI PĚCHY PO SMONTOVÁNÍ SPODNÍCH DÍLŮ OCELOVÉ TROUBY</t>
  </si>
  <si>
    <t>digitálně odměřeno z dispozičního výkresu 
0,7m2*19,0m=13,300 [A]m3</t>
  </si>
  <si>
    <t>48</t>
  </si>
  <si>
    <t>458312</t>
  </si>
  <si>
    <t>VÝPLŇ ZA OPĚRAMI A ZDMI Z PROST BETONU DO C12/15</t>
  </si>
  <si>
    <t>digitálně odměřeno z dispozičního výkresu 
beton v rubu základu zárubních zdí: 0,35m2*(11,7m+14,2m+2,3m+6,3m)=12,075 [A]m3</t>
  </si>
  <si>
    <t>49</t>
  </si>
  <si>
    <t>VÝPLŇOVÝ BETON C12/15-X0, CEMENTOPOPÍLKOVÁ SUSPENZE S DROBNÝM KOPANÝM KAMENIVEM FRAKCE 0/4 MIN. TŘÍDY C DLE ČSN EN 12620</t>
  </si>
  <si>
    <t>digitálně odměřeno z dispozičního výkresu 
5,5m2*4,5m=24,750 [A]m3</t>
  </si>
  <si>
    <t>50</t>
  </si>
  <si>
    <t>465512</t>
  </si>
  <si>
    <t>DLAŽBY Z LOMOVÉHO KAMENE NA MC</t>
  </si>
  <si>
    <t>digitálně odměřeno z výkresu 
odláždění cesty na začátku zdí v ul. Revírní: 8,0m2*0,2m=1,600 [A]m3 
opevnění svahu vlevo: 30,0m2*1,2*0,2m=7,200 [B]m3 
opevnění svahu vpravo: (35,0m2+1,7m2)*1,2*0,2m=8,808 [C]m3 
Celkem: A+B+C=17,608 [D]m3</t>
  </si>
  <si>
    <t>Položka zahrnuje:  
- nutné zemní práce (svahování, úpravu pláně a pod.)  
- zřízení spojovací vrstvy  
- zřízení lože dlažby z cementové malty předepsané kvality a předepsané tloušťky  
- dodávku a položení dlažby z lomového kamene do předepsaného tvaru  
- spárování, těsnění, tmelení a vyplnění spar MC případně s vyklínováním  
- úprava povrchu pro odvedení srážkové vody  
Položka nezahrnuje:  
- podklad pod dlažbu, vykazuje se samostatně položkami SD 45</t>
  </si>
  <si>
    <t>51</t>
  </si>
  <si>
    <t>465513</t>
  </si>
  <si>
    <t>PŘEDLÁŽDĚNÍ DLAŽBY Z LOMOVÉHO KAMENE</t>
  </si>
  <si>
    <t>digitálně odměřeno z dispozičního výkresu 
předláždění stávající cesty z pískovcových kvádrů: 102,0m2=102,000 [A]m2</t>
  </si>
  <si>
    <t>Položka zahrnuje:  
-  rozebrání stávající dlažby a pokládka dlažby ze stávajícího dlažebního materiálu (bez dodávky nového)  
- zahrnuje nezbytnou manipulaci s tímto materiálem (nakládání, doprava, složení, očištění)  
- dodání a rozprostření materiálu pro lože a jeho tloušťku předepsanou dokumentací a pro předepsanou výplň spar  
- nutné zemní práce (svahování, úpravu pláně a pod.)  
Položka nezahrnuje:  
- podklad pod dlažbu, vykazuje se samostatně položkami SD 45  
- dodávku nového materiálu</t>
  </si>
  <si>
    <t>Komunikace</t>
  </si>
  <si>
    <t>52</t>
  </si>
  <si>
    <t>56333</t>
  </si>
  <si>
    <t>VOZOVKOVÉ VRSTVY ZE ŠTĚRKODRTI TL. DO 150MM</t>
  </si>
  <si>
    <t>ŠD, B, FR. 0/63 MM, TL. MIN. 150 MM</t>
  </si>
  <si>
    <t>digitálně odměřeno z dispozičního výkresu 
plocha ze zámkové dlažby: 4,5m2=4,500 [A]m2</t>
  </si>
  <si>
    <t>Položka zahrnuje:  
- dodání kameniva předepsané kvality a zrnitosti  
- rozprostření a zhutnění vrstvy v předepsané tloušťce  
- zřízení vrstvy bez rozlišení šířky, pokládání vrstvy po etapách  
Položka nezahrnuje:  
- postřiky, nátěry</t>
  </si>
  <si>
    <t>53</t>
  </si>
  <si>
    <t>56334</t>
  </si>
  <si>
    <t>VOZOVKOVÉ VRSTVY ZE ŠTĚRKODRTI TL. DO 200MM</t>
  </si>
  <si>
    <t>ŠD, B, FR. 0/32 MM, TL. 200 MM</t>
  </si>
  <si>
    <t>digitálně odměřeno z dispozičního výkresu 
vozovka: 205,0m2=205,000 [A]m2</t>
  </si>
  <si>
    <t>54</t>
  </si>
  <si>
    <t>56336</t>
  </si>
  <si>
    <t>VOZOVKOVÉ VRSTVY ZE ŠTĚRKODRTI TL. DO 300MM</t>
  </si>
  <si>
    <t>ŠD, B, FR. 0/32 MM</t>
  </si>
  <si>
    <t>55</t>
  </si>
  <si>
    <t>56960</t>
  </si>
  <si>
    <t>ZPEVNĚNÍ KRAJNIC Z RECYKLOVANÉHO MATERIÁLU</t>
  </si>
  <si>
    <t>R - MATERIÁL ZE STAVBY, TL. 150 MM</t>
  </si>
  <si>
    <t>digitálně odměřeno z dispozičního výkresu 
16,0m2*0,15m=2,400 [A]m3</t>
  </si>
  <si>
    <t>Položka zahrnuje:  
- dodání recyklátu předepsané kvality a zrnitosti  
- očištění podkladu  
- uložení recyklátu dle předepsaného technologického předpisu, zhutnění vrstvy v předepsané tloušťce  
- zřízení vrstvy bez rozlišení šířky, pokládání vrstvy po etapách,  
Položka nezahrnuje:  
- postřiky, nátěry</t>
  </si>
  <si>
    <t>56</t>
  </si>
  <si>
    <t>572123</t>
  </si>
  <si>
    <t>INFILTRAČNÍ POSTŘIK Z EMULZE DO 1,0KG/M2</t>
  </si>
  <si>
    <t>PI-C 1,0 KG/M2</t>
  </si>
  <si>
    <t>digitálně odměřeno z dispozičního výkresu 
vozovka: 205,0m2=205,000 [A]m2 
výspravy - předpoklad 10% z plochy: (90,0m2+43,0m2+350,0m2)*0,1=48,300 [B]m2 
Celkem: A+B=253,300 [C]m2</t>
  </si>
  <si>
    <t>Položka zahrnuje:  
- dodání všech předepsaných materiálů pro postřiky v předepsaném množství  
- provedení dle předepsaného technologického předpisu  
- zřízení vrstvy bez rozlišení šířky, pokládání vrstvy po etapách  
- úpravu napojení, ukončení  
Položka nezahrnuje:  
- x</t>
  </si>
  <si>
    <t>57</t>
  </si>
  <si>
    <t>572213</t>
  </si>
  <si>
    <t>SPOJOVACÍ POSTŘIK Z EMULZE DO 0,5KG/M2</t>
  </si>
  <si>
    <t>PS-C 0,3 KG/M2</t>
  </si>
  <si>
    <t>digitálně odměřeno z dispozičního výkresu 
vozovka: 205,0m2+90,0m2+43,0m2+350,0m2=688,000 [A]m2</t>
  </si>
  <si>
    <t>58</t>
  </si>
  <si>
    <t>574A33</t>
  </si>
  <si>
    <t>ASFALTOVÝ BETON PRO OBRUSNÉ VRSTVY ACO 11 TL. 40MM</t>
  </si>
  <si>
    <t>Položka zahrnuje:  
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Položka nezahrnuje:  
- postřiky, nátěry  
- těsnění podél obrubníků, dilatačních zařízení, odvodňovacích proužků, odvodňovačů, vpustí, šachet a pod.</t>
  </si>
  <si>
    <t>59</t>
  </si>
  <si>
    <t>574E66</t>
  </si>
  <si>
    <t>ASFALTOVÝ BETON PRO PODKLADNÍ VRSTVY ACP 16+, 16S TL. 70MM</t>
  </si>
  <si>
    <t>ACP 16+</t>
  </si>
  <si>
    <t>60</t>
  </si>
  <si>
    <t>5774EG</t>
  </si>
  <si>
    <t>VRSTVY PRO OBNOVU A OPRAVY Z ASF BETONU ACP 16+, 16S</t>
  </si>
  <si>
    <t>ACP 16+, TL. 70 MM</t>
  </si>
  <si>
    <t>Položka zahrnuje:  
- drobné opravy a obnovu plošných rozpadů asfaltového krytu (vztahuje se na plochu jednotlivě do 10000m2)  
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Položka nezahrnuje:  
- souvislou obnovu asfaltového krytu (ta se vykáže položkami 574*** a 575***)  
- výspravu výtluků (ta se vykáže položkami 5779**, vztahuje se na plochu jednotlivě do 10m2)  
- postřiky, nátěry  
- těsnění podél obrubníků, dilatačních zařízení, odvodňovacích proužků, odvodňovačů, vpustí, šachet a pod.  
- očištění podkladu po veřejném provozu</t>
  </si>
  <si>
    <t>61</t>
  </si>
  <si>
    <t>582612</t>
  </si>
  <si>
    <t>KRYTY Z BETON DLAŽDIC SE ZÁMKEM ŠEDÝCH TL 80MM DO LOŽE Z KAM</t>
  </si>
  <si>
    <t>VČ. LOŽNÉ VRSTVY Z KAMENIVA FR. 4-8 MM TL. 40 MM</t>
  </si>
  <si>
    <t>Položka zahrnuje:  
- dodání dlažebního materiálu v požadované kvalitě, dodání materiálu pro předepsané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Položka nezahrnuje:  
- postřiky, nátěry  
- těsnění podél obrubníků, dilatačních zařízení, odvodňovacích proužků, odvodňovačů, vpustí, šachet a pod.</t>
  </si>
  <si>
    <t>62</t>
  </si>
  <si>
    <t>58920</t>
  </si>
  <si>
    <t>VÝPLŇ SPAR MODIFIKOVANÝM ASFALTEM</t>
  </si>
  <si>
    <t>výplň řezané spáry ve vozovce v místě napojení na stávající vozovku: 3,6m+4,0m+2,85m+6,0m+6,0m=22,450 [A]m 
podél obrubníků: 37,0m+5,2m+5,5m=47,700 [B]m 
po obvodu povrch. znaků IS u viaduktu: 3,14*1,0m+2*4*0,5m=7,140 [C]m 
Celkem: A+B+C=77,290 [D]m</t>
  </si>
  <si>
    <t>Položka zahrnuje:   
- dodávku předepsaného materiálu  
- vyčištění a výplň spar tímto materiálem  
Položka nezahrnuje:  
- x</t>
  </si>
  <si>
    <t>Přidružená stavební výroba</t>
  </si>
  <si>
    <t>63</t>
  </si>
  <si>
    <t>711509</t>
  </si>
  <si>
    <t>OCHRANA IZOLACE NA POVRCHU TEXTILIÍ</t>
  </si>
  <si>
    <t>GEOTEXTILIE MIN. 600 G/M2</t>
  </si>
  <si>
    <t>v rubu zárubních zdí: 
3,2m*11,4m=36,480 [A]m2 
3,2m*14,2m=45,440 [B]m2 
3,3m*2,3m=7,590 [C]m2 
3,3m*6,3m=20,790 [D]m2 
v lící zárubních zdí: 
1,3m*11,4m=14,820 [E]m2 
1,3m*14,2m=18,460 [F]m2 
1,6m*2,3m=3,680 [G]m2 
1,6m*6,3m=10,080 [H]m2 
podezdívka oplocení: (1,8m+1,4m)*16,0m=51,200 [I]m2 
Celkem: A+B+C+D+E+F+G+H+I=208,540 [J]m2</t>
  </si>
  <si>
    <t>Položka zahrnuje:  
- dodání předepsaného ochranného materiálu  
- zřízení ochrany izolace  
Položka nezahrnuje:  
- x</t>
  </si>
  <si>
    <t>64</t>
  </si>
  <si>
    <t>76291</t>
  </si>
  <si>
    <t>DŘEVĚNÉ OPLOCENÍ Z ŘEZIVA</t>
  </si>
  <si>
    <t>VČ. OCELOVÝCH SLOUPKŮ ZABETONOVANÝCH DO PODEZDÍVKY, VČ. PKO S NÁTĚROVÝM SYSTÉMEM DLE POŽADAVKU VLASTNÍKA POZEMKU VČETNĚ VYBRANÉ RAL., DŘEVĚNÉ VÝPLNĚ BUDOU OPATŘENY 3 VRSTVY LAZURY VYBRANÉHO TYPU A BARVY DLE VLASTNÍKA POZEMKU</t>
  </si>
  <si>
    <t>1,3m*16,0m=20,800 [A]m2</t>
  </si>
  <si>
    <t>Položka zahrnuje:  
- kompletní konstrukci, včetně úprav řeziva (i impregnaci, povrchové úpravy a pod.)  
- spojovací a ochranné prostředky, upevňovací prvky, lemování, lištování, spárování  
- není-li zahrnut v jiných položkách, i nátěr konstrukcí, včetně úpravy povrchu před nátěrem  
Položka nezahrnuje:  
- x</t>
  </si>
  <si>
    <t>Potrubí</t>
  </si>
  <si>
    <t>65</t>
  </si>
  <si>
    <t>87433</t>
  </si>
  <si>
    <t>POTRUBÍ Z TRUB PLASTOVÝCH ODPADNÍCH DN DO 150MM</t>
  </si>
  <si>
    <t>KG DN 150 MM</t>
  </si>
  <si>
    <t>svodné potrubí od UV1 do šachty RŠ1: 4,5m=4,500 [A]m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</si>
  <si>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Položka nezahrnuje:  
- tlakové zkoušky ani proplach a dezinfekci</t>
  </si>
  <si>
    <t>66</t>
  </si>
  <si>
    <t>87434</t>
  </si>
  <si>
    <t>POTRUBÍ Z TRUB PLASTOVÝCH ODPADNÍCH DN DO 200MM</t>
  </si>
  <si>
    <t>KG DN 200 MM</t>
  </si>
  <si>
    <t>svodné potrubí ze sestavy dvojice uličních vpustí UV2 a UV3 s RŠ1: 3,0m=3,000 [A]m</t>
  </si>
  <si>
    <t>67</t>
  </si>
  <si>
    <t>87445</t>
  </si>
  <si>
    <t>POTRUBÍ Z TRUB PLASTOVÝCH ODPADNÍCH DN DO 300MM</t>
  </si>
  <si>
    <t>KG DN 300 MM</t>
  </si>
  <si>
    <t>odtokové potrubí ze šachty RŠ1: 4,5m=4,500 [A]m</t>
  </si>
  <si>
    <t>68</t>
  </si>
  <si>
    <t>87533</t>
  </si>
  <si>
    <t>POTRUBÍ DREN Z TRUB PLAST DN DO 150MM</t>
  </si>
  <si>
    <t>POLODĚROVANÁ TRUBKA HDPE DN 150 MM</t>
  </si>
  <si>
    <t>podélná drenáž: 13,0m+15,0m=28,000 [A]m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</si>
  <si>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Položka nezahrnuje:  
- x</t>
  </si>
  <si>
    <t>69</t>
  </si>
  <si>
    <t>87733</t>
  </si>
  <si>
    <t>CHRÁNIČKY PŮLENÉ Z TRUB PLAST DN DO 150MM</t>
  </si>
  <si>
    <t>DN 150 MM, HDPE PEVNÁ SN 8, VČ. OBSYPU A VÝSTRAŽNÉ FÓLIE</t>
  </si>
  <si>
    <t>pro ČEZ Distribuce, a.s.: 2*10,5m=21,000 [A]m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</si>
  <si>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včetně případně předepsaného utěsnění konců chrániček  
- položky platí pro práce prováděné v prostoru zapaženém i nezapaženém a i v kolektorech, chráničkách  
Položka nezahrnuje:  
- x</t>
  </si>
  <si>
    <t>70</t>
  </si>
  <si>
    <t>894846</t>
  </si>
  <si>
    <t>ŠACHTY KANALIZAČNÍ PLASTOVÉ D 400MM</t>
  </si>
  <si>
    <t>REVIZNÍ ŠACHTA DN 400 MM</t>
  </si>
  <si>
    <t>RŠ 1: 1ks=1,000 [A]ks</t>
  </si>
  <si>
    <t>Položka zahrnuje:  
- poklopy s rámem z předepsaného materiálu a tvaru  
- předepsané plastové skruže, dno a není-li uvedeno jinak i podkladní vrstvu (z kameniva nebo betonu).  
- výplň, těsnění a tmelení spár a spojů,  
- očištění a ošetření úložných ploch,  
- předepsané podkladní konstrukce  
Položka nezahrnuje:  
- x</t>
  </si>
  <si>
    <t>71</t>
  </si>
  <si>
    <t>894857</t>
  </si>
  <si>
    <t>ŠACHTY KANALIZAČNÍ PLASTOVÉ D 500MM</t>
  </si>
  <si>
    <t>REVIZNÍ ŠACHTA DN 500 MM</t>
  </si>
  <si>
    <t>RŠ2, RŠ 3: 2ks=2,000 [A]ks</t>
  </si>
  <si>
    <t>72</t>
  </si>
  <si>
    <t>89712</t>
  </si>
  <si>
    <t>VPUSŤ KANALIZAČNÍ ULIČNÍ KOMPLETNÍ Z BETONOVÝCH DÍLCŮ</t>
  </si>
  <si>
    <t>UV1, UV2, UV3: 3ks=3,000 [A]ks</t>
  </si>
  <si>
    <t>Položka zahrnuje:  
- dodávku a osazení předepsaných dílů včetně mříže  
- výplň, těsnění a tmelení spar a spojů,  
- opatření povrchů betonu izolací proti zemní vlhkosti v částech, kde přijdou do styku se zeminou nebo kamenivem,  
- předepsané podkladní konstrukce  
Položka nezahrnuje:  
- x</t>
  </si>
  <si>
    <t>Ostatní konstrukce a práce</t>
  </si>
  <si>
    <t>73</t>
  </si>
  <si>
    <t>9111B1</t>
  </si>
  <si>
    <t>ZÁBRADLÍ SILNIČNÍ SE SVISLOU VÝPLNÍ - DODÁVKA A MONTÁŽ</t>
  </si>
  <si>
    <t>ZÁBRADLÍ SE SVISLOU VÝPLNÍ MĚSTSKÉHO TYPU, VČ. BETONOVÝCH PATEK 400 X 400 X 600 MM Z BETONU C30/37-XF4, XD3, XC4</t>
  </si>
  <si>
    <t>vlevo: 10,5m=10,500 [A]m 
vpravo: 16,5m=16,500 [B]m 
Celkem: A+B=27,000 [C]m</t>
  </si>
  <si>
    <t>Položka zahrnuje:  
- dodání zábradlí včetně předepsané povrchové úpravy  
- osazení sloupků zaberaněním nebo osazením do betonových bloků (včetně betonových bloků a nutných zemních prací)  
- případné bednění ( trubku) betonové patky v gabionové zdi  
Položka nezahrnuje:  
- x</t>
  </si>
  <si>
    <t>74</t>
  </si>
  <si>
    <t>9111C1</t>
  </si>
  <si>
    <t>ZÁBRADLÍ SILNIČNÍ LANKOVÉ - DODÁVKA A MONTÁŽ</t>
  </si>
  <si>
    <t>VČ. BETONOVÝCH PATEK 400 X 400 X 600 MM Z BETONU C30/37-XF3</t>
  </si>
  <si>
    <t>vlevo: 7,75m*1,2=9,300 [A]m 
vpravo: 10,85m*1,2=13,020 [B]m 
Celkem: A+B=22,320 [C]m</t>
  </si>
  <si>
    <t>Položka zahrnuje:  
- dodání zábradlí bez ohledu na materiál sloupků (ocel, kompozit) včetně předepsané povrchové úpravy  
- osazení sloupků zaberaněním nebo osazením do betonových bloků bez ohledu na jejich materiál (včetně betonových bloků a nutných zemních prací)  
- případné bednění ( trubku) betonové patky v gabionové zdi  
Položka nezahrnuje:  
- x</t>
  </si>
  <si>
    <t>75</t>
  </si>
  <si>
    <t>9112A3</t>
  </si>
  <si>
    <t>ZÁBRADLÍ MOSTNÍ S VODOR MADLY - DEMONTÁŽ S PŘESUNEM</t>
  </si>
  <si>
    <t>VČ. ODVOZU NA MÍSTO URČENÉ INVESTOREM</t>
  </si>
  <si>
    <t>zábradlí vlevo: 15,0m=15,000 [A]m 
zábradlí vpravo: 14,8m=14,800 [B]m 
Celkem: A+B=29,800 [C]m</t>
  </si>
  <si>
    <t>Položka zahrnuje:  
- demontáž a odstranění zařízení  
- jeho odvoz na předepsané místo  
Položka nezahrnuje:  
- x</t>
  </si>
  <si>
    <t>76</t>
  </si>
  <si>
    <t>9112B1</t>
  </si>
  <si>
    <t>ZÁBRADLÍ MOSTNÍ SE SVISLOU VÝPLNÍ - DODÁVKA A MONTÁŽ</t>
  </si>
  <si>
    <t>VÝŠKY 1,1 M, VČETNĚ PKO A KOTEVNÍCH DESEK, OCEL TŘÍDY S 235</t>
  </si>
  <si>
    <t>zábradlí u schodiště: 2*3,0m=6,000 [A]m</t>
  </si>
  <si>
    <t>Položka zahrnuje:  
- kompletní dodávku všech dílů zábradlí včetně předepsané povrchové úpravy  
- montáž a osazení zábradlí včetně kotvení dle zadávací dokumentace, t.j. kotevní desky, případné nivelační hmoty pod kotevní desky, kotvy a spojovací materiál, vrty a zálivku  
Položka nezahrnuje:  
- x</t>
  </si>
  <si>
    <t>77</t>
  </si>
  <si>
    <t>91356</t>
  </si>
  <si>
    <t>R</t>
  </si>
  <si>
    <t>LETOPOČET VÝSTAVBY</t>
  </si>
  <si>
    <t>LETOPOČET VÝSTAVBY TRVALÝM ZPŮSOBEM (OTISKEM DO BETONU), OTISK BUDE ZHOTOVEN JAKO STAVENIŠTNÍ PREFABRIKÁT Z PROSTÉHO BETONU TŘÍDY C30/37-XF4/XD3,XC4 S ROZMĚREM 500 X 300 X 200 MM</t>
  </si>
  <si>
    <t>-  všechny potřebné pomůcky, stroje, nářadí a pomocný materiál</t>
  </si>
  <si>
    <t>78</t>
  </si>
  <si>
    <t>914A21</t>
  </si>
  <si>
    <t>EV ČÍSLO MOSTU OCEL S FÓLIÍ TŘ.1 DODÁVKA A MONTÁŽ</t>
  </si>
  <si>
    <t>2ks=2,000 [A]ks</t>
  </si>
  <si>
    <t>Položka zahrnuje:  
- dodávku a montáž značek v požadovaném provedení  
Položka nezahrnuje:  
- x</t>
  </si>
  <si>
    <t>79</t>
  </si>
  <si>
    <t>917223</t>
  </si>
  <si>
    <t>SILNIČNÍ A CHODNÍKOVÉ OBRUBY Z BETONOVÝCH OBRUBNÍKŮ ŠÍŘ 100MM</t>
  </si>
  <si>
    <t>ZÁHONOVÝ OBRUBNÍK 100/250/1000 MM, DO BETONU C30/37n-XF3, VČ. SPÁROVÁNÍ MC25-XF4</t>
  </si>
  <si>
    <t>1,0m+2,0m+6,0m+5,5m+12,0m+12,0m+1,0m=39,500 [A]m</t>
  </si>
  <si>
    <t>Položka zahrnuje:  
- dodání a pokládku betonových obrubníků o rozměrech předepsaných zadávací dokumentací  
- betonové lože i boční betonovou opěrku  
Položka nezahrnuje:  
- x</t>
  </si>
  <si>
    <t>80</t>
  </si>
  <si>
    <t>917224</t>
  </si>
  <si>
    <t>SILNIČNÍ A CHODNÍKOVÉ OBRUBY Z BETONOVÝCH OBRUBNÍKŮ ŠÍŘ 150MM</t>
  </si>
  <si>
    <t>SILNIČNÍ OBRUBNÍK 150/300/1000 MM, DO BETONU C30/37n-XF3, VČ. SPÁROVÁNÍ MC25-XF4</t>
  </si>
  <si>
    <t>37,0m+5,2m=42,200 [A]m</t>
  </si>
  <si>
    <t>81</t>
  </si>
  <si>
    <t>919111</t>
  </si>
  <si>
    <t>ŘEZÁNÍ ASFALTOVÉHO KRYTU VOZOVEK TL DO 50MM</t>
  </si>
  <si>
    <t>PRACOVNÍ SPÁRY SE OŠETŘÍ DLE VL1 42-04 A TP 115</t>
  </si>
  <si>
    <t>oddělujicí řez ve stávající vozovce: 3,6m+2,35m+6,0m+6,0m=17,950 [A]m</t>
  </si>
  <si>
    <t>Položka zahrnuje:  
- řezání vozovkové vrstvy v předepsané tloušťce  
- spotřeba vody  
Položka nezahrnuje:  
- x</t>
  </si>
  <si>
    <t>82</t>
  </si>
  <si>
    <t>919113</t>
  </si>
  <si>
    <t>ŘEZÁNÍ ASFALTOVÉHO KRYTU VOZOVEK TL DO 150MM</t>
  </si>
  <si>
    <t>oddělujicí řez ve stávající vozovce: 4,0m+0,5m=4,500 [A]m</t>
  </si>
  <si>
    <t>83</t>
  </si>
  <si>
    <t>96613</t>
  </si>
  <si>
    <t>BOURÁNÍ KONSTRUKCÍ Z KAMENE NA MC</t>
  </si>
  <si>
    <t>MATERIÁL BUDE POUŽIT NA STAVBĚ, PŘEBYTEČNÝ MATERIÁL BUDE ODVEZEN NA MÍSTO URČENÉ INVESTOREM</t>
  </si>
  <si>
    <t>digitálně odměřeno z dispozičního výkresu 
kamenné zárubní zídky vlevo:  
1,3m2*15,5m=20,150 [A]m3 
1,6m2*18,2m=29,120 [B]m3 
1,0m2*9,5m=9,500 [D]m3 
2,3m2*14,5m=33,350 [E]m3 
kamenné čelo: 0,4m*1,8m*1,5m=1,080 [F]m3 
opevnění svahu: 2,7m2*0,3m=0,810 [G]m3 
kamenné křídlo na levé straně ve směru staničení do úrovně 1,0 m pod terénem: 2,2m2*4,5m=9,900 [H]m3 
Celkem: A+B+D+E+F+G+H=103,910 [I]m3</t>
  </si>
  <si>
    <t>Položka zahrnuje:  
- rozbourání konstrukce bez ohledu na použitou technologii  
- veškeré pomocné konstrukce (lešení a pod.)  
- veškerou manipulaci s vybouranou sutí a hmotami včetně uložení na skládku  
- veškeré další práce plynoucí z technologického předpisu a z platných předpisů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</si>
  <si>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84</t>
  </si>
  <si>
    <t>96615</t>
  </si>
  <si>
    <t>BOURÁNÍ KONSTRUKCÍ Z PROSTÉHO BETONU</t>
  </si>
  <si>
    <t>podezdívka oplocení: 0,2m*15,3m*1,2m=3,672 [A]m3</t>
  </si>
  <si>
    <t>85</t>
  </si>
  <si>
    <t>96616</t>
  </si>
  <si>
    <t>BOURÁNÍ KONSTRUKCÍ ZE ŽELEZOBETONU</t>
  </si>
  <si>
    <t>VČ. NALOŽENÍ, ODVOZU A ULOŽENÍ DO RECYKLAČNÍHO STŘEDISKA, POPLATEK ZA ULOŽENÍ UVEDEN V POLOŽCE 014102.d</t>
  </si>
  <si>
    <t>žb. římsa vlevo: 0,25m*0,2m*13,0m=0,650 [A]m3 
žb. římsa vpravo: 0,25m*0,2m*13,2m=0,660 [B]m3 
Celkem: A+B=1,310 [C]m3</t>
  </si>
  <si>
    <t>86</t>
  </si>
  <si>
    <t>966841</t>
  </si>
  <si>
    <t>ODSTRANĚNÍ OPLOCENÍ DŘEVĚNÉHO</t>
  </si>
  <si>
    <t>odstranění oplocení u domu č. p. 65: 16,0m=16,000 [A]m</t>
  </si>
  <si>
    <t>Položka zahrnuje:  
- kompletní bourací práce včetně odstranění základových konstrukcí a nezbytného rozsahu zemních prací,  
- veškerou manipulaci s vybouranou sutí a hmotami včetně uložení na skládku,  
- veškeré další práce plynoucí z technologického předpisu a z platných předpisů,  
- odstranění sloupků z jiného materiálu, odstranění vrat a vrátek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</si>
  <si>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87</t>
  </si>
  <si>
    <t>96687</t>
  </si>
  <si>
    <t>VYBOURÁNÍ ULIČNÍCH VPUSTÍ KOMPLETNÍCH</t>
  </si>
  <si>
    <t>Položka zahrnuje:  
- kompletní bourací práce včetně nezbytného rozsahu zemních prací,  
- veškerou manipulaci s vybouranou sutí a hmotami včetně uložení na skládku,  
- veškeré další práce plynoucí z technologického předpisu a z platných předpisů,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</si>
  <si>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88</t>
  </si>
  <si>
    <t>969245</t>
  </si>
  <si>
    <t>VYBOURÁNÍ POTRUBÍ DN DO 300MM KANALIZAČ</t>
  </si>
  <si>
    <t>bet. potrubí DN 300: 3,0m=3,000 [A]m</t>
  </si>
  <si>
    <t>Položka zahrnuje:  
- veškerou manipulaci s vybouranou sutí a hmotami včetně uložení na skládku  
- veškeré další práce plynoucí z technologického předpisu a z platných předpisů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</si>
  <si>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SO 301.1</t>
  </si>
  <si>
    <t>PROVIZORNÍ PŘELOŽKA VODOVODNÍHO POTRUBÍ SUROVÉ VODY</t>
  </si>
  <si>
    <t>02730</t>
  </si>
  <si>
    <t>POMOC PRÁCE ZŘÍZ NEBO ZAJIŠŤ OCHRANU INŽENÝRSKÝCH SÍTÍ</t>
  </si>
  <si>
    <t>PROVIZORNÍ PŘELOŽKA VODOVODU (BY-PASS) V PE 110</t>
  </si>
  <si>
    <t>Položka zahrnuje:  
- veškeré náklady spojené s ochranou inženýrských sítí  
Položka nezahrnuje:  
- x</t>
  </si>
  <si>
    <t>SO 301.2</t>
  </si>
  <si>
    <t>DEFINITIVNÍ PŘELOŽKA VODOVODNÍHO POTRUBÍ SUROVÉ VODY</t>
  </si>
  <si>
    <t>DEFINITIVNÍ PŘELOŽKA VODOVODU PE 110 S KLUZNÝMI DISTANČNÍMI OBJÍMKAMI VÝŠKY 36 MM VLOŽENÁ DO OCELOVÉ CHRÁNIČKY 219 X 6,3 MM S OBETONOVÁNÍM ULOŽENÉ V RÝZE ZASYPANÉ ŠTĚRKOPÍSKEM</t>
  </si>
  <si>
    <t>SO 451</t>
  </si>
  <si>
    <t>STRANOVÁ PŘELOŽKA SDĚLOVACÍHO VEDENÍ METALICKÉHO KABELU</t>
  </si>
  <si>
    <t>PŘELOŽENÍ SDĚLOVACÍHO KABELU VE SPRÁVĚ CETIN a.s.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</si>
</sst>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center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sharedStrings" Target="sharedStrings.xml" /><Relationship Id="rId9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/>
      <c s="1"/>
      <c s="1"/>
      <c s="1"/>
    </row>
    <row r="2" spans="1:5" ht="12.75" customHeight="1">
      <c r="A2" s="1"/>
      <c s="2" t="s">
        <v>0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1</v>
      </c>
      <c s="1"/>
      <c s="1"/>
      <c s="1"/>
    </row>
    <row r="5" spans="1:5" ht="12.75" customHeight="1">
      <c r="A5" s="1"/>
      <c s="1" t="s">
        <v>2</v>
      </c>
      <c s="1"/>
      <c s="1"/>
      <c s="1"/>
    </row>
    <row r="6" spans="1:5" ht="12.75" customHeight="1">
      <c r="A6" s="1"/>
      <c s="4" t="s">
        <v>3</v>
      </c>
      <c s="7">
        <f>SUM(C10:C14)</f>
      </c>
      <c s="1"/>
      <c s="1"/>
    </row>
    <row r="7" spans="1:5" ht="12.75" customHeight="1">
      <c r="A7" s="1"/>
      <c s="4" t="s">
        <v>4</v>
      </c>
      <c s="7">
        <f>SUM(E10:E14)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5</v>
      </c>
      <c s="5" t="s">
        <v>6</v>
      </c>
      <c s="5" t="s">
        <v>7</v>
      </c>
      <c s="5" t="s">
        <v>8</v>
      </c>
      <c s="5" t="s">
        <v>9</v>
      </c>
    </row>
    <row r="10" spans="1:5" ht="12.75" customHeight="1">
      <c r="A10" s="20" t="s">
        <v>23</v>
      </c>
      <c s="20" t="s">
        <v>24</v>
      </c>
      <c s="21">
        <f>'SO 000'!I3</f>
      </c>
      <c s="21">
        <f>'SO 000'!O2</f>
      </c>
      <c s="21">
        <f>C10+D10</f>
      </c>
    </row>
    <row r="11" spans="1:5" ht="12.75" customHeight="1">
      <c r="A11" s="20" t="s">
        <v>80</v>
      </c>
      <c s="20" t="s">
        <v>81</v>
      </c>
      <c s="21">
        <f>'SO 201'!I3</f>
      </c>
      <c s="21">
        <f>'SO 201'!O2</f>
      </c>
      <c s="21">
        <f>C11+D11</f>
      </c>
    </row>
    <row r="12" spans="1:5" ht="12.75" customHeight="1">
      <c r="A12" s="20" t="s">
        <v>540</v>
      </c>
      <c s="20" t="s">
        <v>541</v>
      </c>
      <c s="21">
        <f>'SO 301.1'!I3</f>
      </c>
      <c s="21">
        <f>'SO 301.1'!O2</f>
      </c>
      <c s="21">
        <f>C12+D12</f>
      </c>
    </row>
    <row r="13" spans="1:5" ht="12.75" customHeight="1">
      <c r="A13" s="20" t="s">
        <v>546</v>
      </c>
      <c s="20" t="s">
        <v>547</v>
      </c>
      <c s="21">
        <f>'SO 301.2'!I3</f>
      </c>
      <c s="21">
        <f>'SO 301.2'!O2</f>
      </c>
      <c s="21">
        <f>C13+D13</f>
      </c>
    </row>
    <row r="14" spans="1:5" ht="12.75" customHeight="1">
      <c r="A14" s="20" t="s">
        <v>549</v>
      </c>
      <c s="20" t="s">
        <v>550</v>
      </c>
      <c s="21">
        <f>'SO 451'!I3</f>
      </c>
      <c s="21">
        <f>'SO 451'!O2</f>
      </c>
      <c s="21">
        <f>C14+D14</f>
      </c>
    </row>
  </sheetData>
  <sheetProtection sheet="1" objects="1" scenarios="1"/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10</v>
      </c>
      <c s="1"/>
      <c s="1"/>
      <c s="1"/>
      <c s="1"/>
      <c s="1"/>
      <c s="1"/>
      <c s="1"/>
      <c s="1"/>
      <c r="P1" t="s">
        <v>21</v>
      </c>
    </row>
    <row r="2" spans="2:16" ht="25" customHeight="1">
      <c r="B2" s="1"/>
      <c s="1"/>
      <c s="1"/>
      <c s="2" t="s">
        <v>12</v>
      </c>
      <c s="1"/>
      <c s="1"/>
      <c s="6"/>
      <c s="6"/>
      <c r="O2">
        <f>0+O8</f>
      </c>
      <c t="s">
        <v>21</v>
      </c>
    </row>
    <row r="3" spans="1:16" ht="15" customHeight="1">
      <c r="A3" t="s">
        <v>11</v>
      </c>
      <c s="12" t="s">
        <v>13</v>
      </c>
      <c s="13" t="s">
        <v>14</v>
      </c>
      <c s="1"/>
      <c s="14" t="s">
        <v>15</v>
      </c>
      <c s="1"/>
      <c s="9"/>
      <c s="8" t="s">
        <v>23</v>
      </c>
      <c s="39">
        <f>0+I8</f>
      </c>
      <c r="O3" t="s">
        <v>18</v>
      </c>
      <c t="s">
        <v>22</v>
      </c>
    </row>
    <row r="4" spans="1:16" ht="15" customHeight="1">
      <c r="A4" t="s">
        <v>16</v>
      </c>
      <c s="16" t="s">
        <v>17</v>
      </c>
      <c s="17" t="s">
        <v>23</v>
      </c>
      <c s="6"/>
      <c s="18" t="s">
        <v>24</v>
      </c>
      <c s="6"/>
      <c s="6"/>
      <c s="19"/>
      <c s="19"/>
      <c r="O4" t="s">
        <v>19</v>
      </c>
      <c t="s">
        <v>22</v>
      </c>
    </row>
    <row r="5" spans="1:16" ht="12.75" customHeight="1">
      <c r="A5" s="15" t="s">
        <v>25</v>
      </c>
      <c s="15" t="s">
        <v>27</v>
      </c>
      <c s="15" t="s">
        <v>29</v>
      </c>
      <c s="15" t="s">
        <v>30</v>
      </c>
      <c s="15" t="s">
        <v>31</v>
      </c>
      <c s="15" t="s">
        <v>33</v>
      </c>
      <c s="15" t="s">
        <v>35</v>
      </c>
      <c s="15" t="s">
        <v>37</v>
      </c>
      <c s="15"/>
      <c r="O5" t="s">
        <v>20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38</v>
      </c>
      <c s="15" t="s">
        <v>40</v>
      </c>
    </row>
    <row r="7" spans="1:9" ht="12.75" customHeight="1">
      <c r="A7" s="15" t="s">
        <v>26</v>
      </c>
      <c s="15" t="s">
        <v>28</v>
      </c>
      <c s="15" t="s">
        <v>22</v>
      </c>
      <c s="15" t="s">
        <v>21</v>
      </c>
      <c s="15" t="s">
        <v>32</v>
      </c>
      <c s="15" t="s">
        <v>34</v>
      </c>
      <c s="15" t="s">
        <v>36</v>
      </c>
      <c s="15" t="s">
        <v>39</v>
      </c>
      <c s="15" t="s">
        <v>41</v>
      </c>
    </row>
    <row r="8" spans="1:18" ht="12.75" customHeight="1">
      <c r="A8" s="19" t="s">
        <v>42</v>
      </c>
      <c s="19"/>
      <c s="26" t="s">
        <v>26</v>
      </c>
      <c s="19"/>
      <c s="27" t="s">
        <v>43</v>
      </c>
      <c s="19"/>
      <c s="19"/>
      <c s="19"/>
      <c s="28">
        <f>0+Q8</f>
      </c>
      <c r="O8">
        <f>0+R8</f>
      </c>
      <c r="Q8">
        <f>0+I9+I13+I17+I21+I25+I29+I33+I37</f>
      </c>
      <c>
        <f>0+O9+O13+O17+O21+O25+O29+O33+O37</f>
      </c>
    </row>
    <row r="9" spans="1:16" ht="12.75">
      <c r="A9" s="25" t="s">
        <v>44</v>
      </c>
      <c s="29" t="s">
        <v>28</v>
      </c>
      <c s="29" t="s">
        <v>45</v>
      </c>
      <c s="25" t="s">
        <v>46</v>
      </c>
      <c s="30" t="s">
        <v>47</v>
      </c>
      <c s="31" t="s">
        <v>48</v>
      </c>
      <c s="32">
        <v>1</v>
      </c>
      <c s="33">
        <v>0</v>
      </c>
      <c s="34">
        <f>ROUND(ROUND(H9,2)*ROUND(G9,3),2)</f>
      </c>
      <c r="O9">
        <f>(I9*21)/100</f>
      </c>
      <c t="s">
        <v>22</v>
      </c>
    </row>
    <row r="10" spans="1:5" ht="63.75">
      <c r="A10" s="35" t="s">
        <v>49</v>
      </c>
      <c r="E10" s="36" t="s">
        <v>50</v>
      </c>
    </row>
    <row r="11" spans="1:5" ht="12.75">
      <c r="A11" s="37" t="s">
        <v>51</v>
      </c>
      <c r="E11" s="38" t="s">
        <v>46</v>
      </c>
    </row>
    <row r="12" spans="1:5" ht="51">
      <c r="A12" t="s">
        <v>52</v>
      </c>
      <c r="E12" s="36" t="s">
        <v>53</v>
      </c>
    </row>
    <row r="13" spans="1:16" ht="12.75">
      <c r="A13" s="25" t="s">
        <v>44</v>
      </c>
      <c s="29" t="s">
        <v>22</v>
      </c>
      <c s="29" t="s">
        <v>54</v>
      </c>
      <c s="25" t="s">
        <v>46</v>
      </c>
      <c s="30" t="s">
        <v>55</v>
      </c>
      <c s="31" t="s">
        <v>48</v>
      </c>
      <c s="32">
        <v>1</v>
      </c>
      <c s="33">
        <v>0</v>
      </c>
      <c s="34">
        <f>ROUND(ROUND(H13,2)*ROUND(G13,3),2)</f>
      </c>
      <c r="O13">
        <f>(I13*21)/100</f>
      </c>
      <c t="s">
        <v>22</v>
      </c>
    </row>
    <row r="14" spans="1:5" ht="12.75">
      <c r="A14" s="35" t="s">
        <v>49</v>
      </c>
      <c r="E14" s="36" t="s">
        <v>56</v>
      </c>
    </row>
    <row r="15" spans="1:5" ht="12.75">
      <c r="A15" s="37" t="s">
        <v>51</v>
      </c>
      <c r="E15" s="38" t="s">
        <v>46</v>
      </c>
    </row>
    <row r="16" spans="1:5" ht="89.25">
      <c r="A16" t="s">
        <v>52</v>
      </c>
      <c r="E16" s="36" t="s">
        <v>57</v>
      </c>
    </row>
    <row r="17" spans="1:16" ht="12.75">
      <c r="A17" s="25" t="s">
        <v>44</v>
      </c>
      <c s="29" t="s">
        <v>21</v>
      </c>
      <c s="29" t="s">
        <v>58</v>
      </c>
      <c s="25" t="s">
        <v>46</v>
      </c>
      <c s="30" t="s">
        <v>59</v>
      </c>
      <c s="31" t="s">
        <v>48</v>
      </c>
      <c s="32">
        <v>1</v>
      </c>
      <c s="33">
        <v>0</v>
      </c>
      <c s="34">
        <f>ROUND(ROUND(H17,2)*ROUND(G17,3),2)</f>
      </c>
      <c r="O17">
        <f>(I17*21)/100</f>
      </c>
      <c t="s">
        <v>22</v>
      </c>
    </row>
    <row r="18" spans="1:5" ht="25.5">
      <c r="A18" s="35" t="s">
        <v>49</v>
      </c>
      <c r="E18" s="36" t="s">
        <v>60</v>
      </c>
    </row>
    <row r="19" spans="1:5" ht="12.75">
      <c r="A19" s="37" t="s">
        <v>51</v>
      </c>
      <c r="E19" s="38" t="s">
        <v>46</v>
      </c>
    </row>
    <row r="20" spans="1:5" ht="51">
      <c r="A20" t="s">
        <v>52</v>
      </c>
      <c r="E20" s="36" t="s">
        <v>61</v>
      </c>
    </row>
    <row r="21" spans="1:16" ht="12.75">
      <c r="A21" s="25" t="s">
        <v>44</v>
      </c>
      <c s="29" t="s">
        <v>32</v>
      </c>
      <c s="29" t="s">
        <v>62</v>
      </c>
      <c s="25" t="s">
        <v>46</v>
      </c>
      <c s="30" t="s">
        <v>63</v>
      </c>
      <c s="31" t="s">
        <v>48</v>
      </c>
      <c s="32">
        <v>1</v>
      </c>
      <c s="33">
        <v>0</v>
      </c>
      <c s="34">
        <f>ROUND(ROUND(H21,2)*ROUND(G21,3),2)</f>
      </c>
      <c r="O21">
        <f>(I21*21)/100</f>
      </c>
      <c t="s">
        <v>22</v>
      </c>
    </row>
    <row r="22" spans="1:5" ht="12.75">
      <c r="A22" s="35" t="s">
        <v>49</v>
      </c>
      <c r="E22" s="36" t="s">
        <v>64</v>
      </c>
    </row>
    <row r="23" spans="1:5" ht="12.75">
      <c r="A23" s="37" t="s">
        <v>51</v>
      </c>
      <c r="E23" s="38" t="s">
        <v>46</v>
      </c>
    </row>
    <row r="24" spans="1:5" ht="51">
      <c r="A24" t="s">
        <v>52</v>
      </c>
      <c r="E24" s="36" t="s">
        <v>61</v>
      </c>
    </row>
    <row r="25" spans="1:16" ht="12.75">
      <c r="A25" s="25" t="s">
        <v>44</v>
      </c>
      <c s="29" t="s">
        <v>34</v>
      </c>
      <c s="29" t="s">
        <v>65</v>
      </c>
      <c s="25" t="s">
        <v>46</v>
      </c>
      <c s="30" t="s">
        <v>66</v>
      </c>
      <c s="31" t="s">
        <v>48</v>
      </c>
      <c s="32">
        <v>1</v>
      </c>
      <c s="33">
        <v>0</v>
      </c>
      <c s="34">
        <f>ROUND(ROUND(H25,2)*ROUND(G25,3),2)</f>
      </c>
      <c r="O25">
        <f>(I25*21)/100</f>
      </c>
      <c t="s">
        <v>22</v>
      </c>
    </row>
    <row r="26" spans="1:5" ht="12.75">
      <c r="A26" s="35" t="s">
        <v>49</v>
      </c>
      <c r="E26" s="36" t="s">
        <v>67</v>
      </c>
    </row>
    <row r="27" spans="1:5" ht="12.75">
      <c r="A27" s="37" t="s">
        <v>51</v>
      </c>
      <c r="E27" s="38" t="s">
        <v>46</v>
      </c>
    </row>
    <row r="28" spans="1:5" ht="51">
      <c r="A28" t="s">
        <v>52</v>
      </c>
      <c r="E28" s="36" t="s">
        <v>61</v>
      </c>
    </row>
    <row r="29" spans="1:16" ht="12.75">
      <c r="A29" s="25" t="s">
        <v>44</v>
      </c>
      <c s="29" t="s">
        <v>36</v>
      </c>
      <c s="29" t="s">
        <v>68</v>
      </c>
      <c s="25" t="s">
        <v>46</v>
      </c>
      <c s="30" t="s">
        <v>69</v>
      </c>
      <c s="31" t="s">
        <v>48</v>
      </c>
      <c s="32">
        <v>1</v>
      </c>
      <c s="33">
        <v>0</v>
      </c>
      <c s="34">
        <f>ROUND(ROUND(H29,2)*ROUND(G29,3),2)</f>
      </c>
      <c r="O29">
        <f>(I29*21)/100</f>
      </c>
      <c t="s">
        <v>22</v>
      </c>
    </row>
    <row r="30" spans="1:5" ht="25.5">
      <c r="A30" s="35" t="s">
        <v>49</v>
      </c>
      <c r="E30" s="36" t="s">
        <v>70</v>
      </c>
    </row>
    <row r="31" spans="1:5" ht="12.75">
      <c r="A31" s="37" t="s">
        <v>51</v>
      </c>
      <c r="E31" s="38" t="s">
        <v>46</v>
      </c>
    </row>
    <row r="32" spans="1:5" ht="102">
      <c r="A32" t="s">
        <v>52</v>
      </c>
      <c r="E32" s="36" t="s">
        <v>71</v>
      </c>
    </row>
    <row r="33" spans="1:16" ht="12.75">
      <c r="A33" s="25" t="s">
        <v>44</v>
      </c>
      <c s="29" t="s">
        <v>72</v>
      </c>
      <c s="29" t="s">
        <v>73</v>
      </c>
      <c s="25" t="s">
        <v>46</v>
      </c>
      <c s="30" t="s">
        <v>74</v>
      </c>
      <c s="31" t="s">
        <v>48</v>
      </c>
      <c s="32">
        <v>1</v>
      </c>
      <c s="33">
        <v>0</v>
      </c>
      <c s="34">
        <f>ROUND(ROUND(H33,2)*ROUND(G33,3),2)</f>
      </c>
      <c r="O33">
        <f>(I33*21)/100</f>
      </c>
      <c t="s">
        <v>22</v>
      </c>
    </row>
    <row r="34" spans="1:5" ht="12.75">
      <c r="A34" s="35" t="s">
        <v>49</v>
      </c>
      <c r="E34" s="36" t="s">
        <v>75</v>
      </c>
    </row>
    <row r="35" spans="1:5" ht="12.75">
      <c r="A35" s="37" t="s">
        <v>51</v>
      </c>
      <c r="E35" s="38" t="s">
        <v>46</v>
      </c>
    </row>
    <row r="36" spans="1:5" ht="51">
      <c r="A36" t="s">
        <v>52</v>
      </c>
      <c r="E36" s="36" t="s">
        <v>61</v>
      </c>
    </row>
    <row r="37" spans="1:16" ht="12.75">
      <c r="A37" s="25" t="s">
        <v>44</v>
      </c>
      <c s="29" t="s">
        <v>76</v>
      </c>
      <c s="29" t="s">
        <v>77</v>
      </c>
      <c s="25" t="s">
        <v>46</v>
      </c>
      <c s="30" t="s">
        <v>78</v>
      </c>
      <c s="31" t="s">
        <v>48</v>
      </c>
      <c s="32">
        <v>1</v>
      </c>
      <c s="33">
        <v>0</v>
      </c>
      <c s="34">
        <f>ROUND(ROUND(H37,2)*ROUND(G37,3),2)</f>
      </c>
      <c r="O37">
        <f>(I37*21)/100</f>
      </c>
      <c t="s">
        <v>22</v>
      </c>
    </row>
    <row r="38" spans="1:5" ht="12.75">
      <c r="A38" s="35" t="s">
        <v>49</v>
      </c>
      <c r="E38" s="36" t="s">
        <v>46</v>
      </c>
    </row>
    <row r="39" spans="1:5" ht="12.75">
      <c r="A39" s="37" t="s">
        <v>51</v>
      </c>
      <c r="E39" s="38" t="s">
        <v>46</v>
      </c>
    </row>
    <row r="40" spans="1:5" ht="63.75">
      <c r="A40" t="s">
        <v>52</v>
      </c>
      <c r="E40" s="36" t="s">
        <v>79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8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10</v>
      </c>
      <c s="1"/>
      <c s="1"/>
      <c s="1"/>
      <c s="1"/>
      <c s="1"/>
      <c s="1"/>
      <c s="1"/>
      <c s="1"/>
      <c r="P1" t="s">
        <v>21</v>
      </c>
    </row>
    <row r="2" spans="2:16" ht="25" customHeight="1">
      <c r="B2" s="1"/>
      <c s="1"/>
      <c s="1"/>
      <c s="2" t="s">
        <v>12</v>
      </c>
      <c s="1"/>
      <c s="1"/>
      <c s="6"/>
      <c s="6"/>
      <c r="O2">
        <f>0+O8+O41+O126+O155+O172+O217+O262+O271+O304</f>
      </c>
      <c t="s">
        <v>21</v>
      </c>
    </row>
    <row r="3" spans="1:16" ht="15" customHeight="1">
      <c r="A3" t="s">
        <v>11</v>
      </c>
      <c s="12" t="s">
        <v>13</v>
      </c>
      <c s="13" t="s">
        <v>14</v>
      </c>
      <c s="1"/>
      <c s="14" t="s">
        <v>15</v>
      </c>
      <c s="1"/>
      <c s="9"/>
      <c s="8" t="s">
        <v>80</v>
      </c>
      <c s="39">
        <f>0+I8+I41+I126+I155+I172+I217+I262+I271+I304</f>
      </c>
      <c r="O3" t="s">
        <v>18</v>
      </c>
      <c t="s">
        <v>22</v>
      </c>
    </row>
    <row r="4" spans="1:16" ht="15" customHeight="1">
      <c r="A4" t="s">
        <v>16</v>
      </c>
      <c s="16" t="s">
        <v>17</v>
      </c>
      <c s="17" t="s">
        <v>80</v>
      </c>
      <c s="6"/>
      <c s="18" t="s">
        <v>81</v>
      </c>
      <c s="6"/>
      <c s="6"/>
      <c s="19"/>
      <c s="19"/>
      <c r="O4" t="s">
        <v>19</v>
      </c>
      <c t="s">
        <v>22</v>
      </c>
    </row>
    <row r="5" spans="1:16" ht="12.75" customHeight="1">
      <c r="A5" s="15" t="s">
        <v>25</v>
      </c>
      <c s="15" t="s">
        <v>27</v>
      </c>
      <c s="15" t="s">
        <v>29</v>
      </c>
      <c s="15" t="s">
        <v>30</v>
      </c>
      <c s="15" t="s">
        <v>31</v>
      </c>
      <c s="15" t="s">
        <v>33</v>
      </c>
      <c s="15" t="s">
        <v>35</v>
      </c>
      <c s="15" t="s">
        <v>37</v>
      </c>
      <c s="15"/>
      <c r="O5" t="s">
        <v>20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38</v>
      </c>
      <c s="15" t="s">
        <v>40</v>
      </c>
    </row>
    <row r="7" spans="1:9" ht="12.75" customHeight="1">
      <c r="A7" s="15" t="s">
        <v>26</v>
      </c>
      <c s="15" t="s">
        <v>28</v>
      </c>
      <c s="15" t="s">
        <v>22</v>
      </c>
      <c s="15" t="s">
        <v>21</v>
      </c>
      <c s="15" t="s">
        <v>32</v>
      </c>
      <c s="15" t="s">
        <v>34</v>
      </c>
      <c s="15" t="s">
        <v>36</v>
      </c>
      <c s="15" t="s">
        <v>39</v>
      </c>
      <c s="15" t="s">
        <v>41</v>
      </c>
    </row>
    <row r="8" spans="1:18" ht="12.75" customHeight="1">
      <c r="A8" s="19" t="s">
        <v>42</v>
      </c>
      <c s="19"/>
      <c s="26" t="s">
        <v>26</v>
      </c>
      <c s="19"/>
      <c s="27" t="s">
        <v>43</v>
      </c>
      <c s="19"/>
      <c s="19"/>
      <c s="19"/>
      <c s="28">
        <f>0+Q8</f>
      </c>
      <c r="O8">
        <f>0+R8</f>
      </c>
      <c r="Q8">
        <f>0+I9+I13+I17+I21+I25+I29+I33+I37</f>
      </c>
      <c>
        <f>0+O9+O13+O17+O21+O25+O29+O33+O37</f>
      </c>
    </row>
    <row r="9" spans="1:16" ht="12.75">
      <c r="A9" s="25" t="s">
        <v>44</v>
      </c>
      <c s="29" t="s">
        <v>28</v>
      </c>
      <c s="29" t="s">
        <v>82</v>
      </c>
      <c s="25" t="s">
        <v>83</v>
      </c>
      <c s="30" t="s">
        <v>84</v>
      </c>
      <c s="31" t="s">
        <v>85</v>
      </c>
      <c s="32">
        <v>478.692</v>
      </c>
      <c s="33">
        <v>0</v>
      </c>
      <c s="34">
        <f>ROUND(ROUND(H9,2)*ROUND(G9,3),2)</f>
      </c>
      <c r="O9">
        <f>(I9*21)/100</f>
      </c>
      <c t="s">
        <v>22</v>
      </c>
    </row>
    <row r="10" spans="1:5" ht="12.75">
      <c r="A10" s="35" t="s">
        <v>49</v>
      </c>
      <c r="E10" s="36" t="s">
        <v>86</v>
      </c>
    </row>
    <row r="11" spans="1:5" ht="12.75">
      <c r="A11" s="37" t="s">
        <v>51</v>
      </c>
      <c r="E11" s="38" t="s">
        <v>87</v>
      </c>
    </row>
    <row r="12" spans="1:5" ht="51">
      <c r="A12" t="s">
        <v>52</v>
      </c>
      <c r="E12" s="36" t="s">
        <v>88</v>
      </c>
    </row>
    <row r="13" spans="1:16" ht="12.75">
      <c r="A13" s="25" t="s">
        <v>44</v>
      </c>
      <c s="29" t="s">
        <v>22</v>
      </c>
      <c s="29" t="s">
        <v>82</v>
      </c>
      <c s="25" t="s">
        <v>89</v>
      </c>
      <c s="30" t="s">
        <v>84</v>
      </c>
      <c s="31" t="s">
        <v>85</v>
      </c>
      <c s="32">
        <v>14.023</v>
      </c>
      <c s="33">
        <v>0</v>
      </c>
      <c s="34">
        <f>ROUND(ROUND(H13,2)*ROUND(G13,3),2)</f>
      </c>
      <c r="O13">
        <f>(I13*21)/100</f>
      </c>
      <c t="s">
        <v>22</v>
      </c>
    </row>
    <row r="14" spans="1:5" ht="25.5">
      <c r="A14" s="35" t="s">
        <v>49</v>
      </c>
      <c r="E14" s="36" t="s">
        <v>90</v>
      </c>
    </row>
    <row r="15" spans="1:5" ht="63.75">
      <c r="A15" s="37" t="s">
        <v>51</v>
      </c>
      <c r="E15" s="38" t="s">
        <v>91</v>
      </c>
    </row>
    <row r="16" spans="1:5" ht="51">
      <c r="A16" t="s">
        <v>52</v>
      </c>
      <c r="E16" s="36" t="s">
        <v>88</v>
      </c>
    </row>
    <row r="17" spans="1:16" ht="12.75">
      <c r="A17" s="25" t="s">
        <v>44</v>
      </c>
      <c s="29" t="s">
        <v>21</v>
      </c>
      <c s="29" t="s">
        <v>82</v>
      </c>
      <c s="25" t="s">
        <v>92</v>
      </c>
      <c s="30" t="s">
        <v>84</v>
      </c>
      <c s="31" t="s">
        <v>85</v>
      </c>
      <c s="32">
        <v>94.272</v>
      </c>
      <c s="33">
        <v>0</v>
      </c>
      <c s="34">
        <f>ROUND(ROUND(H17,2)*ROUND(G17,3),2)</f>
      </c>
      <c r="O17">
        <f>(I17*21)/100</f>
      </c>
      <c t="s">
        <v>22</v>
      </c>
    </row>
    <row r="18" spans="1:5" ht="12.75">
      <c r="A18" s="35" t="s">
        <v>49</v>
      </c>
      <c r="E18" s="36" t="s">
        <v>93</v>
      </c>
    </row>
    <row r="19" spans="1:5" ht="51">
      <c r="A19" s="37" t="s">
        <v>51</v>
      </c>
      <c r="E19" s="38" t="s">
        <v>94</v>
      </c>
    </row>
    <row r="20" spans="1:5" ht="51">
      <c r="A20" t="s">
        <v>52</v>
      </c>
      <c r="E20" s="36" t="s">
        <v>88</v>
      </c>
    </row>
    <row r="21" spans="1:16" ht="12.75">
      <c r="A21" s="25" t="s">
        <v>44</v>
      </c>
      <c s="29" t="s">
        <v>32</v>
      </c>
      <c s="29" t="s">
        <v>82</v>
      </c>
      <c s="25" t="s">
        <v>95</v>
      </c>
      <c s="30" t="s">
        <v>84</v>
      </c>
      <c s="31" t="s">
        <v>85</v>
      </c>
      <c s="32">
        <v>3.275</v>
      </c>
      <c s="33">
        <v>0</v>
      </c>
      <c s="34">
        <f>ROUND(ROUND(H21,2)*ROUND(G21,3),2)</f>
      </c>
      <c r="O21">
        <f>(I21*21)/100</f>
      </c>
      <c t="s">
        <v>22</v>
      </c>
    </row>
    <row r="22" spans="1:5" ht="12.75">
      <c r="A22" s="35" t="s">
        <v>49</v>
      </c>
      <c r="E22" s="36" t="s">
        <v>96</v>
      </c>
    </row>
    <row r="23" spans="1:5" ht="12.75">
      <c r="A23" s="37" t="s">
        <v>51</v>
      </c>
      <c r="E23" s="38" t="s">
        <v>97</v>
      </c>
    </row>
    <row r="24" spans="1:5" ht="51">
      <c r="A24" t="s">
        <v>52</v>
      </c>
      <c r="E24" s="36" t="s">
        <v>88</v>
      </c>
    </row>
    <row r="25" spans="1:16" ht="12.75">
      <c r="A25" s="25" t="s">
        <v>44</v>
      </c>
      <c s="29" t="s">
        <v>34</v>
      </c>
      <c s="29" t="s">
        <v>98</v>
      </c>
      <c s="25" t="s">
        <v>46</v>
      </c>
      <c s="30" t="s">
        <v>99</v>
      </c>
      <c s="31" t="s">
        <v>100</v>
      </c>
      <c s="32">
        <v>8.25</v>
      </c>
      <c s="33">
        <v>0</v>
      </c>
      <c s="34">
        <f>ROUND(ROUND(H25,2)*ROUND(G25,3),2)</f>
      </c>
      <c r="O25">
        <f>(I25*21)/100</f>
      </c>
      <c t="s">
        <v>22</v>
      </c>
    </row>
    <row r="26" spans="1:5" ht="12.75">
      <c r="A26" s="35" t="s">
        <v>49</v>
      </c>
      <c r="E26" s="36" t="s">
        <v>46</v>
      </c>
    </row>
    <row r="27" spans="1:5" ht="12.75">
      <c r="A27" s="37" t="s">
        <v>51</v>
      </c>
      <c r="E27" s="38" t="s">
        <v>101</v>
      </c>
    </row>
    <row r="28" spans="1:5" ht="63.75">
      <c r="A28" t="s">
        <v>52</v>
      </c>
      <c r="E28" s="36" t="s">
        <v>102</v>
      </c>
    </row>
    <row r="29" spans="1:16" ht="12.75">
      <c r="A29" s="25" t="s">
        <v>44</v>
      </c>
      <c s="29" t="s">
        <v>36</v>
      </c>
      <c s="29" t="s">
        <v>103</v>
      </c>
      <c s="25" t="s">
        <v>46</v>
      </c>
      <c s="30" t="s">
        <v>104</v>
      </c>
      <c s="31" t="s">
        <v>48</v>
      </c>
      <c s="32">
        <v>1</v>
      </c>
      <c s="33">
        <v>0</v>
      </c>
      <c s="34">
        <f>ROUND(ROUND(H29,2)*ROUND(G29,3),2)</f>
      </c>
      <c r="O29">
        <f>(I29*21)/100</f>
      </c>
      <c t="s">
        <v>22</v>
      </c>
    </row>
    <row r="30" spans="1:5" ht="25.5">
      <c r="A30" s="35" t="s">
        <v>49</v>
      </c>
      <c r="E30" s="36" t="s">
        <v>105</v>
      </c>
    </row>
    <row r="31" spans="1:5" ht="12.75">
      <c r="A31" s="37" t="s">
        <v>51</v>
      </c>
      <c r="E31" s="38" t="s">
        <v>46</v>
      </c>
    </row>
    <row r="32" spans="1:5" ht="51">
      <c r="A32" t="s">
        <v>52</v>
      </c>
      <c r="E32" s="36" t="s">
        <v>53</v>
      </c>
    </row>
    <row r="33" spans="1:16" ht="12.75">
      <c r="A33" s="25" t="s">
        <v>44</v>
      </c>
      <c s="29" t="s">
        <v>72</v>
      </c>
      <c s="29" t="s">
        <v>106</v>
      </c>
      <c s="25" t="s">
        <v>46</v>
      </c>
      <c s="30" t="s">
        <v>107</v>
      </c>
      <c s="31" t="s">
        <v>108</v>
      </c>
      <c s="32">
        <v>1</v>
      </c>
      <c s="33">
        <v>0</v>
      </c>
      <c s="34">
        <f>ROUND(ROUND(H33,2)*ROUND(G33,3),2)</f>
      </c>
      <c r="O33">
        <f>(I33*21)/100</f>
      </c>
      <c t="s">
        <v>22</v>
      </c>
    </row>
    <row r="34" spans="1:5" ht="12.75">
      <c r="A34" s="35" t="s">
        <v>49</v>
      </c>
      <c r="E34" s="36" t="s">
        <v>46</v>
      </c>
    </row>
    <row r="35" spans="1:5" ht="12.75">
      <c r="A35" s="37" t="s">
        <v>51</v>
      </c>
      <c r="E35" s="38" t="s">
        <v>46</v>
      </c>
    </row>
    <row r="36" spans="1:5" ht="51">
      <c r="A36" t="s">
        <v>52</v>
      </c>
      <c r="E36" s="36" t="s">
        <v>61</v>
      </c>
    </row>
    <row r="37" spans="1:16" ht="12.75">
      <c r="A37" s="25" t="s">
        <v>44</v>
      </c>
      <c s="29" t="s">
        <v>76</v>
      </c>
      <c s="29" t="s">
        <v>109</v>
      </c>
      <c s="25" t="s">
        <v>46</v>
      </c>
      <c s="30" t="s">
        <v>110</v>
      </c>
      <c s="31" t="s">
        <v>108</v>
      </c>
      <c s="32">
        <v>1</v>
      </c>
      <c s="33">
        <v>0</v>
      </c>
      <c s="34">
        <f>ROUND(ROUND(H37,2)*ROUND(G37,3),2)</f>
      </c>
      <c r="O37">
        <f>(I37*21)/100</f>
      </c>
      <c t="s">
        <v>22</v>
      </c>
    </row>
    <row r="38" spans="1:5" ht="12.75">
      <c r="A38" s="35" t="s">
        <v>49</v>
      </c>
      <c r="E38" s="36" t="s">
        <v>111</v>
      </c>
    </row>
    <row r="39" spans="1:5" ht="12.75">
      <c r="A39" s="37" t="s">
        <v>51</v>
      </c>
      <c r="E39" s="38" t="s">
        <v>46</v>
      </c>
    </row>
    <row r="40" spans="1:5" ht="76.5">
      <c r="A40" t="s">
        <v>52</v>
      </c>
      <c r="E40" s="36" t="s">
        <v>112</v>
      </c>
    </row>
    <row r="41" spans="1:18" ht="12.75" customHeight="1">
      <c r="A41" s="6" t="s">
        <v>42</v>
      </c>
      <c s="6"/>
      <c s="41" t="s">
        <v>28</v>
      </c>
      <c s="6"/>
      <c s="27" t="s">
        <v>113</v>
      </c>
      <c s="6"/>
      <c s="6"/>
      <c s="6"/>
      <c s="42">
        <f>0+Q41</f>
      </c>
      <c r="O41">
        <f>0+R41</f>
      </c>
      <c r="Q41">
        <f>0+I42+I46+I50+I54+I58+I62+I66+I70+I74+I78+I82+I86+I90+I94+I98+I102+I106+I110+I114+I118+I122</f>
      </c>
      <c>
        <f>0+O42+O46+O50+O54+O58+O62+O66+O70+O74+O78+O82+O86+O90+O94+O98+O102+O106+O110+O114+O118+O122</f>
      </c>
    </row>
    <row r="42" spans="1:16" ht="12.75">
      <c r="A42" s="25" t="s">
        <v>44</v>
      </c>
      <c s="29" t="s">
        <v>39</v>
      </c>
      <c s="29" t="s">
        <v>114</v>
      </c>
      <c s="25" t="s">
        <v>46</v>
      </c>
      <c s="30" t="s">
        <v>115</v>
      </c>
      <c s="31" t="s">
        <v>116</v>
      </c>
      <c s="32">
        <v>40</v>
      </c>
      <c s="33">
        <v>0</v>
      </c>
      <c s="34">
        <f>ROUND(ROUND(H42,2)*ROUND(G42,3),2)</f>
      </c>
      <c r="O42">
        <f>(I42*21)/100</f>
      </c>
      <c t="s">
        <v>22</v>
      </c>
    </row>
    <row r="43" spans="1:5" ht="25.5">
      <c r="A43" s="35" t="s">
        <v>49</v>
      </c>
      <c r="E43" s="36" t="s">
        <v>117</v>
      </c>
    </row>
    <row r="44" spans="1:5" ht="12.75">
      <c r="A44" s="37" t="s">
        <v>51</v>
      </c>
      <c r="E44" s="38" t="s">
        <v>118</v>
      </c>
    </row>
    <row r="45" spans="1:5" ht="76.5">
      <c r="A45" t="s">
        <v>52</v>
      </c>
      <c r="E45" s="36" t="s">
        <v>119</v>
      </c>
    </row>
    <row r="46" spans="1:16" ht="12.75">
      <c r="A46" s="25" t="s">
        <v>44</v>
      </c>
      <c s="29" t="s">
        <v>41</v>
      </c>
      <c s="29" t="s">
        <v>120</v>
      </c>
      <c s="25" t="s">
        <v>46</v>
      </c>
      <c s="30" t="s">
        <v>121</v>
      </c>
      <c s="31" t="s">
        <v>100</v>
      </c>
      <c s="32">
        <v>1.65</v>
      </c>
      <c s="33">
        <v>0</v>
      </c>
      <c s="34">
        <f>ROUND(ROUND(H46,2)*ROUND(G46,3),2)</f>
      </c>
      <c r="O46">
        <f>(I46*21)/100</f>
      </c>
      <c t="s">
        <v>22</v>
      </c>
    </row>
    <row r="47" spans="1:5" ht="25.5">
      <c r="A47" s="35" t="s">
        <v>49</v>
      </c>
      <c r="E47" s="36" t="s">
        <v>122</v>
      </c>
    </row>
    <row r="48" spans="1:5" ht="25.5">
      <c r="A48" s="37" t="s">
        <v>51</v>
      </c>
      <c r="E48" s="38" t="s">
        <v>123</v>
      </c>
    </row>
    <row r="49" spans="1:5" ht="102">
      <c r="A49" t="s">
        <v>52</v>
      </c>
      <c r="E49" s="36" t="s">
        <v>124</v>
      </c>
    </row>
    <row r="50" spans="1:16" ht="12.75">
      <c r="A50" s="25" t="s">
        <v>44</v>
      </c>
      <c s="29" t="s">
        <v>125</v>
      </c>
      <c s="29" t="s">
        <v>126</v>
      </c>
      <c s="25" t="s">
        <v>46</v>
      </c>
      <c s="30" t="s">
        <v>127</v>
      </c>
      <c s="31" t="s">
        <v>100</v>
      </c>
      <c s="32">
        <v>3.381</v>
      </c>
      <c s="33">
        <v>0</v>
      </c>
      <c s="34">
        <f>ROUND(ROUND(H50,2)*ROUND(G50,3),2)</f>
      </c>
      <c r="O50">
        <f>(I50*21)/100</f>
      </c>
      <c t="s">
        <v>22</v>
      </c>
    </row>
    <row r="51" spans="1:5" ht="25.5">
      <c r="A51" s="35" t="s">
        <v>49</v>
      </c>
      <c r="E51" s="36" t="s">
        <v>128</v>
      </c>
    </row>
    <row r="52" spans="1:5" ht="25.5">
      <c r="A52" s="37" t="s">
        <v>51</v>
      </c>
      <c r="E52" s="38" t="s">
        <v>129</v>
      </c>
    </row>
    <row r="53" spans="1:5" ht="89.25">
      <c r="A53" t="s">
        <v>52</v>
      </c>
      <c r="E53" s="36" t="s">
        <v>130</v>
      </c>
    </row>
    <row r="54" spans="1:16" ht="12.75">
      <c r="A54" s="25" t="s">
        <v>44</v>
      </c>
      <c s="29" t="s">
        <v>131</v>
      </c>
      <c s="29" t="s">
        <v>132</v>
      </c>
      <c s="25" t="s">
        <v>46</v>
      </c>
      <c s="30" t="s">
        <v>133</v>
      </c>
      <c s="31" t="s">
        <v>100</v>
      </c>
      <c s="32">
        <v>41.87</v>
      </c>
      <c s="33">
        <v>0</v>
      </c>
      <c s="34">
        <f>ROUND(ROUND(H54,2)*ROUND(G54,3),2)</f>
      </c>
      <c r="O54">
        <f>(I54*21)/100</f>
      </c>
      <c t="s">
        <v>22</v>
      </c>
    </row>
    <row r="55" spans="1:5" ht="38.25">
      <c r="A55" s="35" t="s">
        <v>49</v>
      </c>
      <c r="E55" s="36" t="s">
        <v>134</v>
      </c>
    </row>
    <row r="56" spans="1:5" ht="51">
      <c r="A56" s="37" t="s">
        <v>51</v>
      </c>
      <c r="E56" s="38" t="s">
        <v>135</v>
      </c>
    </row>
    <row r="57" spans="1:5" ht="89.25">
      <c r="A57" t="s">
        <v>52</v>
      </c>
      <c r="E57" s="36" t="s">
        <v>130</v>
      </c>
    </row>
    <row r="58" spans="1:16" ht="12.75">
      <c r="A58" s="25" t="s">
        <v>44</v>
      </c>
      <c s="29" t="s">
        <v>136</v>
      </c>
      <c s="29" t="s">
        <v>137</v>
      </c>
      <c s="25" t="s">
        <v>46</v>
      </c>
      <c s="30" t="s">
        <v>138</v>
      </c>
      <c s="31" t="s">
        <v>139</v>
      </c>
      <c s="32">
        <v>75.29</v>
      </c>
      <c s="33">
        <v>0</v>
      </c>
      <c s="34">
        <f>ROUND(ROUND(H58,2)*ROUND(G58,3),2)</f>
      </c>
      <c r="O58">
        <f>(I58*21)/100</f>
      </c>
      <c t="s">
        <v>22</v>
      </c>
    </row>
    <row r="59" spans="1:5" ht="12.75">
      <c r="A59" s="35" t="s">
        <v>49</v>
      </c>
      <c r="E59" s="36" t="s">
        <v>140</v>
      </c>
    </row>
    <row r="60" spans="1:5" ht="76.5">
      <c r="A60" s="37" t="s">
        <v>51</v>
      </c>
      <c r="E60" s="38" t="s">
        <v>141</v>
      </c>
    </row>
    <row r="61" spans="1:5" ht="63.75">
      <c r="A61" t="s">
        <v>52</v>
      </c>
      <c r="E61" s="36" t="s">
        <v>142</v>
      </c>
    </row>
    <row r="62" spans="1:16" ht="12.75">
      <c r="A62" s="25" t="s">
        <v>44</v>
      </c>
      <c s="29" t="s">
        <v>143</v>
      </c>
      <c s="29" t="s">
        <v>144</v>
      </c>
      <c s="25" t="s">
        <v>46</v>
      </c>
      <c s="30" t="s">
        <v>145</v>
      </c>
      <c s="31" t="s">
        <v>139</v>
      </c>
      <c s="32">
        <v>27</v>
      </c>
      <c s="33">
        <v>0</v>
      </c>
      <c s="34">
        <f>ROUND(ROUND(H62,2)*ROUND(G62,3),2)</f>
      </c>
      <c r="O62">
        <f>(I62*21)/100</f>
      </c>
      <c t="s">
        <v>22</v>
      </c>
    </row>
    <row r="63" spans="1:5" ht="25.5">
      <c r="A63" s="35" t="s">
        <v>49</v>
      </c>
      <c r="E63" s="36" t="s">
        <v>146</v>
      </c>
    </row>
    <row r="64" spans="1:5" ht="12.75">
      <c r="A64" s="37" t="s">
        <v>51</v>
      </c>
      <c r="E64" s="38" t="s">
        <v>147</v>
      </c>
    </row>
    <row r="65" spans="1:5" ht="102">
      <c r="A65" t="s">
        <v>52</v>
      </c>
      <c r="E65" s="36" t="s">
        <v>148</v>
      </c>
    </row>
    <row r="66" spans="1:16" ht="12.75">
      <c r="A66" s="25" t="s">
        <v>44</v>
      </c>
      <c s="29" t="s">
        <v>149</v>
      </c>
      <c s="29" t="s">
        <v>150</v>
      </c>
      <c s="25" t="s">
        <v>46</v>
      </c>
      <c s="30" t="s">
        <v>151</v>
      </c>
      <c s="31" t="s">
        <v>100</v>
      </c>
      <c s="32">
        <v>29.28</v>
      </c>
      <c s="33">
        <v>0</v>
      </c>
      <c s="34">
        <f>ROUND(ROUND(H66,2)*ROUND(G66,3),2)</f>
      </c>
      <c r="O66">
        <f>(I66*21)/100</f>
      </c>
      <c t="s">
        <v>22</v>
      </c>
    </row>
    <row r="67" spans="1:5" ht="12.75">
      <c r="A67" s="35" t="s">
        <v>49</v>
      </c>
      <c r="E67" s="36" t="s">
        <v>152</v>
      </c>
    </row>
    <row r="68" spans="1:5" ht="51">
      <c r="A68" s="37" t="s">
        <v>51</v>
      </c>
      <c r="E68" s="38" t="s">
        <v>153</v>
      </c>
    </row>
    <row r="69" spans="1:5" ht="63.75">
      <c r="A69" t="s">
        <v>52</v>
      </c>
      <c r="E69" s="36" t="s">
        <v>154</v>
      </c>
    </row>
    <row r="70" spans="1:16" ht="12.75">
      <c r="A70" s="25" t="s">
        <v>44</v>
      </c>
      <c s="29" t="s">
        <v>155</v>
      </c>
      <c s="29" t="s">
        <v>156</v>
      </c>
      <c s="25" t="s">
        <v>46</v>
      </c>
      <c s="30" t="s">
        <v>157</v>
      </c>
      <c s="31" t="s">
        <v>100</v>
      </c>
      <c s="32">
        <v>8.25</v>
      </c>
      <c s="33">
        <v>0</v>
      </c>
      <c s="34">
        <f>ROUND(ROUND(H70,2)*ROUND(G70,3),2)</f>
      </c>
      <c r="O70">
        <f>(I70*21)/100</f>
      </c>
      <c t="s">
        <v>22</v>
      </c>
    </row>
    <row r="71" spans="1:5" ht="12.75">
      <c r="A71" s="35" t="s">
        <v>49</v>
      </c>
      <c r="E71" s="36" t="s">
        <v>46</v>
      </c>
    </row>
    <row r="72" spans="1:5" ht="51">
      <c r="A72" s="37" t="s">
        <v>51</v>
      </c>
      <c r="E72" s="38" t="s">
        <v>158</v>
      </c>
    </row>
    <row r="73" spans="1:5" ht="318.75">
      <c r="A73" t="s">
        <v>52</v>
      </c>
      <c r="E73" s="36" t="s">
        <v>159</v>
      </c>
    </row>
    <row r="74" spans="1:16" ht="12.75">
      <c r="A74" s="25" t="s">
        <v>44</v>
      </c>
      <c s="29" t="s">
        <v>160</v>
      </c>
      <c s="29" t="s">
        <v>161</v>
      </c>
      <c s="25" t="s">
        <v>46</v>
      </c>
      <c s="30" t="s">
        <v>162</v>
      </c>
      <c s="31" t="s">
        <v>100</v>
      </c>
      <c s="32">
        <v>265.94</v>
      </c>
      <c s="33">
        <v>0</v>
      </c>
      <c s="34">
        <f>ROUND(ROUND(H74,2)*ROUND(G74,3),2)</f>
      </c>
      <c r="O74">
        <f>(I74*21)/100</f>
      </c>
      <c t="s">
        <v>22</v>
      </c>
    </row>
    <row r="75" spans="1:5" ht="25.5">
      <c r="A75" s="35" t="s">
        <v>49</v>
      </c>
      <c r="E75" s="36" t="s">
        <v>163</v>
      </c>
    </row>
    <row r="76" spans="1:5" ht="267.75">
      <c r="A76" s="37" t="s">
        <v>51</v>
      </c>
      <c r="E76" s="38" t="s">
        <v>164</v>
      </c>
    </row>
    <row r="77" spans="1:5" ht="344.25">
      <c r="A77" t="s">
        <v>52</v>
      </c>
      <c r="E77" s="36" t="s">
        <v>165</v>
      </c>
    </row>
    <row r="78" spans="1:16" ht="12.75">
      <c r="A78" s="25" t="s">
        <v>44</v>
      </c>
      <c s="29" t="s">
        <v>166</v>
      </c>
      <c s="29" t="s">
        <v>167</v>
      </c>
      <c s="25" t="s">
        <v>46</v>
      </c>
      <c s="30" t="s">
        <v>168</v>
      </c>
      <c s="31" t="s">
        <v>100</v>
      </c>
      <c s="32">
        <v>265.94</v>
      </c>
      <c s="33">
        <v>0</v>
      </c>
      <c s="34">
        <f>ROUND(ROUND(H78,2)*ROUND(G78,3),2)</f>
      </c>
      <c r="O78">
        <f>(I78*21)/100</f>
      </c>
      <c t="s">
        <v>22</v>
      </c>
    </row>
    <row r="79" spans="1:5" ht="12.75">
      <c r="A79" s="35" t="s">
        <v>49</v>
      </c>
      <c r="E79" s="36" t="s">
        <v>169</v>
      </c>
    </row>
    <row r="80" spans="1:5" ht="12.75">
      <c r="A80" s="37" t="s">
        <v>51</v>
      </c>
      <c r="E80" s="38" t="s">
        <v>170</v>
      </c>
    </row>
    <row r="81" spans="1:5" ht="216.75">
      <c r="A81" t="s">
        <v>52</v>
      </c>
      <c r="E81" s="36" t="s">
        <v>171</v>
      </c>
    </row>
    <row r="82" spans="1:16" ht="12.75">
      <c r="A82" s="25" t="s">
        <v>44</v>
      </c>
      <c s="29" t="s">
        <v>172</v>
      </c>
      <c s="29" t="s">
        <v>173</v>
      </c>
      <c s="25" t="s">
        <v>46</v>
      </c>
      <c s="30" t="s">
        <v>174</v>
      </c>
      <c s="31" t="s">
        <v>100</v>
      </c>
      <c s="32">
        <v>5.304</v>
      </c>
      <c s="33">
        <v>0</v>
      </c>
      <c s="34">
        <f>ROUND(ROUND(H82,2)*ROUND(G82,3),2)</f>
      </c>
      <c r="O82">
        <f>(I82*21)/100</f>
      </c>
      <c t="s">
        <v>22</v>
      </c>
    </row>
    <row r="83" spans="1:5" ht="12.75">
      <c r="A83" s="35" t="s">
        <v>49</v>
      </c>
      <c r="E83" s="36" t="s">
        <v>46</v>
      </c>
    </row>
    <row r="84" spans="1:5" ht="12.75">
      <c r="A84" s="37" t="s">
        <v>51</v>
      </c>
      <c r="E84" s="38" t="s">
        <v>175</v>
      </c>
    </row>
    <row r="85" spans="1:5" ht="267.75">
      <c r="A85" t="s">
        <v>52</v>
      </c>
      <c r="E85" s="36" t="s">
        <v>176</v>
      </c>
    </row>
    <row r="86" spans="1:16" ht="12.75">
      <c r="A86" s="25" t="s">
        <v>44</v>
      </c>
      <c s="29" t="s">
        <v>177</v>
      </c>
      <c s="29" t="s">
        <v>178</v>
      </c>
      <c s="25" t="s">
        <v>46</v>
      </c>
      <c s="30" t="s">
        <v>179</v>
      </c>
      <c s="31" t="s">
        <v>100</v>
      </c>
      <c s="32">
        <v>193.2</v>
      </c>
      <c s="33">
        <v>0</v>
      </c>
      <c s="34">
        <f>ROUND(ROUND(H86,2)*ROUND(G86,3),2)</f>
      </c>
      <c r="O86">
        <f>(I86*21)/100</f>
      </c>
      <c t="s">
        <v>22</v>
      </c>
    </row>
    <row r="87" spans="1:5" ht="12.75">
      <c r="A87" s="35" t="s">
        <v>49</v>
      </c>
      <c r="E87" s="36" t="s">
        <v>180</v>
      </c>
    </row>
    <row r="88" spans="1:5" ht="114.75">
      <c r="A88" s="37" t="s">
        <v>51</v>
      </c>
      <c r="E88" s="38" t="s">
        <v>181</v>
      </c>
    </row>
    <row r="89" spans="1:5" ht="255">
      <c r="A89" t="s">
        <v>52</v>
      </c>
      <c r="E89" s="36" t="s">
        <v>182</v>
      </c>
    </row>
    <row r="90" spans="1:16" ht="12.75">
      <c r="A90" s="25" t="s">
        <v>44</v>
      </c>
      <c s="29" t="s">
        <v>183</v>
      </c>
      <c s="29" t="s">
        <v>184</v>
      </c>
      <c s="25" t="s">
        <v>83</v>
      </c>
      <c s="30" t="s">
        <v>185</v>
      </c>
      <c s="31" t="s">
        <v>100</v>
      </c>
      <c s="32">
        <v>13.26</v>
      </c>
      <c s="33">
        <v>0</v>
      </c>
      <c s="34">
        <f>ROUND(ROUND(H90,2)*ROUND(G90,3),2)</f>
      </c>
      <c r="O90">
        <f>(I90*21)/100</f>
      </c>
      <c t="s">
        <v>22</v>
      </c>
    </row>
    <row r="91" spans="1:5" ht="12.75">
      <c r="A91" s="35" t="s">
        <v>49</v>
      </c>
      <c r="E91" s="36" t="s">
        <v>186</v>
      </c>
    </row>
    <row r="92" spans="1:5" ht="25.5">
      <c r="A92" s="37" t="s">
        <v>51</v>
      </c>
      <c r="E92" s="38" t="s">
        <v>187</v>
      </c>
    </row>
    <row r="93" spans="1:5" ht="331.5">
      <c r="A93" t="s">
        <v>52</v>
      </c>
      <c r="E93" s="36" t="s">
        <v>188</v>
      </c>
    </row>
    <row r="94" spans="1:16" ht="12.75">
      <c r="A94" s="25" t="s">
        <v>44</v>
      </c>
      <c s="29" t="s">
        <v>189</v>
      </c>
      <c s="29" t="s">
        <v>184</v>
      </c>
      <c s="25" t="s">
        <v>89</v>
      </c>
      <c s="30" t="s">
        <v>185</v>
      </c>
      <c s="31" t="s">
        <v>100</v>
      </c>
      <c s="32">
        <v>259.5</v>
      </c>
      <c s="33">
        <v>0</v>
      </c>
      <c s="34">
        <f>ROUND(ROUND(H94,2)*ROUND(G94,3),2)</f>
      </c>
      <c r="O94">
        <f>(I94*21)/100</f>
      </c>
      <c t="s">
        <v>22</v>
      </c>
    </row>
    <row r="95" spans="1:5" ht="25.5">
      <c r="A95" s="35" t="s">
        <v>49</v>
      </c>
      <c r="E95" s="36" t="s">
        <v>190</v>
      </c>
    </row>
    <row r="96" spans="1:5" ht="51">
      <c r="A96" s="37" t="s">
        <v>51</v>
      </c>
      <c r="E96" s="38" t="s">
        <v>191</v>
      </c>
    </row>
    <row r="97" spans="1:5" ht="331.5">
      <c r="A97" t="s">
        <v>52</v>
      </c>
      <c r="E97" s="36" t="s">
        <v>188</v>
      </c>
    </row>
    <row r="98" spans="1:16" ht="12.75">
      <c r="A98" s="25" t="s">
        <v>44</v>
      </c>
      <c s="29" t="s">
        <v>192</v>
      </c>
      <c s="29" t="s">
        <v>184</v>
      </c>
      <c s="25" t="s">
        <v>92</v>
      </c>
      <c s="30" t="s">
        <v>185</v>
      </c>
      <c s="31" t="s">
        <v>100</v>
      </c>
      <c s="32">
        <v>8.622</v>
      </c>
      <c s="33">
        <v>0</v>
      </c>
      <c s="34">
        <f>ROUND(ROUND(H98,2)*ROUND(G98,3),2)</f>
      </c>
      <c r="O98">
        <f>(I98*21)/100</f>
      </c>
      <c t="s">
        <v>22</v>
      </c>
    </row>
    <row r="99" spans="1:5" ht="12.75">
      <c r="A99" s="35" t="s">
        <v>49</v>
      </c>
      <c r="E99" s="36" t="s">
        <v>193</v>
      </c>
    </row>
    <row r="100" spans="1:5" ht="51">
      <c r="A100" s="37" t="s">
        <v>51</v>
      </c>
      <c r="E100" s="38" t="s">
        <v>194</v>
      </c>
    </row>
    <row r="101" spans="1:5" ht="331.5">
      <c r="A101" t="s">
        <v>52</v>
      </c>
      <c r="E101" s="36" t="s">
        <v>188</v>
      </c>
    </row>
    <row r="102" spans="1:16" ht="12.75">
      <c r="A102" s="25" t="s">
        <v>44</v>
      </c>
      <c s="29" t="s">
        <v>195</v>
      </c>
      <c s="29" t="s">
        <v>184</v>
      </c>
      <c s="25" t="s">
        <v>95</v>
      </c>
      <c s="30" t="s">
        <v>185</v>
      </c>
      <c s="31" t="s">
        <v>100</v>
      </c>
      <c s="32">
        <v>12.07</v>
      </c>
      <c s="33">
        <v>0</v>
      </c>
      <c s="34">
        <f>ROUND(ROUND(H102,2)*ROUND(G102,3),2)</f>
      </c>
      <c r="O102">
        <f>(I102*21)/100</f>
      </c>
      <c t="s">
        <v>22</v>
      </c>
    </row>
    <row r="103" spans="1:5" ht="12.75">
      <c r="A103" s="35" t="s">
        <v>49</v>
      </c>
      <c r="E103" s="36" t="s">
        <v>196</v>
      </c>
    </row>
    <row r="104" spans="1:5" ht="89.25">
      <c r="A104" s="37" t="s">
        <v>51</v>
      </c>
      <c r="E104" s="38" t="s">
        <v>197</v>
      </c>
    </row>
    <row r="105" spans="1:5" ht="331.5">
      <c r="A105" t="s">
        <v>52</v>
      </c>
      <c r="E105" s="36" t="s">
        <v>188</v>
      </c>
    </row>
    <row r="106" spans="1:16" ht="12.75">
      <c r="A106" s="25" t="s">
        <v>44</v>
      </c>
      <c s="29" t="s">
        <v>198</v>
      </c>
      <c s="29" t="s">
        <v>199</v>
      </c>
      <c s="25" t="s">
        <v>46</v>
      </c>
      <c s="30" t="s">
        <v>200</v>
      </c>
      <c s="31" t="s">
        <v>100</v>
      </c>
      <c s="32">
        <v>37.53</v>
      </c>
      <c s="33">
        <v>0</v>
      </c>
      <c s="34">
        <f>ROUND(ROUND(H106,2)*ROUND(G106,3),2)</f>
      </c>
      <c r="O106">
        <f>(I106*21)/100</f>
      </c>
      <c t="s">
        <v>22</v>
      </c>
    </row>
    <row r="107" spans="1:5" ht="12.75">
      <c r="A107" s="35" t="s">
        <v>49</v>
      </c>
      <c r="E107" s="36" t="s">
        <v>201</v>
      </c>
    </row>
    <row r="108" spans="1:5" ht="51">
      <c r="A108" s="37" t="s">
        <v>51</v>
      </c>
      <c r="E108" s="38" t="s">
        <v>202</v>
      </c>
    </row>
    <row r="109" spans="1:5" ht="63.75">
      <c r="A109" t="s">
        <v>52</v>
      </c>
      <c r="E109" s="36" t="s">
        <v>203</v>
      </c>
    </row>
    <row r="110" spans="1:16" ht="12.75">
      <c r="A110" s="25" t="s">
        <v>44</v>
      </c>
      <c s="29" t="s">
        <v>204</v>
      </c>
      <c s="29" t="s">
        <v>205</v>
      </c>
      <c s="25" t="s">
        <v>46</v>
      </c>
      <c s="30" t="s">
        <v>206</v>
      </c>
      <c s="31" t="s">
        <v>116</v>
      </c>
      <c s="32">
        <v>250.2</v>
      </c>
      <c s="33">
        <v>0</v>
      </c>
      <c s="34">
        <f>ROUND(ROUND(H110,2)*ROUND(G110,3),2)</f>
      </c>
      <c r="O110">
        <f>(I110*21)/100</f>
      </c>
      <c t="s">
        <v>22</v>
      </c>
    </row>
    <row r="111" spans="1:5" ht="12.75">
      <c r="A111" s="35" t="s">
        <v>49</v>
      </c>
      <c r="E111" s="36" t="s">
        <v>46</v>
      </c>
    </row>
    <row r="112" spans="1:5" ht="51">
      <c r="A112" s="37" t="s">
        <v>51</v>
      </c>
      <c r="E112" s="38" t="s">
        <v>207</v>
      </c>
    </row>
    <row r="113" spans="1:5" ht="63.75">
      <c r="A113" t="s">
        <v>52</v>
      </c>
      <c r="E113" s="36" t="s">
        <v>208</v>
      </c>
    </row>
    <row r="114" spans="1:16" ht="12.75">
      <c r="A114" s="25" t="s">
        <v>44</v>
      </c>
      <c s="29" t="s">
        <v>209</v>
      </c>
      <c s="29" t="s">
        <v>210</v>
      </c>
      <c s="25" t="s">
        <v>46</v>
      </c>
      <c s="30" t="s">
        <v>211</v>
      </c>
      <c s="31" t="s">
        <v>116</v>
      </c>
      <c s="32">
        <v>20</v>
      </c>
      <c s="33">
        <v>0</v>
      </c>
      <c s="34">
        <f>ROUND(ROUND(H114,2)*ROUND(G114,3),2)</f>
      </c>
      <c r="O114">
        <f>(I114*21)/100</f>
      </c>
      <c t="s">
        <v>22</v>
      </c>
    </row>
    <row r="115" spans="1:5" ht="12.75">
      <c r="A115" s="35" t="s">
        <v>49</v>
      </c>
      <c r="E115" s="36" t="s">
        <v>212</v>
      </c>
    </row>
    <row r="116" spans="1:5" ht="12.75">
      <c r="A116" s="37" t="s">
        <v>51</v>
      </c>
      <c r="E116" s="38" t="s">
        <v>213</v>
      </c>
    </row>
    <row r="117" spans="1:5" ht="89.25">
      <c r="A117" t="s">
        <v>52</v>
      </c>
      <c r="E117" s="36" t="s">
        <v>214</v>
      </c>
    </row>
    <row r="118" spans="1:16" ht="12.75">
      <c r="A118" s="25" t="s">
        <v>44</v>
      </c>
      <c s="29" t="s">
        <v>215</v>
      </c>
      <c s="29" t="s">
        <v>216</v>
      </c>
      <c s="25" t="s">
        <v>46</v>
      </c>
      <c s="30" t="s">
        <v>217</v>
      </c>
      <c s="31" t="s">
        <v>108</v>
      </c>
      <c s="32">
        <v>3</v>
      </c>
      <c s="33">
        <v>0</v>
      </c>
      <c s="34">
        <f>ROUND(ROUND(H118,2)*ROUND(G118,3),2)</f>
      </c>
      <c r="O118">
        <f>(I118*21)/100</f>
      </c>
      <c t="s">
        <v>22</v>
      </c>
    </row>
    <row r="119" spans="1:5" ht="12.75">
      <c r="A119" s="35" t="s">
        <v>49</v>
      </c>
      <c r="E119" s="36" t="s">
        <v>218</v>
      </c>
    </row>
    <row r="120" spans="1:5" ht="12.75">
      <c r="A120" s="37" t="s">
        <v>51</v>
      </c>
      <c r="E120" s="38" t="s">
        <v>219</v>
      </c>
    </row>
    <row r="121" spans="1:5" ht="114.75">
      <c r="A121" t="s">
        <v>52</v>
      </c>
      <c r="E121" s="36" t="s">
        <v>220</v>
      </c>
    </row>
    <row r="122" spans="1:16" ht="12.75">
      <c r="A122" s="25" t="s">
        <v>44</v>
      </c>
      <c s="29" t="s">
        <v>221</v>
      </c>
      <c s="29" t="s">
        <v>222</v>
      </c>
      <c s="25" t="s">
        <v>46</v>
      </c>
      <c s="30" t="s">
        <v>223</v>
      </c>
      <c s="31" t="s">
        <v>108</v>
      </c>
      <c s="32">
        <v>10</v>
      </c>
      <c s="33">
        <v>0</v>
      </c>
      <c s="34">
        <f>ROUND(ROUND(H122,2)*ROUND(G122,3),2)</f>
      </c>
      <c r="O122">
        <f>(I122*21)/100</f>
      </c>
      <c t="s">
        <v>22</v>
      </c>
    </row>
    <row r="123" spans="1:5" ht="12.75">
      <c r="A123" s="35" t="s">
        <v>49</v>
      </c>
      <c r="E123" s="36" t="s">
        <v>224</v>
      </c>
    </row>
    <row r="124" spans="1:5" ht="12.75">
      <c r="A124" s="37" t="s">
        <v>51</v>
      </c>
      <c r="E124" s="38" t="s">
        <v>225</v>
      </c>
    </row>
    <row r="125" spans="1:5" ht="114.75">
      <c r="A125" t="s">
        <v>52</v>
      </c>
      <c r="E125" s="36" t="s">
        <v>220</v>
      </c>
    </row>
    <row r="126" spans="1:18" ht="12.75" customHeight="1">
      <c r="A126" s="6" t="s">
        <v>42</v>
      </c>
      <c s="6"/>
      <c s="41" t="s">
        <v>22</v>
      </c>
      <c s="6"/>
      <c s="27" t="s">
        <v>226</v>
      </c>
      <c s="6"/>
      <c s="6"/>
      <c s="6"/>
      <c s="42">
        <f>0+Q126</f>
      </c>
      <c r="O126">
        <f>0+R126</f>
      </c>
      <c r="Q126">
        <f>0+I127+I131+I135+I139+I143+I147+I151</f>
      </c>
      <c>
        <f>0+O127+O131+O135+O139+O143+O147+O151</f>
      </c>
    </row>
    <row r="127" spans="1:16" ht="12.75">
      <c r="A127" s="25" t="s">
        <v>44</v>
      </c>
      <c s="29" t="s">
        <v>227</v>
      </c>
      <c s="29" t="s">
        <v>228</v>
      </c>
      <c s="25" t="s">
        <v>46</v>
      </c>
      <c s="30" t="s">
        <v>229</v>
      </c>
      <c s="31" t="s">
        <v>100</v>
      </c>
      <c s="32">
        <v>2.52</v>
      </c>
      <c s="33">
        <v>0</v>
      </c>
      <c s="34">
        <f>ROUND(ROUND(H127,2)*ROUND(G127,3),2)</f>
      </c>
      <c r="O127">
        <f>(I127*21)/100</f>
      </c>
      <c t="s">
        <v>22</v>
      </c>
    </row>
    <row r="128" spans="1:5" ht="12.75">
      <c r="A128" s="35" t="s">
        <v>49</v>
      </c>
      <c r="E128" s="36" t="s">
        <v>230</v>
      </c>
    </row>
    <row r="129" spans="1:5" ht="12.75">
      <c r="A129" s="37" t="s">
        <v>51</v>
      </c>
      <c r="E129" s="38" t="s">
        <v>231</v>
      </c>
    </row>
    <row r="130" spans="1:5" ht="76.5">
      <c r="A130" t="s">
        <v>52</v>
      </c>
      <c r="E130" s="36" t="s">
        <v>232</v>
      </c>
    </row>
    <row r="131" spans="1:16" ht="12.75">
      <c r="A131" s="25" t="s">
        <v>44</v>
      </c>
      <c s="29" t="s">
        <v>233</v>
      </c>
      <c s="29" t="s">
        <v>234</v>
      </c>
      <c s="25" t="s">
        <v>83</v>
      </c>
      <c s="30" t="s">
        <v>235</v>
      </c>
      <c s="31" t="s">
        <v>100</v>
      </c>
      <c s="32">
        <v>44.04</v>
      </c>
      <c s="33">
        <v>0</v>
      </c>
      <c s="34">
        <f>ROUND(ROUND(H131,2)*ROUND(G131,3),2)</f>
      </c>
      <c r="O131">
        <f>(I131*21)/100</f>
      </c>
      <c t="s">
        <v>22</v>
      </c>
    </row>
    <row r="132" spans="1:5" ht="12.75">
      <c r="A132" s="35" t="s">
        <v>49</v>
      </c>
      <c r="E132" s="36" t="s">
        <v>236</v>
      </c>
    </row>
    <row r="133" spans="1:5" ht="76.5">
      <c r="A133" s="37" t="s">
        <v>51</v>
      </c>
      <c r="E133" s="38" t="s">
        <v>237</v>
      </c>
    </row>
    <row r="134" spans="1:5" ht="395.25">
      <c r="A134" t="s">
        <v>52</v>
      </c>
      <c r="E134" s="36" t="s">
        <v>238</v>
      </c>
    </row>
    <row r="135" spans="1:16" ht="12.75">
      <c r="A135" s="25" t="s">
        <v>44</v>
      </c>
      <c s="29" t="s">
        <v>239</v>
      </c>
      <c s="29" t="s">
        <v>234</v>
      </c>
      <c s="25" t="s">
        <v>89</v>
      </c>
      <c s="30" t="s">
        <v>235</v>
      </c>
      <c s="31" t="s">
        <v>100</v>
      </c>
      <c s="32">
        <v>6.72</v>
      </c>
      <c s="33">
        <v>0</v>
      </c>
      <c s="34">
        <f>ROUND(ROUND(H135,2)*ROUND(G135,3),2)</f>
      </c>
      <c r="O135">
        <f>(I135*21)/100</f>
      </c>
      <c t="s">
        <v>22</v>
      </c>
    </row>
    <row r="136" spans="1:5" ht="12.75">
      <c r="A136" s="35" t="s">
        <v>49</v>
      </c>
      <c r="E136" s="36" t="s">
        <v>240</v>
      </c>
    </row>
    <row r="137" spans="1:5" ht="12.75">
      <c r="A137" s="37" t="s">
        <v>51</v>
      </c>
      <c r="E137" s="38" t="s">
        <v>241</v>
      </c>
    </row>
    <row r="138" spans="1:5" ht="395.25">
      <c r="A138" t="s">
        <v>52</v>
      </c>
      <c r="E138" s="36" t="s">
        <v>238</v>
      </c>
    </row>
    <row r="139" spans="1:16" ht="12.75">
      <c r="A139" s="25" t="s">
        <v>44</v>
      </c>
      <c s="29" t="s">
        <v>242</v>
      </c>
      <c s="29" t="s">
        <v>243</v>
      </c>
      <c s="25" t="s">
        <v>46</v>
      </c>
      <c s="30" t="s">
        <v>244</v>
      </c>
      <c s="31" t="s">
        <v>85</v>
      </c>
      <c s="32">
        <v>1.847</v>
      </c>
      <c s="33">
        <v>0</v>
      </c>
      <c s="34">
        <f>ROUND(ROUND(H139,2)*ROUND(G139,3),2)</f>
      </c>
      <c r="O139">
        <f>(I139*21)/100</f>
      </c>
      <c t="s">
        <v>22</v>
      </c>
    </row>
    <row r="140" spans="1:5" ht="12.75">
      <c r="A140" s="35" t="s">
        <v>49</v>
      </c>
      <c r="E140" s="36" t="s">
        <v>245</v>
      </c>
    </row>
    <row r="141" spans="1:5" ht="63.75">
      <c r="A141" s="37" t="s">
        <v>51</v>
      </c>
      <c r="E141" s="38" t="s">
        <v>246</v>
      </c>
    </row>
    <row r="142" spans="1:5" ht="306">
      <c r="A142" t="s">
        <v>52</v>
      </c>
      <c r="E142" s="36" t="s">
        <v>247</v>
      </c>
    </row>
    <row r="143" spans="1:16" ht="12.75">
      <c r="A143" s="25" t="s">
        <v>44</v>
      </c>
      <c s="29" t="s">
        <v>248</v>
      </c>
      <c s="29" t="s">
        <v>249</v>
      </c>
      <c s="25" t="s">
        <v>46</v>
      </c>
      <c s="30" t="s">
        <v>250</v>
      </c>
      <c s="31" t="s">
        <v>116</v>
      </c>
      <c s="32">
        <v>250.2</v>
      </c>
      <c s="33">
        <v>0</v>
      </c>
      <c s="34">
        <f>ROUND(ROUND(H143,2)*ROUND(G143,3),2)</f>
      </c>
      <c r="O143">
        <f>(I143*21)/100</f>
      </c>
      <c t="s">
        <v>22</v>
      </c>
    </row>
    <row r="144" spans="1:5" ht="12.75">
      <c r="A144" s="35" t="s">
        <v>49</v>
      </c>
      <c r="E144" s="36" t="s">
        <v>251</v>
      </c>
    </row>
    <row r="145" spans="1:5" ht="51">
      <c r="A145" s="37" t="s">
        <v>51</v>
      </c>
      <c r="E145" s="38" t="s">
        <v>207</v>
      </c>
    </row>
    <row r="146" spans="1:5" ht="153">
      <c r="A146" t="s">
        <v>52</v>
      </c>
      <c r="E146" s="36" t="s">
        <v>252</v>
      </c>
    </row>
    <row r="147" spans="1:16" ht="12.75">
      <c r="A147" s="25" t="s">
        <v>44</v>
      </c>
      <c s="29" t="s">
        <v>253</v>
      </c>
      <c s="29" t="s">
        <v>254</v>
      </c>
      <c s="25" t="s">
        <v>46</v>
      </c>
      <c s="30" t="s">
        <v>255</v>
      </c>
      <c s="31" t="s">
        <v>116</v>
      </c>
      <c s="32">
        <v>39.1</v>
      </c>
      <c s="33">
        <v>0</v>
      </c>
      <c s="34">
        <f>ROUND(ROUND(H147,2)*ROUND(G147,3),2)</f>
      </c>
      <c r="O147">
        <f>(I147*21)/100</f>
      </c>
      <c t="s">
        <v>22</v>
      </c>
    </row>
    <row r="148" spans="1:5" ht="12.75">
      <c r="A148" s="35" t="s">
        <v>49</v>
      </c>
      <c r="E148" s="36" t="s">
        <v>46</v>
      </c>
    </row>
    <row r="149" spans="1:5" ht="51">
      <c r="A149" s="37" t="s">
        <v>51</v>
      </c>
      <c r="E149" s="38" t="s">
        <v>256</v>
      </c>
    </row>
    <row r="150" spans="1:5" ht="153">
      <c r="A150" t="s">
        <v>52</v>
      </c>
      <c r="E150" s="36" t="s">
        <v>257</v>
      </c>
    </row>
    <row r="151" spans="1:16" ht="12.75">
      <c r="A151" s="25" t="s">
        <v>44</v>
      </c>
      <c s="29" t="s">
        <v>258</v>
      </c>
      <c s="29" t="s">
        <v>259</v>
      </c>
      <c s="25" t="s">
        <v>46</v>
      </c>
      <c s="30" t="s">
        <v>260</v>
      </c>
      <c s="31" t="s">
        <v>116</v>
      </c>
      <c s="32">
        <v>39.1</v>
      </c>
      <c s="33">
        <v>0</v>
      </c>
      <c s="34">
        <f>ROUND(ROUND(H151,2)*ROUND(G151,3),2)</f>
      </c>
      <c r="O151">
        <f>(I151*21)/100</f>
      </c>
      <c t="s">
        <v>22</v>
      </c>
    </row>
    <row r="152" spans="1:5" ht="12.75">
      <c r="A152" s="35" t="s">
        <v>49</v>
      </c>
      <c r="E152" s="36" t="s">
        <v>261</v>
      </c>
    </row>
    <row r="153" spans="1:5" ht="51">
      <c r="A153" s="37" t="s">
        <v>51</v>
      </c>
      <c r="E153" s="38" t="s">
        <v>262</v>
      </c>
    </row>
    <row r="154" spans="1:5" ht="153">
      <c r="A154" t="s">
        <v>52</v>
      </c>
      <c r="E154" s="36" t="s">
        <v>263</v>
      </c>
    </row>
    <row r="155" spans="1:18" ht="12.75" customHeight="1">
      <c r="A155" s="6" t="s">
        <v>42</v>
      </c>
      <c s="6"/>
      <c s="41" t="s">
        <v>21</v>
      </c>
      <c s="6"/>
      <c s="27" t="s">
        <v>264</v>
      </c>
      <c s="6"/>
      <c s="6"/>
      <c s="6"/>
      <c s="42">
        <f>0+Q155</f>
      </c>
      <c r="O155">
        <f>0+R155</f>
      </c>
      <c r="Q155">
        <f>0+I156+I160+I164+I168</f>
      </c>
      <c>
        <f>0+O156+O160+O164+O168</f>
      </c>
    </row>
    <row r="156" spans="1:16" ht="12.75">
      <c r="A156" s="25" t="s">
        <v>44</v>
      </c>
      <c s="29" t="s">
        <v>265</v>
      </c>
      <c s="29" t="s">
        <v>266</v>
      </c>
      <c s="25" t="s">
        <v>46</v>
      </c>
      <c s="30" t="s">
        <v>267</v>
      </c>
      <c s="31" t="s">
        <v>100</v>
      </c>
      <c s="32">
        <v>4.8</v>
      </c>
      <c s="33">
        <v>0</v>
      </c>
      <c s="34">
        <f>ROUND(ROUND(H156,2)*ROUND(G156,3),2)</f>
      </c>
      <c r="O156">
        <f>(I156*21)/100</f>
      </c>
      <c t="s">
        <v>22</v>
      </c>
    </row>
    <row r="157" spans="1:5" ht="38.25">
      <c r="A157" s="35" t="s">
        <v>49</v>
      </c>
      <c r="E157" s="36" t="s">
        <v>268</v>
      </c>
    </row>
    <row r="158" spans="1:5" ht="12.75">
      <c r="A158" s="37" t="s">
        <v>51</v>
      </c>
      <c r="E158" s="38" t="s">
        <v>269</v>
      </c>
    </row>
    <row r="159" spans="1:5" ht="255">
      <c r="A159" t="s">
        <v>52</v>
      </c>
      <c r="E159" s="36" t="s">
        <v>270</v>
      </c>
    </row>
    <row r="160" spans="1:16" ht="12.75">
      <c r="A160" s="25" t="s">
        <v>44</v>
      </c>
      <c s="29" t="s">
        <v>271</v>
      </c>
      <c s="29" t="s">
        <v>272</v>
      </c>
      <c s="25" t="s">
        <v>46</v>
      </c>
      <c s="30" t="s">
        <v>273</v>
      </c>
      <c s="31" t="s">
        <v>100</v>
      </c>
      <c s="32">
        <v>13.8</v>
      </c>
      <c s="33">
        <v>0</v>
      </c>
      <c s="34">
        <f>ROUND(ROUND(H160,2)*ROUND(G160,3),2)</f>
      </c>
      <c r="O160">
        <f>(I160*21)/100</f>
      </c>
      <c t="s">
        <v>22</v>
      </c>
    </row>
    <row r="161" spans="1:5" ht="25.5">
      <c r="A161" s="35" t="s">
        <v>49</v>
      </c>
      <c r="E161" s="36" t="s">
        <v>274</v>
      </c>
    </row>
    <row r="162" spans="1:5" ht="89.25">
      <c r="A162" s="37" t="s">
        <v>51</v>
      </c>
      <c r="E162" s="38" t="s">
        <v>275</v>
      </c>
    </row>
    <row r="163" spans="1:5" ht="89.25">
      <c r="A163" t="s">
        <v>52</v>
      </c>
      <c r="E163" s="36" t="s">
        <v>276</v>
      </c>
    </row>
    <row r="164" spans="1:16" ht="12.75">
      <c r="A164" s="25" t="s">
        <v>44</v>
      </c>
      <c s="29" t="s">
        <v>277</v>
      </c>
      <c s="29" t="s">
        <v>278</v>
      </c>
      <c s="25" t="s">
        <v>46</v>
      </c>
      <c s="30" t="s">
        <v>279</v>
      </c>
      <c s="31" t="s">
        <v>100</v>
      </c>
      <c s="32">
        <v>21.045</v>
      </c>
      <c s="33">
        <v>0</v>
      </c>
      <c s="34">
        <f>ROUND(ROUND(H164,2)*ROUND(G164,3),2)</f>
      </c>
      <c r="O164">
        <f>(I164*21)/100</f>
      </c>
      <c t="s">
        <v>22</v>
      </c>
    </row>
    <row r="165" spans="1:5" ht="12.75">
      <c r="A165" s="35" t="s">
        <v>49</v>
      </c>
      <c r="E165" s="36" t="s">
        <v>280</v>
      </c>
    </row>
    <row r="166" spans="1:5" ht="89.25">
      <c r="A166" s="37" t="s">
        <v>51</v>
      </c>
      <c r="E166" s="38" t="s">
        <v>281</v>
      </c>
    </row>
    <row r="167" spans="1:5" ht="395.25">
      <c r="A167" t="s">
        <v>52</v>
      </c>
      <c r="E167" s="36" t="s">
        <v>238</v>
      </c>
    </row>
    <row r="168" spans="1:16" ht="12.75">
      <c r="A168" s="25" t="s">
        <v>44</v>
      </c>
      <c s="29" t="s">
        <v>282</v>
      </c>
      <c s="29" t="s">
        <v>283</v>
      </c>
      <c s="25" t="s">
        <v>46</v>
      </c>
      <c s="30" t="s">
        <v>284</v>
      </c>
      <c s="31" t="s">
        <v>85</v>
      </c>
      <c s="32">
        <v>1.126</v>
      </c>
      <c s="33">
        <v>0</v>
      </c>
      <c s="34">
        <f>ROUND(ROUND(H168,2)*ROUND(G168,3),2)</f>
      </c>
      <c r="O168">
        <f>(I168*21)/100</f>
      </c>
      <c t="s">
        <v>22</v>
      </c>
    </row>
    <row r="169" spans="1:5" ht="12.75">
      <c r="A169" s="35" t="s">
        <v>49</v>
      </c>
      <c r="E169" s="36" t="s">
        <v>46</v>
      </c>
    </row>
    <row r="170" spans="1:5" ht="76.5">
      <c r="A170" s="37" t="s">
        <v>51</v>
      </c>
      <c r="E170" s="38" t="s">
        <v>285</v>
      </c>
    </row>
    <row r="171" spans="1:5" ht="293.25">
      <c r="A171" t="s">
        <v>52</v>
      </c>
      <c r="E171" s="36" t="s">
        <v>286</v>
      </c>
    </row>
    <row r="172" spans="1:18" ht="12.75" customHeight="1">
      <c r="A172" s="6" t="s">
        <v>42</v>
      </c>
      <c s="6"/>
      <c s="41" t="s">
        <v>32</v>
      </c>
      <c s="6"/>
      <c s="27" t="s">
        <v>287</v>
      </c>
      <c s="6"/>
      <c s="6"/>
      <c s="6"/>
      <c s="42">
        <f>0+Q172</f>
      </c>
      <c r="O172">
        <f>0+R172</f>
      </c>
      <c r="Q172">
        <f>0+I173+I177+I181+I185+I189+I193+I197+I201+I205+I209+I213</f>
      </c>
      <c>
        <f>0+O173+O177+O181+O185+O189+O193+O197+O201+O205+O209+O213</f>
      </c>
    </row>
    <row r="173" spans="1:16" ht="12.75">
      <c r="A173" s="25" t="s">
        <v>44</v>
      </c>
      <c s="29" t="s">
        <v>288</v>
      </c>
      <c s="29" t="s">
        <v>289</v>
      </c>
      <c s="25" t="s">
        <v>46</v>
      </c>
      <c s="30" t="s">
        <v>290</v>
      </c>
      <c s="31" t="s">
        <v>139</v>
      </c>
      <c s="32">
        <v>17.14</v>
      </c>
      <c s="33">
        <v>0</v>
      </c>
      <c s="34">
        <f>ROUND(ROUND(H173,2)*ROUND(G173,3),2)</f>
      </c>
      <c r="O173">
        <f>(I173*21)/100</f>
      </c>
      <c t="s">
        <v>22</v>
      </c>
    </row>
    <row r="174" spans="1:5" ht="25.5">
      <c r="A174" s="35" t="s">
        <v>49</v>
      </c>
      <c r="E174" s="36" t="s">
        <v>291</v>
      </c>
    </row>
    <row r="175" spans="1:5" ht="12.75">
      <c r="A175" s="37" t="s">
        <v>51</v>
      </c>
      <c r="E175" s="38" t="s">
        <v>292</v>
      </c>
    </row>
    <row r="176" spans="1:5" ht="127.5">
      <c r="A176" t="s">
        <v>52</v>
      </c>
      <c r="E176" s="36" t="s">
        <v>293</v>
      </c>
    </row>
    <row r="177" spans="1:16" ht="12.75">
      <c r="A177" s="25" t="s">
        <v>44</v>
      </c>
      <c s="29" t="s">
        <v>294</v>
      </c>
      <c s="29" t="s">
        <v>295</v>
      </c>
      <c s="25" t="s">
        <v>46</v>
      </c>
      <c s="30" t="s">
        <v>296</v>
      </c>
      <c s="31" t="s">
        <v>100</v>
      </c>
      <c s="32">
        <v>3.36</v>
      </c>
      <c s="33">
        <v>0</v>
      </c>
      <c s="34">
        <f>ROUND(ROUND(H177,2)*ROUND(G177,3),2)</f>
      </c>
      <c r="O177">
        <f>(I177*21)/100</f>
      </c>
      <c t="s">
        <v>22</v>
      </c>
    </row>
    <row r="178" spans="1:5" ht="12.75">
      <c r="A178" s="35" t="s">
        <v>49</v>
      </c>
      <c r="E178" s="36" t="s">
        <v>46</v>
      </c>
    </row>
    <row r="179" spans="1:5" ht="38.25">
      <c r="A179" s="37" t="s">
        <v>51</v>
      </c>
      <c r="E179" s="38" t="s">
        <v>297</v>
      </c>
    </row>
    <row r="180" spans="1:5" ht="395.25">
      <c r="A180" t="s">
        <v>52</v>
      </c>
      <c r="E180" s="36" t="s">
        <v>238</v>
      </c>
    </row>
    <row r="181" spans="1:16" ht="12.75">
      <c r="A181" s="25" t="s">
        <v>44</v>
      </c>
      <c s="29" t="s">
        <v>298</v>
      </c>
      <c s="29" t="s">
        <v>299</v>
      </c>
      <c s="25" t="s">
        <v>46</v>
      </c>
      <c s="30" t="s">
        <v>300</v>
      </c>
      <c s="31" t="s">
        <v>100</v>
      </c>
      <c s="32">
        <v>1.283</v>
      </c>
      <c s="33">
        <v>0</v>
      </c>
      <c s="34">
        <f>ROUND(ROUND(H181,2)*ROUND(G181,3),2)</f>
      </c>
      <c r="O181">
        <f>(I181*21)/100</f>
      </c>
      <c t="s">
        <v>22</v>
      </c>
    </row>
    <row r="182" spans="1:5" ht="12.75">
      <c r="A182" s="35" t="s">
        <v>49</v>
      </c>
      <c r="E182" s="36" t="s">
        <v>301</v>
      </c>
    </row>
    <row r="183" spans="1:5" ht="12.75">
      <c r="A183" s="37" t="s">
        <v>51</v>
      </c>
      <c r="E183" s="38" t="s">
        <v>302</v>
      </c>
    </row>
    <row r="184" spans="1:5" ht="76.5">
      <c r="A184" t="s">
        <v>52</v>
      </c>
      <c r="E184" s="36" t="s">
        <v>303</v>
      </c>
    </row>
    <row r="185" spans="1:16" ht="12.75">
      <c r="A185" s="25" t="s">
        <v>44</v>
      </c>
      <c s="29" t="s">
        <v>304</v>
      </c>
      <c s="29" t="s">
        <v>305</v>
      </c>
      <c s="25" t="s">
        <v>46</v>
      </c>
      <c s="30" t="s">
        <v>306</v>
      </c>
      <c s="31" t="s">
        <v>100</v>
      </c>
      <c s="32">
        <v>12.61</v>
      </c>
      <c s="33">
        <v>0</v>
      </c>
      <c s="34">
        <f>ROUND(ROUND(H185,2)*ROUND(G185,3),2)</f>
      </c>
      <c r="O185">
        <f>(I185*21)/100</f>
      </c>
      <c t="s">
        <v>22</v>
      </c>
    </row>
    <row r="186" spans="1:5" ht="12.75">
      <c r="A186" s="35" t="s">
        <v>49</v>
      </c>
      <c r="E186" s="36" t="s">
        <v>307</v>
      </c>
    </row>
    <row r="187" spans="1:5" ht="89.25">
      <c r="A187" s="37" t="s">
        <v>51</v>
      </c>
      <c r="E187" s="38" t="s">
        <v>308</v>
      </c>
    </row>
    <row r="188" spans="1:5" ht="395.25">
      <c r="A188" t="s">
        <v>52</v>
      </c>
      <c r="E188" s="36" t="s">
        <v>238</v>
      </c>
    </row>
    <row r="189" spans="1:16" ht="12.75">
      <c r="A189" s="25" t="s">
        <v>44</v>
      </c>
      <c s="29" t="s">
        <v>309</v>
      </c>
      <c s="29" t="s">
        <v>310</v>
      </c>
      <c s="25" t="s">
        <v>46</v>
      </c>
      <c s="30" t="s">
        <v>311</v>
      </c>
      <c s="31" t="s">
        <v>100</v>
      </c>
      <c s="32">
        <v>28.746</v>
      </c>
      <c s="33">
        <v>0</v>
      </c>
      <c s="34">
        <f>ROUND(ROUND(H189,2)*ROUND(G189,3),2)</f>
      </c>
      <c r="O189">
        <f>(I189*21)/100</f>
      </c>
      <c t="s">
        <v>22</v>
      </c>
    </row>
    <row r="190" spans="1:5" ht="12.75">
      <c r="A190" s="35" t="s">
        <v>49</v>
      </c>
      <c r="E190" s="36" t="s">
        <v>312</v>
      </c>
    </row>
    <row r="191" spans="1:5" ht="63.75">
      <c r="A191" s="37" t="s">
        <v>51</v>
      </c>
      <c r="E191" s="38" t="s">
        <v>313</v>
      </c>
    </row>
    <row r="192" spans="1:5" ht="395.25">
      <c r="A192" t="s">
        <v>52</v>
      </c>
      <c r="E192" s="36" t="s">
        <v>238</v>
      </c>
    </row>
    <row r="193" spans="1:16" ht="12.75">
      <c r="A193" s="25" t="s">
        <v>44</v>
      </c>
      <c s="29" t="s">
        <v>314</v>
      </c>
      <c s="29" t="s">
        <v>315</v>
      </c>
      <c s="25" t="s">
        <v>83</v>
      </c>
      <c s="30" t="s">
        <v>316</v>
      </c>
      <c s="31" t="s">
        <v>100</v>
      </c>
      <c s="32">
        <v>1.1</v>
      </c>
      <c s="33">
        <v>0</v>
      </c>
      <c s="34">
        <f>ROUND(ROUND(H193,2)*ROUND(G193,3),2)</f>
      </c>
      <c r="O193">
        <f>(I193*21)/100</f>
      </c>
      <c t="s">
        <v>22</v>
      </c>
    </row>
    <row r="194" spans="1:5" ht="12.75">
      <c r="A194" s="35" t="s">
        <v>49</v>
      </c>
      <c r="E194" s="36" t="s">
        <v>317</v>
      </c>
    </row>
    <row r="195" spans="1:5" ht="12.75">
      <c r="A195" s="37" t="s">
        <v>51</v>
      </c>
      <c r="E195" s="38" t="s">
        <v>318</v>
      </c>
    </row>
    <row r="196" spans="1:5" ht="76.5">
      <c r="A196" t="s">
        <v>52</v>
      </c>
      <c r="E196" s="36" t="s">
        <v>319</v>
      </c>
    </row>
    <row r="197" spans="1:16" ht="12.75">
      <c r="A197" s="25" t="s">
        <v>44</v>
      </c>
      <c s="29" t="s">
        <v>320</v>
      </c>
      <c s="29" t="s">
        <v>315</v>
      </c>
      <c s="25" t="s">
        <v>89</v>
      </c>
      <c s="30" t="s">
        <v>316</v>
      </c>
      <c s="31" t="s">
        <v>100</v>
      </c>
      <c s="32">
        <v>13.3</v>
      </c>
      <c s="33">
        <v>0</v>
      </c>
      <c s="34">
        <f>ROUND(ROUND(H197,2)*ROUND(G197,3),2)</f>
      </c>
      <c r="O197">
        <f>(I197*21)/100</f>
      </c>
      <c t="s">
        <v>22</v>
      </c>
    </row>
    <row r="198" spans="1:5" ht="25.5">
      <c r="A198" s="35" t="s">
        <v>49</v>
      </c>
      <c r="E198" s="36" t="s">
        <v>321</v>
      </c>
    </row>
    <row r="199" spans="1:5" ht="25.5">
      <c r="A199" s="37" t="s">
        <v>51</v>
      </c>
      <c r="E199" s="38" t="s">
        <v>322</v>
      </c>
    </row>
    <row r="200" spans="1:5" ht="76.5">
      <c r="A200" t="s">
        <v>52</v>
      </c>
      <c r="E200" s="36" t="s">
        <v>319</v>
      </c>
    </row>
    <row r="201" spans="1:16" ht="12.75">
      <c r="A201" s="25" t="s">
        <v>44</v>
      </c>
      <c s="29" t="s">
        <v>323</v>
      </c>
      <c s="29" t="s">
        <v>324</v>
      </c>
      <c s="25" t="s">
        <v>83</v>
      </c>
      <c s="30" t="s">
        <v>325</v>
      </c>
      <c s="31" t="s">
        <v>100</v>
      </c>
      <c s="32">
        <v>12.075</v>
      </c>
      <c s="33">
        <v>0</v>
      </c>
      <c s="34">
        <f>ROUND(ROUND(H201,2)*ROUND(G201,3),2)</f>
      </c>
      <c r="O201">
        <f>(I201*21)/100</f>
      </c>
      <c t="s">
        <v>22</v>
      </c>
    </row>
    <row r="202" spans="1:5" ht="12.75">
      <c r="A202" s="35" t="s">
        <v>49</v>
      </c>
      <c r="E202" s="36" t="s">
        <v>307</v>
      </c>
    </row>
    <row r="203" spans="1:5" ht="38.25">
      <c r="A203" s="37" t="s">
        <v>51</v>
      </c>
      <c r="E203" s="38" t="s">
        <v>326</v>
      </c>
    </row>
    <row r="204" spans="1:5" ht="395.25">
      <c r="A204" t="s">
        <v>52</v>
      </c>
      <c r="E204" s="36" t="s">
        <v>238</v>
      </c>
    </row>
    <row r="205" spans="1:16" ht="12.75">
      <c r="A205" s="25" t="s">
        <v>44</v>
      </c>
      <c s="29" t="s">
        <v>327</v>
      </c>
      <c s="29" t="s">
        <v>324</v>
      </c>
      <c s="25" t="s">
        <v>89</v>
      </c>
      <c s="30" t="s">
        <v>325</v>
      </c>
      <c s="31" t="s">
        <v>100</v>
      </c>
      <c s="32">
        <v>24.75</v>
      </c>
      <c s="33">
        <v>0</v>
      </c>
      <c s="34">
        <f>ROUND(ROUND(H205,2)*ROUND(G205,3),2)</f>
      </c>
      <c r="O205">
        <f>(I205*21)/100</f>
      </c>
      <c t="s">
        <v>22</v>
      </c>
    </row>
    <row r="206" spans="1:5" ht="25.5">
      <c r="A206" s="35" t="s">
        <v>49</v>
      </c>
      <c r="E206" s="36" t="s">
        <v>328</v>
      </c>
    </row>
    <row r="207" spans="1:5" ht="25.5">
      <c r="A207" s="37" t="s">
        <v>51</v>
      </c>
      <c r="E207" s="38" t="s">
        <v>329</v>
      </c>
    </row>
    <row r="208" spans="1:5" ht="395.25">
      <c r="A208" t="s">
        <v>52</v>
      </c>
      <c r="E208" s="36" t="s">
        <v>238</v>
      </c>
    </row>
    <row r="209" spans="1:16" ht="12.75">
      <c r="A209" s="25" t="s">
        <v>44</v>
      </c>
      <c s="29" t="s">
        <v>330</v>
      </c>
      <c s="29" t="s">
        <v>331</v>
      </c>
      <c s="25" t="s">
        <v>46</v>
      </c>
      <c s="30" t="s">
        <v>332</v>
      </c>
      <c s="31" t="s">
        <v>100</v>
      </c>
      <c s="32">
        <v>17.608</v>
      </c>
      <c s="33">
        <v>0</v>
      </c>
      <c s="34">
        <f>ROUND(ROUND(H209,2)*ROUND(G209,3),2)</f>
      </c>
      <c r="O209">
        <f>(I209*21)/100</f>
      </c>
      <c t="s">
        <v>22</v>
      </c>
    </row>
    <row r="210" spans="1:5" ht="12.75">
      <c r="A210" s="35" t="s">
        <v>49</v>
      </c>
      <c r="E210" s="36" t="s">
        <v>301</v>
      </c>
    </row>
    <row r="211" spans="1:5" ht="63.75">
      <c r="A211" s="37" t="s">
        <v>51</v>
      </c>
      <c r="E211" s="38" t="s">
        <v>333</v>
      </c>
    </row>
    <row r="212" spans="1:5" ht="114.75">
      <c r="A212" t="s">
        <v>52</v>
      </c>
      <c r="E212" s="36" t="s">
        <v>334</v>
      </c>
    </row>
    <row r="213" spans="1:16" ht="12.75">
      <c r="A213" s="25" t="s">
        <v>44</v>
      </c>
      <c s="29" t="s">
        <v>335</v>
      </c>
      <c s="29" t="s">
        <v>336</v>
      </c>
      <c s="25" t="s">
        <v>46</v>
      </c>
      <c s="30" t="s">
        <v>337</v>
      </c>
      <c s="31" t="s">
        <v>100</v>
      </c>
      <c s="32">
        <v>102</v>
      </c>
      <c s="33">
        <v>0</v>
      </c>
      <c s="34">
        <f>ROUND(ROUND(H213,2)*ROUND(G213,3),2)</f>
      </c>
      <c r="O213">
        <f>(I213*21)/100</f>
      </c>
      <c t="s">
        <v>22</v>
      </c>
    </row>
    <row r="214" spans="1:5" ht="12.75">
      <c r="A214" s="35" t="s">
        <v>49</v>
      </c>
      <c r="E214" s="36" t="s">
        <v>46</v>
      </c>
    </row>
    <row r="215" spans="1:5" ht="25.5">
      <c r="A215" s="37" t="s">
        <v>51</v>
      </c>
      <c r="E215" s="38" t="s">
        <v>338</v>
      </c>
    </row>
    <row r="216" spans="1:5" ht="140.25">
      <c r="A216" t="s">
        <v>52</v>
      </c>
      <c r="E216" s="36" t="s">
        <v>339</v>
      </c>
    </row>
    <row r="217" spans="1:18" ht="12.75" customHeight="1">
      <c r="A217" s="6" t="s">
        <v>42</v>
      </c>
      <c s="6"/>
      <c s="41" t="s">
        <v>34</v>
      </c>
      <c s="6"/>
      <c s="27" t="s">
        <v>340</v>
      </c>
      <c s="6"/>
      <c s="6"/>
      <c s="6"/>
      <c s="42">
        <f>0+Q217</f>
      </c>
      <c r="O217">
        <f>0+R217</f>
      </c>
      <c r="Q217">
        <f>0+I218+I222+I226+I230+I234+I238+I242+I246+I250+I254+I258</f>
      </c>
      <c>
        <f>0+O218+O222+O226+O230+O234+O238+O242+O246+O250+O254+O258</f>
      </c>
    </row>
    <row r="218" spans="1:16" ht="12.75">
      <c r="A218" s="25" t="s">
        <v>44</v>
      </c>
      <c s="29" t="s">
        <v>341</v>
      </c>
      <c s="29" t="s">
        <v>342</v>
      </c>
      <c s="25" t="s">
        <v>46</v>
      </c>
      <c s="30" t="s">
        <v>343</v>
      </c>
      <c s="31" t="s">
        <v>116</v>
      </c>
      <c s="32">
        <v>4.5</v>
      </c>
      <c s="33">
        <v>0</v>
      </c>
      <c s="34">
        <f>ROUND(ROUND(H218,2)*ROUND(G218,3),2)</f>
      </c>
      <c r="O218">
        <f>(I218*21)/100</f>
      </c>
      <c t="s">
        <v>22</v>
      </c>
    </row>
    <row r="219" spans="1:5" ht="12.75">
      <c r="A219" s="35" t="s">
        <v>49</v>
      </c>
      <c r="E219" s="36" t="s">
        <v>344</v>
      </c>
    </row>
    <row r="220" spans="1:5" ht="25.5">
      <c r="A220" s="37" t="s">
        <v>51</v>
      </c>
      <c r="E220" s="38" t="s">
        <v>345</v>
      </c>
    </row>
    <row r="221" spans="1:5" ht="76.5">
      <c r="A221" t="s">
        <v>52</v>
      </c>
      <c r="E221" s="36" t="s">
        <v>346</v>
      </c>
    </row>
    <row r="222" spans="1:16" ht="12.75">
      <c r="A222" s="25" t="s">
        <v>44</v>
      </c>
      <c s="29" t="s">
        <v>347</v>
      </c>
      <c s="29" t="s">
        <v>348</v>
      </c>
      <c s="25" t="s">
        <v>46</v>
      </c>
      <c s="30" t="s">
        <v>349</v>
      </c>
      <c s="31" t="s">
        <v>116</v>
      </c>
      <c s="32">
        <v>205</v>
      </c>
      <c s="33">
        <v>0</v>
      </c>
      <c s="34">
        <f>ROUND(ROUND(H222,2)*ROUND(G222,3),2)</f>
      </c>
      <c r="O222">
        <f>(I222*21)/100</f>
      </c>
      <c t="s">
        <v>22</v>
      </c>
    </row>
    <row r="223" spans="1:5" ht="12.75">
      <c r="A223" s="35" t="s">
        <v>49</v>
      </c>
      <c r="E223" s="36" t="s">
        <v>350</v>
      </c>
    </row>
    <row r="224" spans="1:5" ht="25.5">
      <c r="A224" s="37" t="s">
        <v>51</v>
      </c>
      <c r="E224" s="38" t="s">
        <v>351</v>
      </c>
    </row>
    <row r="225" spans="1:5" ht="76.5">
      <c r="A225" t="s">
        <v>52</v>
      </c>
      <c r="E225" s="36" t="s">
        <v>346</v>
      </c>
    </row>
    <row r="226" spans="1:16" ht="12.75">
      <c r="A226" s="25" t="s">
        <v>44</v>
      </c>
      <c s="29" t="s">
        <v>352</v>
      </c>
      <c s="29" t="s">
        <v>353</v>
      </c>
      <c s="25" t="s">
        <v>46</v>
      </c>
      <c s="30" t="s">
        <v>354</v>
      </c>
      <c s="31" t="s">
        <v>116</v>
      </c>
      <c s="32">
        <v>205</v>
      </c>
      <c s="33">
        <v>0</v>
      </c>
      <c s="34">
        <f>ROUND(ROUND(H226,2)*ROUND(G226,3),2)</f>
      </c>
      <c r="O226">
        <f>(I226*21)/100</f>
      </c>
      <c t="s">
        <v>22</v>
      </c>
    </row>
    <row r="227" spans="1:5" ht="12.75">
      <c r="A227" s="35" t="s">
        <v>49</v>
      </c>
      <c r="E227" s="36" t="s">
        <v>355</v>
      </c>
    </row>
    <row r="228" spans="1:5" ht="25.5">
      <c r="A228" s="37" t="s">
        <v>51</v>
      </c>
      <c r="E228" s="38" t="s">
        <v>351</v>
      </c>
    </row>
    <row r="229" spans="1:5" ht="76.5">
      <c r="A229" t="s">
        <v>52</v>
      </c>
      <c r="E229" s="36" t="s">
        <v>346</v>
      </c>
    </row>
    <row r="230" spans="1:16" ht="12.75">
      <c r="A230" s="25" t="s">
        <v>44</v>
      </c>
      <c s="29" t="s">
        <v>356</v>
      </c>
      <c s="29" t="s">
        <v>357</v>
      </c>
      <c s="25" t="s">
        <v>46</v>
      </c>
      <c s="30" t="s">
        <v>358</v>
      </c>
      <c s="31" t="s">
        <v>100</v>
      </c>
      <c s="32">
        <v>2.4</v>
      </c>
      <c s="33">
        <v>0</v>
      </c>
      <c s="34">
        <f>ROUND(ROUND(H230,2)*ROUND(G230,3),2)</f>
      </c>
      <c r="O230">
        <f>(I230*21)/100</f>
      </c>
      <c t="s">
        <v>22</v>
      </c>
    </row>
    <row r="231" spans="1:5" ht="12.75">
      <c r="A231" s="35" t="s">
        <v>49</v>
      </c>
      <c r="E231" s="36" t="s">
        <v>359</v>
      </c>
    </row>
    <row r="232" spans="1:5" ht="25.5">
      <c r="A232" s="37" t="s">
        <v>51</v>
      </c>
      <c r="E232" s="38" t="s">
        <v>360</v>
      </c>
    </row>
    <row r="233" spans="1:5" ht="102">
      <c r="A233" t="s">
        <v>52</v>
      </c>
      <c r="E233" s="36" t="s">
        <v>361</v>
      </c>
    </row>
    <row r="234" spans="1:16" ht="12.75">
      <c r="A234" s="25" t="s">
        <v>44</v>
      </c>
      <c s="29" t="s">
        <v>362</v>
      </c>
      <c s="29" t="s">
        <v>363</v>
      </c>
      <c s="25" t="s">
        <v>46</v>
      </c>
      <c s="30" t="s">
        <v>364</v>
      </c>
      <c s="31" t="s">
        <v>116</v>
      </c>
      <c s="32">
        <v>253.3</v>
      </c>
      <c s="33">
        <v>0</v>
      </c>
      <c s="34">
        <f>ROUND(ROUND(H234,2)*ROUND(G234,3),2)</f>
      </c>
      <c r="O234">
        <f>(I234*21)/100</f>
      </c>
      <c t="s">
        <v>22</v>
      </c>
    </row>
    <row r="235" spans="1:5" ht="12.75">
      <c r="A235" s="35" t="s">
        <v>49</v>
      </c>
      <c r="E235" s="36" t="s">
        <v>365</v>
      </c>
    </row>
    <row r="236" spans="1:5" ht="51">
      <c r="A236" s="37" t="s">
        <v>51</v>
      </c>
      <c r="E236" s="38" t="s">
        <v>366</v>
      </c>
    </row>
    <row r="237" spans="1:5" ht="89.25">
      <c r="A237" t="s">
        <v>52</v>
      </c>
      <c r="E237" s="36" t="s">
        <v>367</v>
      </c>
    </row>
    <row r="238" spans="1:16" ht="12.75">
      <c r="A238" s="25" t="s">
        <v>44</v>
      </c>
      <c s="29" t="s">
        <v>368</v>
      </c>
      <c s="29" t="s">
        <v>369</v>
      </c>
      <c s="25" t="s">
        <v>46</v>
      </c>
      <c s="30" t="s">
        <v>370</v>
      </c>
      <c s="31" t="s">
        <v>116</v>
      </c>
      <c s="32">
        <v>688</v>
      </c>
      <c s="33">
        <v>0</v>
      </c>
      <c s="34">
        <f>ROUND(ROUND(H238,2)*ROUND(G238,3),2)</f>
      </c>
      <c r="O238">
        <f>(I238*21)/100</f>
      </c>
      <c t="s">
        <v>22</v>
      </c>
    </row>
    <row r="239" spans="1:5" ht="12.75">
      <c r="A239" s="35" t="s">
        <v>49</v>
      </c>
      <c r="E239" s="36" t="s">
        <v>371</v>
      </c>
    </row>
    <row r="240" spans="1:5" ht="25.5">
      <c r="A240" s="37" t="s">
        <v>51</v>
      </c>
      <c r="E240" s="38" t="s">
        <v>372</v>
      </c>
    </row>
    <row r="241" spans="1:5" ht="89.25">
      <c r="A241" t="s">
        <v>52</v>
      </c>
      <c r="E241" s="36" t="s">
        <v>367</v>
      </c>
    </row>
    <row r="242" spans="1:16" ht="12.75">
      <c r="A242" s="25" t="s">
        <v>44</v>
      </c>
      <c s="29" t="s">
        <v>373</v>
      </c>
      <c s="29" t="s">
        <v>374</v>
      </c>
      <c s="25" t="s">
        <v>46</v>
      </c>
      <c s="30" t="s">
        <v>375</v>
      </c>
      <c s="31" t="s">
        <v>116</v>
      </c>
      <c s="32">
        <v>688</v>
      </c>
      <c s="33">
        <v>0</v>
      </c>
      <c s="34">
        <f>ROUND(ROUND(H242,2)*ROUND(G242,3),2)</f>
      </c>
      <c r="O242">
        <f>(I242*21)/100</f>
      </c>
      <c t="s">
        <v>22</v>
      </c>
    </row>
    <row r="243" spans="1:5" ht="12.75">
      <c r="A243" s="35" t="s">
        <v>49</v>
      </c>
      <c r="E243" s="36" t="s">
        <v>46</v>
      </c>
    </row>
    <row r="244" spans="1:5" ht="25.5">
      <c r="A244" s="37" t="s">
        <v>51</v>
      </c>
      <c r="E244" s="38" t="s">
        <v>372</v>
      </c>
    </row>
    <row r="245" spans="1:5" ht="165.75">
      <c r="A245" t="s">
        <v>52</v>
      </c>
      <c r="E245" s="36" t="s">
        <v>376</v>
      </c>
    </row>
    <row r="246" spans="1:16" ht="12.75">
      <c r="A246" s="25" t="s">
        <v>44</v>
      </c>
      <c s="29" t="s">
        <v>377</v>
      </c>
      <c s="29" t="s">
        <v>378</v>
      </c>
      <c s="25" t="s">
        <v>46</v>
      </c>
      <c s="30" t="s">
        <v>379</v>
      </c>
      <c s="31" t="s">
        <v>116</v>
      </c>
      <c s="32">
        <v>205</v>
      </c>
      <c s="33">
        <v>0</v>
      </c>
      <c s="34">
        <f>ROUND(ROUND(H246,2)*ROUND(G246,3),2)</f>
      </c>
      <c r="O246">
        <f>(I246*21)/100</f>
      </c>
      <c t="s">
        <v>22</v>
      </c>
    </row>
    <row r="247" spans="1:5" ht="12.75">
      <c r="A247" s="35" t="s">
        <v>49</v>
      </c>
      <c r="E247" s="36" t="s">
        <v>380</v>
      </c>
    </row>
    <row r="248" spans="1:5" ht="25.5">
      <c r="A248" s="37" t="s">
        <v>51</v>
      </c>
      <c r="E248" s="38" t="s">
        <v>351</v>
      </c>
    </row>
    <row r="249" spans="1:5" ht="165.75">
      <c r="A249" t="s">
        <v>52</v>
      </c>
      <c r="E249" s="36" t="s">
        <v>376</v>
      </c>
    </row>
    <row r="250" spans="1:16" ht="12.75">
      <c r="A250" s="25" t="s">
        <v>44</v>
      </c>
      <c s="29" t="s">
        <v>381</v>
      </c>
      <c s="29" t="s">
        <v>382</v>
      </c>
      <c s="25" t="s">
        <v>46</v>
      </c>
      <c s="30" t="s">
        <v>383</v>
      </c>
      <c s="31" t="s">
        <v>100</v>
      </c>
      <c s="32">
        <v>3.381</v>
      </c>
      <c s="33">
        <v>0</v>
      </c>
      <c s="34">
        <f>ROUND(ROUND(H250,2)*ROUND(G250,3),2)</f>
      </c>
      <c r="O250">
        <f>(I250*21)/100</f>
      </c>
      <c t="s">
        <v>22</v>
      </c>
    </row>
    <row r="251" spans="1:5" ht="12.75">
      <c r="A251" s="35" t="s">
        <v>49</v>
      </c>
      <c r="E251" s="36" t="s">
        <v>384</v>
      </c>
    </row>
    <row r="252" spans="1:5" ht="25.5">
      <c r="A252" s="37" t="s">
        <v>51</v>
      </c>
      <c r="E252" s="38" t="s">
        <v>129</v>
      </c>
    </row>
    <row r="253" spans="1:5" ht="242.25">
      <c r="A253" t="s">
        <v>52</v>
      </c>
      <c r="E253" s="36" t="s">
        <v>385</v>
      </c>
    </row>
    <row r="254" spans="1:16" ht="12.75">
      <c r="A254" s="25" t="s">
        <v>44</v>
      </c>
      <c s="29" t="s">
        <v>386</v>
      </c>
      <c s="29" t="s">
        <v>387</v>
      </c>
      <c s="25" t="s">
        <v>46</v>
      </c>
      <c s="30" t="s">
        <v>388</v>
      </c>
      <c s="31" t="s">
        <v>116</v>
      </c>
      <c s="32">
        <v>4.5</v>
      </c>
      <c s="33">
        <v>0</v>
      </c>
      <c s="34">
        <f>ROUND(ROUND(H254,2)*ROUND(G254,3),2)</f>
      </c>
      <c r="O254">
        <f>(I254*21)/100</f>
      </c>
      <c t="s">
        <v>22</v>
      </c>
    </row>
    <row r="255" spans="1:5" ht="12.75">
      <c r="A255" s="35" t="s">
        <v>49</v>
      </c>
      <c r="E255" s="36" t="s">
        <v>389</v>
      </c>
    </row>
    <row r="256" spans="1:5" ht="25.5">
      <c r="A256" s="37" t="s">
        <v>51</v>
      </c>
      <c r="E256" s="38" t="s">
        <v>345</v>
      </c>
    </row>
    <row r="257" spans="1:5" ht="178.5">
      <c r="A257" t="s">
        <v>52</v>
      </c>
      <c r="E257" s="36" t="s">
        <v>390</v>
      </c>
    </row>
    <row r="258" spans="1:16" ht="12.75">
      <c r="A258" s="25" t="s">
        <v>44</v>
      </c>
      <c s="29" t="s">
        <v>391</v>
      </c>
      <c s="29" t="s">
        <v>392</v>
      </c>
      <c s="25" t="s">
        <v>46</v>
      </c>
      <c s="30" t="s">
        <v>393</v>
      </c>
      <c s="31" t="s">
        <v>139</v>
      </c>
      <c s="32">
        <v>77.29</v>
      </c>
      <c s="33">
        <v>0</v>
      </c>
      <c s="34">
        <f>ROUND(ROUND(H258,2)*ROUND(G258,3),2)</f>
      </c>
      <c r="O258">
        <f>(I258*21)/100</f>
      </c>
      <c t="s">
        <v>22</v>
      </c>
    </row>
    <row r="259" spans="1:5" ht="12.75">
      <c r="A259" s="35" t="s">
        <v>49</v>
      </c>
      <c r="E259" s="36" t="s">
        <v>46</v>
      </c>
    </row>
    <row r="260" spans="1:5" ht="63.75">
      <c r="A260" s="37" t="s">
        <v>51</v>
      </c>
      <c r="E260" s="38" t="s">
        <v>394</v>
      </c>
    </row>
    <row r="261" spans="1:5" ht="63.75">
      <c r="A261" t="s">
        <v>52</v>
      </c>
      <c r="E261" s="36" t="s">
        <v>395</v>
      </c>
    </row>
    <row r="262" spans="1:18" ht="12.75" customHeight="1">
      <c r="A262" s="6" t="s">
        <v>42</v>
      </c>
      <c s="6"/>
      <c s="41" t="s">
        <v>72</v>
      </c>
      <c s="6"/>
      <c s="27" t="s">
        <v>396</v>
      </c>
      <c s="6"/>
      <c s="6"/>
      <c s="6"/>
      <c s="42">
        <f>0+Q262</f>
      </c>
      <c r="O262">
        <f>0+R262</f>
      </c>
      <c r="Q262">
        <f>0+I263+I267</f>
      </c>
      <c>
        <f>0+O263+O267</f>
      </c>
    </row>
    <row r="263" spans="1:16" ht="12.75">
      <c r="A263" s="25" t="s">
        <v>44</v>
      </c>
      <c s="29" t="s">
        <v>397</v>
      </c>
      <c s="29" t="s">
        <v>398</v>
      </c>
      <c s="25" t="s">
        <v>46</v>
      </c>
      <c s="30" t="s">
        <v>399</v>
      </c>
      <c s="31" t="s">
        <v>116</v>
      </c>
      <c s="32">
        <v>208.54</v>
      </c>
      <c s="33">
        <v>0</v>
      </c>
      <c s="34">
        <f>ROUND(ROUND(H263,2)*ROUND(G263,3),2)</f>
      </c>
      <c r="O263">
        <f>(I263*21)/100</f>
      </c>
      <c t="s">
        <v>22</v>
      </c>
    </row>
    <row r="264" spans="1:5" ht="12.75">
      <c r="A264" s="35" t="s">
        <v>49</v>
      </c>
      <c r="E264" s="36" t="s">
        <v>400</v>
      </c>
    </row>
    <row r="265" spans="1:5" ht="153">
      <c r="A265" s="37" t="s">
        <v>51</v>
      </c>
      <c r="E265" s="38" t="s">
        <v>401</v>
      </c>
    </row>
    <row r="266" spans="1:5" ht="63.75">
      <c r="A266" t="s">
        <v>52</v>
      </c>
      <c r="E266" s="36" t="s">
        <v>402</v>
      </c>
    </row>
    <row r="267" spans="1:16" ht="12.75">
      <c r="A267" s="25" t="s">
        <v>44</v>
      </c>
      <c s="29" t="s">
        <v>403</v>
      </c>
      <c s="29" t="s">
        <v>404</v>
      </c>
      <c s="25" t="s">
        <v>46</v>
      </c>
      <c s="30" t="s">
        <v>405</v>
      </c>
      <c s="31" t="s">
        <v>116</v>
      </c>
      <c s="32">
        <v>20.8</v>
      </c>
      <c s="33">
        <v>0</v>
      </c>
      <c s="34">
        <f>ROUND(ROUND(H267,2)*ROUND(G267,3),2)</f>
      </c>
      <c r="O267">
        <f>(I267*21)/100</f>
      </c>
      <c t="s">
        <v>22</v>
      </c>
    </row>
    <row r="268" spans="1:5" ht="51">
      <c r="A268" s="35" t="s">
        <v>49</v>
      </c>
      <c r="E268" s="36" t="s">
        <v>406</v>
      </c>
    </row>
    <row r="269" spans="1:5" ht="12.75">
      <c r="A269" s="37" t="s">
        <v>51</v>
      </c>
      <c r="E269" s="38" t="s">
        <v>407</v>
      </c>
    </row>
    <row r="270" spans="1:5" ht="89.25">
      <c r="A270" t="s">
        <v>52</v>
      </c>
      <c r="E270" s="36" t="s">
        <v>408</v>
      </c>
    </row>
    <row r="271" spans="1:18" ht="12.75" customHeight="1">
      <c r="A271" s="6" t="s">
        <v>42</v>
      </c>
      <c s="6"/>
      <c s="41" t="s">
        <v>76</v>
      </c>
      <c s="6"/>
      <c s="27" t="s">
        <v>409</v>
      </c>
      <c s="6"/>
      <c s="6"/>
      <c s="6"/>
      <c s="42">
        <f>0+Q271</f>
      </c>
      <c r="O271">
        <f>0+R271</f>
      </c>
      <c r="Q271">
        <f>0+I272+I276+I280+I284+I288+I292+I296+I300</f>
      </c>
      <c>
        <f>0+O272+O276+O280+O284+O288+O292+O296+O300</f>
      </c>
    </row>
    <row r="272" spans="1:16" ht="12.75">
      <c r="A272" s="25" t="s">
        <v>44</v>
      </c>
      <c s="29" t="s">
        <v>410</v>
      </c>
      <c s="29" t="s">
        <v>411</v>
      </c>
      <c s="25" t="s">
        <v>46</v>
      </c>
      <c s="30" t="s">
        <v>412</v>
      </c>
      <c s="31" t="s">
        <v>139</v>
      </c>
      <c s="32">
        <v>4.5</v>
      </c>
      <c s="33">
        <v>0</v>
      </c>
      <c s="34">
        <f>ROUND(ROUND(H272,2)*ROUND(G272,3),2)</f>
      </c>
      <c r="O272">
        <f>(I272*21)/100</f>
      </c>
      <c t="s">
        <v>22</v>
      </c>
    </row>
    <row r="273" spans="1:5" ht="12.75">
      <c r="A273" s="35" t="s">
        <v>49</v>
      </c>
      <c r="E273" s="36" t="s">
        <v>413</v>
      </c>
    </row>
    <row r="274" spans="1:5" ht="12.75">
      <c r="A274" s="37" t="s">
        <v>51</v>
      </c>
      <c r="E274" s="38" t="s">
        <v>414</v>
      </c>
    </row>
    <row r="275" spans="1:5" ht="255">
      <c r="A275" t="s">
        <v>52</v>
      </c>
      <c r="E275" s="36" t="s">
        <v>415</v>
      </c>
    </row>
    <row r="276" spans="1:16" ht="12.75">
      <c r="A276" s="25" t="s">
        <v>44</v>
      </c>
      <c s="29" t="s">
        <v>416</v>
      </c>
      <c s="29" t="s">
        <v>417</v>
      </c>
      <c s="25" t="s">
        <v>46</v>
      </c>
      <c s="30" t="s">
        <v>418</v>
      </c>
      <c s="31" t="s">
        <v>139</v>
      </c>
      <c s="32">
        <v>3</v>
      </c>
      <c s="33">
        <v>0</v>
      </c>
      <c s="34">
        <f>ROUND(ROUND(H276,2)*ROUND(G276,3),2)</f>
      </c>
      <c r="O276">
        <f>(I276*21)/100</f>
      </c>
      <c t="s">
        <v>22</v>
      </c>
    </row>
    <row r="277" spans="1:5" ht="12.75">
      <c r="A277" s="35" t="s">
        <v>49</v>
      </c>
      <c r="E277" s="36" t="s">
        <v>419</v>
      </c>
    </row>
    <row r="278" spans="1:5" ht="25.5">
      <c r="A278" s="37" t="s">
        <v>51</v>
      </c>
      <c r="E278" s="38" t="s">
        <v>420</v>
      </c>
    </row>
    <row r="279" spans="1:5" ht="255">
      <c r="A279" t="s">
        <v>52</v>
      </c>
      <c r="E279" s="36" t="s">
        <v>415</v>
      </c>
    </row>
    <row r="280" spans="1:16" ht="12.75">
      <c r="A280" s="25" t="s">
        <v>44</v>
      </c>
      <c s="29" t="s">
        <v>421</v>
      </c>
      <c s="29" t="s">
        <v>422</v>
      </c>
      <c s="25" t="s">
        <v>46</v>
      </c>
      <c s="30" t="s">
        <v>423</v>
      </c>
      <c s="31" t="s">
        <v>139</v>
      </c>
      <c s="32">
        <v>4.5</v>
      </c>
      <c s="33">
        <v>0</v>
      </c>
      <c s="34">
        <f>ROUND(ROUND(H280,2)*ROUND(G280,3),2)</f>
      </c>
      <c r="O280">
        <f>(I280*21)/100</f>
      </c>
      <c t="s">
        <v>22</v>
      </c>
    </row>
    <row r="281" spans="1:5" ht="12.75">
      <c r="A281" s="35" t="s">
        <v>49</v>
      </c>
      <c r="E281" s="36" t="s">
        <v>424</v>
      </c>
    </row>
    <row r="282" spans="1:5" ht="12.75">
      <c r="A282" s="37" t="s">
        <v>51</v>
      </c>
      <c r="E282" s="38" t="s">
        <v>425</v>
      </c>
    </row>
    <row r="283" spans="1:5" ht="255">
      <c r="A283" t="s">
        <v>52</v>
      </c>
      <c r="E283" s="36" t="s">
        <v>415</v>
      </c>
    </row>
    <row r="284" spans="1:16" ht="12.75">
      <c r="A284" s="25" t="s">
        <v>44</v>
      </c>
      <c s="29" t="s">
        <v>426</v>
      </c>
      <c s="29" t="s">
        <v>427</v>
      </c>
      <c s="25" t="s">
        <v>46</v>
      </c>
      <c s="30" t="s">
        <v>428</v>
      </c>
      <c s="31" t="s">
        <v>139</v>
      </c>
      <c s="32">
        <v>28</v>
      </c>
      <c s="33">
        <v>0</v>
      </c>
      <c s="34">
        <f>ROUND(ROUND(H284,2)*ROUND(G284,3),2)</f>
      </c>
      <c r="O284">
        <f>(I284*21)/100</f>
      </c>
      <c t="s">
        <v>22</v>
      </c>
    </row>
    <row r="285" spans="1:5" ht="12.75">
      <c r="A285" s="35" t="s">
        <v>49</v>
      </c>
      <c r="E285" s="36" t="s">
        <v>429</v>
      </c>
    </row>
    <row r="286" spans="1:5" ht="12.75">
      <c r="A286" s="37" t="s">
        <v>51</v>
      </c>
      <c r="E286" s="38" t="s">
        <v>430</v>
      </c>
    </row>
    <row r="287" spans="1:5" ht="255">
      <c r="A287" t="s">
        <v>52</v>
      </c>
      <c r="E287" s="36" t="s">
        <v>431</v>
      </c>
    </row>
    <row r="288" spans="1:16" ht="12.75">
      <c r="A288" s="25" t="s">
        <v>44</v>
      </c>
      <c s="29" t="s">
        <v>432</v>
      </c>
      <c s="29" t="s">
        <v>433</v>
      </c>
      <c s="25" t="s">
        <v>46</v>
      </c>
      <c s="30" t="s">
        <v>434</v>
      </c>
      <c s="31" t="s">
        <v>139</v>
      </c>
      <c s="32">
        <v>21</v>
      </c>
      <c s="33">
        <v>0</v>
      </c>
      <c s="34">
        <f>ROUND(ROUND(H288,2)*ROUND(G288,3),2)</f>
      </c>
      <c r="O288">
        <f>(I288*21)/100</f>
      </c>
      <c t="s">
        <v>22</v>
      </c>
    </row>
    <row r="289" spans="1:5" ht="12.75">
      <c r="A289" s="35" t="s">
        <v>49</v>
      </c>
      <c r="E289" s="36" t="s">
        <v>435</v>
      </c>
    </row>
    <row r="290" spans="1:5" ht="12.75">
      <c r="A290" s="37" t="s">
        <v>51</v>
      </c>
      <c r="E290" s="38" t="s">
        <v>436</v>
      </c>
    </row>
    <row r="291" spans="1:5" ht="255">
      <c r="A291" t="s">
        <v>52</v>
      </c>
      <c r="E291" s="36" t="s">
        <v>437</v>
      </c>
    </row>
    <row r="292" spans="1:16" ht="12.75">
      <c r="A292" s="25" t="s">
        <v>44</v>
      </c>
      <c s="29" t="s">
        <v>438</v>
      </c>
      <c s="29" t="s">
        <v>439</v>
      </c>
      <c s="25" t="s">
        <v>46</v>
      </c>
      <c s="30" t="s">
        <v>440</v>
      </c>
      <c s="31" t="s">
        <v>108</v>
      </c>
      <c s="32">
        <v>1</v>
      </c>
      <c s="33">
        <v>0</v>
      </c>
      <c s="34">
        <f>ROUND(ROUND(H292,2)*ROUND(G292,3),2)</f>
      </c>
      <c r="O292">
        <f>(I292*21)/100</f>
      </c>
      <c t="s">
        <v>22</v>
      </c>
    </row>
    <row r="293" spans="1:5" ht="12.75">
      <c r="A293" s="35" t="s">
        <v>49</v>
      </c>
      <c r="E293" s="36" t="s">
        <v>441</v>
      </c>
    </row>
    <row r="294" spans="1:5" ht="12.75">
      <c r="A294" s="37" t="s">
        <v>51</v>
      </c>
      <c r="E294" s="38" t="s">
        <v>442</v>
      </c>
    </row>
    <row r="295" spans="1:5" ht="114.75">
      <c r="A295" t="s">
        <v>52</v>
      </c>
      <c r="E295" s="36" t="s">
        <v>443</v>
      </c>
    </row>
    <row r="296" spans="1:16" ht="12.75">
      <c r="A296" s="25" t="s">
        <v>44</v>
      </c>
      <c s="29" t="s">
        <v>444</v>
      </c>
      <c s="29" t="s">
        <v>445</v>
      </c>
      <c s="25" t="s">
        <v>46</v>
      </c>
      <c s="30" t="s">
        <v>446</v>
      </c>
      <c s="31" t="s">
        <v>108</v>
      </c>
      <c s="32">
        <v>2</v>
      </c>
      <c s="33">
        <v>0</v>
      </c>
      <c s="34">
        <f>ROUND(ROUND(H296,2)*ROUND(G296,3),2)</f>
      </c>
      <c r="O296">
        <f>(I296*21)/100</f>
      </c>
      <c t="s">
        <v>22</v>
      </c>
    </row>
    <row r="297" spans="1:5" ht="12.75">
      <c r="A297" s="35" t="s">
        <v>49</v>
      </c>
      <c r="E297" s="36" t="s">
        <v>447</v>
      </c>
    </row>
    <row r="298" spans="1:5" ht="12.75">
      <c r="A298" s="37" t="s">
        <v>51</v>
      </c>
      <c r="E298" s="38" t="s">
        <v>448</v>
      </c>
    </row>
    <row r="299" spans="1:5" ht="114.75">
      <c r="A299" t="s">
        <v>52</v>
      </c>
      <c r="E299" s="36" t="s">
        <v>443</v>
      </c>
    </row>
    <row r="300" spans="1:16" ht="12.75">
      <c r="A300" s="25" t="s">
        <v>44</v>
      </c>
      <c s="29" t="s">
        <v>449</v>
      </c>
      <c s="29" t="s">
        <v>450</v>
      </c>
      <c s="25" t="s">
        <v>46</v>
      </c>
      <c s="30" t="s">
        <v>451</v>
      </c>
      <c s="31" t="s">
        <v>108</v>
      </c>
      <c s="32">
        <v>3</v>
      </c>
      <c s="33">
        <v>0</v>
      </c>
      <c s="34">
        <f>ROUND(ROUND(H300,2)*ROUND(G300,3),2)</f>
      </c>
      <c r="O300">
        <f>(I300*21)/100</f>
      </c>
      <c t="s">
        <v>22</v>
      </c>
    </row>
    <row r="301" spans="1:5" ht="12.75">
      <c r="A301" s="35" t="s">
        <v>49</v>
      </c>
      <c r="E301" s="36" t="s">
        <v>46</v>
      </c>
    </row>
    <row r="302" spans="1:5" ht="12.75">
      <c r="A302" s="37" t="s">
        <v>51</v>
      </c>
      <c r="E302" s="38" t="s">
        <v>452</v>
      </c>
    </row>
    <row r="303" spans="1:5" ht="102">
      <c r="A303" t="s">
        <v>52</v>
      </c>
      <c r="E303" s="36" t="s">
        <v>453</v>
      </c>
    </row>
    <row r="304" spans="1:18" ht="12.75" customHeight="1">
      <c r="A304" s="6" t="s">
        <v>42</v>
      </c>
      <c s="6"/>
      <c s="41" t="s">
        <v>39</v>
      </c>
      <c s="6"/>
      <c s="27" t="s">
        <v>454</v>
      </c>
      <c s="6"/>
      <c s="6"/>
      <c s="6"/>
      <c s="42">
        <f>0+Q304</f>
      </c>
      <c r="O304">
        <f>0+R304</f>
      </c>
      <c r="Q304">
        <f>0+I305+I309+I313+I317+I321+I325+I329+I333+I337+I341+I345+I349+I353+I357+I361+I365</f>
      </c>
      <c>
        <f>0+O305+O309+O313+O317+O321+O325+O329+O333+O337+O341+O345+O349+O353+O357+O361+O365</f>
      </c>
    </row>
    <row r="305" spans="1:16" ht="12.75">
      <c r="A305" s="25" t="s">
        <v>44</v>
      </c>
      <c s="29" t="s">
        <v>455</v>
      </c>
      <c s="29" t="s">
        <v>456</v>
      </c>
      <c s="25" t="s">
        <v>46</v>
      </c>
      <c s="30" t="s">
        <v>457</v>
      </c>
      <c s="31" t="s">
        <v>139</v>
      </c>
      <c s="32">
        <v>27</v>
      </c>
      <c s="33">
        <v>0</v>
      </c>
      <c s="34">
        <f>ROUND(ROUND(H305,2)*ROUND(G305,3),2)</f>
      </c>
      <c r="O305">
        <f>(I305*21)/100</f>
      </c>
      <c t="s">
        <v>22</v>
      </c>
    </row>
    <row r="306" spans="1:5" ht="25.5">
      <c r="A306" s="35" t="s">
        <v>49</v>
      </c>
      <c r="E306" s="36" t="s">
        <v>458</v>
      </c>
    </row>
    <row r="307" spans="1:5" ht="38.25">
      <c r="A307" s="37" t="s">
        <v>51</v>
      </c>
      <c r="E307" s="38" t="s">
        <v>459</v>
      </c>
    </row>
    <row r="308" spans="1:5" ht="89.25">
      <c r="A308" t="s">
        <v>52</v>
      </c>
      <c r="E308" s="36" t="s">
        <v>460</v>
      </c>
    </row>
    <row r="309" spans="1:16" ht="12.75">
      <c r="A309" s="25" t="s">
        <v>44</v>
      </c>
      <c s="29" t="s">
        <v>461</v>
      </c>
      <c s="29" t="s">
        <v>462</v>
      </c>
      <c s="25" t="s">
        <v>46</v>
      </c>
      <c s="30" t="s">
        <v>463</v>
      </c>
      <c s="31" t="s">
        <v>139</v>
      </c>
      <c s="32">
        <v>22.32</v>
      </c>
      <c s="33">
        <v>0</v>
      </c>
      <c s="34">
        <f>ROUND(ROUND(H309,2)*ROUND(G309,3),2)</f>
      </c>
      <c r="O309">
        <f>(I309*21)/100</f>
      </c>
      <c t="s">
        <v>22</v>
      </c>
    </row>
    <row r="310" spans="1:5" ht="12.75">
      <c r="A310" s="35" t="s">
        <v>49</v>
      </c>
      <c r="E310" s="36" t="s">
        <v>464</v>
      </c>
    </row>
    <row r="311" spans="1:5" ht="38.25">
      <c r="A311" s="37" t="s">
        <v>51</v>
      </c>
      <c r="E311" s="38" t="s">
        <v>465</v>
      </c>
    </row>
    <row r="312" spans="1:5" ht="102">
      <c r="A312" t="s">
        <v>52</v>
      </c>
      <c r="E312" s="36" t="s">
        <v>466</v>
      </c>
    </row>
    <row r="313" spans="1:16" ht="12.75">
      <c r="A313" s="25" t="s">
        <v>44</v>
      </c>
      <c s="29" t="s">
        <v>467</v>
      </c>
      <c s="29" t="s">
        <v>468</v>
      </c>
      <c s="25" t="s">
        <v>46</v>
      </c>
      <c s="30" t="s">
        <v>469</v>
      </c>
      <c s="31" t="s">
        <v>139</v>
      </c>
      <c s="32">
        <v>29.8</v>
      </c>
      <c s="33">
        <v>0</v>
      </c>
      <c s="34">
        <f>ROUND(ROUND(H313,2)*ROUND(G313,3),2)</f>
      </c>
      <c r="O313">
        <f>(I313*21)/100</f>
      </c>
      <c t="s">
        <v>22</v>
      </c>
    </row>
    <row r="314" spans="1:5" ht="12.75">
      <c r="A314" s="35" t="s">
        <v>49</v>
      </c>
      <c r="E314" s="36" t="s">
        <v>470</v>
      </c>
    </row>
    <row r="315" spans="1:5" ht="38.25">
      <c r="A315" s="37" t="s">
        <v>51</v>
      </c>
      <c r="E315" s="38" t="s">
        <v>471</v>
      </c>
    </row>
    <row r="316" spans="1:5" ht="63.75">
      <c r="A316" t="s">
        <v>52</v>
      </c>
      <c r="E316" s="36" t="s">
        <v>472</v>
      </c>
    </row>
    <row r="317" spans="1:16" ht="12.75">
      <c r="A317" s="25" t="s">
        <v>44</v>
      </c>
      <c s="29" t="s">
        <v>473</v>
      </c>
      <c s="29" t="s">
        <v>474</v>
      </c>
      <c s="25" t="s">
        <v>46</v>
      </c>
      <c s="30" t="s">
        <v>475</v>
      </c>
      <c s="31" t="s">
        <v>139</v>
      </c>
      <c s="32">
        <v>6</v>
      </c>
      <c s="33">
        <v>0</v>
      </c>
      <c s="34">
        <f>ROUND(ROUND(H317,2)*ROUND(G317,3),2)</f>
      </c>
      <c r="O317">
        <f>(I317*21)/100</f>
      </c>
      <c t="s">
        <v>22</v>
      </c>
    </row>
    <row r="318" spans="1:5" ht="12.75">
      <c r="A318" s="35" t="s">
        <v>49</v>
      </c>
      <c r="E318" s="36" t="s">
        <v>476</v>
      </c>
    </row>
    <row r="319" spans="1:5" ht="12.75">
      <c r="A319" s="37" t="s">
        <v>51</v>
      </c>
      <c r="E319" s="38" t="s">
        <v>477</v>
      </c>
    </row>
    <row r="320" spans="1:5" ht="89.25">
      <c r="A320" t="s">
        <v>52</v>
      </c>
      <c r="E320" s="36" t="s">
        <v>478</v>
      </c>
    </row>
    <row r="321" spans="1:16" ht="12.75">
      <c r="A321" s="25" t="s">
        <v>44</v>
      </c>
      <c s="29" t="s">
        <v>479</v>
      </c>
      <c s="29" t="s">
        <v>480</v>
      </c>
      <c s="25" t="s">
        <v>481</v>
      </c>
      <c s="30" t="s">
        <v>482</v>
      </c>
      <c s="31" t="s">
        <v>108</v>
      </c>
      <c s="32">
        <v>2</v>
      </c>
      <c s="33">
        <v>0</v>
      </c>
      <c s="34">
        <f>ROUND(ROUND(H321,2)*ROUND(G321,3),2)</f>
      </c>
      <c r="O321">
        <f>(I321*21)/100</f>
      </c>
      <c t="s">
        <v>22</v>
      </c>
    </row>
    <row r="322" spans="1:5" ht="38.25">
      <c r="A322" s="35" t="s">
        <v>49</v>
      </c>
      <c r="E322" s="36" t="s">
        <v>483</v>
      </c>
    </row>
    <row r="323" spans="1:5" ht="12.75">
      <c r="A323" s="37" t="s">
        <v>51</v>
      </c>
      <c r="E323" s="38" t="s">
        <v>46</v>
      </c>
    </row>
    <row r="324" spans="1:5" ht="12.75">
      <c r="A324" t="s">
        <v>52</v>
      </c>
      <c r="E324" s="36" t="s">
        <v>484</v>
      </c>
    </row>
    <row r="325" spans="1:16" ht="12.75">
      <c r="A325" s="25" t="s">
        <v>44</v>
      </c>
      <c s="29" t="s">
        <v>485</v>
      </c>
      <c s="29" t="s">
        <v>486</v>
      </c>
      <c s="25" t="s">
        <v>46</v>
      </c>
      <c s="30" t="s">
        <v>487</v>
      </c>
      <c s="31" t="s">
        <v>108</v>
      </c>
      <c s="32">
        <v>2</v>
      </c>
      <c s="33">
        <v>0</v>
      </c>
      <c s="34">
        <f>ROUND(ROUND(H325,2)*ROUND(G325,3),2)</f>
      </c>
      <c r="O325">
        <f>(I325*21)/100</f>
      </c>
      <c t="s">
        <v>22</v>
      </c>
    </row>
    <row r="326" spans="1:5" ht="12.75">
      <c r="A326" s="35" t="s">
        <v>49</v>
      </c>
      <c r="E326" s="36" t="s">
        <v>46</v>
      </c>
    </row>
    <row r="327" spans="1:5" ht="12.75">
      <c r="A327" s="37" t="s">
        <v>51</v>
      </c>
      <c r="E327" s="38" t="s">
        <v>488</v>
      </c>
    </row>
    <row r="328" spans="1:5" ht="51">
      <c r="A328" t="s">
        <v>52</v>
      </c>
      <c r="E328" s="36" t="s">
        <v>489</v>
      </c>
    </row>
    <row r="329" spans="1:16" ht="12.75">
      <c r="A329" s="25" t="s">
        <v>44</v>
      </c>
      <c s="29" t="s">
        <v>490</v>
      </c>
      <c s="29" t="s">
        <v>491</v>
      </c>
      <c s="25" t="s">
        <v>46</v>
      </c>
      <c s="30" t="s">
        <v>492</v>
      </c>
      <c s="31" t="s">
        <v>139</v>
      </c>
      <c s="32">
        <v>39.5</v>
      </c>
      <c s="33">
        <v>0</v>
      </c>
      <c s="34">
        <f>ROUND(ROUND(H329,2)*ROUND(G329,3),2)</f>
      </c>
      <c r="O329">
        <f>(I329*21)/100</f>
      </c>
      <c t="s">
        <v>22</v>
      </c>
    </row>
    <row r="330" spans="1:5" ht="25.5">
      <c r="A330" s="35" t="s">
        <v>49</v>
      </c>
      <c r="E330" s="36" t="s">
        <v>493</v>
      </c>
    </row>
    <row r="331" spans="1:5" ht="12.75">
      <c r="A331" s="37" t="s">
        <v>51</v>
      </c>
      <c r="E331" s="38" t="s">
        <v>494</v>
      </c>
    </row>
    <row r="332" spans="1:5" ht="76.5">
      <c r="A332" t="s">
        <v>52</v>
      </c>
      <c r="E332" s="36" t="s">
        <v>495</v>
      </c>
    </row>
    <row r="333" spans="1:16" ht="12.75">
      <c r="A333" s="25" t="s">
        <v>44</v>
      </c>
      <c s="29" t="s">
        <v>496</v>
      </c>
      <c s="29" t="s">
        <v>497</v>
      </c>
      <c s="25" t="s">
        <v>46</v>
      </c>
      <c s="30" t="s">
        <v>498</v>
      </c>
      <c s="31" t="s">
        <v>139</v>
      </c>
      <c s="32">
        <v>42.2</v>
      </c>
      <c s="33">
        <v>0</v>
      </c>
      <c s="34">
        <f>ROUND(ROUND(H333,2)*ROUND(G333,3),2)</f>
      </c>
      <c r="O333">
        <f>(I333*21)/100</f>
      </c>
      <c t="s">
        <v>22</v>
      </c>
    </row>
    <row r="334" spans="1:5" ht="25.5">
      <c r="A334" s="35" t="s">
        <v>49</v>
      </c>
      <c r="E334" s="36" t="s">
        <v>499</v>
      </c>
    </row>
    <row r="335" spans="1:5" ht="12.75">
      <c r="A335" s="37" t="s">
        <v>51</v>
      </c>
      <c r="E335" s="38" t="s">
        <v>500</v>
      </c>
    </row>
    <row r="336" spans="1:5" ht="76.5">
      <c r="A336" t="s">
        <v>52</v>
      </c>
      <c r="E336" s="36" t="s">
        <v>495</v>
      </c>
    </row>
    <row r="337" spans="1:16" ht="12.75">
      <c r="A337" s="25" t="s">
        <v>44</v>
      </c>
      <c s="29" t="s">
        <v>501</v>
      </c>
      <c s="29" t="s">
        <v>502</v>
      </c>
      <c s="25" t="s">
        <v>46</v>
      </c>
      <c s="30" t="s">
        <v>503</v>
      </c>
      <c s="31" t="s">
        <v>139</v>
      </c>
      <c s="32">
        <v>17.95</v>
      </c>
      <c s="33">
        <v>0</v>
      </c>
      <c s="34">
        <f>ROUND(ROUND(H337,2)*ROUND(G337,3),2)</f>
      </c>
      <c r="O337">
        <f>(I337*21)/100</f>
      </c>
      <c t="s">
        <v>22</v>
      </c>
    </row>
    <row r="338" spans="1:5" ht="12.75">
      <c r="A338" s="35" t="s">
        <v>49</v>
      </c>
      <c r="E338" s="36" t="s">
        <v>504</v>
      </c>
    </row>
    <row r="339" spans="1:5" ht="12.75">
      <c r="A339" s="37" t="s">
        <v>51</v>
      </c>
      <c r="E339" s="38" t="s">
        <v>505</v>
      </c>
    </row>
    <row r="340" spans="1:5" ht="63.75">
      <c r="A340" t="s">
        <v>52</v>
      </c>
      <c r="E340" s="36" t="s">
        <v>506</v>
      </c>
    </row>
    <row r="341" spans="1:16" ht="12.75">
      <c r="A341" s="25" t="s">
        <v>44</v>
      </c>
      <c s="29" t="s">
        <v>507</v>
      </c>
      <c s="29" t="s">
        <v>508</v>
      </c>
      <c s="25" t="s">
        <v>46</v>
      </c>
      <c s="30" t="s">
        <v>509</v>
      </c>
      <c s="31" t="s">
        <v>139</v>
      </c>
      <c s="32">
        <v>4.5</v>
      </c>
      <c s="33">
        <v>0</v>
      </c>
      <c s="34">
        <f>ROUND(ROUND(H341,2)*ROUND(G341,3),2)</f>
      </c>
      <c r="O341">
        <f>(I341*21)/100</f>
      </c>
      <c t="s">
        <v>22</v>
      </c>
    </row>
    <row r="342" spans="1:5" ht="12.75">
      <c r="A342" s="35" t="s">
        <v>49</v>
      </c>
      <c r="E342" s="36" t="s">
        <v>504</v>
      </c>
    </row>
    <row r="343" spans="1:5" ht="12.75">
      <c r="A343" s="37" t="s">
        <v>51</v>
      </c>
      <c r="E343" s="38" t="s">
        <v>510</v>
      </c>
    </row>
    <row r="344" spans="1:5" ht="63.75">
      <c r="A344" t="s">
        <v>52</v>
      </c>
      <c r="E344" s="36" t="s">
        <v>506</v>
      </c>
    </row>
    <row r="345" spans="1:16" ht="12.75">
      <c r="A345" s="25" t="s">
        <v>44</v>
      </c>
      <c s="29" t="s">
        <v>511</v>
      </c>
      <c s="29" t="s">
        <v>512</v>
      </c>
      <c s="25" t="s">
        <v>46</v>
      </c>
      <c s="30" t="s">
        <v>513</v>
      </c>
      <c s="31" t="s">
        <v>100</v>
      </c>
      <c s="32">
        <v>103.91</v>
      </c>
      <c s="33">
        <v>0</v>
      </c>
      <c s="34">
        <f>ROUND(ROUND(H345,2)*ROUND(G345,3),2)</f>
      </c>
      <c r="O345">
        <f>(I345*21)/100</f>
      </c>
      <c t="s">
        <v>22</v>
      </c>
    </row>
    <row r="346" spans="1:5" ht="25.5">
      <c r="A346" s="35" t="s">
        <v>49</v>
      </c>
      <c r="E346" s="36" t="s">
        <v>514</v>
      </c>
    </row>
    <row r="347" spans="1:5" ht="140.25">
      <c r="A347" s="37" t="s">
        <v>51</v>
      </c>
      <c r="E347" s="38" t="s">
        <v>515</v>
      </c>
    </row>
    <row r="348" spans="1:5" ht="114.75">
      <c r="A348" t="s">
        <v>52</v>
      </c>
      <c r="E348" s="36" t="s">
        <v>516</v>
      </c>
    </row>
    <row r="349" spans="1:16" ht="12.75">
      <c r="A349" s="25" t="s">
        <v>44</v>
      </c>
      <c s="29" t="s">
        <v>517</v>
      </c>
      <c s="29" t="s">
        <v>518</v>
      </c>
      <c s="25" t="s">
        <v>46</v>
      </c>
      <c s="30" t="s">
        <v>519</v>
      </c>
      <c s="31" t="s">
        <v>100</v>
      </c>
      <c s="32">
        <v>3.672</v>
      </c>
      <c s="33">
        <v>0</v>
      </c>
      <c s="34">
        <f>ROUND(ROUND(H349,2)*ROUND(G349,3),2)</f>
      </c>
      <c r="O349">
        <f>(I349*21)/100</f>
      </c>
      <c t="s">
        <v>22</v>
      </c>
    </row>
    <row r="350" spans="1:5" ht="25.5">
      <c r="A350" s="35" t="s">
        <v>49</v>
      </c>
      <c r="E350" s="36" t="s">
        <v>122</v>
      </c>
    </row>
    <row r="351" spans="1:5" ht="12.75">
      <c r="A351" s="37" t="s">
        <v>51</v>
      </c>
      <c r="E351" s="38" t="s">
        <v>520</v>
      </c>
    </row>
    <row r="352" spans="1:5" ht="114.75">
      <c r="A352" t="s">
        <v>52</v>
      </c>
      <c r="E352" s="36" t="s">
        <v>516</v>
      </c>
    </row>
    <row r="353" spans="1:16" ht="12.75">
      <c r="A353" s="25" t="s">
        <v>44</v>
      </c>
      <c s="29" t="s">
        <v>521</v>
      </c>
      <c s="29" t="s">
        <v>522</v>
      </c>
      <c s="25" t="s">
        <v>46</v>
      </c>
      <c s="30" t="s">
        <v>523</v>
      </c>
      <c s="31" t="s">
        <v>100</v>
      </c>
      <c s="32">
        <v>1.31</v>
      </c>
      <c s="33">
        <v>0</v>
      </c>
      <c s="34">
        <f>ROUND(ROUND(H353,2)*ROUND(G353,3),2)</f>
      </c>
      <c r="O353">
        <f>(I353*21)/100</f>
      </c>
      <c t="s">
        <v>22</v>
      </c>
    </row>
    <row r="354" spans="1:5" ht="25.5">
      <c r="A354" s="35" t="s">
        <v>49</v>
      </c>
      <c r="E354" s="36" t="s">
        <v>524</v>
      </c>
    </row>
    <row r="355" spans="1:5" ht="38.25">
      <c r="A355" s="37" t="s">
        <v>51</v>
      </c>
      <c r="E355" s="38" t="s">
        <v>525</v>
      </c>
    </row>
    <row r="356" spans="1:5" ht="114.75">
      <c r="A356" t="s">
        <v>52</v>
      </c>
      <c r="E356" s="36" t="s">
        <v>516</v>
      </c>
    </row>
    <row r="357" spans="1:16" ht="12.75">
      <c r="A357" s="25" t="s">
        <v>44</v>
      </c>
      <c s="29" t="s">
        <v>526</v>
      </c>
      <c s="29" t="s">
        <v>527</v>
      </c>
      <c s="25" t="s">
        <v>46</v>
      </c>
      <c s="30" t="s">
        <v>528</v>
      </c>
      <c s="31" t="s">
        <v>139</v>
      </c>
      <c s="32">
        <v>16</v>
      </c>
      <c s="33">
        <v>0</v>
      </c>
      <c s="34">
        <f>ROUND(ROUND(H357,2)*ROUND(G357,3),2)</f>
      </c>
      <c r="O357">
        <f>(I357*21)/100</f>
      </c>
      <c t="s">
        <v>22</v>
      </c>
    </row>
    <row r="358" spans="1:5" ht="12.75">
      <c r="A358" s="35" t="s">
        <v>49</v>
      </c>
      <c r="E358" s="36" t="s">
        <v>470</v>
      </c>
    </row>
    <row r="359" spans="1:5" ht="12.75">
      <c r="A359" s="37" t="s">
        <v>51</v>
      </c>
      <c r="E359" s="38" t="s">
        <v>529</v>
      </c>
    </row>
    <row r="360" spans="1:5" ht="127.5">
      <c r="A360" t="s">
        <v>52</v>
      </c>
      <c r="E360" s="36" t="s">
        <v>530</v>
      </c>
    </row>
    <row r="361" spans="1:16" ht="12.75">
      <c r="A361" s="25" t="s">
        <v>44</v>
      </c>
      <c s="29" t="s">
        <v>531</v>
      </c>
      <c s="29" t="s">
        <v>532</v>
      </c>
      <c s="25" t="s">
        <v>46</v>
      </c>
      <c s="30" t="s">
        <v>533</v>
      </c>
      <c s="31" t="s">
        <v>108</v>
      </c>
      <c s="32">
        <v>2</v>
      </c>
      <c s="33">
        <v>0</v>
      </c>
      <c s="34">
        <f>ROUND(ROUND(H361,2)*ROUND(G361,3),2)</f>
      </c>
      <c r="O361">
        <f>(I361*21)/100</f>
      </c>
      <c t="s">
        <v>22</v>
      </c>
    </row>
    <row r="362" spans="1:5" ht="25.5">
      <c r="A362" s="35" t="s">
        <v>49</v>
      </c>
      <c r="E362" s="36" t="s">
        <v>122</v>
      </c>
    </row>
    <row r="363" spans="1:5" ht="12.75">
      <c r="A363" s="37" t="s">
        <v>51</v>
      </c>
      <c r="E363" s="38" t="s">
        <v>46</v>
      </c>
    </row>
    <row r="364" spans="1:5" ht="102">
      <c r="A364" t="s">
        <v>52</v>
      </c>
      <c r="E364" s="36" t="s">
        <v>534</v>
      </c>
    </row>
    <row r="365" spans="1:16" ht="12.75">
      <c r="A365" s="25" t="s">
        <v>44</v>
      </c>
      <c s="29" t="s">
        <v>535</v>
      </c>
      <c s="29" t="s">
        <v>536</v>
      </c>
      <c s="25" t="s">
        <v>46</v>
      </c>
      <c s="30" t="s">
        <v>537</v>
      </c>
      <c s="31" t="s">
        <v>139</v>
      </c>
      <c s="32">
        <v>3</v>
      </c>
      <c s="33">
        <v>0</v>
      </c>
      <c s="34">
        <f>ROUND(ROUND(H365,2)*ROUND(G365,3),2)</f>
      </c>
      <c r="O365">
        <f>(I365*21)/100</f>
      </c>
      <c t="s">
        <v>22</v>
      </c>
    </row>
    <row r="366" spans="1:5" ht="25.5">
      <c r="A366" s="35" t="s">
        <v>49</v>
      </c>
      <c r="E366" s="36" t="s">
        <v>122</v>
      </c>
    </row>
    <row r="367" spans="1:5" ht="12.75">
      <c r="A367" s="37" t="s">
        <v>51</v>
      </c>
      <c r="E367" s="38" t="s">
        <v>538</v>
      </c>
    </row>
    <row r="368" spans="1:5" ht="89.25">
      <c r="A368" t="s">
        <v>52</v>
      </c>
      <c r="E368" s="36" t="s">
        <v>539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10</v>
      </c>
      <c s="1"/>
      <c s="1"/>
      <c s="1"/>
      <c s="1"/>
      <c s="1"/>
      <c s="1"/>
      <c s="1"/>
      <c s="1"/>
      <c r="P1" t="s">
        <v>21</v>
      </c>
    </row>
    <row r="2" spans="2:16" ht="25" customHeight="1">
      <c r="B2" s="1"/>
      <c s="1"/>
      <c s="1"/>
      <c s="2" t="s">
        <v>12</v>
      </c>
      <c s="1"/>
      <c s="1"/>
      <c s="6"/>
      <c s="6"/>
      <c r="O2">
        <f>0+O8</f>
      </c>
      <c t="s">
        <v>21</v>
      </c>
    </row>
    <row r="3" spans="1:16" ht="15" customHeight="1">
      <c r="A3" t="s">
        <v>11</v>
      </c>
      <c s="12" t="s">
        <v>13</v>
      </c>
      <c s="13" t="s">
        <v>14</v>
      </c>
      <c s="1"/>
      <c s="14" t="s">
        <v>15</v>
      </c>
      <c s="1"/>
      <c s="9"/>
      <c s="8" t="s">
        <v>540</v>
      </c>
      <c s="39">
        <f>0+I8</f>
      </c>
      <c r="O3" t="s">
        <v>18</v>
      </c>
      <c t="s">
        <v>22</v>
      </c>
    </row>
    <row r="4" spans="1:16" ht="15" customHeight="1">
      <c r="A4" t="s">
        <v>16</v>
      </c>
      <c s="16" t="s">
        <v>17</v>
      </c>
      <c s="17" t="s">
        <v>540</v>
      </c>
      <c s="6"/>
      <c s="18" t="s">
        <v>541</v>
      </c>
      <c s="6"/>
      <c s="6"/>
      <c s="19"/>
      <c s="19"/>
      <c r="O4" t="s">
        <v>19</v>
      </c>
      <c t="s">
        <v>22</v>
      </c>
    </row>
    <row r="5" spans="1:16" ht="12.75" customHeight="1">
      <c r="A5" s="15" t="s">
        <v>25</v>
      </c>
      <c s="15" t="s">
        <v>27</v>
      </c>
      <c s="15" t="s">
        <v>29</v>
      </c>
      <c s="15" t="s">
        <v>30</v>
      </c>
      <c s="15" t="s">
        <v>31</v>
      </c>
      <c s="15" t="s">
        <v>33</v>
      </c>
      <c s="15" t="s">
        <v>35</v>
      </c>
      <c s="15" t="s">
        <v>37</v>
      </c>
      <c s="15"/>
      <c r="O5" t="s">
        <v>20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38</v>
      </c>
      <c s="15" t="s">
        <v>40</v>
      </c>
    </row>
    <row r="7" spans="1:9" ht="12.75" customHeight="1">
      <c r="A7" s="15" t="s">
        <v>26</v>
      </c>
      <c s="15" t="s">
        <v>28</v>
      </c>
      <c s="15" t="s">
        <v>22</v>
      </c>
      <c s="15" t="s">
        <v>21</v>
      </c>
      <c s="15" t="s">
        <v>32</v>
      </c>
      <c s="15" t="s">
        <v>34</v>
      </c>
      <c s="15" t="s">
        <v>36</v>
      </c>
      <c s="15" t="s">
        <v>39</v>
      </c>
      <c s="15" t="s">
        <v>41</v>
      </c>
    </row>
    <row r="8" spans="1:18" ht="12.75" customHeight="1">
      <c r="A8" s="19" t="s">
        <v>42</v>
      </c>
      <c s="19"/>
      <c s="26" t="s">
        <v>26</v>
      </c>
      <c s="19"/>
      <c s="27" t="s">
        <v>43</v>
      </c>
      <c s="19"/>
      <c s="19"/>
      <c s="19"/>
      <c s="28">
        <f>0+Q8</f>
      </c>
      <c r="O8">
        <f>0+R8</f>
      </c>
      <c r="Q8">
        <f>0+I9</f>
      </c>
      <c>
        <f>0+O9</f>
      </c>
    </row>
    <row r="9" spans="1:16" ht="12.75">
      <c r="A9" s="25" t="s">
        <v>44</v>
      </c>
      <c s="29" t="s">
        <v>28</v>
      </c>
      <c s="29" t="s">
        <v>542</v>
      </c>
      <c s="25" t="s">
        <v>83</v>
      </c>
      <c s="30" t="s">
        <v>543</v>
      </c>
      <c s="31" t="s">
        <v>48</v>
      </c>
      <c s="32">
        <v>1</v>
      </c>
      <c s="33">
        <v>0</v>
      </c>
      <c s="34">
        <f>ROUND(ROUND(H9,2)*ROUND(G9,3),2)</f>
      </c>
      <c r="O9">
        <f>(I9*21)/100</f>
      </c>
      <c t="s">
        <v>22</v>
      </c>
    </row>
    <row r="10" spans="1:5" ht="12.75">
      <c r="A10" s="35" t="s">
        <v>49</v>
      </c>
      <c r="E10" s="36" t="s">
        <v>544</v>
      </c>
    </row>
    <row r="11" spans="1:5" ht="12.75">
      <c r="A11" s="37" t="s">
        <v>51</v>
      </c>
      <c r="E11" s="38" t="s">
        <v>46</v>
      </c>
    </row>
    <row r="12" spans="1:5" ht="51">
      <c r="A12" t="s">
        <v>52</v>
      </c>
      <c r="E12" s="36" t="s">
        <v>545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10</v>
      </c>
      <c s="1"/>
      <c s="1"/>
      <c s="1"/>
      <c s="1"/>
      <c s="1"/>
      <c s="1"/>
      <c s="1"/>
      <c s="1"/>
      <c r="P1" t="s">
        <v>21</v>
      </c>
    </row>
    <row r="2" spans="2:16" ht="25" customHeight="1">
      <c r="B2" s="1"/>
      <c s="1"/>
      <c s="1"/>
      <c s="2" t="s">
        <v>12</v>
      </c>
      <c s="1"/>
      <c s="1"/>
      <c s="6"/>
      <c s="6"/>
      <c r="O2">
        <f>0+O8</f>
      </c>
      <c t="s">
        <v>21</v>
      </c>
    </row>
    <row r="3" spans="1:16" ht="15" customHeight="1">
      <c r="A3" t="s">
        <v>11</v>
      </c>
      <c s="12" t="s">
        <v>13</v>
      </c>
      <c s="13" t="s">
        <v>14</v>
      </c>
      <c s="1"/>
      <c s="14" t="s">
        <v>15</v>
      </c>
      <c s="1"/>
      <c s="9"/>
      <c s="8" t="s">
        <v>546</v>
      </c>
      <c s="39">
        <f>0+I8</f>
      </c>
      <c r="O3" t="s">
        <v>18</v>
      </c>
      <c t="s">
        <v>22</v>
      </c>
    </row>
    <row r="4" spans="1:16" ht="15" customHeight="1">
      <c r="A4" t="s">
        <v>16</v>
      </c>
      <c s="16" t="s">
        <v>17</v>
      </c>
      <c s="17" t="s">
        <v>546</v>
      </c>
      <c s="6"/>
      <c s="18" t="s">
        <v>547</v>
      </c>
      <c s="6"/>
      <c s="6"/>
      <c s="19"/>
      <c s="19"/>
      <c r="O4" t="s">
        <v>19</v>
      </c>
      <c t="s">
        <v>22</v>
      </c>
    </row>
    <row r="5" spans="1:16" ht="12.75" customHeight="1">
      <c r="A5" s="15" t="s">
        <v>25</v>
      </c>
      <c s="15" t="s">
        <v>27</v>
      </c>
      <c s="15" t="s">
        <v>29</v>
      </c>
      <c s="15" t="s">
        <v>30</v>
      </c>
      <c s="15" t="s">
        <v>31</v>
      </c>
      <c s="15" t="s">
        <v>33</v>
      </c>
      <c s="15" t="s">
        <v>35</v>
      </c>
      <c s="15" t="s">
        <v>37</v>
      </c>
      <c s="15"/>
      <c r="O5" t="s">
        <v>20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38</v>
      </c>
      <c s="15" t="s">
        <v>40</v>
      </c>
    </row>
    <row r="7" spans="1:9" ht="12.75" customHeight="1">
      <c r="A7" s="15" t="s">
        <v>26</v>
      </c>
      <c s="15" t="s">
        <v>28</v>
      </c>
      <c s="15" t="s">
        <v>22</v>
      </c>
      <c s="15" t="s">
        <v>21</v>
      </c>
      <c s="15" t="s">
        <v>32</v>
      </c>
      <c s="15" t="s">
        <v>34</v>
      </c>
      <c s="15" t="s">
        <v>36</v>
      </c>
      <c s="15" t="s">
        <v>39</v>
      </c>
      <c s="15" t="s">
        <v>41</v>
      </c>
    </row>
    <row r="8" spans="1:18" ht="12.75" customHeight="1">
      <c r="A8" s="19" t="s">
        <v>42</v>
      </c>
      <c s="19"/>
      <c s="26" t="s">
        <v>26</v>
      </c>
      <c s="19"/>
      <c s="27" t="s">
        <v>43</v>
      </c>
      <c s="19"/>
      <c s="19"/>
      <c s="19"/>
      <c s="28">
        <f>0+Q8</f>
      </c>
      <c r="O8">
        <f>0+R8</f>
      </c>
      <c r="Q8">
        <f>0+I9</f>
      </c>
      <c>
        <f>0+O9</f>
      </c>
    </row>
    <row r="9" spans="1:16" ht="12.75">
      <c r="A9" s="25" t="s">
        <v>44</v>
      </c>
      <c s="29" t="s">
        <v>28</v>
      </c>
      <c s="29" t="s">
        <v>542</v>
      </c>
      <c s="25" t="s">
        <v>89</v>
      </c>
      <c s="30" t="s">
        <v>543</v>
      </c>
      <c s="31" t="s">
        <v>48</v>
      </c>
      <c s="32">
        <v>1</v>
      </c>
      <c s="33">
        <v>0</v>
      </c>
      <c s="34">
        <f>ROUND(ROUND(H9,2)*ROUND(G9,3),2)</f>
      </c>
      <c r="O9">
        <f>(I9*21)/100</f>
      </c>
      <c t="s">
        <v>22</v>
      </c>
    </row>
    <row r="10" spans="1:5" ht="38.25">
      <c r="A10" s="35" t="s">
        <v>49</v>
      </c>
      <c r="E10" s="36" t="s">
        <v>548</v>
      </c>
    </row>
    <row r="11" spans="1:5" ht="12.75">
      <c r="A11" s="37" t="s">
        <v>51</v>
      </c>
      <c r="E11" s="38" t="s">
        <v>46</v>
      </c>
    </row>
    <row r="12" spans="1:5" ht="51">
      <c r="A12" t="s">
        <v>52</v>
      </c>
      <c r="E12" s="36" t="s">
        <v>545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10</v>
      </c>
      <c s="1"/>
      <c s="1"/>
      <c s="1"/>
      <c s="1"/>
      <c s="1"/>
      <c s="1"/>
      <c s="1"/>
      <c s="1"/>
      <c r="P1" t="s">
        <v>21</v>
      </c>
    </row>
    <row r="2" spans="2:16" ht="25" customHeight="1">
      <c r="B2" s="1"/>
      <c s="1"/>
      <c s="1"/>
      <c s="2" t="s">
        <v>12</v>
      </c>
      <c s="1"/>
      <c s="1"/>
      <c s="6"/>
      <c s="6"/>
      <c r="O2">
        <f>0+O8</f>
      </c>
      <c t="s">
        <v>21</v>
      </c>
    </row>
    <row r="3" spans="1:16" ht="15" customHeight="1">
      <c r="A3" t="s">
        <v>11</v>
      </c>
      <c s="12" t="s">
        <v>13</v>
      </c>
      <c s="13" t="s">
        <v>14</v>
      </c>
      <c s="1"/>
      <c s="14" t="s">
        <v>15</v>
      </c>
      <c s="1"/>
      <c s="9"/>
      <c s="8" t="s">
        <v>549</v>
      </c>
      <c s="39">
        <f>0+I8</f>
      </c>
      <c r="O3" t="s">
        <v>18</v>
      </c>
      <c t="s">
        <v>22</v>
      </c>
    </row>
    <row r="4" spans="1:16" ht="15" customHeight="1">
      <c r="A4" t="s">
        <v>16</v>
      </c>
      <c s="16" t="s">
        <v>17</v>
      </c>
      <c s="17" t="s">
        <v>549</v>
      </c>
      <c s="6"/>
      <c s="18" t="s">
        <v>550</v>
      </c>
      <c s="6"/>
      <c s="6"/>
      <c s="19"/>
      <c s="19"/>
      <c r="O4" t="s">
        <v>19</v>
      </c>
      <c t="s">
        <v>22</v>
      </c>
    </row>
    <row r="5" spans="1:16" ht="12.75" customHeight="1">
      <c r="A5" s="15" t="s">
        <v>25</v>
      </c>
      <c s="15" t="s">
        <v>27</v>
      </c>
      <c s="15" t="s">
        <v>29</v>
      </c>
      <c s="15" t="s">
        <v>30</v>
      </c>
      <c s="15" t="s">
        <v>31</v>
      </c>
      <c s="15" t="s">
        <v>33</v>
      </c>
      <c s="15" t="s">
        <v>35</v>
      </c>
      <c s="15" t="s">
        <v>37</v>
      </c>
      <c s="15"/>
      <c r="O5" t="s">
        <v>20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38</v>
      </c>
      <c s="15" t="s">
        <v>40</v>
      </c>
    </row>
    <row r="7" spans="1:9" ht="12.75" customHeight="1">
      <c r="A7" s="15" t="s">
        <v>26</v>
      </c>
      <c s="15" t="s">
        <v>28</v>
      </c>
      <c s="15" t="s">
        <v>22</v>
      </c>
      <c s="15" t="s">
        <v>21</v>
      </c>
      <c s="15" t="s">
        <v>32</v>
      </c>
      <c s="15" t="s">
        <v>34</v>
      </c>
      <c s="15" t="s">
        <v>36</v>
      </c>
      <c s="15" t="s">
        <v>39</v>
      </c>
      <c s="15" t="s">
        <v>41</v>
      </c>
    </row>
    <row r="8" spans="1:18" ht="12.75" customHeight="1">
      <c r="A8" s="19" t="s">
        <v>42</v>
      </c>
      <c s="19"/>
      <c s="26" t="s">
        <v>26</v>
      </c>
      <c s="19"/>
      <c s="27" t="s">
        <v>43</v>
      </c>
      <c s="19"/>
      <c s="19"/>
      <c s="19"/>
      <c s="28">
        <f>0+Q8</f>
      </c>
      <c r="O8">
        <f>0+R8</f>
      </c>
      <c r="Q8">
        <f>0+I9</f>
      </c>
      <c>
        <f>0+O9</f>
      </c>
    </row>
    <row r="9" spans="1:16" ht="12.75">
      <c r="A9" s="25" t="s">
        <v>44</v>
      </c>
      <c s="29" t="s">
        <v>28</v>
      </c>
      <c s="29" t="s">
        <v>542</v>
      </c>
      <c s="25" t="s">
        <v>92</v>
      </c>
      <c s="30" t="s">
        <v>543</v>
      </c>
      <c s="31" t="s">
        <v>48</v>
      </c>
      <c s="32">
        <v>1</v>
      </c>
      <c s="33">
        <v>0</v>
      </c>
      <c s="34">
        <f>ROUND(ROUND(H9,2)*ROUND(G9,3),2)</f>
      </c>
      <c r="O9">
        <f>(I9*21)/100</f>
      </c>
      <c t="s">
        <v>22</v>
      </c>
    </row>
    <row r="10" spans="1:5" ht="12.75">
      <c r="A10" s="35" t="s">
        <v>49</v>
      </c>
      <c r="E10" s="36" t="s">
        <v>551</v>
      </c>
    </row>
    <row r="11" spans="1:5" ht="12.75">
      <c r="A11" s="37" t="s">
        <v>51</v>
      </c>
      <c r="E11" s="38" t="s">
        <v>46</v>
      </c>
    </row>
    <row r="12" spans="1:5" ht="51">
      <c r="A12" t="s">
        <v>52</v>
      </c>
      <c r="E12" s="36" t="s">
        <v>545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